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_Prace\CAD_projekt\Klic\"/>
    </mc:Choice>
  </mc:AlternateContent>
  <bookViews>
    <workbookView xWindow="0" yWindow="0" windowWidth="0" windowHeight="0"/>
  </bookViews>
  <sheets>
    <sheet name="Rekapitulace stavby" sheetId="1" r:id="rId1"/>
    <sheet name="A01B01 - Stavební část" sheetId="2" r:id="rId2"/>
    <sheet name="UT - Ústřední topení" sheetId="3" r:id="rId3"/>
    <sheet name="EL - Elektroinstalace" sheetId="4" r:id="rId4"/>
    <sheet name="OS - Osvětlení" sheetId="5" r:id="rId5"/>
    <sheet name="VON - Vedlejší a ostatní 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'A01B01 - Stavební část'!$C$130:$K$340</definedName>
    <definedName name="_xlnm.Print_Area" localSheetId="1">'A01B01 - Stavební část'!$C$4:$J$76,'A01B01 - Stavební část'!$C$82:$J$112,'A01B01 - Stavební část'!$C$118:$K$340</definedName>
    <definedName name="_xlnm.Print_Titles" localSheetId="1">'A01B01 - Stavební část'!$130:$130</definedName>
    <definedName name="_xlnm._FilterDatabase" localSheetId="2" hidden="1">'UT - Ústřední topení'!$C$122:$K$173</definedName>
    <definedName name="_xlnm.Print_Area" localSheetId="2">'UT - Ústřední topení'!$C$4:$J$76,'UT - Ústřední topení'!$C$82:$J$104,'UT - Ústřední topení'!$C$110:$K$173</definedName>
    <definedName name="_xlnm.Print_Titles" localSheetId="2">'UT - Ústřední topení'!$122:$122</definedName>
    <definedName name="_xlnm._FilterDatabase" localSheetId="3" hidden="1">'EL - Elektroinstalace'!$C$126:$K$163</definedName>
    <definedName name="_xlnm.Print_Area" localSheetId="3">'EL - Elektroinstalace'!$C$4:$J$76,'EL - Elektroinstalace'!$C$82:$J$108,'EL - Elektroinstalace'!$C$114:$K$163</definedName>
    <definedName name="_xlnm.Print_Titles" localSheetId="3">'EL - Elektroinstalace'!$126:$126</definedName>
    <definedName name="_xlnm._FilterDatabase" localSheetId="4" hidden="1">'OS - Osvětlení'!$C$124:$K$154</definedName>
    <definedName name="_xlnm.Print_Area" localSheetId="4">'OS - Osvětlení'!$C$4:$J$76,'OS - Osvětlení'!$C$82:$J$106,'OS - Osvětlení'!$C$112:$K$154</definedName>
    <definedName name="_xlnm.Print_Titles" localSheetId="4">'OS - Osvětlení'!$124:$124</definedName>
    <definedName name="_xlnm._FilterDatabase" localSheetId="5" hidden="1">'VON - Vedlejší a ostatní ...'!$C$116:$K$129</definedName>
    <definedName name="_xlnm.Print_Area" localSheetId="5">'VON - Vedlejší a ostatní ...'!$C$4:$J$76,'VON - Vedlejší a ostatní ...'!$C$82:$J$98,'VON - Vedlejší a ostatní ...'!$C$104:$K$129</definedName>
    <definedName name="_xlnm.Print_Titles" localSheetId="5">'VON - Vedlejší a ostatní ...'!$116:$116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114"/>
  <c r="J17"/>
  <c r="J15"/>
  <c r="E15"/>
  <c r="F91"/>
  <c r="J14"/>
  <c r="J12"/>
  <c r="J111"/>
  <c r="E7"/>
  <c r="E107"/>
  <c i="5" r="J138"/>
  <c r="J37"/>
  <c r="J36"/>
  <c i="1" r="AY98"/>
  <c i="5" r="J35"/>
  <c i="1" r="AX98"/>
  <c i="5"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T139"/>
  <c r="R140"/>
  <c r="R139"/>
  <c r="P140"/>
  <c r="P139"/>
  <c r="J102"/>
  <c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T131"/>
  <c r="R132"/>
  <c r="R131"/>
  <c r="P132"/>
  <c r="P131"/>
  <c r="BI130"/>
  <c r="BH130"/>
  <c r="BG130"/>
  <c r="BF130"/>
  <c r="T130"/>
  <c r="T129"/>
  <c r="R130"/>
  <c r="R129"/>
  <c r="P130"/>
  <c r="P129"/>
  <c r="BI128"/>
  <c r="BH128"/>
  <c r="BG128"/>
  <c r="BF128"/>
  <c r="T128"/>
  <c r="R128"/>
  <c r="P128"/>
  <c r="BI127"/>
  <c r="BH127"/>
  <c r="BG127"/>
  <c r="BF127"/>
  <c r="T127"/>
  <c r="R127"/>
  <c r="P127"/>
  <c r="F119"/>
  <c r="E117"/>
  <c r="F89"/>
  <c r="E87"/>
  <c r="J24"/>
  <c r="E24"/>
  <c r="J122"/>
  <c r="J23"/>
  <c r="J21"/>
  <c r="E21"/>
  <c r="J91"/>
  <c r="J20"/>
  <c r="J18"/>
  <c r="E18"/>
  <c r="F92"/>
  <c r="J17"/>
  <c r="J15"/>
  <c r="E15"/>
  <c r="F121"/>
  <c r="J14"/>
  <c r="J12"/>
  <c r="J89"/>
  <c r="E7"/>
  <c r="E115"/>
  <c i="4" r="J37"/>
  <c r="J36"/>
  <c i="1" r="AY97"/>
  <c i="4" r="J35"/>
  <c i="1" r="AX97"/>
  <c i="4"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T130"/>
  <c r="R131"/>
  <c r="R130"/>
  <c r="P131"/>
  <c r="P130"/>
  <c r="F121"/>
  <c r="E119"/>
  <c r="F89"/>
  <c r="E87"/>
  <c r="J24"/>
  <c r="E24"/>
  <c r="J124"/>
  <c r="J23"/>
  <c r="J21"/>
  <c r="E21"/>
  <c r="J91"/>
  <c r="J20"/>
  <c r="J18"/>
  <c r="E18"/>
  <c r="F124"/>
  <c r="J17"/>
  <c r="J15"/>
  <c r="E15"/>
  <c r="F91"/>
  <c r="J14"/>
  <c r="J12"/>
  <c r="J121"/>
  <c r="E7"/>
  <c r="E117"/>
  <c i="3" r="J37"/>
  <c r="J36"/>
  <c i="1" r="AY96"/>
  <c i="3" r="J35"/>
  <c i="1" r="AX96"/>
  <c i="3"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89"/>
  <c r="E7"/>
  <c r="E85"/>
  <c i="1" r="AY95"/>
  <c i="2" r="J37"/>
  <c r="J36"/>
  <c r="J35"/>
  <c i="1" r="AX95"/>
  <c i="2" r="BI340"/>
  <c r="BH340"/>
  <c r="BG340"/>
  <c r="BF340"/>
  <c r="T340"/>
  <c r="R340"/>
  <c r="P340"/>
  <c r="BI332"/>
  <c r="BH332"/>
  <c r="BG332"/>
  <c r="BF332"/>
  <c r="T332"/>
  <c r="R332"/>
  <c r="P332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21"/>
  <c r="BH321"/>
  <c r="BG321"/>
  <c r="BF321"/>
  <c r="T321"/>
  <c r="R321"/>
  <c r="P321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2"/>
  <c r="BH312"/>
  <c r="BG312"/>
  <c r="BF312"/>
  <c r="T312"/>
  <c r="R312"/>
  <c r="P312"/>
  <c r="BI308"/>
  <c r="BH308"/>
  <c r="BG308"/>
  <c r="BF308"/>
  <c r="T308"/>
  <c r="R308"/>
  <c r="P308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70"/>
  <c r="BH270"/>
  <c r="BG270"/>
  <c r="BF270"/>
  <c r="T270"/>
  <c r="T269"/>
  <c r="R270"/>
  <c r="R269"/>
  <c r="P270"/>
  <c r="P269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T246"/>
  <c r="R247"/>
  <c r="R246"/>
  <c r="P247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3"/>
  <c r="BH233"/>
  <c r="BG233"/>
  <c r="BF233"/>
  <c r="T233"/>
  <c r="R233"/>
  <c r="P233"/>
  <c r="BI230"/>
  <c r="BH230"/>
  <c r="BG230"/>
  <c r="BF230"/>
  <c r="T230"/>
  <c r="R230"/>
  <c r="P230"/>
  <c r="BI225"/>
  <c r="BH225"/>
  <c r="BG225"/>
  <c r="BF225"/>
  <c r="T225"/>
  <c r="R225"/>
  <c r="P225"/>
  <c r="BI224"/>
  <c r="BH224"/>
  <c r="BG224"/>
  <c r="BF224"/>
  <c r="T224"/>
  <c r="R224"/>
  <c r="P224"/>
  <c r="BI220"/>
  <c r="BH220"/>
  <c r="BG220"/>
  <c r="BF220"/>
  <c r="T220"/>
  <c r="R220"/>
  <c r="P220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1"/>
  <c r="BH201"/>
  <c r="BG201"/>
  <c r="BF201"/>
  <c r="T201"/>
  <c r="R201"/>
  <c r="P201"/>
  <c r="BI195"/>
  <c r="BH195"/>
  <c r="BG195"/>
  <c r="BF195"/>
  <c r="T195"/>
  <c r="R195"/>
  <c r="P195"/>
  <c r="BI190"/>
  <c r="BH190"/>
  <c r="BG190"/>
  <c r="BF190"/>
  <c r="T190"/>
  <c r="R190"/>
  <c r="P190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F125"/>
  <c r="E123"/>
  <c r="F89"/>
  <c r="E87"/>
  <c r="J24"/>
  <c r="E24"/>
  <c r="J128"/>
  <c r="J23"/>
  <c r="J21"/>
  <c r="E21"/>
  <c r="J127"/>
  <c r="J20"/>
  <c r="J18"/>
  <c r="E18"/>
  <c r="F92"/>
  <c r="J17"/>
  <c r="J15"/>
  <c r="E15"/>
  <c r="F91"/>
  <c r="J14"/>
  <c r="J12"/>
  <c r="J89"/>
  <c r="E7"/>
  <c r="E121"/>
  <c i="1" r="L90"/>
  <c r="AM90"/>
  <c r="AM89"/>
  <c r="L89"/>
  <c r="AM87"/>
  <c r="L87"/>
  <c r="L85"/>
  <c r="L84"/>
  <c i="2" r="BK301"/>
  <c r="BK247"/>
  <c r="F35"/>
  <c i="3" r="J155"/>
  <c r="BK142"/>
  <c r="J144"/>
  <c r="BK160"/>
  <c r="J141"/>
  <c r="J134"/>
  <c i="4" r="BK148"/>
  <c r="BK160"/>
  <c r="BK131"/>
  <c r="BK153"/>
  <c i="5" r="BK144"/>
  <c r="J128"/>
  <c r="J150"/>
  <c r="BK127"/>
  <c i="6" r="J127"/>
  <c r="J129"/>
  <c i="2" r="BK312"/>
  <c r="BK265"/>
  <c r="BK189"/>
  <c r="BK315"/>
  <c r="BK324"/>
  <c r="BK152"/>
  <c r="J225"/>
  <c r="BK262"/>
  <c r="BK215"/>
  <c r="J270"/>
  <c r="BK148"/>
  <c r="BK242"/>
  <c r="J34"/>
  <c i="4" r="BK139"/>
  <c r="BK147"/>
  <c i="5" r="J152"/>
  <c r="J147"/>
  <c r="BK140"/>
  <c r="J146"/>
  <c i="6" r="J126"/>
  <c r="J124"/>
  <c i="2" r="J302"/>
  <c r="J268"/>
  <c r="J215"/>
  <c r="BK327"/>
  <c r="J233"/>
  <c r="J152"/>
  <c r="BK313"/>
  <c r="J142"/>
  <c r="J176"/>
  <c r="BK325"/>
  <c r="BK239"/>
  <c r="BK180"/>
  <c r="BK257"/>
  <c r="J325"/>
  <c r="BK270"/>
  <c r="J207"/>
  <c r="BK144"/>
  <c r="J324"/>
  <c r="BK238"/>
  <c r="J164"/>
  <c i="3" r="BK137"/>
  <c r="J152"/>
  <c r="J139"/>
  <c r="J146"/>
  <c r="BK129"/>
  <c r="BK158"/>
  <c r="BK161"/>
  <c r="J165"/>
  <c r="BK154"/>
  <c r="BK141"/>
  <c r="J126"/>
  <c r="J172"/>
  <c r="BK163"/>
  <c r="J156"/>
  <c i="4" r="J163"/>
  <c r="J142"/>
  <c r="J148"/>
  <c r="BK157"/>
  <c r="J134"/>
  <c i="5" r="J132"/>
  <c r="BK152"/>
  <c r="J130"/>
  <c r="J135"/>
  <c r="BK134"/>
  <c i="6" r="J123"/>
  <c i="2" r="J301"/>
  <c r="J195"/>
  <c r="J260"/>
  <c r="BK164"/>
  <c r="BK308"/>
  <c r="J250"/>
  <c i="1" r="AS94"/>
  <c i="2" r="J190"/>
  <c r="J262"/>
  <c r="F37"/>
  <c i="4" r="J155"/>
  <c r="BK136"/>
  <c r="J156"/>
  <c i="5" r="BK149"/>
  <c r="BK132"/>
  <c r="BK154"/>
  <c r="J137"/>
  <c i="6" r="BK124"/>
  <c r="J125"/>
  <c i="2" r="J184"/>
  <c r="BK176"/>
  <c r="J238"/>
  <c r="BK292"/>
  <c r="BK233"/>
  <c r="J239"/>
  <c r="BK296"/>
  <c r="J265"/>
  <c r="J160"/>
  <c r="BK322"/>
  <c r="J230"/>
  <c r="F34"/>
  <c i="4" r="BK155"/>
  <c r="J150"/>
  <c i="5" r="J127"/>
  <c r="BK146"/>
  <c r="BK147"/>
  <c i="6" r="J119"/>
  <c i="4" r="J147"/>
  <c i="6" r="BK119"/>
  <c i="2" r="J326"/>
  <c r="J296"/>
  <c r="BK250"/>
  <c r="J138"/>
  <c r="J312"/>
  <c r="J242"/>
  <c r="BK340"/>
  <c r="BK243"/>
  <c r="BK268"/>
  <c r="J292"/>
  <c r="J256"/>
  <c r="BK156"/>
  <c r="J317"/>
  <c r="BK220"/>
  <c i="3" r="BK157"/>
  <c r="BK151"/>
  <c r="J140"/>
  <c r="BK133"/>
  <c r="J164"/>
  <c r="J169"/>
  <c r="BK168"/>
  <c r="BK149"/>
  <c r="J130"/>
  <c r="J151"/>
  <c r="J135"/>
  <c r="J171"/>
  <c r="BK146"/>
  <c r="BK148"/>
  <c i="4" r="J157"/>
  <c r="BK156"/>
  <c r="J153"/>
  <c r="BK149"/>
  <c i="5" r="J134"/>
  <c i="6" r="BK125"/>
  <c i="2" r="BK302"/>
  <c r="BK276"/>
  <c r="J180"/>
  <c r="J322"/>
  <c r="BK211"/>
  <c r="BK190"/>
  <c r="BK245"/>
  <c r="BK138"/>
  <c r="J257"/>
  <c r="F36"/>
  <c i="4" r="J133"/>
  <c r="J138"/>
  <c i="5" r="J144"/>
  <c r="BK142"/>
  <c r="BK128"/>
  <c r="J140"/>
  <c r="BK145"/>
  <c i="6" r="BK129"/>
  <c i="2" r="J308"/>
  <c r="J288"/>
  <c r="BK256"/>
  <c r="BK168"/>
  <c r="BK259"/>
  <c r="BK207"/>
  <c r="BK317"/>
  <c r="J134"/>
  <c r="J220"/>
  <c r="J280"/>
  <c r="J211"/>
  <c r="BK263"/>
  <c r="J168"/>
  <c r="J284"/>
  <c r="BK260"/>
  <c r="J172"/>
  <c r="J340"/>
  <c r="J321"/>
  <c r="BK224"/>
  <c r="BK134"/>
  <c i="3" r="BK155"/>
  <c r="J163"/>
  <c r="BK145"/>
  <c r="BK135"/>
  <c r="J133"/>
  <c r="BK172"/>
  <c r="BK173"/>
  <c r="J160"/>
  <c r="BK159"/>
  <c r="BK150"/>
  <c r="J128"/>
  <c r="J150"/>
  <c r="BK169"/>
  <c r="J149"/>
  <c r="J129"/>
  <c r="BK126"/>
  <c i="4" r="BK159"/>
  <c r="BK138"/>
  <c r="BK142"/>
  <c r="BK158"/>
  <c i="5" r="BK153"/>
  <c r="BK143"/>
  <c r="J153"/>
  <c r="BK150"/>
  <c r="BK130"/>
  <c i="6" r="BK127"/>
  <c i="2" r="J303"/>
  <c r="BK280"/>
  <c r="J156"/>
  <c r="J247"/>
  <c r="J144"/>
  <c r="BK300"/>
  <c r="BK225"/>
  <c r="J263"/>
  <c r="J332"/>
  <c r="BK172"/>
  <c r="BK241"/>
  <c r="J259"/>
  <c r="BK195"/>
  <c r="BK230"/>
  <c r="J272"/>
  <c r="J189"/>
  <c r="J327"/>
  <c r="J243"/>
  <c r="BK142"/>
  <c i="3" r="J167"/>
  <c r="J142"/>
  <c r="BK134"/>
  <c r="BK128"/>
  <c r="J170"/>
  <c r="BK170"/>
  <c r="BK156"/>
  <c r="BK139"/>
  <c r="J154"/>
  <c r="BK171"/>
  <c r="BK127"/>
  <c r="J148"/>
  <c i="4" r="J158"/>
  <c r="J131"/>
  <c r="J136"/>
  <c r="BK162"/>
  <c r="J151"/>
  <c r="BK150"/>
  <c r="J139"/>
  <c i="5" r="J148"/>
  <c r="BK137"/>
  <c r="J149"/>
  <c r="BK135"/>
  <c i="6" r="J128"/>
  <c r="BK128"/>
  <c i="2" r="J313"/>
  <c r="BK284"/>
  <c r="BK326"/>
  <c r="BK219"/>
  <c i="3" r="J153"/>
  <c r="BK130"/>
  <c r="J157"/>
  <c i="4" r="BK134"/>
  <c i="5" r="J145"/>
  <c i="2" r="BK303"/>
  <c r="BK160"/>
  <c r="J245"/>
  <c r="J276"/>
  <c r="J224"/>
  <c i="3" r="J173"/>
  <c r="J168"/>
  <c r="BK167"/>
  <c r="J145"/>
  <c r="J127"/>
  <c r="BK140"/>
  <c r="J166"/>
  <c r="J137"/>
  <c r="BK152"/>
  <c i="4" r="J160"/>
  <c r="BK163"/>
  <c i="2" r="J300"/>
  <c r="J219"/>
  <c r="J241"/>
  <c r="BK321"/>
  <c r="J254"/>
  <c r="J148"/>
  <c r="BK254"/>
  <c r="BK272"/>
  <c r="BK201"/>
  <c r="BK288"/>
  <c r="J201"/>
  <c r="BK332"/>
  <c r="J315"/>
  <c r="BK184"/>
  <c i="3" r="J158"/>
  <c r="J159"/>
  <c r="J136"/>
  <c r="J143"/>
  <c r="BK144"/>
  <c r="BK165"/>
  <c r="BK166"/>
  <c r="BK143"/>
  <c r="BK164"/>
  <c r="BK136"/>
  <c r="J161"/>
  <c r="BK153"/>
  <c i="4" r="J162"/>
  <c r="BK133"/>
  <c r="J159"/>
  <c r="BK151"/>
  <c r="J149"/>
  <c i="5" r="J143"/>
  <c r="J142"/>
  <c r="J154"/>
  <c r="BK148"/>
  <c i="6" r="BK123"/>
  <c r="BK126"/>
  <c i="2" l="1" r="BK143"/>
  <c r="J143"/>
  <c r="J99"/>
  <c r="R240"/>
  <c r="T249"/>
  <c r="P264"/>
  <c r="P307"/>
  <c r="P331"/>
  <c i="3" r="T125"/>
  <c r="T124"/>
  <c r="BK162"/>
  <c r="J162"/>
  <c r="J103"/>
  <c r="R138"/>
  <c i="4" r="BK141"/>
  <c r="J141"/>
  <c r="J104"/>
  <c i="5" r="P133"/>
  <c i="3" r="R125"/>
  <c r="R124"/>
  <c r="T147"/>
  <c i="4" r="R141"/>
  <c i="5" r="T126"/>
  <c r="T151"/>
  <c i="2" r="BK200"/>
  <c r="J200"/>
  <c r="J100"/>
  <c r="P249"/>
  <c r="T258"/>
  <c r="T307"/>
  <c r="R331"/>
  <c i="3" r="P132"/>
  <c r="R162"/>
  <c i="4" r="T141"/>
  <c i="2" r="BK133"/>
  <c r="J133"/>
  <c r="J98"/>
  <c r="R249"/>
  <c i="4" r="BK137"/>
  <c i="5" r="P126"/>
  <c r="T141"/>
  <c i="2" r="P200"/>
  <c r="P258"/>
  <c i="3" r="R132"/>
  <c r="P138"/>
  <c i="4" r="R137"/>
  <c r="P161"/>
  <c i="5" r="R133"/>
  <c r="BK141"/>
  <c r="J141"/>
  <c r="J104"/>
  <c r="R151"/>
  <c i="2" r="R200"/>
  <c r="P271"/>
  <c r="BK331"/>
  <c r="J331"/>
  <c r="J111"/>
  <c i="4" r="R154"/>
  <c i="2" r="T143"/>
  <c r="T271"/>
  <c r="T323"/>
  <c i="5" r="R126"/>
  <c r="BK151"/>
  <c r="J151"/>
  <c r="J105"/>
  <c i="2" r="T133"/>
  <c r="T240"/>
  <c r="R271"/>
  <c r="R323"/>
  <c i="3" r="BK138"/>
  <c r="J138"/>
  <c r="J101"/>
  <c i="4" r="T137"/>
  <c r="T161"/>
  <c i="5" r="BK126"/>
  <c r="J126"/>
  <c r="J97"/>
  <c r="BK133"/>
  <c r="J133"/>
  <c r="J100"/>
  <c r="P151"/>
  <c i="2" r="P133"/>
  <c r="BK240"/>
  <c r="J240"/>
  <c r="J101"/>
  <c r="R258"/>
  <c r="T264"/>
  <c r="R307"/>
  <c r="T331"/>
  <c i="3" r="BK147"/>
  <c r="J147"/>
  <c r="J102"/>
  <c i="4" r="P132"/>
  <c r="T154"/>
  <c i="5" r="T133"/>
  <c r="R141"/>
  <c i="3" r="T132"/>
  <c r="P162"/>
  <c i="4" r="T132"/>
  <c r="T129"/>
  <c r="P154"/>
  <c i="6" r="BK118"/>
  <c r="J118"/>
  <c r="J97"/>
  <c i="2" r="R133"/>
  <c r="P240"/>
  <c r="BK271"/>
  <c r="J271"/>
  <c r="J108"/>
  <c r="BK323"/>
  <c r="J323"/>
  <c r="J110"/>
  <c i="3" r="BK125"/>
  <c r="BK124"/>
  <c r="T162"/>
  <c i="4" r="R132"/>
  <c r="R129"/>
  <c r="R161"/>
  <c i="2" r="T200"/>
  <c r="T132"/>
  <c r="BK258"/>
  <c r="J258"/>
  <c r="J105"/>
  <c r="R264"/>
  <c r="BK307"/>
  <c r="J307"/>
  <c r="J109"/>
  <c r="P323"/>
  <c i="3" r="P125"/>
  <c r="P124"/>
  <c r="P147"/>
  <c i="4" r="P137"/>
  <c r="BK161"/>
  <c r="J161"/>
  <c r="J107"/>
  <c i="5" r="P141"/>
  <c i="6" r="P118"/>
  <c r="P117"/>
  <c i="1" r="AU99"/>
  <c i="2" r="P143"/>
  <c i="3" r="BK132"/>
  <c r="BK131"/>
  <c r="J131"/>
  <c r="J99"/>
  <c r="T138"/>
  <c i="4" r="P141"/>
  <c r="P140"/>
  <c i="6" r="R118"/>
  <c r="R117"/>
  <c i="2" r="R143"/>
  <c r="BK249"/>
  <c r="J249"/>
  <c r="J104"/>
  <c r="BK264"/>
  <c r="J264"/>
  <c r="J106"/>
  <c i="3" r="R147"/>
  <c i="4" r="BK132"/>
  <c r="J132"/>
  <c r="J100"/>
  <c r="BK154"/>
  <c r="J154"/>
  <c r="J106"/>
  <c i="6" r="T118"/>
  <c r="T117"/>
  <c i="5" r="BK131"/>
  <c r="J131"/>
  <c r="J99"/>
  <c i="2" r="BK269"/>
  <c r="J269"/>
  <c r="J107"/>
  <c i="4" r="BK152"/>
  <c r="J152"/>
  <c r="J105"/>
  <c i="5" r="BK136"/>
  <c r="J136"/>
  <c r="J101"/>
  <c i="2" r="BK246"/>
  <c r="J246"/>
  <c r="J102"/>
  <c i="4" r="BK130"/>
  <c r="J130"/>
  <c r="J99"/>
  <c r="BK135"/>
  <c r="J135"/>
  <c r="J101"/>
  <c i="5" r="BK129"/>
  <c r="J129"/>
  <c r="J98"/>
  <c r="BK139"/>
  <c r="J139"/>
  <c r="J103"/>
  <c i="6" r="F113"/>
  <c r="J113"/>
  <c r="BE119"/>
  <c r="BE127"/>
  <c r="BE128"/>
  <c r="F92"/>
  <c r="BE124"/>
  <c r="BE126"/>
  <c r="J89"/>
  <c r="BE125"/>
  <c r="E85"/>
  <c r="J92"/>
  <c r="BE129"/>
  <c r="BE123"/>
  <c i="5" r="J119"/>
  <c r="F122"/>
  <c r="J92"/>
  <c r="BE128"/>
  <c r="BE143"/>
  <c r="BE140"/>
  <c r="F91"/>
  <c r="BE153"/>
  <c r="BE134"/>
  <c r="BE127"/>
  <c r="BE137"/>
  <c r="BE152"/>
  <c r="BE147"/>
  <c r="BE154"/>
  <c i="4" r="BK140"/>
  <c r="J140"/>
  <c r="J103"/>
  <c i="5" r="E85"/>
  <c r="BE132"/>
  <c r="BE144"/>
  <c r="J121"/>
  <c r="BE135"/>
  <c r="BE142"/>
  <c r="BE148"/>
  <c i="4" r="J137"/>
  <c r="J102"/>
  <c i="5" r="BE130"/>
  <c r="BE150"/>
  <c r="BE146"/>
  <c r="BE145"/>
  <c r="BE149"/>
  <c i="3" r="J125"/>
  <c r="J98"/>
  <c r="J132"/>
  <c r="J100"/>
  <c i="4" r="F92"/>
  <c r="BE131"/>
  <c r="J92"/>
  <c r="BE133"/>
  <c r="J123"/>
  <c r="BE151"/>
  <c r="BE156"/>
  <c r="BE139"/>
  <c r="BE134"/>
  <c r="BE163"/>
  <c r="E85"/>
  <c r="F123"/>
  <c r="BE148"/>
  <c r="BE153"/>
  <c r="BE162"/>
  <c i="3" r="J124"/>
  <c r="J97"/>
  <c i="4" r="J89"/>
  <c r="BE136"/>
  <c r="BE150"/>
  <c r="BE159"/>
  <c r="BE138"/>
  <c r="BE147"/>
  <c r="BE142"/>
  <c r="BE149"/>
  <c r="BE155"/>
  <c r="BE157"/>
  <c r="BE158"/>
  <c r="BE160"/>
  <c i="3" r="BE129"/>
  <c r="BE145"/>
  <c r="BE140"/>
  <c r="BE149"/>
  <c r="BE134"/>
  <c r="BE142"/>
  <c r="F92"/>
  <c r="BE146"/>
  <c r="BE150"/>
  <c r="BE157"/>
  <c r="BE133"/>
  <c r="BE137"/>
  <c r="BE141"/>
  <c r="BE152"/>
  <c r="BE161"/>
  <c r="BE166"/>
  <c r="BE170"/>
  <c r="BE171"/>
  <c r="BE151"/>
  <c r="BE173"/>
  <c r="BE169"/>
  <c r="BE172"/>
  <c r="BE159"/>
  <c r="BE167"/>
  <c r="BE168"/>
  <c r="BE155"/>
  <c r="BE158"/>
  <c r="BE165"/>
  <c r="E113"/>
  <c r="J117"/>
  <c r="BE126"/>
  <c r="BE135"/>
  <c r="BE136"/>
  <c r="BE144"/>
  <c r="BE148"/>
  <c r="BE154"/>
  <c r="BE160"/>
  <c r="BE127"/>
  <c r="BE128"/>
  <c r="BE130"/>
  <c r="BE139"/>
  <c r="BE156"/>
  <c r="BE164"/>
  <c r="BE143"/>
  <c r="BE153"/>
  <c r="BE163"/>
  <c i="2" r="J125"/>
  <c r="BE195"/>
  <c r="BE239"/>
  <c r="BE321"/>
  <c r="BE324"/>
  <c r="BE327"/>
  <c i="1" r="BB95"/>
  <c i="2" r="J92"/>
  <c r="F128"/>
  <c r="BE180"/>
  <c r="BE241"/>
  <c r="BE259"/>
  <c r="BE263"/>
  <c r="BE268"/>
  <c r="BE276"/>
  <c r="BE284"/>
  <c r="J91"/>
  <c r="F127"/>
  <c r="BE152"/>
  <c r="BE184"/>
  <c r="BE207"/>
  <c r="BE238"/>
  <c r="BE247"/>
  <c r="BE340"/>
  <c r="BE142"/>
  <c r="BE156"/>
  <c r="BE160"/>
  <c r="BE164"/>
  <c r="BE225"/>
  <c r="BE230"/>
  <c r="BE242"/>
  <c r="BE250"/>
  <c r="BE256"/>
  <c r="BE270"/>
  <c r="BE272"/>
  <c r="BE288"/>
  <c r="BE292"/>
  <c r="BE296"/>
  <c r="BE325"/>
  <c r="BE189"/>
  <c r="BE215"/>
  <c r="BE233"/>
  <c r="BE262"/>
  <c i="1" r="AW95"/>
  <c i="2" r="E85"/>
  <c r="BE201"/>
  <c r="BE211"/>
  <c r="BE219"/>
  <c r="BE220"/>
  <c r="BE308"/>
  <c r="BE312"/>
  <c r="BE313"/>
  <c r="BE315"/>
  <c r="BE332"/>
  <c i="1" r="BA95"/>
  <c i="2" r="BE134"/>
  <c r="BE138"/>
  <c r="BE168"/>
  <c r="BE172"/>
  <c r="BE176"/>
  <c r="BE190"/>
  <c r="BE224"/>
  <c r="BE257"/>
  <c r="BE265"/>
  <c r="BE317"/>
  <c r="BE322"/>
  <c r="BE326"/>
  <c r="BE144"/>
  <c r="BE148"/>
  <c r="BE243"/>
  <c r="BE245"/>
  <c r="BE254"/>
  <c r="BE260"/>
  <c r="BE280"/>
  <c r="BE300"/>
  <c r="BE301"/>
  <c r="BE302"/>
  <c r="BE303"/>
  <c i="1" r="BC95"/>
  <c r="BD95"/>
  <c i="3" r="F37"/>
  <c i="1" r="BD96"/>
  <c i="6" r="J34"/>
  <c i="1" r="AW99"/>
  <c i="4" r="J34"/>
  <c i="1" r="AW97"/>
  <c i="4" r="F37"/>
  <c i="1" r="BD97"/>
  <c i="6" r="F37"/>
  <c i="1" r="BD99"/>
  <c i="5" r="J34"/>
  <c i="1" r="AW98"/>
  <c i="6" r="F34"/>
  <c i="1" r="BA99"/>
  <c i="5" r="F35"/>
  <c i="1" r="BB98"/>
  <c i="5" r="F36"/>
  <c i="1" r="BC98"/>
  <c i="5" r="F34"/>
  <c i="1" r="BA98"/>
  <c i="6" r="F35"/>
  <c i="1" r="BB99"/>
  <c i="3" r="F34"/>
  <c i="1" r="BA96"/>
  <c i="6" r="F36"/>
  <c i="1" r="BC99"/>
  <c i="3" r="F36"/>
  <c i="1" r="BC96"/>
  <c i="4" r="F34"/>
  <c i="1" r="BA97"/>
  <c i="4" r="F36"/>
  <c i="1" r="BC97"/>
  <c i="4" r="F35"/>
  <c i="1" r="BB97"/>
  <c i="3" r="J34"/>
  <c i="1" r="AW96"/>
  <c i="5" r="F37"/>
  <c i="1" r="BD98"/>
  <c i="3" r="F35"/>
  <c i="1" r="BB96"/>
  <c i="3" l="1" r="T131"/>
  <c r="T123"/>
  <c i="4" r="P129"/>
  <c r="P128"/>
  <c r="P127"/>
  <c i="1" r="AU97"/>
  <c i="5" r="R125"/>
  <c r="P125"/>
  <c i="1" r="AU98"/>
  <c i="2" r="P248"/>
  <c r="R132"/>
  <c r="R248"/>
  <c i="3" r="R131"/>
  <c r="R123"/>
  <c r="P131"/>
  <c r="P123"/>
  <c i="1" r="AU96"/>
  <c i="5" r="T125"/>
  <c i="4" r="T140"/>
  <c r="T128"/>
  <c r="T127"/>
  <c r="R140"/>
  <c r="R128"/>
  <c r="R127"/>
  <c i="3" r="BK123"/>
  <c r="J123"/>
  <c i="2" r="P132"/>
  <c i="4" r="BK129"/>
  <c r="J129"/>
  <c r="J98"/>
  <c i="2" r="T248"/>
  <c r="T131"/>
  <c i="5" r="BK125"/>
  <c r="J125"/>
  <c r="J96"/>
  <c i="2" r="BK248"/>
  <c r="J248"/>
  <c r="J103"/>
  <c r="BK132"/>
  <c r="J132"/>
  <c r="J97"/>
  <c i="6" r="BK117"/>
  <c r="J117"/>
  <c r="J96"/>
  <c i="4" r="BK128"/>
  <c r="BK127"/>
  <c r="J127"/>
  <c r="J96"/>
  <c i="3" r="J30"/>
  <c i="1" r="AG96"/>
  <c i="3" r="F33"/>
  <c i="1" r="AZ96"/>
  <c i="5" r="J30"/>
  <c i="1" r="AG98"/>
  <c i="6" r="J33"/>
  <c i="1" r="AV99"/>
  <c r="AT99"/>
  <c i="2" r="F33"/>
  <c i="1" r="AZ95"/>
  <c i="3" r="J33"/>
  <c i="1" r="AV96"/>
  <c r="AT96"/>
  <c r="AN96"/>
  <c i="5" r="F33"/>
  <c i="1" r="AZ98"/>
  <c r="BC94"/>
  <c r="W32"/>
  <c r="BA94"/>
  <c r="W30"/>
  <c i="2" r="J33"/>
  <c i="1" r="AV95"/>
  <c r="AT95"/>
  <c i="4" r="F33"/>
  <c i="1" r="AZ97"/>
  <c i="5" r="J33"/>
  <c i="1" r="AV98"/>
  <c r="AT98"/>
  <c i="4" r="J33"/>
  <c i="1" r="AV97"/>
  <c r="AT97"/>
  <c i="6" r="F33"/>
  <c i="1" r="AZ99"/>
  <c r="BD94"/>
  <c r="W33"/>
  <c r="BB94"/>
  <c r="W31"/>
  <c i="2" l="1" r="R131"/>
  <c r="P131"/>
  <c i="1" r="AU95"/>
  <c i="2" r="BK131"/>
  <c r="J131"/>
  <c i="3" r="J96"/>
  <c i="1" r="AN98"/>
  <c i="5" r="J39"/>
  <c i="4" r="J128"/>
  <c r="J97"/>
  <c i="3" r="J39"/>
  <c i="1" r="AU94"/>
  <c i="2" r="J30"/>
  <c i="1" r="AG95"/>
  <c r="AW94"/>
  <c r="AK30"/>
  <c i="6" r="J30"/>
  <c i="1" r="AG99"/>
  <c r="AZ94"/>
  <c r="W29"/>
  <c r="AX94"/>
  <c r="AY94"/>
  <c i="4" r="J30"/>
  <c i="1" r="AG97"/>
  <c i="2" l="1" r="J39"/>
  <c i="6" r="J39"/>
  <c i="2" r="J96"/>
  <c i="4" r="J39"/>
  <c i="1" r="AN97"/>
  <c r="AN99"/>
  <c r="AN95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<sst xmlns="http://schemas.openxmlformats.org/spreadsheetml/2006/main">
  <si>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</si>
  <si>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</si>
  <si>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</si>
  <si>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</si>
  <si>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{2b0812d5-4a8b-47af-92ee-1941d8887a31}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</si>
  <si>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</si>
  <si>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</si>
  <si>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</si>
  <si>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</si>
  <si>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</si>
  <si>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</si>
  <si>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</si>
  <si>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</si>
  <si>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</si>
  <si>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INT14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</si>
  <si>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</si>
  <si>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</si>
  <si>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foyer a vytápění</t>
  </si>
  <si>
    <t>KSO:</t>
  </si>
  <si>
    <t>CC-CZ:</t>
  </si>
  <si>
    <t>Místo:</t>
  </si>
  <si>
    <t xml:space="preserve"> </t>
  </si>
  <si>
    <t>Datum:</t>
  </si>
  <si>
    <t>20. 9. 2023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</si>
  <si>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</si>
  <si>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</si>
  <si>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</si>
  <si>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</si>
  <si>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</si>
  <si>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</si>
  <si>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</si>
  <si>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</si>
  <si>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</si>
  <si>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</si>
  <si>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</si>
  <si>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</si>
  <si>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</si>
  <si>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</si>
  <si>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</si>
  <si>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</si>
  <si>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</si>
  <si>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</si>
  <si>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</si>
  <si>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</si>
  <si>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</si>
  <si>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</si>
  <si>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</si>
  <si>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</si>
  <si>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</si>
  <si>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</si>
  <si>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</si>
  <si>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</si>
  <si>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</si>
  <si>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</si>
  <si>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</si>
  <si>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</si>
  <si>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</si>
  <si>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</si>
  <si>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</si>
  <si>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</si>
  <si>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</si>
  <si>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</si>
  <si>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</si>
  <si>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</si>
  <si>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</si>
  <si>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</si>
  <si>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</si>
  <si>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</si>
  <si>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</si>
  <si>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</si>
  <si>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</si>
  <si>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</si>
  <si>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</si>
  <si>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</si>
  <si>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</si>
  <si>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</si>
  <si>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</si>
  <si>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</si>
  <si>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A01B01</t>
  </si>
  <si>
    <t>Stavební část</t>
  </si>
  <si>
    <t>STA</t>
  </si>
  <si>
    <t>1</t>
  </si>
  <si>
    <t>{852d75cb-c25b-480b-b031-e0dc114d4bf5}</t>
  </si>
  <si>
    <t>2</t>
  </si>
  <si>
    <t>UT</t>
  </si>
  <si>
    <t>Ústřední topení</t>
  </si>
  <si>
    <t>{15927274-fabb-4741-a124-3a24ea7920e5}</t>
  </si>
  <si>
    <t>EL</t>
  </si>
  <si>
    <t>Elektroinstalace</t>
  </si>
  <si>
    <t>{61fe6dda-4c8f-475d-b886-5c6b70badf88}</t>
  </si>
  <si>
    <t>OS</t>
  </si>
  <si>
    <t>Osvětlení</t>
  </si>
  <si>
    <t>{c97a1c7b-0901-4184-8287-fb4945c4eb6f}</t>
  </si>
  <si>
    <t>VON</t>
  </si>
  <si>
    <t>Vedlejší a ostatní náklady</t>
  </si>
  <si>
    <t>{556aea77-1096-425a-bde2-83d28d933b88}</t>
  </si>
  <si>
    <t>KRYCÍ LIST SOUPISU PRACÍ</t>
  </si>
  <si>
    <t>Objekt:</t>
  </si>
  <si>
    <t>A01B01 - Stavební část</t>
  </si>
  <si>
    <t xml:space="preserve">Položky označené D+M (dodávka + montáž) se oceňují včetně přesunu hmot. Ostatní vlastní položky jsou založeny na cenové soustavě URS.  Veškeré prvky a konstrukce se oceňují jako kompletní, včetně detailů, pomocných prací (vysekání drážek, doklinkování, vysekání kapes, lože apod.).  Jakýkoliv rozpor mezi PD a Soupisem prací je nutné na základě důsledné kontroly zhotovitelem neprodleně oznámit. 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</si>
  <si>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</si>
  <si>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</si>
  <si>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</si>
  <si>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</si>
  <si>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</si>
  <si>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</si>
  <si>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</si>
  <si>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</si>
  <si>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</si>
  <si>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</si>
  <si>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</si>
  <si>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</si>
  <si>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</si>
  <si>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</si>
  <si>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</si>
  <si>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</si>
  <si>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</si>
  <si>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</si>
  <si>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</si>
  <si>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</si>
  <si>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</si>
  <si>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</si>
  <si>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</si>
  <si>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</si>
  <si>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</si>
  <si>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</si>
  <si>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</si>
  <si>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</si>
  <si>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</si>
  <si>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</si>
  <si>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</si>
  <si>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</si>
  <si>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</si>
  <si>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</si>
  <si>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</si>
  <si>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</si>
  <si>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</si>
  <si>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</si>
  <si>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K</t>
  </si>
  <si>
    <t>4303215X5</t>
  </si>
  <si>
    <t>Schodišťová konstrukce a rampa ze ŽB tř. C 20/25 XC4, XF1, vč. dodávky</t>
  </si>
  <si>
    <t>m3</t>
  </si>
  <si>
    <t>1048185701</t>
  </si>
  <si>
    <t>VV</t>
  </si>
  <si>
    <t>Předsazený vstup</t>
  </si>
  <si>
    <t>2,75*0,3</t>
  </si>
  <si>
    <t>Součet</t>
  </si>
  <si>
    <t>434351145</t>
  </si>
  <si>
    <t>Zřízení bednění stupňů křivočarých schodišť</t>
  </si>
  <si>
    <t>m2</t>
  </si>
  <si>
    <t>CS ÚRS 2023 02</t>
  </si>
  <si>
    <t>218506480</t>
  </si>
  <si>
    <t>2,7*0,3</t>
  </si>
  <si>
    <t>3</t>
  </si>
  <si>
    <t>434351146</t>
  </si>
  <si>
    <t>Odstranění bednění stupňů křivočarých schodišť</t>
  </si>
  <si>
    <t>-762049965</t>
  </si>
  <si>
    <t>6</t>
  </si>
  <si>
    <t>Úpravy povrchů, podlahy a osazování výplní</t>
  </si>
  <si>
    <t>6199950X1</t>
  </si>
  <si>
    <t>D+M Začištění a zapravení omítek kolem dveří (ozn. T01) vč. zapravení nosníků, výmalby. vč. pomocných prací, doplňků</t>
  </si>
  <si>
    <t>soubor</t>
  </si>
  <si>
    <t>-1867690635</t>
  </si>
  <si>
    <t>vč. 02</t>
  </si>
  <si>
    <t>5</t>
  </si>
  <si>
    <t>6199950X2</t>
  </si>
  <si>
    <t>D+M Začištění a zapravení omítek kolem dveří (ozn. FA1) vč. zapravení nosníků, výmalby. vč. pomocných prací, doplňků</t>
  </si>
  <si>
    <t>2088763835</t>
  </si>
  <si>
    <t>6199950X3</t>
  </si>
  <si>
    <t>D+M Začištění a zapravení omítek kolem dveří (ozn. FA2) vč. zapravení nosníků, výmalby. vč. pomocných prací, doplňků</t>
  </si>
  <si>
    <t>419192258</t>
  </si>
  <si>
    <t>7</t>
  </si>
  <si>
    <t>6199950X4</t>
  </si>
  <si>
    <t>D+M Začištění a zapravení omítek kolem dveří (ozn. FA3) vč. zapravení nosníků, výmalby. vč. pomocných prací, doplňků</t>
  </si>
  <si>
    <t>1210316486</t>
  </si>
  <si>
    <t>8</t>
  </si>
  <si>
    <t>6199950X5</t>
  </si>
  <si>
    <t>D+M Začištění a zapravení omítek kolem dveří (ozn. FA4) vč. zapravení nosníků, výmalby. vč. pomocných prací, doplňků</t>
  </si>
  <si>
    <t>288230600</t>
  </si>
  <si>
    <t>9</t>
  </si>
  <si>
    <t>6199950X6</t>
  </si>
  <si>
    <t>D+M Začištění a zapravení omítek kolem dveří (ozn. FA5) vč. zapravení nosníků, výmalby. vč. pomocných prací, doplňků</t>
  </si>
  <si>
    <t>474628753</t>
  </si>
  <si>
    <t>10</t>
  </si>
  <si>
    <t>6199950X7</t>
  </si>
  <si>
    <t>D+M Začištění a zapravení omítek kolem dveří (ozn. FA6) vč. zapravení nosníků, výmalby. vč. pomocných prací, doplňků</t>
  </si>
  <si>
    <t>-1884232913</t>
  </si>
  <si>
    <t>11</t>
  </si>
  <si>
    <t>6199950X8</t>
  </si>
  <si>
    <t>D+M Začištění a zapravení omítek kolem dveří (ozn. FA7) vč. zapravení nosníků, výmalby. vč. pomocných prací, doplňků</t>
  </si>
  <si>
    <t>-714864532</t>
  </si>
  <si>
    <t>12</t>
  </si>
  <si>
    <t>6199950X9</t>
  </si>
  <si>
    <t>D+M Začištění a zapravení omítek kolem dveří (ozn. FA8) vč. zapravení nosníků, výmalby. vč. pomocných prací, doplňků</t>
  </si>
  <si>
    <t>1250694834</t>
  </si>
  <si>
    <t>13</t>
  </si>
  <si>
    <t>6199950X10</t>
  </si>
  <si>
    <t>D+M Začištění a zapravení omítek kolem dveří (ozn. Al01) vč. zapravení nosníků, výmalby. vč. pomocných prací, doplňků</t>
  </si>
  <si>
    <t>-1390606101</t>
  </si>
  <si>
    <t>14</t>
  </si>
  <si>
    <t>631311115</t>
  </si>
  <si>
    <t>Mazanina tl přes 50 do 80 mm z betonu prostého bez zvýšených nároků na prostředí tř. C 20/25</t>
  </si>
  <si>
    <t>-1826540871</t>
  </si>
  <si>
    <t>10,6*0,055</t>
  </si>
  <si>
    <t>1,72*0,055</t>
  </si>
  <si>
    <t>631319171</t>
  </si>
  <si>
    <t>Příplatek k mazanině tl přes 50 do 80 mm za stržení povrchu spodní vrstvy před vložením výztuže</t>
  </si>
  <si>
    <t>-926479849</t>
  </si>
  <si>
    <t>16</t>
  </si>
  <si>
    <t>631362021</t>
  </si>
  <si>
    <t>Výztuž mazanin svařovanými sítěmi Kari</t>
  </si>
  <si>
    <t>t</t>
  </si>
  <si>
    <t>436078093</t>
  </si>
  <si>
    <t>10,6*26,64/6000*1,2</t>
  </si>
  <si>
    <t>1,72*26,64/6000*1,2</t>
  </si>
  <si>
    <t>17</t>
  </si>
  <si>
    <t>632481213</t>
  </si>
  <si>
    <t>Separační vrstva z PE fólie</t>
  </si>
  <si>
    <t>-1590884350</t>
  </si>
  <si>
    <t>10,6</t>
  </si>
  <si>
    <t>1,72</t>
  </si>
  <si>
    <t>Ostatní konstrukce a práce, bourání</t>
  </si>
  <si>
    <t>18</t>
  </si>
  <si>
    <t>977312113</t>
  </si>
  <si>
    <t>Řezání stávajících betonových mazanin vyztužených hl do 150 mm</t>
  </si>
  <si>
    <t>m</t>
  </si>
  <si>
    <t>-1407922414</t>
  </si>
  <si>
    <t>0,83+2,4+6+1+2,2+2,1+0,3</t>
  </si>
  <si>
    <t>5,3+0,6+0,6+6,6+1,3</t>
  </si>
  <si>
    <t>4,275</t>
  </si>
  <si>
    <t>19</t>
  </si>
  <si>
    <t>713120821</t>
  </si>
  <si>
    <t>Odstranění tepelné izolace podlah volně kladené z polystyrenu suchého tl do 100 mm</t>
  </si>
  <si>
    <t>35166198</t>
  </si>
  <si>
    <t>20</t>
  </si>
  <si>
    <t>711131811</t>
  </si>
  <si>
    <t>Odstranění izolace proti zemní vlhkosti vodorovné</t>
  </si>
  <si>
    <t>598258129</t>
  </si>
  <si>
    <t>965042131</t>
  </si>
  <si>
    <t>Bourání podkladů pod dlažby nebo mazanin betonových nebo z litého asfaltu tl do 100 mm pl do 4 m2</t>
  </si>
  <si>
    <t>1581012414</t>
  </si>
  <si>
    <t>22</t>
  </si>
  <si>
    <t>952902041</t>
  </si>
  <si>
    <t>Čištění budov drhnutí hladkých podlah s chemickými prostředky</t>
  </si>
  <si>
    <t>2110400746</t>
  </si>
  <si>
    <t>23</t>
  </si>
  <si>
    <t>965046111</t>
  </si>
  <si>
    <t>Broušení stávajících betonových podlah úběr do 3 mm</t>
  </si>
  <si>
    <t>340069459</t>
  </si>
  <si>
    <t>24</t>
  </si>
  <si>
    <t>965046119</t>
  </si>
  <si>
    <t>Příplatek k broušení stávajících betonových podlah za každý další 1 mm úběru</t>
  </si>
  <si>
    <t>-1079818762</t>
  </si>
  <si>
    <t>25</t>
  </si>
  <si>
    <t>965042141</t>
  </si>
  <si>
    <t>Bourání podkladů pod dlažby nebo mazanin betonových nebo z litého asfaltu tl do 100 mm pl přes 4 m2</t>
  </si>
  <si>
    <t>-1560169545</t>
  </si>
  <si>
    <t>0,945*0,3 "schodek"</t>
  </si>
  <si>
    <t>26</t>
  </si>
  <si>
    <t>965049111</t>
  </si>
  <si>
    <t>Příplatek k bourání betonových mazanin za bourání mazanin se svařovanou sítí tl do 100 mm</t>
  </si>
  <si>
    <t>59657687</t>
  </si>
  <si>
    <t>0,095+0,867</t>
  </si>
  <si>
    <t>27</t>
  </si>
  <si>
    <t>965081213</t>
  </si>
  <si>
    <t>Bourání podlah z dlaždic keramických nebo xylolitových tl do 10 mm plochy přes 1 m2</t>
  </si>
  <si>
    <t>-1397117534</t>
  </si>
  <si>
    <t>2,69 "schodek"</t>
  </si>
  <si>
    <t>28</t>
  </si>
  <si>
    <t>9680623X5a</t>
  </si>
  <si>
    <t>Vybourání dveří vč. zárubní, vč. pomocných prací, doplňků</t>
  </si>
  <si>
    <t>-1139940992</t>
  </si>
  <si>
    <t>29</t>
  </si>
  <si>
    <t>9680623X9a</t>
  </si>
  <si>
    <t>Vybourání dveří vč. zárubní, 1700x2750mm, včetně SDK nadpraží 1700x400mm, vč. pomocných prací, doplňků</t>
  </si>
  <si>
    <t>1940066695</t>
  </si>
  <si>
    <t>997</t>
  </si>
  <si>
    <t>Přesun sutě</t>
  </si>
  <si>
    <t>30</t>
  </si>
  <si>
    <t>997013211</t>
  </si>
  <si>
    <t>Vnitrostaveništní doprava suti a vybouraných hmot pro budovy v do 6 m ručně</t>
  </si>
  <si>
    <t>-1922981248</t>
  </si>
  <si>
    <t>31</t>
  </si>
  <si>
    <t>997013501</t>
  </si>
  <si>
    <t>Odvoz suti a vybouraných hmot na skládku nebo meziskládku do 1 km se složením</t>
  </si>
  <si>
    <t>1907869061</t>
  </si>
  <si>
    <t>32</t>
  </si>
  <si>
    <t>997013509</t>
  </si>
  <si>
    <t>Příplatek k odvozu suti a vybouraných hmot na skládku ZKD 1 km přes 1 km</t>
  </si>
  <si>
    <t>-59951882</t>
  </si>
  <si>
    <t>3,301*14 'Přepočtené koeficientem množství</t>
  </si>
  <si>
    <t>33</t>
  </si>
  <si>
    <t>997013869</t>
  </si>
  <si>
    <t>Poplatek za uložení stavebního odpadu na recyklační skládce (skládkovné) ze směsí betonu, cihel a keramických výrobků kód odpadu 17 01 07</t>
  </si>
  <si>
    <t>-2066589636</t>
  </si>
  <si>
    <t>998</t>
  </si>
  <si>
    <t>Přesun hmot</t>
  </si>
  <si>
    <t>34</t>
  </si>
  <si>
    <t>998018001</t>
  </si>
  <si>
    <t>Přesun hmot ruční pro budovy v do 6 m</t>
  </si>
  <si>
    <t>-107201301</t>
  </si>
  <si>
    <t>PSV</t>
  </si>
  <si>
    <t>Práce a dodávky PSV</t>
  </si>
  <si>
    <t>711</t>
  </si>
  <si>
    <t>Izolace proti vodě, vlhkosti a plynům</t>
  </si>
  <si>
    <t>35</t>
  </si>
  <si>
    <t>711141559</t>
  </si>
  <si>
    <t>Provedení izolace proti zemní vlhkosti pásy přitavením vodorovné NAIP</t>
  </si>
  <si>
    <t>-1921046165</t>
  </si>
  <si>
    <t>36</t>
  </si>
  <si>
    <t>M</t>
  </si>
  <si>
    <t>62853004</t>
  </si>
  <si>
    <t>pás asfaltový natavitelný modifikovaný SBS s vložkou ze skleněné tkaniny a spalitelnou PE fólií nebo jemnozrnným minerálním posypem na horním povrchu tl 4,0mm</t>
  </si>
  <si>
    <t>649609919</t>
  </si>
  <si>
    <t>17*1,15 'Přepočtené koeficientem množství</t>
  </si>
  <si>
    <t>37</t>
  </si>
  <si>
    <t>998711101</t>
  </si>
  <si>
    <t>Přesun hmot tonážní pro izolace proti vodě, vlhkosti a plynům v objektech v do 6 m</t>
  </si>
  <si>
    <t>-2027296025</t>
  </si>
  <si>
    <t>38</t>
  </si>
  <si>
    <t>998711181</t>
  </si>
  <si>
    <t>Příplatek k přesunu hmot tonážní 711 prováděný bez použití mechanizace</t>
  </si>
  <si>
    <t>1694133595</t>
  </si>
  <si>
    <t>713</t>
  </si>
  <si>
    <t>Izolace tepelné</t>
  </si>
  <si>
    <t>39</t>
  </si>
  <si>
    <t>713121111</t>
  </si>
  <si>
    <t>Montáž izolace tepelné podlah volně kladenými rohožemi, pásy, dílci, deskami 1 vrstva</t>
  </si>
  <si>
    <t>169487006</t>
  </si>
  <si>
    <t>40</t>
  </si>
  <si>
    <t>28372306</t>
  </si>
  <si>
    <t>deska EPS 100 pro konstrukce s běžným zatížením λ=0,037 tl 60mm</t>
  </si>
  <si>
    <t>-1368396934</t>
  </si>
  <si>
    <t>17*1,1 'Přepočtené koeficientem množství</t>
  </si>
  <si>
    <t>41</t>
  </si>
  <si>
    <t>998713101</t>
  </si>
  <si>
    <t>Přesun hmot tonážní pro izolace tepelné v objektech v do 6 m</t>
  </si>
  <si>
    <t>891520238</t>
  </si>
  <si>
    <t>42</t>
  </si>
  <si>
    <t>998713181</t>
  </si>
  <si>
    <t>Příplatek k přesunu hmot tonážní 713 prováděný bez použití mechanizace</t>
  </si>
  <si>
    <t>-1013164430</t>
  </si>
  <si>
    <t>763</t>
  </si>
  <si>
    <t>Konstrukce suché výstavby</t>
  </si>
  <si>
    <t>43</t>
  </si>
  <si>
    <t>7634310X1</t>
  </si>
  <si>
    <t>D+M kazetový podhledu, vč. roštu, příslušenství, doplňků, pomocných prací, dle PD</t>
  </si>
  <si>
    <t>-129959145</t>
  </si>
  <si>
    <t>17,28+21,53</t>
  </si>
  <si>
    <t>44</t>
  </si>
  <si>
    <t>763431801</t>
  </si>
  <si>
    <t>Demontáž minerálního podhledu zavěšeného na viditelném roštu</t>
  </si>
  <si>
    <t>1560601413</t>
  </si>
  <si>
    <t>766</t>
  </si>
  <si>
    <t>Konstrukce truhlářské</t>
  </si>
  <si>
    <t>45</t>
  </si>
  <si>
    <t>766_T01</t>
  </si>
  <si>
    <t xml:space="preserve">D+M T01 Dveře ze vstupní haly do vstupu sálu, 2x (1300 x 1970)mm, vč. obložení ocelového sloupku z 2x U100 a ocelového překladu z 2x I100, vč. PÚ, příslušenství, doplňků,  přesná specifikace viz vč. D11A_03 (Výpis dveří)</t>
  </si>
  <si>
    <t>kpl</t>
  </si>
  <si>
    <t>2118386293</t>
  </si>
  <si>
    <t>767</t>
  </si>
  <si>
    <t>Konstrukce zámečnické</t>
  </si>
  <si>
    <t>46</t>
  </si>
  <si>
    <t>767_FA1</t>
  </si>
  <si>
    <t>D+M FA1 Hliníkový prosklený LOP - přesklení, vč. dveří dvoukřídlých, vč. náhrady dvojskla, vč. demontáže a likvidace původních, vč. příslušnství, doplňků, přesná specifikace viz vč. 203</t>
  </si>
  <si>
    <t>1068482745</t>
  </si>
  <si>
    <t>rozměry nutno ověřit na stavbě</t>
  </si>
  <si>
    <t>47</t>
  </si>
  <si>
    <t>767_FA2</t>
  </si>
  <si>
    <t>D+M FA2 Hlinikové okno fixní - výměná izolačního zasklení, vč. demontáže a likvidace původních, vč. příslušnství, doplňků, přesná specifikace viz vč. 203</t>
  </si>
  <si>
    <t>440705559</t>
  </si>
  <si>
    <t>48</t>
  </si>
  <si>
    <t>767_FA3</t>
  </si>
  <si>
    <t>D+M FA3 Hliníkový prosklený LOP - přesklení, vč. přiteplení, náhrady dvojskla ,vč. demontáže a likvidace původních, vč. příslušnství, doplňků, přesná specifikace viz vč. 203</t>
  </si>
  <si>
    <t>2143091205</t>
  </si>
  <si>
    <t>49</t>
  </si>
  <si>
    <t>767_FA4</t>
  </si>
  <si>
    <t>D+M FA4 Únikové dveře - úprava, vč. přiteplení ,vč. demontáže a likvidace původních, vč. příslušnství, doplňků, přesná specifikace viz vč. 203</t>
  </si>
  <si>
    <t>75683557</t>
  </si>
  <si>
    <t>50</t>
  </si>
  <si>
    <t>767_FA5</t>
  </si>
  <si>
    <t>D+M FA5 Hliníkový prosklený LOP - přesklení, vč. úprav kování, vč. dem. a mont. vnějšího stínění ,vč. demontáže a likvidace původních, vč. příslušnství, doplňků, přesná specifikace viz vč. 203</t>
  </si>
  <si>
    <t>-1423948336</t>
  </si>
  <si>
    <t>51</t>
  </si>
  <si>
    <t>767_FA7</t>
  </si>
  <si>
    <t>D+M FA7 Hliníkové okno únikové - přesklení, vč. úprav kování ,vč. demontáže a likvidace původních, vč. příslušnství, doplňků, přesná specifikace viz vč. 203</t>
  </si>
  <si>
    <t>-1884404981</t>
  </si>
  <si>
    <t>52</t>
  </si>
  <si>
    <t>767_FA8</t>
  </si>
  <si>
    <t>D+M FA8 Hliníkové dveře únikové, vč. demontáže a likvidace původních, vč. příslušnství, doplňků, přesná specifikace viz vč. 203</t>
  </si>
  <si>
    <t>-1227638025</t>
  </si>
  <si>
    <t>53</t>
  </si>
  <si>
    <t>767_Al01</t>
  </si>
  <si>
    <t>D+M Al01 hliníkové dveře dvoukřídlé s nadsvětlíkem, 1350x3120mm, vč. pomocných prací, doplňků, přesná specifikace vč. 03</t>
  </si>
  <si>
    <t>1901103707</t>
  </si>
  <si>
    <t>54</t>
  </si>
  <si>
    <t>767_Al01a</t>
  </si>
  <si>
    <t>D+M přechodový práh k Al01 hliníkovým dveřím, 1350mm, vč. pomocných prací, doplňků, přesná specifikace vč. 03</t>
  </si>
  <si>
    <t>-1304600895</t>
  </si>
  <si>
    <t>55</t>
  </si>
  <si>
    <t>767_Z01</t>
  </si>
  <si>
    <t>D+M Z01 stříška na vchodové dveře, 1600x900mm, vč. pomocných prací, doplňků, přesná specifikace vč. 03</t>
  </si>
  <si>
    <t>1369217602</t>
  </si>
  <si>
    <t>56</t>
  </si>
  <si>
    <t>767661811</t>
  </si>
  <si>
    <t>Demontáž mříží pevných nebo otevíravých</t>
  </si>
  <si>
    <t>-947936996</t>
  </si>
  <si>
    <t>Stávají mříž – (1450x3120) mm</t>
  </si>
  <si>
    <t>1,450*3,120</t>
  </si>
  <si>
    <t>771</t>
  </si>
  <si>
    <t>Podlahy z dlaždic</t>
  </si>
  <si>
    <t>57</t>
  </si>
  <si>
    <t>771121011</t>
  </si>
  <si>
    <t>Nátěr penetrační na podlahu</t>
  </si>
  <si>
    <t>1538330101</t>
  </si>
  <si>
    <t>17+1,2</t>
  </si>
  <si>
    <t>58</t>
  </si>
  <si>
    <t>771574416</t>
  </si>
  <si>
    <t>Montáž podlah keramických hladkých lepených cementovým flexibilním lepidlem přes 9 do 12 ks/m2</t>
  </si>
  <si>
    <t>-1256424151</t>
  </si>
  <si>
    <t>59</t>
  </si>
  <si>
    <t>59761121</t>
  </si>
  <si>
    <t>dlažba keramická slinutá mrazuvzdorná do interiéru i exteriéru R9 povrch hladký/matný tl do 10mm přes 9 do 12ks/m2</t>
  </si>
  <si>
    <t>520586909</t>
  </si>
  <si>
    <t>17*1,13 'Přepočtené koeficientem množství</t>
  </si>
  <si>
    <t>60</t>
  </si>
  <si>
    <t>597611X1</t>
  </si>
  <si>
    <t>dlažba keramická slinutá mrazuvzdorná do exteriéru R10 tl do 10mm přes 9 do 12ks/m2</t>
  </si>
  <si>
    <t>1213834717</t>
  </si>
  <si>
    <t>1,2*1,13 'Přepočtené koeficientem množství</t>
  </si>
  <si>
    <t>61</t>
  </si>
  <si>
    <t>771591115</t>
  </si>
  <si>
    <t>Podlahy spárování silikonem</t>
  </si>
  <si>
    <t>307190059</t>
  </si>
  <si>
    <t>vč.02</t>
  </si>
  <si>
    <t>2,7+1,7+2,7+6,8+4,275+0,4*2</t>
  </si>
  <si>
    <t>62</t>
  </si>
  <si>
    <t>998771101</t>
  </si>
  <si>
    <t>Přesun hmot tonážní pro podlahy z dlaždic v objektech v do 6 m</t>
  </si>
  <si>
    <t>-870626414</t>
  </si>
  <si>
    <t>63</t>
  </si>
  <si>
    <t>998771181</t>
  </si>
  <si>
    <t>Příplatek k přesunu hmot tonážní 771 prováděný bez použití mechanizace</t>
  </si>
  <si>
    <t>296319985</t>
  </si>
  <si>
    <t>777</t>
  </si>
  <si>
    <t>Podlahy lité</t>
  </si>
  <si>
    <t>64</t>
  </si>
  <si>
    <t>777111121</t>
  </si>
  <si>
    <t>Ruční broušení podkladu před provedením lité podlahy</t>
  </si>
  <si>
    <t>-1285758625</t>
  </si>
  <si>
    <t>65</t>
  </si>
  <si>
    <t>777111111</t>
  </si>
  <si>
    <t>Vysátí podkladu před provedením lité podlahy</t>
  </si>
  <si>
    <t>1798733903</t>
  </si>
  <si>
    <t>66</t>
  </si>
  <si>
    <t>777131105</t>
  </si>
  <si>
    <t>Penetrační epoxidový nátěr podlahy na podklad z čerstvého betonu</t>
  </si>
  <si>
    <t>795381945</t>
  </si>
  <si>
    <t>67</t>
  </si>
  <si>
    <t>777612209</t>
  </si>
  <si>
    <t>Uzavírací epoxidový protiskluzný nátěr schodišťových stupňů</t>
  </si>
  <si>
    <t>1123779486</t>
  </si>
  <si>
    <t>2,75</t>
  </si>
  <si>
    <t>784</t>
  </si>
  <si>
    <t>Dokončovací práce - malby a tapety</t>
  </si>
  <si>
    <t>68</t>
  </si>
  <si>
    <t>784181101</t>
  </si>
  <si>
    <t>Základní akrylátová jednonásobná bezbarvá penetrace podkladu v místnostech v do 3,80 m</t>
  </si>
  <si>
    <t>1439404556</t>
  </si>
  <si>
    <t>"Strop" (1,7*5,95)</t>
  </si>
  <si>
    <t>Mezisoučet</t>
  </si>
  <si>
    <t xml:space="preserve">Stěny </t>
  </si>
  <si>
    <t xml:space="preserve">" pod schody - čelní"  (1,7*3,6-1,45*3,12)+"boční" (2*0,6*3,6)+ "kolem schodiště" (2*0,6*3,375)</t>
  </si>
  <si>
    <t>"Nad schodištěm" ((12,9*3,15)-(1,75+1,0)*2,15)+ "mezi dveřmi" (2*0,3*2,15+0,3*1,75+2*0,55*2,15+0,55*2,15+0,55*1)</t>
  </si>
  <si>
    <t>69</t>
  </si>
  <si>
    <t>784211101</t>
  </si>
  <si>
    <t>Dvojnásobné bílé malby ze směsí za mokra výborně oděruvzdorných v místnostech v do 3,80 m</t>
  </si>
  <si>
    <t>164232533</t>
  </si>
  <si>
    <t>UT - Ústřední topení</t>
  </si>
  <si>
    <t>Brno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</si>
  <si>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</si>
  <si>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</si>
  <si>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</si>
  <si>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960225825</t>
  </si>
  <si>
    <t>997013219</t>
  </si>
  <si>
    <t>Příplatek k vnitrostaveništní dopravě suti a vybouraných hmot za zvětšenou dopravu suti ZKD 10 m</t>
  </si>
  <si>
    <t>-304024333</t>
  </si>
  <si>
    <t>1211865812</t>
  </si>
  <si>
    <t>-269109530</t>
  </si>
  <si>
    <t>997013871</t>
  </si>
  <si>
    <t xml:space="preserve">Poplatek za uložení stavebního odpadu na recyklační skládce (skládkovné) směsného stavebního a demoličního kód odpadu  17 09 04</t>
  </si>
  <si>
    <t>894943186</t>
  </si>
  <si>
    <t>713463411</t>
  </si>
  <si>
    <t>Montáž izolace tepelné potrubí a ohybů návlekovými izolačními pouzdry</t>
  </si>
  <si>
    <t>165317521</t>
  </si>
  <si>
    <t>28377096</t>
  </si>
  <si>
    <t>pouzdro izolační potrubní z pěnového polyetylenu 15/20mm</t>
  </si>
  <si>
    <t>-1147172723</t>
  </si>
  <si>
    <t>28377045</t>
  </si>
  <si>
    <t>pouzdro izolační potrubní z pěnového polyetylenu 22/20mm</t>
  </si>
  <si>
    <t>2059280948</t>
  </si>
  <si>
    <t>28377048</t>
  </si>
  <si>
    <t>pouzdro izolační potrubní z pěnového polyetylenu 28/20mm</t>
  </si>
  <si>
    <t>1682260030</t>
  </si>
  <si>
    <t>998713201</t>
  </si>
  <si>
    <t>Přesun hmot procentní pro izolace tepelné v objektech v do 6 m</t>
  </si>
  <si>
    <t>%</t>
  </si>
  <si>
    <t>754545902</t>
  </si>
  <si>
    <t>733</t>
  </si>
  <si>
    <t>Ústřední vytápění - rozvodné potrubí</t>
  </si>
  <si>
    <t>733110803</t>
  </si>
  <si>
    <t>Demontáž potrubí ocelového závitového DN do 15</t>
  </si>
  <si>
    <t>1632616212</t>
  </si>
  <si>
    <t>733110806</t>
  </si>
  <si>
    <t>Demontáž potrubí ocelového závitového DN přes 15 do 32</t>
  </si>
  <si>
    <t>-932971644</t>
  </si>
  <si>
    <t>733223102</t>
  </si>
  <si>
    <t>Potrubí měděné tvrdé spojované měkkým pájením D 15x1 mm</t>
  </si>
  <si>
    <t>-1348714926</t>
  </si>
  <si>
    <t>733223104</t>
  </si>
  <si>
    <t>Potrubí měděné tvrdé spojované měkkým pájením D 22x1 mm</t>
  </si>
  <si>
    <t>554022464</t>
  </si>
  <si>
    <t>733223105</t>
  </si>
  <si>
    <t>Potrubí měděné tvrdé spojované měkkým pájením D 28x1,5 mm</t>
  </si>
  <si>
    <t>-1981455567</t>
  </si>
  <si>
    <t>733224222</t>
  </si>
  <si>
    <t>Příplatek k potrubí měděnému za zhotovení přípojky z trubek měděných D 15x1 mm</t>
  </si>
  <si>
    <t>kus</t>
  </si>
  <si>
    <t>-2117502571</t>
  </si>
  <si>
    <t>733291101</t>
  </si>
  <si>
    <t>Zkouška těsnosti potrubí měděné do D 35x1,5</t>
  </si>
  <si>
    <t>-1880048768</t>
  </si>
  <si>
    <t>998733201</t>
  </si>
  <si>
    <t>Přesun hmot procentní pro rozvody potrubí v objektech v do 6 m</t>
  </si>
  <si>
    <t>1422918170</t>
  </si>
  <si>
    <t>734</t>
  </si>
  <si>
    <t>Ústřední vytápění - armatury</t>
  </si>
  <si>
    <t>734200821</t>
  </si>
  <si>
    <t>Demontáž armatury závitové se dvěma závity do G 1/2</t>
  </si>
  <si>
    <t>-961757117</t>
  </si>
  <si>
    <t>734209113</t>
  </si>
  <si>
    <t>Montáž armatury závitové s dvěma závity G 1/2</t>
  </si>
  <si>
    <t>-806908730</t>
  </si>
  <si>
    <t>734209115</t>
  </si>
  <si>
    <t>Montáž armatury závitové s dvěma závity G 1</t>
  </si>
  <si>
    <t>-1882013834</t>
  </si>
  <si>
    <t>734292715</t>
  </si>
  <si>
    <t>Kohout kulový přímý G 1 PN 42 do 185°C vnitřní závit</t>
  </si>
  <si>
    <t>59343455</t>
  </si>
  <si>
    <t>734-R11</t>
  </si>
  <si>
    <t>Termostatický ventil s plynulým přesným přednastavením, přímý, DN 15</t>
  </si>
  <si>
    <t>-864142651</t>
  </si>
  <si>
    <t>734-R12</t>
  </si>
  <si>
    <t>Radiátorové uzavírací a regulační šroubení s vypouštěním, přímé, DN 15</t>
  </si>
  <si>
    <t>478670120</t>
  </si>
  <si>
    <t>734-R15</t>
  </si>
  <si>
    <t>prostorový termostat RDG106T; Z-LREG-045</t>
  </si>
  <si>
    <t>-2032014886</t>
  </si>
  <si>
    <t>734-R16</t>
  </si>
  <si>
    <t>Termopohon TEP 24</t>
  </si>
  <si>
    <t>-532841352</t>
  </si>
  <si>
    <t>734-R17</t>
  </si>
  <si>
    <t>NTC-čidlo (blokování chodu vestavěného ventilátoru)</t>
  </si>
  <si>
    <t>-1998743376</t>
  </si>
  <si>
    <t>734-R18</t>
  </si>
  <si>
    <t>zdroj stejnosměrného napětí-trafo 24V; 150W Z-LREG-086</t>
  </si>
  <si>
    <t>-2137000590</t>
  </si>
  <si>
    <t>734-R19</t>
  </si>
  <si>
    <t>montážní krabice Z-LREG-011, 318x258x72mm</t>
  </si>
  <si>
    <t>831799423</t>
  </si>
  <si>
    <t>734-R20</t>
  </si>
  <si>
    <t>jistič 1B/10A vč. montáže</t>
  </si>
  <si>
    <t>-1191534207</t>
  </si>
  <si>
    <t>734-R21</t>
  </si>
  <si>
    <t>Prostorové čidlo QAA32, Z-LREG-007</t>
  </si>
  <si>
    <t>2063250674</t>
  </si>
  <si>
    <t>998734201</t>
  </si>
  <si>
    <t>Přesun hmot procentní pro armatury v objektech v do 6 m</t>
  </si>
  <si>
    <t>53567233</t>
  </si>
  <si>
    <t>735</t>
  </si>
  <si>
    <t>Ústřední vytápění - otopná tělesa</t>
  </si>
  <si>
    <t>735000912</t>
  </si>
  <si>
    <t>Vyregulování ventilu nebo kohoutu dvojregulačního s termostatickým ovládáním</t>
  </si>
  <si>
    <t>-1645545130</t>
  </si>
  <si>
    <t>735151821</t>
  </si>
  <si>
    <t>Demontáž otopného tělesa panelového dvouřadého dl do 1500 mm</t>
  </si>
  <si>
    <t>-1718163727</t>
  </si>
  <si>
    <t>735411812</t>
  </si>
  <si>
    <t>Demontáž konvektoru stavební délky přes 700 do 1600 mm</t>
  </si>
  <si>
    <t>1768276944</t>
  </si>
  <si>
    <t>735411814</t>
  </si>
  <si>
    <t>Demontáž konvektoru stavební délky přes 2150 mm</t>
  </si>
  <si>
    <t>373547088</t>
  </si>
  <si>
    <t>735419135</t>
  </si>
  <si>
    <t>Montáž konvektoru stavební délky do 1600 mm</t>
  </si>
  <si>
    <t>533481125</t>
  </si>
  <si>
    <t>735419136</t>
  </si>
  <si>
    <t>Montáž konvektoru stavební délky přes 1600 do 3000 mm</t>
  </si>
  <si>
    <t>-589479649</t>
  </si>
  <si>
    <t>735-R01</t>
  </si>
  <si>
    <t xml:space="preserve">Lavicový konvektor  LVX 120.15.18</t>
  </si>
  <si>
    <t>-249911430</t>
  </si>
  <si>
    <t>735-R02</t>
  </si>
  <si>
    <t xml:space="preserve">Lavicový konvektor  LVX 200.15.18</t>
  </si>
  <si>
    <t>969687492</t>
  </si>
  <si>
    <t>735-R03</t>
  </si>
  <si>
    <t xml:space="preserve">Lavicový konvektor  LVX 280.15.18</t>
  </si>
  <si>
    <t>68498949</t>
  </si>
  <si>
    <t>998735201</t>
  </si>
  <si>
    <t>Přesun hmot procentní pro otopná tělesa v objektech v do 6 m</t>
  </si>
  <si>
    <t>1785907924</t>
  </si>
  <si>
    <t>HZS5004</t>
  </si>
  <si>
    <t>Hodinová zúčtovací sazba - topná zkouška</t>
  </si>
  <si>
    <t>hod</t>
  </si>
  <si>
    <t>512</t>
  </si>
  <si>
    <t>1244730847</t>
  </si>
  <si>
    <t>EL - Elektroinstalace</t>
  </si>
  <si>
    <t>M - M</t>
  </si>
  <si>
    <t xml:space="preserve">    M21_MAT - Materiál</t>
  </si>
  <si>
    <t xml:space="preserve">      M21-A - Instalační krabice (CPV 284 220 00-6)</t>
  </si>
  <si>
    <t xml:space="preserve">      M21-B - Instalační žlaby</t>
  </si>
  <si>
    <t xml:space="preserve">      M21-C - Přístrojová náplň</t>
  </si>
  <si>
    <t xml:space="preserve">      M21-D - Vodiče (CPV 313 000 00-9)</t>
  </si>
  <si>
    <t xml:space="preserve">    M21_MON - Montáž (CPV 453 100 00-3)</t>
  </si>
  <si>
    <t xml:space="preserve">      M21-E - Hodinové zúčtovací sazby</t>
  </si>
  <si>
    <t xml:space="preserve">      M21-F - Montáž přístrojů</t>
  </si>
  <si>
    <t xml:space="preserve">      M21-G - Montáže</t>
  </si>
  <si>
    <t xml:space="preserve">      M21-H - Stavební práce</t>
  </si>
  <si>
    <t>M21_MAT</t>
  </si>
  <si>
    <t>Materiál</t>
  </si>
  <si>
    <t>M21-A</t>
  </si>
  <si>
    <t>Instalační krabice (CPV 284 220 00-6)</t>
  </si>
  <si>
    <t>M21_X001</t>
  </si>
  <si>
    <t>Krabice elektroinstalační rozbočovací KR 97 vč. svorek</t>
  </si>
  <si>
    <t>ks</t>
  </si>
  <si>
    <t>M21-B</t>
  </si>
  <si>
    <t>Instalační žlaby</t>
  </si>
  <si>
    <t>M21_X002</t>
  </si>
  <si>
    <t>KO LISTA LHD 20 X 20 2m</t>
  </si>
  <si>
    <t>M21_X003</t>
  </si>
  <si>
    <t>KO LISTA LV 40 X 15 2m</t>
  </si>
  <si>
    <t>M21-C</t>
  </si>
  <si>
    <t>Přístrojová náplň</t>
  </si>
  <si>
    <t>M21_X004</t>
  </si>
  <si>
    <t>Jistič 1 pól. 16A, char.B, 10 kA</t>
  </si>
  <si>
    <t>M21-D</t>
  </si>
  <si>
    <t>Vodiče (CPV 313 000 00-9)</t>
  </si>
  <si>
    <t>M21_X005</t>
  </si>
  <si>
    <t>KABEL CYKY 2A X 2.5</t>
  </si>
  <si>
    <t>M21_X006</t>
  </si>
  <si>
    <t>KABEL CYKY 3C x 1.5</t>
  </si>
  <si>
    <t>M21_MON</t>
  </si>
  <si>
    <t>Montáž (CPV 453 100 00-3)</t>
  </si>
  <si>
    <t>M21-E</t>
  </si>
  <si>
    <t>Hodinové zúčtovací sazby</t>
  </si>
  <si>
    <t>M21_X007</t>
  </si>
  <si>
    <t>Koordinace s profesemi</t>
  </si>
  <si>
    <t>- před dokončením kabeláže nutno prověřit a odsouhlasit s jednotlivými profesemi polohy vývodů a způsob ovládání dodávaných zařízení a technologií.</t>
  </si>
  <si>
    <t>Zápis o této koordinaci musí být uveden ve stavebním deníku.</t>
  </si>
  <si>
    <t>M21_X008</t>
  </si>
  <si>
    <t>Pomocné práce,kompletace</t>
  </si>
  <si>
    <t>M21_X009</t>
  </si>
  <si>
    <t>Převzetí pracoviště</t>
  </si>
  <si>
    <t>M21_X010</t>
  </si>
  <si>
    <t>Úprava stávajícího rozvaděče, dpolnění jističe a jeho zapojení</t>
  </si>
  <si>
    <t>M21_X011</t>
  </si>
  <si>
    <t>Zakreslení skutečného provedení</t>
  </si>
  <si>
    <t>M21_X012</t>
  </si>
  <si>
    <t>Zmapování stávajícího stavu, vytvoření kabelové trasy a pod.</t>
  </si>
  <si>
    <t>M21-F</t>
  </si>
  <si>
    <t>Montáž přístrojů</t>
  </si>
  <si>
    <t>M21_X013</t>
  </si>
  <si>
    <t>Montáž jističe 1-pól.</t>
  </si>
  <si>
    <t>M21-G</t>
  </si>
  <si>
    <t>Montáže</t>
  </si>
  <si>
    <t>M21_X014</t>
  </si>
  <si>
    <t>osazení a zapojení zdrojové skříňky</t>
  </si>
  <si>
    <t>M21_X015</t>
  </si>
  <si>
    <t>Zapojení termostatu</t>
  </si>
  <si>
    <t>M21_X016</t>
  </si>
  <si>
    <t>Zapojení ventilátoru v topném tělese</t>
  </si>
  <si>
    <t>210010322</t>
  </si>
  <si>
    <t>Montáž krabice odbočné (KR 97) kruh. vč.zap</t>
  </si>
  <si>
    <t>215012240</t>
  </si>
  <si>
    <t>Montáž plastové instalační lišty</t>
  </si>
  <si>
    <t>210810042</t>
  </si>
  <si>
    <t>Položení kabelu pevně</t>
  </si>
  <si>
    <t>M21-H</t>
  </si>
  <si>
    <t>Stavební práce</t>
  </si>
  <si>
    <t>97303-1616</t>
  </si>
  <si>
    <t>Sekání zdi cihlové, kapsy-krab.&lt;100x100x50mm</t>
  </si>
  <si>
    <t>M21_X017</t>
  </si>
  <si>
    <t>Vrtání železobetonu prům. 31mm l=20cm</t>
  </si>
  <si>
    <t>OS - Osvětlení</t>
  </si>
  <si>
    <t>M21B_X1 - Instalační krabice (CPV 284 220 00-6)</t>
  </si>
  <si>
    <t>D1 - Nosné prvky pro uložení vodičů (CPV 284 223 00-9)</t>
  </si>
  <si>
    <t>D2 - Svítidla (CPV 315 000 00-1)</t>
  </si>
  <si>
    <t>D3 - Vodiče (CPV 313 000 00-9)</t>
  </si>
  <si>
    <t>D4 - Vypínače (CPV 312 120 00-5)</t>
  </si>
  <si>
    <t xml:space="preserve">    M21C - Montáž (CPV 453 100 00-3)</t>
  </si>
  <si>
    <t>M21C_X1 - Hodinové zúčtovací sazby</t>
  </si>
  <si>
    <t>D5 - Montáže</t>
  </si>
  <si>
    <t>D6 - Stavební práce</t>
  </si>
  <si>
    <t>M21B_X1</t>
  </si>
  <si>
    <t>KO KRABICE KU 68 - 1902</t>
  </si>
  <si>
    <t>KS</t>
  </si>
  <si>
    <t>Krabice elektroinstalační rozbočovací vč. svorek</t>
  </si>
  <si>
    <t>D1</t>
  </si>
  <si>
    <t>Nosné prvky pro uložení vodičů (CPV 284 223 00-9)</t>
  </si>
  <si>
    <t>KO TRUBKA 2323 PVC</t>
  </si>
  <si>
    <t>D2</t>
  </si>
  <si>
    <t>Svítidla (CPV 315 000 00-1)</t>
  </si>
  <si>
    <t>vestavné LED svítidlo s Al rámečkem,50W/6400lm/IP20</t>
  </si>
  <si>
    <t>D3</t>
  </si>
  <si>
    <t>KABEL CMFM 5C X 0.75</t>
  </si>
  <si>
    <t>D4</t>
  </si>
  <si>
    <t>Vypínače (CPV 312 120 00-5)</t>
  </si>
  <si>
    <t>Tlačítko pod omítku řazení 01 barva - bílá IP 44</t>
  </si>
  <si>
    <t>M21C</t>
  </si>
  <si>
    <t>M21C_X1</t>
  </si>
  <si>
    <t>D5</t>
  </si>
  <si>
    <t>210203002</t>
  </si>
  <si>
    <t>Montáž svítidla</t>
  </si>
  <si>
    <t>215201144</t>
  </si>
  <si>
    <t>Demontáž svítidla - zářivkové vestavné vč. likvidace materiálu</t>
  </si>
  <si>
    <t>Demontážní práce</t>
  </si>
  <si>
    <t>210010331</t>
  </si>
  <si>
    <t>Montáž přístrojové krabice bez zapojení</t>
  </si>
  <si>
    <t>210010006</t>
  </si>
  <si>
    <t>Montáž trubky ohebná el.instalační (pod) typ 23 48mm</t>
  </si>
  <si>
    <t>210800117</t>
  </si>
  <si>
    <t>Položení kabelu pod omítku</t>
  </si>
  <si>
    <t>Zapojení vypínače zapuštěného</t>
  </si>
  <si>
    <t>D6</t>
  </si>
  <si>
    <t>97408-2113</t>
  </si>
  <si>
    <t>Vysekání rýhy do stěny, omítka váp.š.do 50mm</t>
  </si>
  <si>
    <t>97408-2212</t>
  </si>
  <si>
    <t>Vysekání rýhy do stěny, omítka-cem.š.do 30mm</t>
  </si>
  <si>
    <t>VON - Vedlejší a ostatní náklady</t>
  </si>
  <si>
    <t>VRN - Vedlejší rozpočtové náklady</t>
  </si>
  <si>
    <t>VRN</t>
  </si>
  <si>
    <t>Vedlejší rozpočtové náklady</t>
  </si>
  <si>
    <t>032002000</t>
  </si>
  <si>
    <t>Vybavení staveniště</t>
  </si>
  <si>
    <t>CS ÚRS 2020 01</t>
  </si>
  <si>
    <t>1024</t>
  </si>
  <si>
    <t>-5217117</t>
  </si>
  <si>
    <t>Vybudování staveniště</t>
  </si>
  <si>
    <t>033002000</t>
  </si>
  <si>
    <t>Připojení staveniště na inženýrské sítě, celkový provoz staveniště po dobu výstavby</t>
  </si>
  <si>
    <t>1424479040</t>
  </si>
  <si>
    <t>039002000</t>
  </si>
  <si>
    <t>Zrušení zařízení staveniště</t>
  </si>
  <si>
    <t>1990429436</t>
  </si>
  <si>
    <t>013254000</t>
  </si>
  <si>
    <t>Dokumentace skutečného provedení stavby</t>
  </si>
  <si>
    <t>1580265122</t>
  </si>
  <si>
    <t>039000V1</t>
  </si>
  <si>
    <t>Uvedení původních ploch použitých pro stavbu do původního stavu</t>
  </si>
  <si>
    <t>-1584888326</t>
  </si>
  <si>
    <t>0414030X0</t>
  </si>
  <si>
    <t>Bezpečnostní a hygienická opatření na staveništi, oplocení</t>
  </si>
  <si>
    <t>370050407</t>
  </si>
  <si>
    <t>0721030V1</t>
  </si>
  <si>
    <t>Dočasná dopravní opatření související se stavbou</t>
  </si>
  <si>
    <t>CS ÚRS 2020 02</t>
  </si>
  <si>
    <t>1306913862</t>
  </si>
  <si>
    <t>035103001</t>
  </si>
  <si>
    <t>Pronájem ploch, zábory, apod.</t>
  </si>
  <si>
    <t>-1202856420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</si>
</sst>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21</v>
      </c>
      <c r="AK11" s="32" t="s">
        <v>26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27</v>
      </c>
      <c r="AK13" s="32" t="s">
        <v>25</v>
      </c>
      <c r="AN13" s="34" t="s">
        <v>28</v>
      </c>
      <c r="AR13" s="22"/>
      <c r="BE13" s="31"/>
      <c r="BS13" s="19" t="s">
        <v>6</v>
      </c>
    </row>
    <row r="14">
      <c r="B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N14" s="34" t="s">
        <v>28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29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21</v>
      </c>
      <c r="AK17" s="32" t="s">
        <v>26</v>
      </c>
      <c r="AN17" s="27" t="s">
        <v>1</v>
      </c>
      <c r="AR17" s="22"/>
      <c r="BE17" s="31"/>
      <c r="BS17" s="19" t="s">
        <v>30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31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21</v>
      </c>
      <c r="AK20" s="32" t="s">
        <v>26</v>
      </c>
      <c r="AN20" s="27" t="s">
        <v>1</v>
      </c>
      <c r="AR20" s="22"/>
      <c r="BE20" s="31"/>
      <c r="BS20" s="19" t="s">
        <v>30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32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37</v>
      </c>
      <c r="E29" s="3"/>
      <c r="F29" s="32" t="s">
        <v>38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39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40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41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42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47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48</v>
      </c>
      <c r="AI60" s="41"/>
      <c r="AJ60" s="41"/>
      <c r="AK60" s="41"/>
      <c r="AL60" s="41"/>
      <c r="AM60" s="58" t="s">
        <v>49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50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51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48</v>
      </c>
      <c r="AI75" s="41"/>
      <c r="AJ75" s="41"/>
      <c r="AK75" s="41"/>
      <c r="AL75" s="41"/>
      <c r="AM75" s="58" t="s">
        <v>49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INT14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Rekonstrukce foyer a vytápění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20. 9. 2023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29</v>
      </c>
      <c r="AJ89" s="38"/>
      <c r="AK89" s="38"/>
      <c r="AL89" s="38"/>
      <c r="AM89" s="70" t="str">
        <f>IF(E17="","",E17)</f>
        <v xml:space="preserve"> </v>
      </c>
      <c r="AN89" s="4"/>
      <c r="AO89" s="4"/>
      <c r="AP89" s="4"/>
      <c r="AQ89" s="38"/>
      <c r="AR89" s="39"/>
      <c r="AS89" s="71" t="s">
        <v>53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27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31</v>
      </c>
      <c r="AJ90" s="38"/>
      <c r="AK90" s="38"/>
      <c r="AL90" s="38"/>
      <c r="AM90" s="70" t="str">
        <f>IF(E20="","",E20)</f>
        <v xml:space="preserve"> 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54</v>
      </c>
      <c r="D92" s="80"/>
      <c r="E92" s="80"/>
      <c r="F92" s="80"/>
      <c r="G92" s="80"/>
      <c r="H92" s="81"/>
      <c r="I92" s="82" t="s">
        <v>55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56</v>
      </c>
      <c r="AH92" s="80"/>
      <c r="AI92" s="80"/>
      <c r="AJ92" s="80"/>
      <c r="AK92" s="80"/>
      <c r="AL92" s="80"/>
      <c r="AM92" s="80"/>
      <c r="AN92" s="82" t="s">
        <v>57</v>
      </c>
      <c r="AO92" s="80"/>
      <c r="AP92" s="84"/>
      <c r="AQ92" s="85" t="s">
        <v>58</v>
      </c>
      <c r="AR92" s="39"/>
      <c r="AS92" s="86" t="s">
        <v>59</v>
      </c>
      <c r="AT92" s="87" t="s">
        <v>60</v>
      </c>
      <c r="AU92" s="87" t="s">
        <v>61</v>
      </c>
      <c r="AV92" s="87" t="s">
        <v>62</v>
      </c>
      <c r="AW92" s="87" t="s">
        <v>63</v>
      </c>
      <c r="AX92" s="87" t="s">
        <v>64</v>
      </c>
      <c r="AY92" s="87" t="s">
        <v>65</v>
      </c>
      <c r="AZ92" s="87" t="s">
        <v>66</v>
      </c>
      <c r="BA92" s="87" t="s">
        <v>67</v>
      </c>
      <c r="BB92" s="87" t="s">
        <v>68</v>
      </c>
      <c r="BC92" s="87" t="s">
        <v>69</v>
      </c>
      <c r="BD92" s="88" t="s">
        <v>70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71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ROUND(SUM(AG95:AG99),2)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ROUND(SUM(AS95:AS99),2)</f>
        <v>0</v>
      </c>
      <c r="AT94" s="99">
        <f>ROUND(SUM(AV94:AW94),2)</f>
        <v>0</v>
      </c>
      <c r="AU94" s="100">
        <f>ROUND(SUM(AU95:AU99),5)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ROUND(SUM(AZ95:AZ99),2)</f>
        <v>0</v>
      </c>
      <c r="BA94" s="99">
        <f>ROUND(SUM(BA95:BA99),2)</f>
        <v>0</v>
      </c>
      <c r="BB94" s="99">
        <f>ROUND(SUM(BB95:BB99),2)</f>
        <v>0</v>
      </c>
      <c r="BC94" s="99">
        <f>ROUND(SUM(BC95:BC99),2)</f>
        <v>0</v>
      </c>
      <c r="BD94" s="101">
        <f>ROUND(SUM(BD95:BD99),2)</f>
        <v>0</v>
      </c>
      <c r="BE94" s="6"/>
      <c r="BS94" s="102" t="s">
        <v>72</v>
      </c>
      <c r="BT94" s="102" t="s">
        <v>73</v>
      </c>
      <c r="BU94" s="103" t="s">
        <v>74</v>
      </c>
      <c r="BV94" s="102" t="s">
        <v>75</v>
      </c>
      <c r="BW94" s="102" t="s">
        <v>4</v>
      </c>
      <c r="BX94" s="102" t="s">
        <v>76</v>
      </c>
      <c r="CL94" s="102" t="s">
        <v>1</v>
      </c>
    </row>
    <row r="95" s="7" customFormat="1" ht="16.5" customHeight="1">
      <c r="A95" s="104" t="s">
        <v>77</v>
      </c>
      <c r="B95" s="105"/>
      <c r="C95" s="106"/>
      <c r="D95" s="107" t="s">
        <v>78</v>
      </c>
      <c r="E95" s="107"/>
      <c r="F95" s="107"/>
      <c r="G95" s="107"/>
      <c r="H95" s="107"/>
      <c r="I95" s="108"/>
      <c r="J95" s="107" t="s">
        <v>79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'A01B01 - Stavební část'!J30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80</v>
      </c>
      <c r="AR95" s="105"/>
      <c r="AS95" s="111">
        <v>0</v>
      </c>
      <c r="AT95" s="112">
        <f>ROUND(SUM(AV95:AW95),2)</f>
        <v>0</v>
      </c>
      <c r="AU95" s="113">
        <f>'A01B01 - Stavební část'!P131</f>
        <v>0</v>
      </c>
      <c r="AV95" s="112">
        <f>'A01B01 - Stavební část'!J33</f>
        <v>0</v>
      </c>
      <c r="AW95" s="112">
        <f>'A01B01 - Stavební část'!J34</f>
        <v>0</v>
      </c>
      <c r="AX95" s="112">
        <f>'A01B01 - Stavební část'!J35</f>
        <v>0</v>
      </c>
      <c r="AY95" s="112">
        <f>'A01B01 - Stavební část'!J36</f>
        <v>0</v>
      </c>
      <c r="AZ95" s="112">
        <f>'A01B01 - Stavební část'!F33</f>
        <v>0</v>
      </c>
      <c r="BA95" s="112">
        <f>'A01B01 - Stavební část'!F34</f>
        <v>0</v>
      </c>
      <c r="BB95" s="112">
        <f>'A01B01 - Stavební část'!F35</f>
        <v>0</v>
      </c>
      <c r="BC95" s="112">
        <f>'A01B01 - Stavební část'!F36</f>
        <v>0</v>
      </c>
      <c r="BD95" s="114">
        <f>'A01B01 - Stavební část'!F37</f>
        <v>0</v>
      </c>
      <c r="BE95" s="7"/>
      <c r="BT95" s="115" t="s">
        <v>81</v>
      </c>
      <c r="BV95" s="115" t="s">
        <v>75</v>
      </c>
      <c r="BW95" s="115" t="s">
        <v>82</v>
      </c>
      <c r="BX95" s="115" t="s">
        <v>4</v>
      </c>
      <c r="CL95" s="115" t="s">
        <v>1</v>
      </c>
      <c r="CM95" s="115" t="s">
        <v>83</v>
      </c>
    </row>
    <row r="96" s="7" customFormat="1" ht="16.5" customHeight="1">
      <c r="A96" s="104" t="s">
        <v>77</v>
      </c>
      <c r="B96" s="105"/>
      <c r="C96" s="106"/>
      <c r="D96" s="107" t="s">
        <v>84</v>
      </c>
      <c r="E96" s="107"/>
      <c r="F96" s="107"/>
      <c r="G96" s="107"/>
      <c r="H96" s="107"/>
      <c r="I96" s="108"/>
      <c r="J96" s="107" t="s">
        <v>85</v>
      </c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9">
        <f>'UT - Ústřední topení'!J30</f>
        <v>0</v>
      </c>
      <c r="AH96" s="108"/>
      <c r="AI96" s="108"/>
      <c r="AJ96" s="108"/>
      <c r="AK96" s="108"/>
      <c r="AL96" s="108"/>
      <c r="AM96" s="108"/>
      <c r="AN96" s="109">
        <f>SUM(AG96,AT96)</f>
        <v>0</v>
      </c>
      <c r="AO96" s="108"/>
      <c r="AP96" s="108"/>
      <c r="AQ96" s="110" t="s">
        <v>80</v>
      </c>
      <c r="AR96" s="105"/>
      <c r="AS96" s="111">
        <v>0</v>
      </c>
      <c r="AT96" s="112">
        <f>ROUND(SUM(AV96:AW96),2)</f>
        <v>0</v>
      </c>
      <c r="AU96" s="113">
        <f>'UT - Ústřední topení'!P123</f>
        <v>0</v>
      </c>
      <c r="AV96" s="112">
        <f>'UT - Ústřední topení'!J33</f>
        <v>0</v>
      </c>
      <c r="AW96" s="112">
        <f>'UT - Ústřední topení'!J34</f>
        <v>0</v>
      </c>
      <c r="AX96" s="112">
        <f>'UT - Ústřední topení'!J35</f>
        <v>0</v>
      </c>
      <c r="AY96" s="112">
        <f>'UT - Ústřední topení'!J36</f>
        <v>0</v>
      </c>
      <c r="AZ96" s="112">
        <f>'UT - Ústřední topení'!F33</f>
        <v>0</v>
      </c>
      <c r="BA96" s="112">
        <f>'UT - Ústřední topení'!F34</f>
        <v>0</v>
      </c>
      <c r="BB96" s="112">
        <f>'UT - Ústřední topení'!F35</f>
        <v>0</v>
      </c>
      <c r="BC96" s="112">
        <f>'UT - Ústřední topení'!F36</f>
        <v>0</v>
      </c>
      <c r="BD96" s="114">
        <f>'UT - Ústřední topení'!F37</f>
        <v>0</v>
      </c>
      <c r="BE96" s="7"/>
      <c r="BT96" s="115" t="s">
        <v>81</v>
      </c>
      <c r="BV96" s="115" t="s">
        <v>75</v>
      </c>
      <c r="BW96" s="115" t="s">
        <v>86</v>
      </c>
      <c r="BX96" s="115" t="s">
        <v>4</v>
      </c>
      <c r="CL96" s="115" t="s">
        <v>1</v>
      </c>
      <c r="CM96" s="115" t="s">
        <v>83</v>
      </c>
    </row>
    <row r="97" s="7" customFormat="1" ht="16.5" customHeight="1">
      <c r="A97" s="104" t="s">
        <v>77</v>
      </c>
      <c r="B97" s="105"/>
      <c r="C97" s="106"/>
      <c r="D97" s="107" t="s">
        <v>87</v>
      </c>
      <c r="E97" s="107"/>
      <c r="F97" s="107"/>
      <c r="G97" s="107"/>
      <c r="H97" s="107"/>
      <c r="I97" s="108"/>
      <c r="J97" s="107" t="s">
        <v>88</v>
      </c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9">
        <f>'EL - Elektroinstalace'!J30</f>
        <v>0</v>
      </c>
      <c r="AH97" s="108"/>
      <c r="AI97" s="108"/>
      <c r="AJ97" s="108"/>
      <c r="AK97" s="108"/>
      <c r="AL97" s="108"/>
      <c r="AM97" s="108"/>
      <c r="AN97" s="109">
        <f>SUM(AG97,AT97)</f>
        <v>0</v>
      </c>
      <c r="AO97" s="108"/>
      <c r="AP97" s="108"/>
      <c r="AQ97" s="110" t="s">
        <v>80</v>
      </c>
      <c r="AR97" s="105"/>
      <c r="AS97" s="111">
        <v>0</v>
      </c>
      <c r="AT97" s="112">
        <f>ROUND(SUM(AV97:AW97),2)</f>
        <v>0</v>
      </c>
      <c r="AU97" s="113">
        <f>'EL - Elektroinstalace'!P127</f>
        <v>0</v>
      </c>
      <c r="AV97" s="112">
        <f>'EL - Elektroinstalace'!J33</f>
        <v>0</v>
      </c>
      <c r="AW97" s="112">
        <f>'EL - Elektroinstalace'!J34</f>
        <v>0</v>
      </c>
      <c r="AX97" s="112">
        <f>'EL - Elektroinstalace'!J35</f>
        <v>0</v>
      </c>
      <c r="AY97" s="112">
        <f>'EL - Elektroinstalace'!J36</f>
        <v>0</v>
      </c>
      <c r="AZ97" s="112">
        <f>'EL - Elektroinstalace'!F33</f>
        <v>0</v>
      </c>
      <c r="BA97" s="112">
        <f>'EL - Elektroinstalace'!F34</f>
        <v>0</v>
      </c>
      <c r="BB97" s="112">
        <f>'EL - Elektroinstalace'!F35</f>
        <v>0</v>
      </c>
      <c r="BC97" s="112">
        <f>'EL - Elektroinstalace'!F36</f>
        <v>0</v>
      </c>
      <c r="BD97" s="114">
        <f>'EL - Elektroinstalace'!F37</f>
        <v>0</v>
      </c>
      <c r="BE97" s="7"/>
      <c r="BT97" s="115" t="s">
        <v>81</v>
      </c>
      <c r="BV97" s="115" t="s">
        <v>75</v>
      </c>
      <c r="BW97" s="115" t="s">
        <v>89</v>
      </c>
      <c r="BX97" s="115" t="s">
        <v>4</v>
      </c>
      <c r="CL97" s="115" t="s">
        <v>1</v>
      </c>
      <c r="CM97" s="115" t="s">
        <v>83</v>
      </c>
    </row>
    <row r="98" s="7" customFormat="1" ht="16.5" customHeight="1">
      <c r="A98" s="104" t="s">
        <v>77</v>
      </c>
      <c r="B98" s="105"/>
      <c r="C98" s="106"/>
      <c r="D98" s="107" t="s">
        <v>90</v>
      </c>
      <c r="E98" s="107"/>
      <c r="F98" s="107"/>
      <c r="G98" s="107"/>
      <c r="H98" s="107"/>
      <c r="I98" s="108"/>
      <c r="J98" s="107" t="s">
        <v>91</v>
      </c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9">
        <f>'OS - Osvětlení'!J30</f>
        <v>0</v>
      </c>
      <c r="AH98" s="108"/>
      <c r="AI98" s="108"/>
      <c r="AJ98" s="108"/>
      <c r="AK98" s="108"/>
      <c r="AL98" s="108"/>
      <c r="AM98" s="108"/>
      <c r="AN98" s="109">
        <f>SUM(AG98,AT98)</f>
        <v>0</v>
      </c>
      <c r="AO98" s="108"/>
      <c r="AP98" s="108"/>
      <c r="AQ98" s="110" t="s">
        <v>80</v>
      </c>
      <c r="AR98" s="105"/>
      <c r="AS98" s="111">
        <v>0</v>
      </c>
      <c r="AT98" s="112">
        <f>ROUND(SUM(AV98:AW98),2)</f>
        <v>0</v>
      </c>
      <c r="AU98" s="113">
        <f>'OS - Osvětlení'!P125</f>
        <v>0</v>
      </c>
      <c r="AV98" s="112">
        <f>'OS - Osvětlení'!J33</f>
        <v>0</v>
      </c>
      <c r="AW98" s="112">
        <f>'OS - Osvětlení'!J34</f>
        <v>0</v>
      </c>
      <c r="AX98" s="112">
        <f>'OS - Osvětlení'!J35</f>
        <v>0</v>
      </c>
      <c r="AY98" s="112">
        <f>'OS - Osvětlení'!J36</f>
        <v>0</v>
      </c>
      <c r="AZ98" s="112">
        <f>'OS - Osvětlení'!F33</f>
        <v>0</v>
      </c>
      <c r="BA98" s="112">
        <f>'OS - Osvětlení'!F34</f>
        <v>0</v>
      </c>
      <c r="BB98" s="112">
        <f>'OS - Osvětlení'!F35</f>
        <v>0</v>
      </c>
      <c r="BC98" s="112">
        <f>'OS - Osvětlení'!F36</f>
        <v>0</v>
      </c>
      <c r="BD98" s="114">
        <f>'OS - Osvětlení'!F37</f>
        <v>0</v>
      </c>
      <c r="BE98" s="7"/>
      <c r="BT98" s="115" t="s">
        <v>81</v>
      </c>
      <c r="BV98" s="115" t="s">
        <v>75</v>
      </c>
      <c r="BW98" s="115" t="s">
        <v>92</v>
      </c>
      <c r="BX98" s="115" t="s">
        <v>4</v>
      </c>
      <c r="CL98" s="115" t="s">
        <v>1</v>
      </c>
      <c r="CM98" s="115" t="s">
        <v>83</v>
      </c>
    </row>
    <row r="99" s="7" customFormat="1" ht="16.5" customHeight="1">
      <c r="A99" s="104" t="s">
        <v>77</v>
      </c>
      <c r="B99" s="105"/>
      <c r="C99" s="106"/>
      <c r="D99" s="107" t="s">
        <v>93</v>
      </c>
      <c r="E99" s="107"/>
      <c r="F99" s="107"/>
      <c r="G99" s="107"/>
      <c r="H99" s="107"/>
      <c r="I99" s="108"/>
      <c r="J99" s="107" t="s">
        <v>94</v>
      </c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9">
        <f>'VON - Vedlejší a ostatní ...'!J30</f>
        <v>0</v>
      </c>
      <c r="AH99" s="108"/>
      <c r="AI99" s="108"/>
      <c r="AJ99" s="108"/>
      <c r="AK99" s="108"/>
      <c r="AL99" s="108"/>
      <c r="AM99" s="108"/>
      <c r="AN99" s="109">
        <f>SUM(AG99,AT99)</f>
        <v>0</v>
      </c>
      <c r="AO99" s="108"/>
      <c r="AP99" s="108"/>
      <c r="AQ99" s="110" t="s">
        <v>80</v>
      </c>
      <c r="AR99" s="105"/>
      <c r="AS99" s="116">
        <v>0</v>
      </c>
      <c r="AT99" s="117">
        <f>ROUND(SUM(AV99:AW99),2)</f>
        <v>0</v>
      </c>
      <c r="AU99" s="118">
        <f>'VON - Vedlejší a ostatní ...'!P117</f>
        <v>0</v>
      </c>
      <c r="AV99" s="117">
        <f>'VON - Vedlejší a ostatní ...'!J33</f>
        <v>0</v>
      </c>
      <c r="AW99" s="117">
        <f>'VON - Vedlejší a ostatní ...'!J34</f>
        <v>0</v>
      </c>
      <c r="AX99" s="117">
        <f>'VON - Vedlejší a ostatní ...'!J35</f>
        <v>0</v>
      </c>
      <c r="AY99" s="117">
        <f>'VON - Vedlejší a ostatní ...'!J36</f>
        <v>0</v>
      </c>
      <c r="AZ99" s="117">
        <f>'VON - Vedlejší a ostatní ...'!F33</f>
        <v>0</v>
      </c>
      <c r="BA99" s="117">
        <f>'VON - Vedlejší a ostatní ...'!F34</f>
        <v>0</v>
      </c>
      <c r="BB99" s="117">
        <f>'VON - Vedlejší a ostatní ...'!F35</f>
        <v>0</v>
      </c>
      <c r="BC99" s="117">
        <f>'VON - Vedlejší a ostatní ...'!F36</f>
        <v>0</v>
      </c>
      <c r="BD99" s="119">
        <f>'VON - Vedlejší a ostatní ...'!F37</f>
        <v>0</v>
      </c>
      <c r="BE99" s="7"/>
      <c r="BT99" s="115" t="s">
        <v>81</v>
      </c>
      <c r="BV99" s="115" t="s">
        <v>75</v>
      </c>
      <c r="BW99" s="115" t="s">
        <v>95</v>
      </c>
      <c r="BX99" s="115" t="s">
        <v>4</v>
      </c>
      <c r="CL99" s="115" t="s">
        <v>1</v>
      </c>
      <c r="CM99" s="115" t="s">
        <v>83</v>
      </c>
    </row>
    <row r="100" s="2" customFormat="1" ht="30" customHeight="1">
      <c r="A100" s="38"/>
      <c r="B100" s="39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9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  <c r="AM101" s="61"/>
      <c r="AN101" s="61"/>
      <c r="AO101" s="61"/>
      <c r="AP101" s="61"/>
      <c r="AQ101" s="61"/>
      <c r="AR101" s="39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A01B01 - Stavební část'!C2" display="/"/>
    <hyperlink ref="A96" location="'UT - Ústřední topení'!C2" display="/"/>
    <hyperlink ref="A97" location="'EL - Elektroinstalace'!C2" display="/"/>
    <hyperlink ref="A98" location="'OS - Osvětlení'!C2" display="/"/>
    <hyperlink ref="A99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96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Rekonstrukce foyer a vytápění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97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98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20. 9. 2023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22"/>
      <c r="B27" s="123"/>
      <c r="C27" s="122"/>
      <c r="D27" s="122"/>
      <c r="E27" s="36" t="s">
        <v>99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ROUND(J131,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ROUND((SUM(BE131:BE340)),  2)</f>
        <v>0</v>
      </c>
      <c r="G33" s="38"/>
      <c r="H33" s="38"/>
      <c r="I33" s="128">
        <v>0.20999999999999999</v>
      </c>
      <c r="J33" s="127">
        <f>ROUND(((SUM(BE131:BE340))*I33),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ROUND((SUM(BF131:BF340)),  2)</f>
        <v>0</v>
      </c>
      <c r="G34" s="38"/>
      <c r="H34" s="38"/>
      <c r="I34" s="128">
        <v>0.14999999999999999</v>
      </c>
      <c r="J34" s="127">
        <f>ROUND(((SUM(BF131:BF340))*I34),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ROUND((SUM(BG131:BG340)),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ROUND((SUM(BH131:BH340)),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ROUND((SUM(BI131:BI340)),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Rekonstrukce foyer a vytápění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A01B01 - Stavební část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20. 9. 2023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101</v>
      </c>
      <c r="D94" s="129"/>
      <c r="E94" s="129"/>
      <c r="F94" s="129"/>
      <c r="G94" s="129"/>
      <c r="H94" s="129"/>
      <c r="I94" s="129"/>
      <c r="J94" s="138" t="s">
        <v>102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103</v>
      </c>
      <c r="D96" s="38"/>
      <c r="E96" s="38"/>
      <c r="F96" s="38"/>
      <c r="G96" s="38"/>
      <c r="H96" s="38"/>
      <c r="I96" s="38"/>
      <c r="J96" s="96">
        <f>J131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104</v>
      </c>
    </row>
    <row r="97" s="9" customFormat="1" ht="24.96" customHeight="1">
      <c r="A97" s="9"/>
      <c r="B97" s="140"/>
      <c r="C97" s="9"/>
      <c r="D97" s="141" t="s">
        <v>105</v>
      </c>
      <c r="E97" s="142"/>
      <c r="F97" s="142"/>
      <c r="G97" s="142"/>
      <c r="H97" s="142"/>
      <c r="I97" s="142"/>
      <c r="J97" s="143">
        <f>J132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106</v>
      </c>
      <c r="E98" s="146"/>
      <c r="F98" s="146"/>
      <c r="G98" s="146"/>
      <c r="H98" s="146"/>
      <c r="I98" s="146"/>
      <c r="J98" s="147">
        <f>J133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107</v>
      </c>
      <c r="E99" s="146"/>
      <c r="F99" s="146"/>
      <c r="G99" s="146"/>
      <c r="H99" s="146"/>
      <c r="I99" s="146"/>
      <c r="J99" s="147">
        <f>J143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108</v>
      </c>
      <c r="E100" s="146"/>
      <c r="F100" s="146"/>
      <c r="G100" s="146"/>
      <c r="H100" s="146"/>
      <c r="I100" s="146"/>
      <c r="J100" s="147">
        <f>J200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109</v>
      </c>
      <c r="E101" s="146"/>
      <c r="F101" s="146"/>
      <c r="G101" s="146"/>
      <c r="H101" s="146"/>
      <c r="I101" s="146"/>
      <c r="J101" s="147">
        <f>J240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110</v>
      </c>
      <c r="E102" s="146"/>
      <c r="F102" s="146"/>
      <c r="G102" s="146"/>
      <c r="H102" s="146"/>
      <c r="I102" s="146"/>
      <c r="J102" s="147">
        <f>J246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0"/>
      <c r="C103" s="9"/>
      <c r="D103" s="141" t="s">
        <v>111</v>
      </c>
      <c r="E103" s="142"/>
      <c r="F103" s="142"/>
      <c r="G103" s="142"/>
      <c r="H103" s="142"/>
      <c r="I103" s="142"/>
      <c r="J103" s="143">
        <f>J248</f>
        <v>0</v>
      </c>
      <c r="K103" s="9"/>
      <c r="L103" s="14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4"/>
      <c r="C104" s="10"/>
      <c r="D104" s="145" t="s">
        <v>112</v>
      </c>
      <c r="E104" s="146"/>
      <c r="F104" s="146"/>
      <c r="G104" s="146"/>
      <c r="H104" s="146"/>
      <c r="I104" s="146"/>
      <c r="J104" s="147">
        <f>J249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113</v>
      </c>
      <c r="E105" s="146"/>
      <c r="F105" s="146"/>
      <c r="G105" s="146"/>
      <c r="H105" s="146"/>
      <c r="I105" s="146"/>
      <c r="J105" s="147">
        <f>J258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4"/>
      <c r="C106" s="10"/>
      <c r="D106" s="145" t="s">
        <v>114</v>
      </c>
      <c r="E106" s="146"/>
      <c r="F106" s="146"/>
      <c r="G106" s="146"/>
      <c r="H106" s="146"/>
      <c r="I106" s="146"/>
      <c r="J106" s="147">
        <f>J264</f>
        <v>0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4"/>
      <c r="C107" s="10"/>
      <c r="D107" s="145" t="s">
        <v>115</v>
      </c>
      <c r="E107" s="146"/>
      <c r="F107" s="146"/>
      <c r="G107" s="146"/>
      <c r="H107" s="146"/>
      <c r="I107" s="146"/>
      <c r="J107" s="147">
        <f>J269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4"/>
      <c r="C108" s="10"/>
      <c r="D108" s="145" t="s">
        <v>116</v>
      </c>
      <c r="E108" s="146"/>
      <c r="F108" s="146"/>
      <c r="G108" s="146"/>
      <c r="H108" s="146"/>
      <c r="I108" s="146"/>
      <c r="J108" s="147">
        <f>J271</f>
        <v>0</v>
      </c>
      <c r="K108" s="10"/>
      <c r="L108" s="14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4"/>
      <c r="C109" s="10"/>
      <c r="D109" s="145" t="s">
        <v>117</v>
      </c>
      <c r="E109" s="146"/>
      <c r="F109" s="146"/>
      <c r="G109" s="146"/>
      <c r="H109" s="146"/>
      <c r="I109" s="146"/>
      <c r="J109" s="147">
        <f>J307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4"/>
      <c r="C110" s="10"/>
      <c r="D110" s="145" t="s">
        <v>118</v>
      </c>
      <c r="E110" s="146"/>
      <c r="F110" s="146"/>
      <c r="G110" s="146"/>
      <c r="H110" s="146"/>
      <c r="I110" s="146"/>
      <c r="J110" s="147">
        <f>J323</f>
        <v>0</v>
      </c>
      <c r="K110" s="10"/>
      <c r="L110" s="14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4"/>
      <c r="C111" s="10"/>
      <c r="D111" s="145" t="s">
        <v>119</v>
      </c>
      <c r="E111" s="146"/>
      <c r="F111" s="146"/>
      <c r="G111" s="146"/>
      <c r="H111" s="146"/>
      <c r="I111" s="146"/>
      <c r="J111" s="147">
        <f>J331</f>
        <v>0</v>
      </c>
      <c r="K111" s="10"/>
      <c r="L111" s="14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2"/>
      <c r="C117" s="63"/>
      <c r="D117" s="63"/>
      <c r="E117" s="63"/>
      <c r="F117" s="63"/>
      <c r="G117" s="63"/>
      <c r="H117" s="63"/>
      <c r="I117" s="63"/>
      <c r="J117" s="63"/>
      <c r="K117" s="63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120</v>
      </c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38"/>
      <c r="D121" s="38"/>
      <c r="E121" s="121" t="str">
        <f>E7</f>
        <v>Rekonstrukce foyer a vytápění</v>
      </c>
      <c r="F121" s="32"/>
      <c r="G121" s="32"/>
      <c r="H121" s="32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97</v>
      </c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38"/>
      <c r="D123" s="38"/>
      <c r="E123" s="67" t="str">
        <f>E9</f>
        <v>A01B01 - Stavební část</v>
      </c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38"/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38"/>
      <c r="E125" s="38"/>
      <c r="F125" s="27" t="str">
        <f>F12</f>
        <v xml:space="preserve"> </v>
      </c>
      <c r="G125" s="38"/>
      <c r="H125" s="38"/>
      <c r="I125" s="32" t="s">
        <v>22</v>
      </c>
      <c r="J125" s="69" t="str">
        <f>IF(J12="","",J12)</f>
        <v>20. 9. 2023</v>
      </c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38"/>
      <c r="E127" s="38"/>
      <c r="F127" s="27" t="str">
        <f>E15</f>
        <v xml:space="preserve"> </v>
      </c>
      <c r="G127" s="38"/>
      <c r="H127" s="38"/>
      <c r="I127" s="32" t="s">
        <v>29</v>
      </c>
      <c r="J127" s="36" t="str">
        <f>E21</f>
        <v xml:space="preserve"> 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27</v>
      </c>
      <c r="D128" s="38"/>
      <c r="E128" s="38"/>
      <c r="F128" s="27" t="str">
        <f>IF(E18="","",E18)</f>
        <v>Vyplň údaj</v>
      </c>
      <c r="G128" s="38"/>
      <c r="H128" s="38"/>
      <c r="I128" s="32" t="s">
        <v>31</v>
      </c>
      <c r="J128" s="36" t="str">
        <f>E24</f>
        <v xml:space="preserve"> </v>
      </c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38"/>
      <c r="D129" s="38"/>
      <c r="E129" s="38"/>
      <c r="F129" s="38"/>
      <c r="G129" s="38"/>
      <c r="H129" s="38"/>
      <c r="I129" s="38"/>
      <c r="J129" s="38"/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48"/>
      <c r="B130" s="149"/>
      <c r="C130" s="150" t="s">
        <v>121</v>
      </c>
      <c r="D130" s="151" t="s">
        <v>58</v>
      </c>
      <c r="E130" s="151" t="s">
        <v>54</v>
      </c>
      <c r="F130" s="151" t="s">
        <v>55</v>
      </c>
      <c r="G130" s="151" t="s">
        <v>122</v>
      </c>
      <c r="H130" s="151" t="s">
        <v>123</v>
      </c>
      <c r="I130" s="151" t="s">
        <v>124</v>
      </c>
      <c r="J130" s="151" t="s">
        <v>102</v>
      </c>
      <c r="K130" s="152" t="s">
        <v>125</v>
      </c>
      <c r="L130" s="153"/>
      <c r="M130" s="86" t="s">
        <v>1</v>
      </c>
      <c r="N130" s="87" t="s">
        <v>37</v>
      </c>
      <c r="O130" s="87" t="s">
        <v>126</v>
      </c>
      <c r="P130" s="87" t="s">
        <v>127</v>
      </c>
      <c r="Q130" s="87" t="s">
        <v>128</v>
      </c>
      <c r="R130" s="87" t="s">
        <v>129</v>
      </c>
      <c r="S130" s="87" t="s">
        <v>130</v>
      </c>
      <c r="T130" s="88" t="s">
        <v>131</v>
      </c>
      <c r="U130" s="148"/>
      <c r="V130" s="148"/>
      <c r="W130" s="148"/>
      <c r="X130" s="148"/>
      <c r="Y130" s="148"/>
      <c r="Z130" s="148"/>
      <c r="AA130" s="148"/>
      <c r="AB130" s="148"/>
      <c r="AC130" s="148"/>
      <c r="AD130" s="148"/>
      <c r="AE130" s="148"/>
    </row>
    <row r="131" s="2" customFormat="1" ht="22.8" customHeight="1">
      <c r="A131" s="38"/>
      <c r="B131" s="39"/>
      <c r="C131" s="93" t="s">
        <v>132</v>
      </c>
      <c r="D131" s="38"/>
      <c r="E131" s="38"/>
      <c r="F131" s="38"/>
      <c r="G131" s="38"/>
      <c r="H131" s="38"/>
      <c r="I131" s="38"/>
      <c r="J131" s="154">
        <f>BK131</f>
        <v>0</v>
      </c>
      <c r="K131" s="38"/>
      <c r="L131" s="39"/>
      <c r="M131" s="89"/>
      <c r="N131" s="73"/>
      <c r="O131" s="90"/>
      <c r="P131" s="155">
        <f>P132+P248</f>
        <v>0</v>
      </c>
      <c r="Q131" s="90"/>
      <c r="R131" s="155">
        <f>R132+R248</f>
        <v>4.6081536700000001</v>
      </c>
      <c r="S131" s="90"/>
      <c r="T131" s="156">
        <f>T132+T248</f>
        <v>3.3009990000000005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9" t="s">
        <v>72</v>
      </c>
      <c r="AU131" s="19" t="s">
        <v>104</v>
      </c>
      <c r="BK131" s="157">
        <f>BK132+BK248</f>
        <v>0</v>
      </c>
    </row>
    <row r="132" s="12" customFormat="1" ht="25.92" customHeight="1">
      <c r="A132" s="12"/>
      <c r="B132" s="158"/>
      <c r="C132" s="12"/>
      <c r="D132" s="159" t="s">
        <v>72</v>
      </c>
      <c r="E132" s="160" t="s">
        <v>133</v>
      </c>
      <c r="F132" s="160" t="s">
        <v>134</v>
      </c>
      <c r="G132" s="12"/>
      <c r="H132" s="12"/>
      <c r="I132" s="161"/>
      <c r="J132" s="162">
        <f>BK132</f>
        <v>0</v>
      </c>
      <c r="K132" s="12"/>
      <c r="L132" s="158"/>
      <c r="M132" s="163"/>
      <c r="N132" s="164"/>
      <c r="O132" s="164"/>
      <c r="P132" s="165">
        <f>P133+P143+P200+P240+P246</f>
        <v>0</v>
      </c>
      <c r="Q132" s="164"/>
      <c r="R132" s="165">
        <f>R133+R143+R200+R240+R246</f>
        <v>3.8391578600000003</v>
      </c>
      <c r="S132" s="164"/>
      <c r="T132" s="166">
        <f>T133+T143+T200+T240+T246</f>
        <v>3.1290180000000003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9" t="s">
        <v>81</v>
      </c>
      <c r="AT132" s="167" t="s">
        <v>72</v>
      </c>
      <c r="AU132" s="167" t="s">
        <v>73</v>
      </c>
      <c r="AY132" s="159" t="s">
        <v>135</v>
      </c>
      <c r="BK132" s="168">
        <f>BK133+BK143+BK200+BK240+BK246</f>
        <v>0</v>
      </c>
    </row>
    <row r="133" s="12" customFormat="1" ht="22.8" customHeight="1">
      <c r="A133" s="12"/>
      <c r="B133" s="158"/>
      <c r="C133" s="12"/>
      <c r="D133" s="159" t="s">
        <v>72</v>
      </c>
      <c r="E133" s="169" t="s">
        <v>136</v>
      </c>
      <c r="F133" s="169" t="s">
        <v>137</v>
      </c>
      <c r="G133" s="12"/>
      <c r="H133" s="12"/>
      <c r="I133" s="161"/>
      <c r="J133" s="170">
        <f>BK133</f>
        <v>0</v>
      </c>
      <c r="K133" s="12"/>
      <c r="L133" s="158"/>
      <c r="M133" s="163"/>
      <c r="N133" s="164"/>
      <c r="O133" s="164"/>
      <c r="P133" s="165">
        <f>SUM(P134:P142)</f>
        <v>0</v>
      </c>
      <c r="Q133" s="164"/>
      <c r="R133" s="165">
        <f>SUM(R134:R142)</f>
        <v>2.0715283499999999</v>
      </c>
      <c r="S133" s="164"/>
      <c r="T133" s="166">
        <f>SUM(T134:T142)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9" t="s">
        <v>81</v>
      </c>
      <c r="AT133" s="167" t="s">
        <v>72</v>
      </c>
      <c r="AU133" s="167" t="s">
        <v>81</v>
      </c>
      <c r="AY133" s="159" t="s">
        <v>135</v>
      </c>
      <c r="BK133" s="168">
        <f>SUM(BK134:BK142)</f>
        <v>0</v>
      </c>
    </row>
    <row r="134" s="2" customFormat="1" ht="24.15" customHeight="1">
      <c r="A134" s="38"/>
      <c r="B134" s="171"/>
      <c r="C134" s="172" t="s">
        <v>81</v>
      </c>
      <c r="D134" s="172" t="s">
        <v>138</v>
      </c>
      <c r="E134" s="173" t="s">
        <v>139</v>
      </c>
      <c r="F134" s="174" t="s">
        <v>140</v>
      </c>
      <c r="G134" s="175" t="s">
        <v>141</v>
      </c>
      <c r="H134" s="176">
        <v>0.82499999999999996</v>
      </c>
      <c r="I134" s="177"/>
      <c r="J134" s="178">
        <f>ROUND(I134*H134,2)</f>
        <v>0</v>
      </c>
      <c r="K134" s="174" t="s">
        <v>1</v>
      </c>
      <c r="L134" s="39"/>
      <c r="M134" s="179" t="s">
        <v>1</v>
      </c>
      <c r="N134" s="180" t="s">
        <v>38</v>
      </c>
      <c r="O134" s="77"/>
      <c r="P134" s="181">
        <f>O134*H134</f>
        <v>0</v>
      </c>
      <c r="Q134" s="181">
        <v>2.5019499999999999</v>
      </c>
      <c r="R134" s="181">
        <f>Q134*H134</f>
        <v>2.0641087499999999</v>
      </c>
      <c r="S134" s="181">
        <v>0</v>
      </c>
      <c r="T134" s="18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3" t="s">
        <v>136</v>
      </c>
      <c r="AT134" s="183" t="s">
        <v>138</v>
      </c>
      <c r="AU134" s="183" t="s">
        <v>83</v>
      </c>
      <c r="AY134" s="19" t="s">
        <v>135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9" t="s">
        <v>81</v>
      </c>
      <c r="BK134" s="184">
        <f>ROUND(I134*H134,2)</f>
        <v>0</v>
      </c>
      <c r="BL134" s="19" t="s">
        <v>136</v>
      </c>
      <c r="BM134" s="183" t="s">
        <v>142</v>
      </c>
    </row>
    <row r="135" s="13" customFormat="1">
      <c r="A135" s="13"/>
      <c r="B135" s="185"/>
      <c r="C135" s="13"/>
      <c r="D135" s="186" t="s">
        <v>143</v>
      </c>
      <c r="E135" s="187" t="s">
        <v>1</v>
      </c>
      <c r="F135" s="188" t="s">
        <v>144</v>
      </c>
      <c r="G135" s="13"/>
      <c r="H135" s="187" t="s">
        <v>1</v>
      </c>
      <c r="I135" s="189"/>
      <c r="J135" s="13"/>
      <c r="K135" s="13"/>
      <c r="L135" s="185"/>
      <c r="M135" s="190"/>
      <c r="N135" s="191"/>
      <c r="O135" s="191"/>
      <c r="P135" s="191"/>
      <c r="Q135" s="191"/>
      <c r="R135" s="191"/>
      <c r="S135" s="191"/>
      <c r="T135" s="19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7" t="s">
        <v>143</v>
      </c>
      <c r="AU135" s="187" t="s">
        <v>83</v>
      </c>
      <c r="AV135" s="13" t="s">
        <v>81</v>
      </c>
      <c r="AW135" s="13" t="s">
        <v>30</v>
      </c>
      <c r="AX135" s="13" t="s">
        <v>73</v>
      </c>
      <c r="AY135" s="187" t="s">
        <v>135</v>
      </c>
    </row>
    <row r="136" s="14" customFormat="1">
      <c r="A136" s="14"/>
      <c r="B136" s="193"/>
      <c r="C136" s="14"/>
      <c r="D136" s="186" t="s">
        <v>143</v>
      </c>
      <c r="E136" s="194" t="s">
        <v>1</v>
      </c>
      <c r="F136" s="195" t="s">
        <v>145</v>
      </c>
      <c r="G136" s="14"/>
      <c r="H136" s="196">
        <v>0.82499999999999996</v>
      </c>
      <c r="I136" s="197"/>
      <c r="J136" s="14"/>
      <c r="K136" s="14"/>
      <c r="L136" s="193"/>
      <c r="M136" s="198"/>
      <c r="N136" s="199"/>
      <c r="O136" s="199"/>
      <c r="P136" s="199"/>
      <c r="Q136" s="199"/>
      <c r="R136" s="199"/>
      <c r="S136" s="199"/>
      <c r="T136" s="20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4" t="s">
        <v>143</v>
      </c>
      <c r="AU136" s="194" t="s">
        <v>83</v>
      </c>
      <c r="AV136" s="14" t="s">
        <v>83</v>
      </c>
      <c r="AW136" s="14" t="s">
        <v>30</v>
      </c>
      <c r="AX136" s="14" t="s">
        <v>73</v>
      </c>
      <c r="AY136" s="194" t="s">
        <v>135</v>
      </c>
    </row>
    <row r="137" s="15" customFormat="1">
      <c r="A137" s="15"/>
      <c r="B137" s="201"/>
      <c r="C137" s="15"/>
      <c r="D137" s="186" t="s">
        <v>143</v>
      </c>
      <c r="E137" s="202" t="s">
        <v>1</v>
      </c>
      <c r="F137" s="203" t="s">
        <v>146</v>
      </c>
      <c r="G137" s="15"/>
      <c r="H137" s="204">
        <v>0.82499999999999996</v>
      </c>
      <c r="I137" s="205"/>
      <c r="J137" s="15"/>
      <c r="K137" s="15"/>
      <c r="L137" s="201"/>
      <c r="M137" s="206"/>
      <c r="N137" s="207"/>
      <c r="O137" s="207"/>
      <c r="P137" s="207"/>
      <c r="Q137" s="207"/>
      <c r="R137" s="207"/>
      <c r="S137" s="207"/>
      <c r="T137" s="208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02" t="s">
        <v>143</v>
      </c>
      <c r="AU137" s="202" t="s">
        <v>83</v>
      </c>
      <c r="AV137" s="15" t="s">
        <v>136</v>
      </c>
      <c r="AW137" s="15" t="s">
        <v>30</v>
      </c>
      <c r="AX137" s="15" t="s">
        <v>81</v>
      </c>
      <c r="AY137" s="202" t="s">
        <v>135</v>
      </c>
    </row>
    <row r="138" s="2" customFormat="1" ht="16.5" customHeight="1">
      <c r="A138" s="38"/>
      <c r="B138" s="171"/>
      <c r="C138" s="172" t="s">
        <v>83</v>
      </c>
      <c r="D138" s="172" t="s">
        <v>138</v>
      </c>
      <c r="E138" s="173" t="s">
        <v>147</v>
      </c>
      <c r="F138" s="174" t="s">
        <v>148</v>
      </c>
      <c r="G138" s="175" t="s">
        <v>149</v>
      </c>
      <c r="H138" s="176">
        <v>0.81000000000000005</v>
      </c>
      <c r="I138" s="177"/>
      <c r="J138" s="178">
        <f>ROUND(I138*H138,2)</f>
        <v>0</v>
      </c>
      <c r="K138" s="174" t="s">
        <v>150</v>
      </c>
      <c r="L138" s="39"/>
      <c r="M138" s="179" t="s">
        <v>1</v>
      </c>
      <c r="N138" s="180" t="s">
        <v>38</v>
      </c>
      <c r="O138" s="77"/>
      <c r="P138" s="181">
        <f>O138*H138</f>
        <v>0</v>
      </c>
      <c r="Q138" s="181">
        <v>0.0091599999999999997</v>
      </c>
      <c r="R138" s="181">
        <f>Q138*H138</f>
        <v>0.0074196000000000002</v>
      </c>
      <c r="S138" s="181">
        <v>0</v>
      </c>
      <c r="T138" s="18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3" t="s">
        <v>136</v>
      </c>
      <c r="AT138" s="183" t="s">
        <v>138</v>
      </c>
      <c r="AU138" s="183" t="s">
        <v>83</v>
      </c>
      <c r="AY138" s="19" t="s">
        <v>135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9" t="s">
        <v>81</v>
      </c>
      <c r="BK138" s="184">
        <f>ROUND(I138*H138,2)</f>
        <v>0</v>
      </c>
      <c r="BL138" s="19" t="s">
        <v>136</v>
      </c>
      <c r="BM138" s="183" t="s">
        <v>151</v>
      </c>
    </row>
    <row r="139" s="13" customFormat="1">
      <c r="A139" s="13"/>
      <c r="B139" s="185"/>
      <c r="C139" s="13"/>
      <c r="D139" s="186" t="s">
        <v>143</v>
      </c>
      <c r="E139" s="187" t="s">
        <v>1</v>
      </c>
      <c r="F139" s="188" t="s">
        <v>144</v>
      </c>
      <c r="G139" s="13"/>
      <c r="H139" s="187" t="s">
        <v>1</v>
      </c>
      <c r="I139" s="189"/>
      <c r="J139" s="13"/>
      <c r="K139" s="13"/>
      <c r="L139" s="185"/>
      <c r="M139" s="190"/>
      <c r="N139" s="191"/>
      <c r="O139" s="191"/>
      <c r="P139" s="191"/>
      <c r="Q139" s="191"/>
      <c r="R139" s="191"/>
      <c r="S139" s="191"/>
      <c r="T139" s="19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7" t="s">
        <v>143</v>
      </c>
      <c r="AU139" s="187" t="s">
        <v>83</v>
      </c>
      <c r="AV139" s="13" t="s">
        <v>81</v>
      </c>
      <c r="AW139" s="13" t="s">
        <v>30</v>
      </c>
      <c r="AX139" s="13" t="s">
        <v>73</v>
      </c>
      <c r="AY139" s="187" t="s">
        <v>135</v>
      </c>
    </row>
    <row r="140" s="14" customFormat="1">
      <c r="A140" s="14"/>
      <c r="B140" s="193"/>
      <c r="C140" s="14"/>
      <c r="D140" s="186" t="s">
        <v>143</v>
      </c>
      <c r="E140" s="194" t="s">
        <v>1</v>
      </c>
      <c r="F140" s="195" t="s">
        <v>152</v>
      </c>
      <c r="G140" s="14"/>
      <c r="H140" s="196">
        <v>0.81000000000000005</v>
      </c>
      <c r="I140" s="197"/>
      <c r="J140" s="14"/>
      <c r="K140" s="14"/>
      <c r="L140" s="193"/>
      <c r="M140" s="198"/>
      <c r="N140" s="199"/>
      <c r="O140" s="199"/>
      <c r="P140" s="199"/>
      <c r="Q140" s="199"/>
      <c r="R140" s="199"/>
      <c r="S140" s="199"/>
      <c r="T140" s="20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4" t="s">
        <v>143</v>
      </c>
      <c r="AU140" s="194" t="s">
        <v>83</v>
      </c>
      <c r="AV140" s="14" t="s">
        <v>83</v>
      </c>
      <c r="AW140" s="14" t="s">
        <v>30</v>
      </c>
      <c r="AX140" s="14" t="s">
        <v>73</v>
      </c>
      <c r="AY140" s="194" t="s">
        <v>135</v>
      </c>
    </row>
    <row r="141" s="15" customFormat="1">
      <c r="A141" s="15"/>
      <c r="B141" s="201"/>
      <c r="C141" s="15"/>
      <c r="D141" s="186" t="s">
        <v>143</v>
      </c>
      <c r="E141" s="202" t="s">
        <v>1</v>
      </c>
      <c r="F141" s="203" t="s">
        <v>146</v>
      </c>
      <c r="G141" s="15"/>
      <c r="H141" s="204">
        <v>0.81000000000000005</v>
      </c>
      <c r="I141" s="205"/>
      <c r="J141" s="15"/>
      <c r="K141" s="15"/>
      <c r="L141" s="201"/>
      <c r="M141" s="206"/>
      <c r="N141" s="207"/>
      <c r="O141" s="207"/>
      <c r="P141" s="207"/>
      <c r="Q141" s="207"/>
      <c r="R141" s="207"/>
      <c r="S141" s="207"/>
      <c r="T141" s="20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02" t="s">
        <v>143</v>
      </c>
      <c r="AU141" s="202" t="s">
        <v>83</v>
      </c>
      <c r="AV141" s="15" t="s">
        <v>136</v>
      </c>
      <c r="AW141" s="15" t="s">
        <v>30</v>
      </c>
      <c r="AX141" s="15" t="s">
        <v>81</v>
      </c>
      <c r="AY141" s="202" t="s">
        <v>135</v>
      </c>
    </row>
    <row r="142" s="2" customFormat="1" ht="16.5" customHeight="1">
      <c r="A142" s="38"/>
      <c r="B142" s="171"/>
      <c r="C142" s="172" t="s">
        <v>153</v>
      </c>
      <c r="D142" s="172" t="s">
        <v>138</v>
      </c>
      <c r="E142" s="173" t="s">
        <v>154</v>
      </c>
      <c r="F142" s="174" t="s">
        <v>155</v>
      </c>
      <c r="G142" s="175" t="s">
        <v>149</v>
      </c>
      <c r="H142" s="176">
        <v>0.81000000000000005</v>
      </c>
      <c r="I142" s="177"/>
      <c r="J142" s="178">
        <f>ROUND(I142*H142,2)</f>
        <v>0</v>
      </c>
      <c r="K142" s="174" t="s">
        <v>150</v>
      </c>
      <c r="L142" s="39"/>
      <c r="M142" s="179" t="s">
        <v>1</v>
      </c>
      <c r="N142" s="180" t="s">
        <v>38</v>
      </c>
      <c r="O142" s="77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3" t="s">
        <v>136</v>
      </c>
      <c r="AT142" s="183" t="s">
        <v>138</v>
      </c>
      <c r="AU142" s="183" t="s">
        <v>83</v>
      </c>
      <c r="AY142" s="19" t="s">
        <v>135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9" t="s">
        <v>81</v>
      </c>
      <c r="BK142" s="184">
        <f>ROUND(I142*H142,2)</f>
        <v>0</v>
      </c>
      <c r="BL142" s="19" t="s">
        <v>136</v>
      </c>
      <c r="BM142" s="183" t="s">
        <v>156</v>
      </c>
    </row>
    <row r="143" s="12" customFormat="1" ht="22.8" customHeight="1">
      <c r="A143" s="12"/>
      <c r="B143" s="158"/>
      <c r="C143" s="12"/>
      <c r="D143" s="159" t="s">
        <v>72</v>
      </c>
      <c r="E143" s="169" t="s">
        <v>157</v>
      </c>
      <c r="F143" s="169" t="s">
        <v>158</v>
      </c>
      <c r="G143" s="12"/>
      <c r="H143" s="12"/>
      <c r="I143" s="161"/>
      <c r="J143" s="170">
        <f>BK143</f>
        <v>0</v>
      </c>
      <c r="K143" s="12"/>
      <c r="L143" s="158"/>
      <c r="M143" s="163"/>
      <c r="N143" s="164"/>
      <c r="O143" s="164"/>
      <c r="P143" s="165">
        <f>SUM(P144:P199)</f>
        <v>0</v>
      </c>
      <c r="Q143" s="164"/>
      <c r="R143" s="165">
        <f>SUM(R144:R199)</f>
        <v>1.7669495100000001</v>
      </c>
      <c r="S143" s="164"/>
      <c r="T143" s="166">
        <f>SUM(T144:T199)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9" t="s">
        <v>81</v>
      </c>
      <c r="AT143" s="167" t="s">
        <v>72</v>
      </c>
      <c r="AU143" s="167" t="s">
        <v>81</v>
      </c>
      <c r="AY143" s="159" t="s">
        <v>135</v>
      </c>
      <c r="BK143" s="168">
        <f>SUM(BK144:BK199)</f>
        <v>0</v>
      </c>
    </row>
    <row r="144" s="2" customFormat="1" ht="37.8" customHeight="1">
      <c r="A144" s="38"/>
      <c r="B144" s="171"/>
      <c r="C144" s="172" t="s">
        <v>136</v>
      </c>
      <c r="D144" s="172" t="s">
        <v>138</v>
      </c>
      <c r="E144" s="173" t="s">
        <v>159</v>
      </c>
      <c r="F144" s="174" t="s">
        <v>160</v>
      </c>
      <c r="G144" s="175" t="s">
        <v>161</v>
      </c>
      <c r="H144" s="176">
        <v>1</v>
      </c>
      <c r="I144" s="177"/>
      <c r="J144" s="178">
        <f>ROUND(I144*H144,2)</f>
        <v>0</v>
      </c>
      <c r="K144" s="174" t="s">
        <v>1</v>
      </c>
      <c r="L144" s="39"/>
      <c r="M144" s="179" t="s">
        <v>1</v>
      </c>
      <c r="N144" s="180" t="s">
        <v>38</v>
      </c>
      <c r="O144" s="77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3" t="s">
        <v>136</v>
      </c>
      <c r="AT144" s="183" t="s">
        <v>138</v>
      </c>
      <c r="AU144" s="183" t="s">
        <v>83</v>
      </c>
      <c r="AY144" s="19" t="s">
        <v>135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9" t="s">
        <v>81</v>
      </c>
      <c r="BK144" s="184">
        <f>ROUND(I144*H144,2)</f>
        <v>0</v>
      </c>
      <c r="BL144" s="19" t="s">
        <v>136</v>
      </c>
      <c r="BM144" s="183" t="s">
        <v>162</v>
      </c>
    </row>
    <row r="145" s="13" customFormat="1">
      <c r="A145" s="13"/>
      <c r="B145" s="185"/>
      <c r="C145" s="13"/>
      <c r="D145" s="186" t="s">
        <v>143</v>
      </c>
      <c r="E145" s="187" t="s">
        <v>1</v>
      </c>
      <c r="F145" s="188" t="s">
        <v>163</v>
      </c>
      <c r="G145" s="13"/>
      <c r="H145" s="187" t="s">
        <v>1</v>
      </c>
      <c r="I145" s="189"/>
      <c r="J145" s="13"/>
      <c r="K145" s="13"/>
      <c r="L145" s="185"/>
      <c r="M145" s="190"/>
      <c r="N145" s="191"/>
      <c r="O145" s="191"/>
      <c r="P145" s="191"/>
      <c r="Q145" s="191"/>
      <c r="R145" s="191"/>
      <c r="S145" s="191"/>
      <c r="T145" s="19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7" t="s">
        <v>143</v>
      </c>
      <c r="AU145" s="187" t="s">
        <v>83</v>
      </c>
      <c r="AV145" s="13" t="s">
        <v>81</v>
      </c>
      <c r="AW145" s="13" t="s">
        <v>30</v>
      </c>
      <c r="AX145" s="13" t="s">
        <v>73</v>
      </c>
      <c r="AY145" s="187" t="s">
        <v>135</v>
      </c>
    </row>
    <row r="146" s="14" customFormat="1">
      <c r="A146" s="14"/>
      <c r="B146" s="193"/>
      <c r="C146" s="14"/>
      <c r="D146" s="186" t="s">
        <v>143</v>
      </c>
      <c r="E146" s="194" t="s">
        <v>1</v>
      </c>
      <c r="F146" s="195" t="s">
        <v>81</v>
      </c>
      <c r="G146" s="14"/>
      <c r="H146" s="196">
        <v>1</v>
      </c>
      <c r="I146" s="197"/>
      <c r="J146" s="14"/>
      <c r="K146" s="14"/>
      <c r="L146" s="193"/>
      <c r="M146" s="198"/>
      <c r="N146" s="199"/>
      <c r="O146" s="199"/>
      <c r="P146" s="199"/>
      <c r="Q146" s="199"/>
      <c r="R146" s="199"/>
      <c r="S146" s="199"/>
      <c r="T146" s="20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4" t="s">
        <v>143</v>
      </c>
      <c r="AU146" s="194" t="s">
        <v>83</v>
      </c>
      <c r="AV146" s="14" t="s">
        <v>83</v>
      </c>
      <c r="AW146" s="14" t="s">
        <v>30</v>
      </c>
      <c r="AX146" s="14" t="s">
        <v>73</v>
      </c>
      <c r="AY146" s="194" t="s">
        <v>135</v>
      </c>
    </row>
    <row r="147" s="15" customFormat="1">
      <c r="A147" s="15"/>
      <c r="B147" s="201"/>
      <c r="C147" s="15"/>
      <c r="D147" s="186" t="s">
        <v>143</v>
      </c>
      <c r="E147" s="202" t="s">
        <v>1</v>
      </c>
      <c r="F147" s="203" t="s">
        <v>146</v>
      </c>
      <c r="G147" s="15"/>
      <c r="H147" s="204">
        <v>1</v>
      </c>
      <c r="I147" s="205"/>
      <c r="J147" s="15"/>
      <c r="K147" s="15"/>
      <c r="L147" s="201"/>
      <c r="M147" s="206"/>
      <c r="N147" s="207"/>
      <c r="O147" s="207"/>
      <c r="P147" s="207"/>
      <c r="Q147" s="207"/>
      <c r="R147" s="207"/>
      <c r="S147" s="207"/>
      <c r="T147" s="20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02" t="s">
        <v>143</v>
      </c>
      <c r="AU147" s="202" t="s">
        <v>83</v>
      </c>
      <c r="AV147" s="15" t="s">
        <v>136</v>
      </c>
      <c r="AW147" s="15" t="s">
        <v>30</v>
      </c>
      <c r="AX147" s="15" t="s">
        <v>81</v>
      </c>
      <c r="AY147" s="202" t="s">
        <v>135</v>
      </c>
    </row>
    <row r="148" s="2" customFormat="1" ht="37.8" customHeight="1">
      <c r="A148" s="38"/>
      <c r="B148" s="171"/>
      <c r="C148" s="172" t="s">
        <v>164</v>
      </c>
      <c r="D148" s="172" t="s">
        <v>138</v>
      </c>
      <c r="E148" s="173" t="s">
        <v>165</v>
      </c>
      <c r="F148" s="174" t="s">
        <v>166</v>
      </c>
      <c r="G148" s="175" t="s">
        <v>161</v>
      </c>
      <c r="H148" s="176">
        <v>1</v>
      </c>
      <c r="I148" s="177"/>
      <c r="J148" s="178">
        <f>ROUND(I148*H148,2)</f>
        <v>0</v>
      </c>
      <c r="K148" s="174" t="s">
        <v>1</v>
      </c>
      <c r="L148" s="39"/>
      <c r="M148" s="179" t="s">
        <v>1</v>
      </c>
      <c r="N148" s="180" t="s">
        <v>38</v>
      </c>
      <c r="O148" s="77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136</v>
      </c>
      <c r="AT148" s="183" t="s">
        <v>138</v>
      </c>
      <c r="AU148" s="183" t="s">
        <v>83</v>
      </c>
      <c r="AY148" s="19" t="s">
        <v>135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9" t="s">
        <v>81</v>
      </c>
      <c r="BK148" s="184">
        <f>ROUND(I148*H148,2)</f>
        <v>0</v>
      </c>
      <c r="BL148" s="19" t="s">
        <v>136</v>
      </c>
      <c r="BM148" s="183" t="s">
        <v>167</v>
      </c>
    </row>
    <row r="149" s="13" customFormat="1">
      <c r="A149" s="13"/>
      <c r="B149" s="185"/>
      <c r="C149" s="13"/>
      <c r="D149" s="186" t="s">
        <v>143</v>
      </c>
      <c r="E149" s="187" t="s">
        <v>1</v>
      </c>
      <c r="F149" s="188" t="s">
        <v>163</v>
      </c>
      <c r="G149" s="13"/>
      <c r="H149" s="187" t="s">
        <v>1</v>
      </c>
      <c r="I149" s="189"/>
      <c r="J149" s="13"/>
      <c r="K149" s="13"/>
      <c r="L149" s="185"/>
      <c r="M149" s="190"/>
      <c r="N149" s="191"/>
      <c r="O149" s="191"/>
      <c r="P149" s="191"/>
      <c r="Q149" s="191"/>
      <c r="R149" s="191"/>
      <c r="S149" s="191"/>
      <c r="T149" s="19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7" t="s">
        <v>143</v>
      </c>
      <c r="AU149" s="187" t="s">
        <v>83</v>
      </c>
      <c r="AV149" s="13" t="s">
        <v>81</v>
      </c>
      <c r="AW149" s="13" t="s">
        <v>30</v>
      </c>
      <c r="AX149" s="13" t="s">
        <v>73</v>
      </c>
      <c r="AY149" s="187" t="s">
        <v>135</v>
      </c>
    </row>
    <row r="150" s="14" customFormat="1">
      <c r="A150" s="14"/>
      <c r="B150" s="193"/>
      <c r="C150" s="14"/>
      <c r="D150" s="186" t="s">
        <v>143</v>
      </c>
      <c r="E150" s="194" t="s">
        <v>1</v>
      </c>
      <c r="F150" s="195" t="s">
        <v>81</v>
      </c>
      <c r="G150" s="14"/>
      <c r="H150" s="196">
        <v>1</v>
      </c>
      <c r="I150" s="197"/>
      <c r="J150" s="14"/>
      <c r="K150" s="14"/>
      <c r="L150" s="193"/>
      <c r="M150" s="198"/>
      <c r="N150" s="199"/>
      <c r="O150" s="199"/>
      <c r="P150" s="199"/>
      <c r="Q150" s="199"/>
      <c r="R150" s="199"/>
      <c r="S150" s="199"/>
      <c r="T150" s="20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4" t="s">
        <v>143</v>
      </c>
      <c r="AU150" s="194" t="s">
        <v>83</v>
      </c>
      <c r="AV150" s="14" t="s">
        <v>83</v>
      </c>
      <c r="AW150" s="14" t="s">
        <v>30</v>
      </c>
      <c r="AX150" s="14" t="s">
        <v>73</v>
      </c>
      <c r="AY150" s="194" t="s">
        <v>135</v>
      </c>
    </row>
    <row r="151" s="15" customFormat="1">
      <c r="A151" s="15"/>
      <c r="B151" s="201"/>
      <c r="C151" s="15"/>
      <c r="D151" s="186" t="s">
        <v>143</v>
      </c>
      <c r="E151" s="202" t="s">
        <v>1</v>
      </c>
      <c r="F151" s="203" t="s">
        <v>146</v>
      </c>
      <c r="G151" s="15"/>
      <c r="H151" s="204">
        <v>1</v>
      </c>
      <c r="I151" s="205"/>
      <c r="J151" s="15"/>
      <c r="K151" s="15"/>
      <c r="L151" s="201"/>
      <c r="M151" s="206"/>
      <c r="N151" s="207"/>
      <c r="O151" s="207"/>
      <c r="P151" s="207"/>
      <c r="Q151" s="207"/>
      <c r="R151" s="207"/>
      <c r="S151" s="207"/>
      <c r="T151" s="208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02" t="s">
        <v>143</v>
      </c>
      <c r="AU151" s="202" t="s">
        <v>83</v>
      </c>
      <c r="AV151" s="15" t="s">
        <v>136</v>
      </c>
      <c r="AW151" s="15" t="s">
        <v>30</v>
      </c>
      <c r="AX151" s="15" t="s">
        <v>81</v>
      </c>
      <c r="AY151" s="202" t="s">
        <v>135</v>
      </c>
    </row>
    <row r="152" s="2" customFormat="1" ht="37.8" customHeight="1">
      <c r="A152" s="38"/>
      <c r="B152" s="171"/>
      <c r="C152" s="172" t="s">
        <v>157</v>
      </c>
      <c r="D152" s="172" t="s">
        <v>138</v>
      </c>
      <c r="E152" s="173" t="s">
        <v>168</v>
      </c>
      <c r="F152" s="174" t="s">
        <v>169</v>
      </c>
      <c r="G152" s="175" t="s">
        <v>161</v>
      </c>
      <c r="H152" s="176">
        <v>1</v>
      </c>
      <c r="I152" s="177"/>
      <c r="J152" s="178">
        <f>ROUND(I152*H152,2)</f>
        <v>0</v>
      </c>
      <c r="K152" s="174" t="s">
        <v>1</v>
      </c>
      <c r="L152" s="39"/>
      <c r="M152" s="179" t="s">
        <v>1</v>
      </c>
      <c r="N152" s="180" t="s">
        <v>38</v>
      </c>
      <c r="O152" s="77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3" t="s">
        <v>136</v>
      </c>
      <c r="AT152" s="183" t="s">
        <v>138</v>
      </c>
      <c r="AU152" s="183" t="s">
        <v>83</v>
      </c>
      <c r="AY152" s="19" t="s">
        <v>135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9" t="s">
        <v>81</v>
      </c>
      <c r="BK152" s="184">
        <f>ROUND(I152*H152,2)</f>
        <v>0</v>
      </c>
      <c r="BL152" s="19" t="s">
        <v>136</v>
      </c>
      <c r="BM152" s="183" t="s">
        <v>170</v>
      </c>
    </row>
    <row r="153" s="13" customFormat="1">
      <c r="A153" s="13"/>
      <c r="B153" s="185"/>
      <c r="C153" s="13"/>
      <c r="D153" s="186" t="s">
        <v>143</v>
      </c>
      <c r="E153" s="187" t="s">
        <v>1</v>
      </c>
      <c r="F153" s="188" t="s">
        <v>163</v>
      </c>
      <c r="G153" s="13"/>
      <c r="H153" s="187" t="s">
        <v>1</v>
      </c>
      <c r="I153" s="189"/>
      <c r="J153" s="13"/>
      <c r="K153" s="13"/>
      <c r="L153" s="185"/>
      <c r="M153" s="190"/>
      <c r="N153" s="191"/>
      <c r="O153" s="191"/>
      <c r="P153" s="191"/>
      <c r="Q153" s="191"/>
      <c r="R153" s="191"/>
      <c r="S153" s="191"/>
      <c r="T153" s="19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7" t="s">
        <v>143</v>
      </c>
      <c r="AU153" s="187" t="s">
        <v>83</v>
      </c>
      <c r="AV153" s="13" t="s">
        <v>81</v>
      </c>
      <c r="AW153" s="13" t="s">
        <v>30</v>
      </c>
      <c r="AX153" s="13" t="s">
        <v>73</v>
      </c>
      <c r="AY153" s="187" t="s">
        <v>135</v>
      </c>
    </row>
    <row r="154" s="14" customFormat="1">
      <c r="A154" s="14"/>
      <c r="B154" s="193"/>
      <c r="C154" s="14"/>
      <c r="D154" s="186" t="s">
        <v>143</v>
      </c>
      <c r="E154" s="194" t="s">
        <v>1</v>
      </c>
      <c r="F154" s="195" t="s">
        <v>81</v>
      </c>
      <c r="G154" s="14"/>
      <c r="H154" s="196">
        <v>1</v>
      </c>
      <c r="I154" s="197"/>
      <c r="J154" s="14"/>
      <c r="K154" s="14"/>
      <c r="L154" s="193"/>
      <c r="M154" s="198"/>
      <c r="N154" s="199"/>
      <c r="O154" s="199"/>
      <c r="P154" s="199"/>
      <c r="Q154" s="199"/>
      <c r="R154" s="199"/>
      <c r="S154" s="199"/>
      <c r="T154" s="20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4" t="s">
        <v>143</v>
      </c>
      <c r="AU154" s="194" t="s">
        <v>83</v>
      </c>
      <c r="AV154" s="14" t="s">
        <v>83</v>
      </c>
      <c r="AW154" s="14" t="s">
        <v>30</v>
      </c>
      <c r="AX154" s="14" t="s">
        <v>73</v>
      </c>
      <c r="AY154" s="194" t="s">
        <v>135</v>
      </c>
    </row>
    <row r="155" s="15" customFormat="1">
      <c r="A155" s="15"/>
      <c r="B155" s="201"/>
      <c r="C155" s="15"/>
      <c r="D155" s="186" t="s">
        <v>143</v>
      </c>
      <c r="E155" s="202" t="s">
        <v>1</v>
      </c>
      <c r="F155" s="203" t="s">
        <v>146</v>
      </c>
      <c r="G155" s="15"/>
      <c r="H155" s="204">
        <v>1</v>
      </c>
      <c r="I155" s="205"/>
      <c r="J155" s="15"/>
      <c r="K155" s="15"/>
      <c r="L155" s="201"/>
      <c r="M155" s="206"/>
      <c r="N155" s="207"/>
      <c r="O155" s="207"/>
      <c r="P155" s="207"/>
      <c r="Q155" s="207"/>
      <c r="R155" s="207"/>
      <c r="S155" s="207"/>
      <c r="T155" s="208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02" t="s">
        <v>143</v>
      </c>
      <c r="AU155" s="202" t="s">
        <v>83</v>
      </c>
      <c r="AV155" s="15" t="s">
        <v>136</v>
      </c>
      <c r="AW155" s="15" t="s">
        <v>30</v>
      </c>
      <c r="AX155" s="15" t="s">
        <v>81</v>
      </c>
      <c r="AY155" s="202" t="s">
        <v>135</v>
      </c>
    </row>
    <row r="156" s="2" customFormat="1" ht="37.8" customHeight="1">
      <c r="A156" s="38"/>
      <c r="B156" s="171"/>
      <c r="C156" s="172" t="s">
        <v>171</v>
      </c>
      <c r="D156" s="172" t="s">
        <v>138</v>
      </c>
      <c r="E156" s="173" t="s">
        <v>172</v>
      </c>
      <c r="F156" s="174" t="s">
        <v>173</v>
      </c>
      <c r="G156" s="175" t="s">
        <v>161</v>
      </c>
      <c r="H156" s="176">
        <v>1</v>
      </c>
      <c r="I156" s="177"/>
      <c r="J156" s="178">
        <f>ROUND(I156*H156,2)</f>
        <v>0</v>
      </c>
      <c r="K156" s="174" t="s">
        <v>1</v>
      </c>
      <c r="L156" s="39"/>
      <c r="M156" s="179" t="s">
        <v>1</v>
      </c>
      <c r="N156" s="180" t="s">
        <v>38</v>
      </c>
      <c r="O156" s="77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3" t="s">
        <v>136</v>
      </c>
      <c r="AT156" s="183" t="s">
        <v>138</v>
      </c>
      <c r="AU156" s="183" t="s">
        <v>83</v>
      </c>
      <c r="AY156" s="19" t="s">
        <v>135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9" t="s">
        <v>81</v>
      </c>
      <c r="BK156" s="184">
        <f>ROUND(I156*H156,2)</f>
        <v>0</v>
      </c>
      <c r="BL156" s="19" t="s">
        <v>136</v>
      </c>
      <c r="BM156" s="183" t="s">
        <v>174</v>
      </c>
    </row>
    <row r="157" s="13" customFormat="1">
      <c r="A157" s="13"/>
      <c r="B157" s="185"/>
      <c r="C157" s="13"/>
      <c r="D157" s="186" t="s">
        <v>143</v>
      </c>
      <c r="E157" s="187" t="s">
        <v>1</v>
      </c>
      <c r="F157" s="188" t="s">
        <v>163</v>
      </c>
      <c r="G157" s="13"/>
      <c r="H157" s="187" t="s">
        <v>1</v>
      </c>
      <c r="I157" s="189"/>
      <c r="J157" s="13"/>
      <c r="K157" s="13"/>
      <c r="L157" s="185"/>
      <c r="M157" s="190"/>
      <c r="N157" s="191"/>
      <c r="O157" s="191"/>
      <c r="P157" s="191"/>
      <c r="Q157" s="191"/>
      <c r="R157" s="191"/>
      <c r="S157" s="191"/>
      <c r="T157" s="19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7" t="s">
        <v>143</v>
      </c>
      <c r="AU157" s="187" t="s">
        <v>83</v>
      </c>
      <c r="AV157" s="13" t="s">
        <v>81</v>
      </c>
      <c r="AW157" s="13" t="s">
        <v>30</v>
      </c>
      <c r="AX157" s="13" t="s">
        <v>73</v>
      </c>
      <c r="AY157" s="187" t="s">
        <v>135</v>
      </c>
    </row>
    <row r="158" s="14" customFormat="1">
      <c r="A158" s="14"/>
      <c r="B158" s="193"/>
      <c r="C158" s="14"/>
      <c r="D158" s="186" t="s">
        <v>143</v>
      </c>
      <c r="E158" s="194" t="s">
        <v>1</v>
      </c>
      <c r="F158" s="195" t="s">
        <v>81</v>
      </c>
      <c r="G158" s="14"/>
      <c r="H158" s="196">
        <v>1</v>
      </c>
      <c r="I158" s="197"/>
      <c r="J158" s="14"/>
      <c r="K158" s="14"/>
      <c r="L158" s="193"/>
      <c r="M158" s="198"/>
      <c r="N158" s="199"/>
      <c r="O158" s="199"/>
      <c r="P158" s="199"/>
      <c r="Q158" s="199"/>
      <c r="R158" s="199"/>
      <c r="S158" s="199"/>
      <c r="T158" s="20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4" t="s">
        <v>143</v>
      </c>
      <c r="AU158" s="194" t="s">
        <v>83</v>
      </c>
      <c r="AV158" s="14" t="s">
        <v>83</v>
      </c>
      <c r="AW158" s="14" t="s">
        <v>30</v>
      </c>
      <c r="AX158" s="14" t="s">
        <v>73</v>
      </c>
      <c r="AY158" s="194" t="s">
        <v>135</v>
      </c>
    </row>
    <row r="159" s="15" customFormat="1">
      <c r="A159" s="15"/>
      <c r="B159" s="201"/>
      <c r="C159" s="15"/>
      <c r="D159" s="186" t="s">
        <v>143</v>
      </c>
      <c r="E159" s="202" t="s">
        <v>1</v>
      </c>
      <c r="F159" s="203" t="s">
        <v>146</v>
      </c>
      <c r="G159" s="15"/>
      <c r="H159" s="204">
        <v>1</v>
      </c>
      <c r="I159" s="205"/>
      <c r="J159" s="15"/>
      <c r="K159" s="15"/>
      <c r="L159" s="201"/>
      <c r="M159" s="206"/>
      <c r="N159" s="207"/>
      <c r="O159" s="207"/>
      <c r="P159" s="207"/>
      <c r="Q159" s="207"/>
      <c r="R159" s="207"/>
      <c r="S159" s="207"/>
      <c r="T159" s="208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02" t="s">
        <v>143</v>
      </c>
      <c r="AU159" s="202" t="s">
        <v>83</v>
      </c>
      <c r="AV159" s="15" t="s">
        <v>136</v>
      </c>
      <c r="AW159" s="15" t="s">
        <v>30</v>
      </c>
      <c r="AX159" s="15" t="s">
        <v>81</v>
      </c>
      <c r="AY159" s="202" t="s">
        <v>135</v>
      </c>
    </row>
    <row r="160" s="2" customFormat="1" ht="37.8" customHeight="1">
      <c r="A160" s="38"/>
      <c r="B160" s="171"/>
      <c r="C160" s="172" t="s">
        <v>175</v>
      </c>
      <c r="D160" s="172" t="s">
        <v>138</v>
      </c>
      <c r="E160" s="173" t="s">
        <v>176</v>
      </c>
      <c r="F160" s="174" t="s">
        <v>177</v>
      </c>
      <c r="G160" s="175" t="s">
        <v>161</v>
      </c>
      <c r="H160" s="176">
        <v>1</v>
      </c>
      <c r="I160" s="177"/>
      <c r="J160" s="178">
        <f>ROUND(I160*H160,2)</f>
        <v>0</v>
      </c>
      <c r="K160" s="174" t="s">
        <v>1</v>
      </c>
      <c r="L160" s="39"/>
      <c r="M160" s="179" t="s">
        <v>1</v>
      </c>
      <c r="N160" s="180" t="s">
        <v>38</v>
      </c>
      <c r="O160" s="77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3" t="s">
        <v>136</v>
      </c>
      <c r="AT160" s="183" t="s">
        <v>138</v>
      </c>
      <c r="AU160" s="183" t="s">
        <v>83</v>
      </c>
      <c r="AY160" s="19" t="s">
        <v>135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9" t="s">
        <v>81</v>
      </c>
      <c r="BK160" s="184">
        <f>ROUND(I160*H160,2)</f>
        <v>0</v>
      </c>
      <c r="BL160" s="19" t="s">
        <v>136</v>
      </c>
      <c r="BM160" s="183" t="s">
        <v>178</v>
      </c>
    </row>
    <row r="161" s="13" customFormat="1">
      <c r="A161" s="13"/>
      <c r="B161" s="185"/>
      <c r="C161" s="13"/>
      <c r="D161" s="186" t="s">
        <v>143</v>
      </c>
      <c r="E161" s="187" t="s">
        <v>1</v>
      </c>
      <c r="F161" s="188" t="s">
        <v>163</v>
      </c>
      <c r="G161" s="13"/>
      <c r="H161" s="187" t="s">
        <v>1</v>
      </c>
      <c r="I161" s="189"/>
      <c r="J161" s="13"/>
      <c r="K161" s="13"/>
      <c r="L161" s="185"/>
      <c r="M161" s="190"/>
      <c r="N161" s="191"/>
      <c r="O161" s="191"/>
      <c r="P161" s="191"/>
      <c r="Q161" s="191"/>
      <c r="R161" s="191"/>
      <c r="S161" s="191"/>
      <c r="T161" s="19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7" t="s">
        <v>143</v>
      </c>
      <c r="AU161" s="187" t="s">
        <v>83</v>
      </c>
      <c r="AV161" s="13" t="s">
        <v>81</v>
      </c>
      <c r="AW161" s="13" t="s">
        <v>30</v>
      </c>
      <c r="AX161" s="13" t="s">
        <v>73</v>
      </c>
      <c r="AY161" s="187" t="s">
        <v>135</v>
      </c>
    </row>
    <row r="162" s="14" customFormat="1">
      <c r="A162" s="14"/>
      <c r="B162" s="193"/>
      <c r="C162" s="14"/>
      <c r="D162" s="186" t="s">
        <v>143</v>
      </c>
      <c r="E162" s="194" t="s">
        <v>1</v>
      </c>
      <c r="F162" s="195" t="s">
        <v>81</v>
      </c>
      <c r="G162" s="14"/>
      <c r="H162" s="196">
        <v>1</v>
      </c>
      <c r="I162" s="197"/>
      <c r="J162" s="14"/>
      <c r="K162" s="14"/>
      <c r="L162" s="193"/>
      <c r="M162" s="198"/>
      <c r="N162" s="199"/>
      <c r="O162" s="199"/>
      <c r="P162" s="199"/>
      <c r="Q162" s="199"/>
      <c r="R162" s="199"/>
      <c r="S162" s="199"/>
      <c r="T162" s="20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4" t="s">
        <v>143</v>
      </c>
      <c r="AU162" s="194" t="s">
        <v>83</v>
      </c>
      <c r="AV162" s="14" t="s">
        <v>83</v>
      </c>
      <c r="AW162" s="14" t="s">
        <v>30</v>
      </c>
      <c r="AX162" s="14" t="s">
        <v>73</v>
      </c>
      <c r="AY162" s="194" t="s">
        <v>135</v>
      </c>
    </row>
    <row r="163" s="15" customFormat="1">
      <c r="A163" s="15"/>
      <c r="B163" s="201"/>
      <c r="C163" s="15"/>
      <c r="D163" s="186" t="s">
        <v>143</v>
      </c>
      <c r="E163" s="202" t="s">
        <v>1</v>
      </c>
      <c r="F163" s="203" t="s">
        <v>146</v>
      </c>
      <c r="G163" s="15"/>
      <c r="H163" s="204">
        <v>1</v>
      </c>
      <c r="I163" s="205"/>
      <c r="J163" s="15"/>
      <c r="K163" s="15"/>
      <c r="L163" s="201"/>
      <c r="M163" s="206"/>
      <c r="N163" s="207"/>
      <c r="O163" s="207"/>
      <c r="P163" s="207"/>
      <c r="Q163" s="207"/>
      <c r="R163" s="207"/>
      <c r="S163" s="207"/>
      <c r="T163" s="20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02" t="s">
        <v>143</v>
      </c>
      <c r="AU163" s="202" t="s">
        <v>83</v>
      </c>
      <c r="AV163" s="15" t="s">
        <v>136</v>
      </c>
      <c r="AW163" s="15" t="s">
        <v>30</v>
      </c>
      <c r="AX163" s="15" t="s">
        <v>81</v>
      </c>
      <c r="AY163" s="202" t="s">
        <v>135</v>
      </c>
    </row>
    <row r="164" s="2" customFormat="1" ht="37.8" customHeight="1">
      <c r="A164" s="38"/>
      <c r="B164" s="171"/>
      <c r="C164" s="172" t="s">
        <v>179</v>
      </c>
      <c r="D164" s="172" t="s">
        <v>138</v>
      </c>
      <c r="E164" s="173" t="s">
        <v>180</v>
      </c>
      <c r="F164" s="174" t="s">
        <v>181</v>
      </c>
      <c r="G164" s="175" t="s">
        <v>161</v>
      </c>
      <c r="H164" s="176">
        <v>1</v>
      </c>
      <c r="I164" s="177"/>
      <c r="J164" s="178">
        <f>ROUND(I164*H164,2)</f>
        <v>0</v>
      </c>
      <c r="K164" s="174" t="s">
        <v>1</v>
      </c>
      <c r="L164" s="39"/>
      <c r="M164" s="179" t="s">
        <v>1</v>
      </c>
      <c r="N164" s="180" t="s">
        <v>38</v>
      </c>
      <c r="O164" s="77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3" t="s">
        <v>136</v>
      </c>
      <c r="AT164" s="183" t="s">
        <v>138</v>
      </c>
      <c r="AU164" s="183" t="s">
        <v>83</v>
      </c>
      <c r="AY164" s="19" t="s">
        <v>135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9" t="s">
        <v>81</v>
      </c>
      <c r="BK164" s="184">
        <f>ROUND(I164*H164,2)</f>
        <v>0</v>
      </c>
      <c r="BL164" s="19" t="s">
        <v>136</v>
      </c>
      <c r="BM164" s="183" t="s">
        <v>182</v>
      </c>
    </row>
    <row r="165" s="13" customFormat="1">
      <c r="A165" s="13"/>
      <c r="B165" s="185"/>
      <c r="C165" s="13"/>
      <c r="D165" s="186" t="s">
        <v>143</v>
      </c>
      <c r="E165" s="187" t="s">
        <v>1</v>
      </c>
      <c r="F165" s="188" t="s">
        <v>163</v>
      </c>
      <c r="G165" s="13"/>
      <c r="H165" s="187" t="s">
        <v>1</v>
      </c>
      <c r="I165" s="189"/>
      <c r="J165" s="13"/>
      <c r="K165" s="13"/>
      <c r="L165" s="185"/>
      <c r="M165" s="190"/>
      <c r="N165" s="191"/>
      <c r="O165" s="191"/>
      <c r="P165" s="191"/>
      <c r="Q165" s="191"/>
      <c r="R165" s="191"/>
      <c r="S165" s="191"/>
      <c r="T165" s="19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7" t="s">
        <v>143</v>
      </c>
      <c r="AU165" s="187" t="s">
        <v>83</v>
      </c>
      <c r="AV165" s="13" t="s">
        <v>81</v>
      </c>
      <c r="AW165" s="13" t="s">
        <v>30</v>
      </c>
      <c r="AX165" s="13" t="s">
        <v>73</v>
      </c>
      <c r="AY165" s="187" t="s">
        <v>135</v>
      </c>
    </row>
    <row r="166" s="14" customFormat="1">
      <c r="A166" s="14"/>
      <c r="B166" s="193"/>
      <c r="C166" s="14"/>
      <c r="D166" s="186" t="s">
        <v>143</v>
      </c>
      <c r="E166" s="194" t="s">
        <v>1</v>
      </c>
      <c r="F166" s="195" t="s">
        <v>81</v>
      </c>
      <c r="G166" s="14"/>
      <c r="H166" s="196">
        <v>1</v>
      </c>
      <c r="I166" s="197"/>
      <c r="J166" s="14"/>
      <c r="K166" s="14"/>
      <c r="L166" s="193"/>
      <c r="M166" s="198"/>
      <c r="N166" s="199"/>
      <c r="O166" s="199"/>
      <c r="P166" s="199"/>
      <c r="Q166" s="199"/>
      <c r="R166" s="199"/>
      <c r="S166" s="199"/>
      <c r="T166" s="20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4" t="s">
        <v>143</v>
      </c>
      <c r="AU166" s="194" t="s">
        <v>83</v>
      </c>
      <c r="AV166" s="14" t="s">
        <v>83</v>
      </c>
      <c r="AW166" s="14" t="s">
        <v>30</v>
      </c>
      <c r="AX166" s="14" t="s">
        <v>73</v>
      </c>
      <c r="AY166" s="194" t="s">
        <v>135</v>
      </c>
    </row>
    <row r="167" s="15" customFormat="1">
      <c r="A167" s="15"/>
      <c r="B167" s="201"/>
      <c r="C167" s="15"/>
      <c r="D167" s="186" t="s">
        <v>143</v>
      </c>
      <c r="E167" s="202" t="s">
        <v>1</v>
      </c>
      <c r="F167" s="203" t="s">
        <v>146</v>
      </c>
      <c r="G167" s="15"/>
      <c r="H167" s="204">
        <v>1</v>
      </c>
      <c r="I167" s="205"/>
      <c r="J167" s="15"/>
      <c r="K167" s="15"/>
      <c r="L167" s="201"/>
      <c r="M167" s="206"/>
      <c r="N167" s="207"/>
      <c r="O167" s="207"/>
      <c r="P167" s="207"/>
      <c r="Q167" s="207"/>
      <c r="R167" s="207"/>
      <c r="S167" s="207"/>
      <c r="T167" s="208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02" t="s">
        <v>143</v>
      </c>
      <c r="AU167" s="202" t="s">
        <v>83</v>
      </c>
      <c r="AV167" s="15" t="s">
        <v>136</v>
      </c>
      <c r="AW167" s="15" t="s">
        <v>30</v>
      </c>
      <c r="AX167" s="15" t="s">
        <v>81</v>
      </c>
      <c r="AY167" s="202" t="s">
        <v>135</v>
      </c>
    </row>
    <row r="168" s="2" customFormat="1" ht="37.8" customHeight="1">
      <c r="A168" s="38"/>
      <c r="B168" s="171"/>
      <c r="C168" s="172" t="s">
        <v>183</v>
      </c>
      <c r="D168" s="172" t="s">
        <v>138</v>
      </c>
      <c r="E168" s="173" t="s">
        <v>184</v>
      </c>
      <c r="F168" s="174" t="s">
        <v>185</v>
      </c>
      <c r="G168" s="175" t="s">
        <v>161</v>
      </c>
      <c r="H168" s="176">
        <v>1</v>
      </c>
      <c r="I168" s="177"/>
      <c r="J168" s="178">
        <f>ROUND(I168*H168,2)</f>
        <v>0</v>
      </c>
      <c r="K168" s="174" t="s">
        <v>1</v>
      </c>
      <c r="L168" s="39"/>
      <c r="M168" s="179" t="s">
        <v>1</v>
      </c>
      <c r="N168" s="180" t="s">
        <v>38</v>
      </c>
      <c r="O168" s="77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3" t="s">
        <v>136</v>
      </c>
      <c r="AT168" s="183" t="s">
        <v>138</v>
      </c>
      <c r="AU168" s="183" t="s">
        <v>83</v>
      </c>
      <c r="AY168" s="19" t="s">
        <v>135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9" t="s">
        <v>81</v>
      </c>
      <c r="BK168" s="184">
        <f>ROUND(I168*H168,2)</f>
        <v>0</v>
      </c>
      <c r="BL168" s="19" t="s">
        <v>136</v>
      </c>
      <c r="BM168" s="183" t="s">
        <v>186</v>
      </c>
    </row>
    <row r="169" s="13" customFormat="1">
      <c r="A169" s="13"/>
      <c r="B169" s="185"/>
      <c r="C169" s="13"/>
      <c r="D169" s="186" t="s">
        <v>143</v>
      </c>
      <c r="E169" s="187" t="s">
        <v>1</v>
      </c>
      <c r="F169" s="188" t="s">
        <v>163</v>
      </c>
      <c r="G169" s="13"/>
      <c r="H169" s="187" t="s">
        <v>1</v>
      </c>
      <c r="I169" s="189"/>
      <c r="J169" s="13"/>
      <c r="K169" s="13"/>
      <c r="L169" s="185"/>
      <c r="M169" s="190"/>
      <c r="N169" s="191"/>
      <c r="O169" s="191"/>
      <c r="P169" s="191"/>
      <c r="Q169" s="191"/>
      <c r="R169" s="191"/>
      <c r="S169" s="191"/>
      <c r="T169" s="19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7" t="s">
        <v>143</v>
      </c>
      <c r="AU169" s="187" t="s">
        <v>83</v>
      </c>
      <c r="AV169" s="13" t="s">
        <v>81</v>
      </c>
      <c r="AW169" s="13" t="s">
        <v>30</v>
      </c>
      <c r="AX169" s="13" t="s">
        <v>73</v>
      </c>
      <c r="AY169" s="187" t="s">
        <v>135</v>
      </c>
    </row>
    <row r="170" s="14" customFormat="1">
      <c r="A170" s="14"/>
      <c r="B170" s="193"/>
      <c r="C170" s="14"/>
      <c r="D170" s="186" t="s">
        <v>143</v>
      </c>
      <c r="E170" s="194" t="s">
        <v>1</v>
      </c>
      <c r="F170" s="195" t="s">
        <v>81</v>
      </c>
      <c r="G170" s="14"/>
      <c r="H170" s="196">
        <v>1</v>
      </c>
      <c r="I170" s="197"/>
      <c r="J170" s="14"/>
      <c r="K170" s="14"/>
      <c r="L170" s="193"/>
      <c r="M170" s="198"/>
      <c r="N170" s="199"/>
      <c r="O170" s="199"/>
      <c r="P170" s="199"/>
      <c r="Q170" s="199"/>
      <c r="R170" s="199"/>
      <c r="S170" s="199"/>
      <c r="T170" s="20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4" t="s">
        <v>143</v>
      </c>
      <c r="AU170" s="194" t="s">
        <v>83</v>
      </c>
      <c r="AV170" s="14" t="s">
        <v>83</v>
      </c>
      <c r="AW170" s="14" t="s">
        <v>30</v>
      </c>
      <c r="AX170" s="14" t="s">
        <v>73</v>
      </c>
      <c r="AY170" s="194" t="s">
        <v>135</v>
      </c>
    </row>
    <row r="171" s="15" customFormat="1">
      <c r="A171" s="15"/>
      <c r="B171" s="201"/>
      <c r="C171" s="15"/>
      <c r="D171" s="186" t="s">
        <v>143</v>
      </c>
      <c r="E171" s="202" t="s">
        <v>1</v>
      </c>
      <c r="F171" s="203" t="s">
        <v>146</v>
      </c>
      <c r="G171" s="15"/>
      <c r="H171" s="204">
        <v>1</v>
      </c>
      <c r="I171" s="205"/>
      <c r="J171" s="15"/>
      <c r="K171" s="15"/>
      <c r="L171" s="201"/>
      <c r="M171" s="206"/>
      <c r="N171" s="207"/>
      <c r="O171" s="207"/>
      <c r="P171" s="207"/>
      <c r="Q171" s="207"/>
      <c r="R171" s="207"/>
      <c r="S171" s="207"/>
      <c r="T171" s="208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02" t="s">
        <v>143</v>
      </c>
      <c r="AU171" s="202" t="s">
        <v>83</v>
      </c>
      <c r="AV171" s="15" t="s">
        <v>136</v>
      </c>
      <c r="AW171" s="15" t="s">
        <v>30</v>
      </c>
      <c r="AX171" s="15" t="s">
        <v>81</v>
      </c>
      <c r="AY171" s="202" t="s">
        <v>135</v>
      </c>
    </row>
    <row r="172" s="2" customFormat="1" ht="37.8" customHeight="1">
      <c r="A172" s="38"/>
      <c r="B172" s="171"/>
      <c r="C172" s="172" t="s">
        <v>187</v>
      </c>
      <c r="D172" s="172" t="s">
        <v>138</v>
      </c>
      <c r="E172" s="173" t="s">
        <v>188</v>
      </c>
      <c r="F172" s="174" t="s">
        <v>189</v>
      </c>
      <c r="G172" s="175" t="s">
        <v>161</v>
      </c>
      <c r="H172" s="176">
        <v>1</v>
      </c>
      <c r="I172" s="177"/>
      <c r="J172" s="178">
        <f>ROUND(I172*H172,2)</f>
        <v>0</v>
      </c>
      <c r="K172" s="174" t="s">
        <v>1</v>
      </c>
      <c r="L172" s="39"/>
      <c r="M172" s="179" t="s">
        <v>1</v>
      </c>
      <c r="N172" s="180" t="s">
        <v>38</v>
      </c>
      <c r="O172" s="77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3" t="s">
        <v>136</v>
      </c>
      <c r="AT172" s="183" t="s">
        <v>138</v>
      </c>
      <c r="AU172" s="183" t="s">
        <v>83</v>
      </c>
      <c r="AY172" s="19" t="s">
        <v>135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9" t="s">
        <v>81</v>
      </c>
      <c r="BK172" s="184">
        <f>ROUND(I172*H172,2)</f>
        <v>0</v>
      </c>
      <c r="BL172" s="19" t="s">
        <v>136</v>
      </c>
      <c r="BM172" s="183" t="s">
        <v>190</v>
      </c>
    </row>
    <row r="173" s="13" customFormat="1">
      <c r="A173" s="13"/>
      <c r="B173" s="185"/>
      <c r="C173" s="13"/>
      <c r="D173" s="186" t="s">
        <v>143</v>
      </c>
      <c r="E173" s="187" t="s">
        <v>1</v>
      </c>
      <c r="F173" s="188" t="s">
        <v>163</v>
      </c>
      <c r="G173" s="13"/>
      <c r="H173" s="187" t="s">
        <v>1</v>
      </c>
      <c r="I173" s="189"/>
      <c r="J173" s="13"/>
      <c r="K173" s="13"/>
      <c r="L173" s="185"/>
      <c r="M173" s="190"/>
      <c r="N173" s="191"/>
      <c r="O173" s="191"/>
      <c r="P173" s="191"/>
      <c r="Q173" s="191"/>
      <c r="R173" s="191"/>
      <c r="S173" s="191"/>
      <c r="T173" s="19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7" t="s">
        <v>143</v>
      </c>
      <c r="AU173" s="187" t="s">
        <v>83</v>
      </c>
      <c r="AV173" s="13" t="s">
        <v>81</v>
      </c>
      <c r="AW173" s="13" t="s">
        <v>30</v>
      </c>
      <c r="AX173" s="13" t="s">
        <v>73</v>
      </c>
      <c r="AY173" s="187" t="s">
        <v>135</v>
      </c>
    </row>
    <row r="174" s="14" customFormat="1">
      <c r="A174" s="14"/>
      <c r="B174" s="193"/>
      <c r="C174" s="14"/>
      <c r="D174" s="186" t="s">
        <v>143</v>
      </c>
      <c r="E174" s="194" t="s">
        <v>1</v>
      </c>
      <c r="F174" s="195" t="s">
        <v>81</v>
      </c>
      <c r="G174" s="14"/>
      <c r="H174" s="196">
        <v>1</v>
      </c>
      <c r="I174" s="197"/>
      <c r="J174" s="14"/>
      <c r="K174" s="14"/>
      <c r="L174" s="193"/>
      <c r="M174" s="198"/>
      <c r="N174" s="199"/>
      <c r="O174" s="199"/>
      <c r="P174" s="199"/>
      <c r="Q174" s="199"/>
      <c r="R174" s="199"/>
      <c r="S174" s="199"/>
      <c r="T174" s="20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4" t="s">
        <v>143</v>
      </c>
      <c r="AU174" s="194" t="s">
        <v>83</v>
      </c>
      <c r="AV174" s="14" t="s">
        <v>83</v>
      </c>
      <c r="AW174" s="14" t="s">
        <v>30</v>
      </c>
      <c r="AX174" s="14" t="s">
        <v>73</v>
      </c>
      <c r="AY174" s="194" t="s">
        <v>135</v>
      </c>
    </row>
    <row r="175" s="15" customFormat="1">
      <c r="A175" s="15"/>
      <c r="B175" s="201"/>
      <c r="C175" s="15"/>
      <c r="D175" s="186" t="s">
        <v>143</v>
      </c>
      <c r="E175" s="202" t="s">
        <v>1</v>
      </c>
      <c r="F175" s="203" t="s">
        <v>146</v>
      </c>
      <c r="G175" s="15"/>
      <c r="H175" s="204">
        <v>1</v>
      </c>
      <c r="I175" s="205"/>
      <c r="J175" s="15"/>
      <c r="K175" s="15"/>
      <c r="L175" s="201"/>
      <c r="M175" s="206"/>
      <c r="N175" s="207"/>
      <c r="O175" s="207"/>
      <c r="P175" s="207"/>
      <c r="Q175" s="207"/>
      <c r="R175" s="207"/>
      <c r="S175" s="207"/>
      <c r="T175" s="208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02" t="s">
        <v>143</v>
      </c>
      <c r="AU175" s="202" t="s">
        <v>83</v>
      </c>
      <c r="AV175" s="15" t="s">
        <v>136</v>
      </c>
      <c r="AW175" s="15" t="s">
        <v>30</v>
      </c>
      <c r="AX175" s="15" t="s">
        <v>81</v>
      </c>
      <c r="AY175" s="202" t="s">
        <v>135</v>
      </c>
    </row>
    <row r="176" s="2" customFormat="1" ht="37.8" customHeight="1">
      <c r="A176" s="38"/>
      <c r="B176" s="171"/>
      <c r="C176" s="172" t="s">
        <v>191</v>
      </c>
      <c r="D176" s="172" t="s">
        <v>138</v>
      </c>
      <c r="E176" s="173" t="s">
        <v>192</v>
      </c>
      <c r="F176" s="174" t="s">
        <v>193</v>
      </c>
      <c r="G176" s="175" t="s">
        <v>161</v>
      </c>
      <c r="H176" s="176">
        <v>1</v>
      </c>
      <c r="I176" s="177"/>
      <c r="J176" s="178">
        <f>ROUND(I176*H176,2)</f>
        <v>0</v>
      </c>
      <c r="K176" s="174" t="s">
        <v>1</v>
      </c>
      <c r="L176" s="39"/>
      <c r="M176" s="179" t="s">
        <v>1</v>
      </c>
      <c r="N176" s="180" t="s">
        <v>38</v>
      </c>
      <c r="O176" s="77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3" t="s">
        <v>136</v>
      </c>
      <c r="AT176" s="183" t="s">
        <v>138</v>
      </c>
      <c r="AU176" s="183" t="s">
        <v>83</v>
      </c>
      <c r="AY176" s="19" t="s">
        <v>135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9" t="s">
        <v>81</v>
      </c>
      <c r="BK176" s="184">
        <f>ROUND(I176*H176,2)</f>
        <v>0</v>
      </c>
      <c r="BL176" s="19" t="s">
        <v>136</v>
      </c>
      <c r="BM176" s="183" t="s">
        <v>194</v>
      </c>
    </row>
    <row r="177" s="13" customFormat="1">
      <c r="A177" s="13"/>
      <c r="B177" s="185"/>
      <c r="C177" s="13"/>
      <c r="D177" s="186" t="s">
        <v>143</v>
      </c>
      <c r="E177" s="187" t="s">
        <v>1</v>
      </c>
      <c r="F177" s="188" t="s">
        <v>163</v>
      </c>
      <c r="G177" s="13"/>
      <c r="H177" s="187" t="s">
        <v>1</v>
      </c>
      <c r="I177" s="189"/>
      <c r="J177" s="13"/>
      <c r="K177" s="13"/>
      <c r="L177" s="185"/>
      <c r="M177" s="190"/>
      <c r="N177" s="191"/>
      <c r="O177" s="191"/>
      <c r="P177" s="191"/>
      <c r="Q177" s="191"/>
      <c r="R177" s="191"/>
      <c r="S177" s="191"/>
      <c r="T177" s="19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7" t="s">
        <v>143</v>
      </c>
      <c r="AU177" s="187" t="s">
        <v>83</v>
      </c>
      <c r="AV177" s="13" t="s">
        <v>81</v>
      </c>
      <c r="AW177" s="13" t="s">
        <v>30</v>
      </c>
      <c r="AX177" s="13" t="s">
        <v>73</v>
      </c>
      <c r="AY177" s="187" t="s">
        <v>135</v>
      </c>
    </row>
    <row r="178" s="14" customFormat="1">
      <c r="A178" s="14"/>
      <c r="B178" s="193"/>
      <c r="C178" s="14"/>
      <c r="D178" s="186" t="s">
        <v>143</v>
      </c>
      <c r="E178" s="194" t="s">
        <v>1</v>
      </c>
      <c r="F178" s="195" t="s">
        <v>81</v>
      </c>
      <c r="G178" s="14"/>
      <c r="H178" s="196">
        <v>1</v>
      </c>
      <c r="I178" s="197"/>
      <c r="J178" s="14"/>
      <c r="K178" s="14"/>
      <c r="L178" s="193"/>
      <c r="M178" s="198"/>
      <c r="N178" s="199"/>
      <c r="O178" s="199"/>
      <c r="P178" s="199"/>
      <c r="Q178" s="199"/>
      <c r="R178" s="199"/>
      <c r="S178" s="199"/>
      <c r="T178" s="20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4" t="s">
        <v>143</v>
      </c>
      <c r="AU178" s="194" t="s">
        <v>83</v>
      </c>
      <c r="AV178" s="14" t="s">
        <v>83</v>
      </c>
      <c r="AW178" s="14" t="s">
        <v>30</v>
      </c>
      <c r="AX178" s="14" t="s">
        <v>73</v>
      </c>
      <c r="AY178" s="194" t="s">
        <v>135</v>
      </c>
    </row>
    <row r="179" s="15" customFormat="1">
      <c r="A179" s="15"/>
      <c r="B179" s="201"/>
      <c r="C179" s="15"/>
      <c r="D179" s="186" t="s">
        <v>143</v>
      </c>
      <c r="E179" s="202" t="s">
        <v>1</v>
      </c>
      <c r="F179" s="203" t="s">
        <v>146</v>
      </c>
      <c r="G179" s="15"/>
      <c r="H179" s="204">
        <v>1</v>
      </c>
      <c r="I179" s="205"/>
      <c r="J179" s="15"/>
      <c r="K179" s="15"/>
      <c r="L179" s="201"/>
      <c r="M179" s="206"/>
      <c r="N179" s="207"/>
      <c r="O179" s="207"/>
      <c r="P179" s="207"/>
      <c r="Q179" s="207"/>
      <c r="R179" s="207"/>
      <c r="S179" s="207"/>
      <c r="T179" s="20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02" t="s">
        <v>143</v>
      </c>
      <c r="AU179" s="202" t="s">
        <v>83</v>
      </c>
      <c r="AV179" s="15" t="s">
        <v>136</v>
      </c>
      <c r="AW179" s="15" t="s">
        <v>30</v>
      </c>
      <c r="AX179" s="15" t="s">
        <v>81</v>
      </c>
      <c r="AY179" s="202" t="s">
        <v>135</v>
      </c>
    </row>
    <row r="180" s="2" customFormat="1" ht="37.8" customHeight="1">
      <c r="A180" s="38"/>
      <c r="B180" s="171"/>
      <c r="C180" s="172" t="s">
        <v>195</v>
      </c>
      <c r="D180" s="172" t="s">
        <v>138</v>
      </c>
      <c r="E180" s="173" t="s">
        <v>196</v>
      </c>
      <c r="F180" s="174" t="s">
        <v>197</v>
      </c>
      <c r="G180" s="175" t="s">
        <v>161</v>
      </c>
      <c r="H180" s="176">
        <v>1</v>
      </c>
      <c r="I180" s="177"/>
      <c r="J180" s="178">
        <f>ROUND(I180*H180,2)</f>
        <v>0</v>
      </c>
      <c r="K180" s="174" t="s">
        <v>1</v>
      </c>
      <c r="L180" s="39"/>
      <c r="M180" s="179" t="s">
        <v>1</v>
      </c>
      <c r="N180" s="180" t="s">
        <v>38</v>
      </c>
      <c r="O180" s="77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83" t="s">
        <v>136</v>
      </c>
      <c r="AT180" s="183" t="s">
        <v>138</v>
      </c>
      <c r="AU180" s="183" t="s">
        <v>83</v>
      </c>
      <c r="AY180" s="19" t="s">
        <v>135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9" t="s">
        <v>81</v>
      </c>
      <c r="BK180" s="184">
        <f>ROUND(I180*H180,2)</f>
        <v>0</v>
      </c>
      <c r="BL180" s="19" t="s">
        <v>136</v>
      </c>
      <c r="BM180" s="183" t="s">
        <v>198</v>
      </c>
    </row>
    <row r="181" s="13" customFormat="1">
      <c r="A181" s="13"/>
      <c r="B181" s="185"/>
      <c r="C181" s="13"/>
      <c r="D181" s="186" t="s">
        <v>143</v>
      </c>
      <c r="E181" s="187" t="s">
        <v>1</v>
      </c>
      <c r="F181" s="188" t="s">
        <v>163</v>
      </c>
      <c r="G181" s="13"/>
      <c r="H181" s="187" t="s">
        <v>1</v>
      </c>
      <c r="I181" s="189"/>
      <c r="J181" s="13"/>
      <c r="K181" s="13"/>
      <c r="L181" s="185"/>
      <c r="M181" s="190"/>
      <c r="N181" s="191"/>
      <c r="O181" s="191"/>
      <c r="P181" s="191"/>
      <c r="Q181" s="191"/>
      <c r="R181" s="191"/>
      <c r="S181" s="191"/>
      <c r="T181" s="19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7" t="s">
        <v>143</v>
      </c>
      <c r="AU181" s="187" t="s">
        <v>83</v>
      </c>
      <c r="AV181" s="13" t="s">
        <v>81</v>
      </c>
      <c r="AW181" s="13" t="s">
        <v>30</v>
      </c>
      <c r="AX181" s="13" t="s">
        <v>73</v>
      </c>
      <c r="AY181" s="187" t="s">
        <v>135</v>
      </c>
    </row>
    <row r="182" s="14" customFormat="1">
      <c r="A182" s="14"/>
      <c r="B182" s="193"/>
      <c r="C182" s="14"/>
      <c r="D182" s="186" t="s">
        <v>143</v>
      </c>
      <c r="E182" s="194" t="s">
        <v>1</v>
      </c>
      <c r="F182" s="195" t="s">
        <v>81</v>
      </c>
      <c r="G182" s="14"/>
      <c r="H182" s="196">
        <v>1</v>
      </c>
      <c r="I182" s="197"/>
      <c r="J182" s="14"/>
      <c r="K182" s="14"/>
      <c r="L182" s="193"/>
      <c r="M182" s="198"/>
      <c r="N182" s="199"/>
      <c r="O182" s="199"/>
      <c r="P182" s="199"/>
      <c r="Q182" s="199"/>
      <c r="R182" s="199"/>
      <c r="S182" s="199"/>
      <c r="T182" s="20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4" t="s">
        <v>143</v>
      </c>
      <c r="AU182" s="194" t="s">
        <v>83</v>
      </c>
      <c r="AV182" s="14" t="s">
        <v>83</v>
      </c>
      <c r="AW182" s="14" t="s">
        <v>30</v>
      </c>
      <c r="AX182" s="14" t="s">
        <v>73</v>
      </c>
      <c r="AY182" s="194" t="s">
        <v>135</v>
      </c>
    </row>
    <row r="183" s="15" customFormat="1">
      <c r="A183" s="15"/>
      <c r="B183" s="201"/>
      <c r="C183" s="15"/>
      <c r="D183" s="186" t="s">
        <v>143</v>
      </c>
      <c r="E183" s="202" t="s">
        <v>1</v>
      </c>
      <c r="F183" s="203" t="s">
        <v>146</v>
      </c>
      <c r="G183" s="15"/>
      <c r="H183" s="204">
        <v>1</v>
      </c>
      <c r="I183" s="205"/>
      <c r="J183" s="15"/>
      <c r="K183" s="15"/>
      <c r="L183" s="201"/>
      <c r="M183" s="206"/>
      <c r="N183" s="207"/>
      <c r="O183" s="207"/>
      <c r="P183" s="207"/>
      <c r="Q183" s="207"/>
      <c r="R183" s="207"/>
      <c r="S183" s="207"/>
      <c r="T183" s="208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02" t="s">
        <v>143</v>
      </c>
      <c r="AU183" s="202" t="s">
        <v>83</v>
      </c>
      <c r="AV183" s="15" t="s">
        <v>136</v>
      </c>
      <c r="AW183" s="15" t="s">
        <v>30</v>
      </c>
      <c r="AX183" s="15" t="s">
        <v>81</v>
      </c>
      <c r="AY183" s="202" t="s">
        <v>135</v>
      </c>
    </row>
    <row r="184" s="2" customFormat="1" ht="33" customHeight="1">
      <c r="A184" s="38"/>
      <c r="B184" s="171"/>
      <c r="C184" s="172" t="s">
        <v>199</v>
      </c>
      <c r="D184" s="172" t="s">
        <v>138</v>
      </c>
      <c r="E184" s="173" t="s">
        <v>200</v>
      </c>
      <c r="F184" s="174" t="s">
        <v>201</v>
      </c>
      <c r="G184" s="175" t="s">
        <v>141</v>
      </c>
      <c r="H184" s="176">
        <v>0.67800000000000005</v>
      </c>
      <c r="I184" s="177"/>
      <c r="J184" s="178">
        <f>ROUND(I184*H184,2)</f>
        <v>0</v>
      </c>
      <c r="K184" s="174" t="s">
        <v>150</v>
      </c>
      <c r="L184" s="39"/>
      <c r="M184" s="179" t="s">
        <v>1</v>
      </c>
      <c r="N184" s="180" t="s">
        <v>38</v>
      </c>
      <c r="O184" s="77"/>
      <c r="P184" s="181">
        <f>O184*H184</f>
        <v>0</v>
      </c>
      <c r="Q184" s="181">
        <v>2.5018699999999998</v>
      </c>
      <c r="R184" s="181">
        <f>Q184*H184</f>
        <v>1.6962678600000001</v>
      </c>
      <c r="S184" s="181">
        <v>0</v>
      </c>
      <c r="T184" s="18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3" t="s">
        <v>136</v>
      </c>
      <c r="AT184" s="183" t="s">
        <v>138</v>
      </c>
      <c r="AU184" s="183" t="s">
        <v>83</v>
      </c>
      <c r="AY184" s="19" t="s">
        <v>135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9" t="s">
        <v>81</v>
      </c>
      <c r="BK184" s="184">
        <f>ROUND(I184*H184,2)</f>
        <v>0</v>
      </c>
      <c r="BL184" s="19" t="s">
        <v>136</v>
      </c>
      <c r="BM184" s="183" t="s">
        <v>202</v>
      </c>
    </row>
    <row r="185" s="13" customFormat="1">
      <c r="A185" s="13"/>
      <c r="B185" s="185"/>
      <c r="C185" s="13"/>
      <c r="D185" s="186" t="s">
        <v>143</v>
      </c>
      <c r="E185" s="187" t="s">
        <v>1</v>
      </c>
      <c r="F185" s="188" t="s">
        <v>163</v>
      </c>
      <c r="G185" s="13"/>
      <c r="H185" s="187" t="s">
        <v>1</v>
      </c>
      <c r="I185" s="189"/>
      <c r="J185" s="13"/>
      <c r="K185" s="13"/>
      <c r="L185" s="185"/>
      <c r="M185" s="190"/>
      <c r="N185" s="191"/>
      <c r="O185" s="191"/>
      <c r="P185" s="191"/>
      <c r="Q185" s="191"/>
      <c r="R185" s="191"/>
      <c r="S185" s="191"/>
      <c r="T185" s="19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7" t="s">
        <v>143</v>
      </c>
      <c r="AU185" s="187" t="s">
        <v>83</v>
      </c>
      <c r="AV185" s="13" t="s">
        <v>81</v>
      </c>
      <c r="AW185" s="13" t="s">
        <v>30</v>
      </c>
      <c r="AX185" s="13" t="s">
        <v>73</v>
      </c>
      <c r="AY185" s="187" t="s">
        <v>135</v>
      </c>
    </row>
    <row r="186" s="14" customFormat="1">
      <c r="A186" s="14"/>
      <c r="B186" s="193"/>
      <c r="C186" s="14"/>
      <c r="D186" s="186" t="s">
        <v>143</v>
      </c>
      <c r="E186" s="194" t="s">
        <v>1</v>
      </c>
      <c r="F186" s="195" t="s">
        <v>203</v>
      </c>
      <c r="G186" s="14"/>
      <c r="H186" s="196">
        <v>0.58299999999999996</v>
      </c>
      <c r="I186" s="197"/>
      <c r="J186" s="14"/>
      <c r="K186" s="14"/>
      <c r="L186" s="193"/>
      <c r="M186" s="198"/>
      <c r="N186" s="199"/>
      <c r="O186" s="199"/>
      <c r="P186" s="199"/>
      <c r="Q186" s="199"/>
      <c r="R186" s="199"/>
      <c r="S186" s="199"/>
      <c r="T186" s="20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4" t="s">
        <v>143</v>
      </c>
      <c r="AU186" s="194" t="s">
        <v>83</v>
      </c>
      <c r="AV186" s="14" t="s">
        <v>83</v>
      </c>
      <c r="AW186" s="14" t="s">
        <v>30</v>
      </c>
      <c r="AX186" s="14" t="s">
        <v>73</v>
      </c>
      <c r="AY186" s="194" t="s">
        <v>135</v>
      </c>
    </row>
    <row r="187" s="14" customFormat="1">
      <c r="A187" s="14"/>
      <c r="B187" s="193"/>
      <c r="C187" s="14"/>
      <c r="D187" s="186" t="s">
        <v>143</v>
      </c>
      <c r="E187" s="194" t="s">
        <v>1</v>
      </c>
      <c r="F187" s="195" t="s">
        <v>204</v>
      </c>
      <c r="G187" s="14"/>
      <c r="H187" s="196">
        <v>0.095000000000000001</v>
      </c>
      <c r="I187" s="197"/>
      <c r="J187" s="14"/>
      <c r="K187" s="14"/>
      <c r="L187" s="193"/>
      <c r="M187" s="198"/>
      <c r="N187" s="199"/>
      <c r="O187" s="199"/>
      <c r="P187" s="199"/>
      <c r="Q187" s="199"/>
      <c r="R187" s="199"/>
      <c r="S187" s="199"/>
      <c r="T187" s="20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4" t="s">
        <v>143</v>
      </c>
      <c r="AU187" s="194" t="s">
        <v>83</v>
      </c>
      <c r="AV187" s="14" t="s">
        <v>83</v>
      </c>
      <c r="AW187" s="14" t="s">
        <v>30</v>
      </c>
      <c r="AX187" s="14" t="s">
        <v>73</v>
      </c>
      <c r="AY187" s="194" t="s">
        <v>135</v>
      </c>
    </row>
    <row r="188" s="15" customFormat="1">
      <c r="A188" s="15"/>
      <c r="B188" s="201"/>
      <c r="C188" s="15"/>
      <c r="D188" s="186" t="s">
        <v>143</v>
      </c>
      <c r="E188" s="202" t="s">
        <v>1</v>
      </c>
      <c r="F188" s="203" t="s">
        <v>146</v>
      </c>
      <c r="G188" s="15"/>
      <c r="H188" s="204">
        <v>0.67799999999999994</v>
      </c>
      <c r="I188" s="205"/>
      <c r="J188" s="15"/>
      <c r="K188" s="15"/>
      <c r="L188" s="201"/>
      <c r="M188" s="206"/>
      <c r="N188" s="207"/>
      <c r="O188" s="207"/>
      <c r="P188" s="207"/>
      <c r="Q188" s="207"/>
      <c r="R188" s="207"/>
      <c r="S188" s="207"/>
      <c r="T188" s="208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02" t="s">
        <v>143</v>
      </c>
      <c r="AU188" s="202" t="s">
        <v>83</v>
      </c>
      <c r="AV188" s="15" t="s">
        <v>136</v>
      </c>
      <c r="AW188" s="15" t="s">
        <v>30</v>
      </c>
      <c r="AX188" s="15" t="s">
        <v>81</v>
      </c>
      <c r="AY188" s="202" t="s">
        <v>135</v>
      </c>
    </row>
    <row r="189" s="2" customFormat="1" ht="33" customHeight="1">
      <c r="A189" s="38"/>
      <c r="B189" s="171"/>
      <c r="C189" s="172" t="s">
        <v>8</v>
      </c>
      <c r="D189" s="172" t="s">
        <v>138</v>
      </c>
      <c r="E189" s="173" t="s">
        <v>205</v>
      </c>
      <c r="F189" s="174" t="s">
        <v>206</v>
      </c>
      <c r="G189" s="175" t="s">
        <v>141</v>
      </c>
      <c r="H189" s="176">
        <v>0.67800000000000005</v>
      </c>
      <c r="I189" s="177"/>
      <c r="J189" s="178">
        <f>ROUND(I189*H189,2)</f>
        <v>0</v>
      </c>
      <c r="K189" s="174" t="s">
        <v>150</v>
      </c>
      <c r="L189" s="39"/>
      <c r="M189" s="179" t="s">
        <v>1</v>
      </c>
      <c r="N189" s="180" t="s">
        <v>38</v>
      </c>
      <c r="O189" s="77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83" t="s">
        <v>136</v>
      </c>
      <c r="AT189" s="183" t="s">
        <v>138</v>
      </c>
      <c r="AU189" s="183" t="s">
        <v>83</v>
      </c>
      <c r="AY189" s="19" t="s">
        <v>135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9" t="s">
        <v>81</v>
      </c>
      <c r="BK189" s="184">
        <f>ROUND(I189*H189,2)</f>
        <v>0</v>
      </c>
      <c r="BL189" s="19" t="s">
        <v>136</v>
      </c>
      <c r="BM189" s="183" t="s">
        <v>207</v>
      </c>
    </row>
    <row r="190" s="2" customFormat="1" ht="16.5" customHeight="1">
      <c r="A190" s="38"/>
      <c r="B190" s="171"/>
      <c r="C190" s="172" t="s">
        <v>208</v>
      </c>
      <c r="D190" s="172" t="s">
        <v>138</v>
      </c>
      <c r="E190" s="173" t="s">
        <v>209</v>
      </c>
      <c r="F190" s="174" t="s">
        <v>210</v>
      </c>
      <c r="G190" s="175" t="s">
        <v>211</v>
      </c>
      <c r="H190" s="176">
        <v>0.065000000000000002</v>
      </c>
      <c r="I190" s="177"/>
      <c r="J190" s="178">
        <f>ROUND(I190*H190,2)</f>
        <v>0</v>
      </c>
      <c r="K190" s="174" t="s">
        <v>150</v>
      </c>
      <c r="L190" s="39"/>
      <c r="M190" s="179" t="s">
        <v>1</v>
      </c>
      <c r="N190" s="180" t="s">
        <v>38</v>
      </c>
      <c r="O190" s="77"/>
      <c r="P190" s="181">
        <f>O190*H190</f>
        <v>0</v>
      </c>
      <c r="Q190" s="181">
        <v>1.06277</v>
      </c>
      <c r="R190" s="181">
        <f>Q190*H190</f>
        <v>0.069080050000000004</v>
      </c>
      <c r="S190" s="181">
        <v>0</v>
      </c>
      <c r="T190" s="18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83" t="s">
        <v>136</v>
      </c>
      <c r="AT190" s="183" t="s">
        <v>138</v>
      </c>
      <c r="AU190" s="183" t="s">
        <v>83</v>
      </c>
      <c r="AY190" s="19" t="s">
        <v>135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9" t="s">
        <v>81</v>
      </c>
      <c r="BK190" s="184">
        <f>ROUND(I190*H190,2)</f>
        <v>0</v>
      </c>
      <c r="BL190" s="19" t="s">
        <v>136</v>
      </c>
      <c r="BM190" s="183" t="s">
        <v>212</v>
      </c>
    </row>
    <row r="191" s="13" customFormat="1">
      <c r="A191" s="13"/>
      <c r="B191" s="185"/>
      <c r="C191" s="13"/>
      <c r="D191" s="186" t="s">
        <v>143</v>
      </c>
      <c r="E191" s="187" t="s">
        <v>1</v>
      </c>
      <c r="F191" s="188" t="s">
        <v>163</v>
      </c>
      <c r="G191" s="13"/>
      <c r="H191" s="187" t="s">
        <v>1</v>
      </c>
      <c r="I191" s="189"/>
      <c r="J191" s="13"/>
      <c r="K191" s="13"/>
      <c r="L191" s="185"/>
      <c r="M191" s="190"/>
      <c r="N191" s="191"/>
      <c r="O191" s="191"/>
      <c r="P191" s="191"/>
      <c r="Q191" s="191"/>
      <c r="R191" s="191"/>
      <c r="S191" s="191"/>
      <c r="T191" s="19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7" t="s">
        <v>143</v>
      </c>
      <c r="AU191" s="187" t="s">
        <v>83</v>
      </c>
      <c r="AV191" s="13" t="s">
        <v>81</v>
      </c>
      <c r="AW191" s="13" t="s">
        <v>30</v>
      </c>
      <c r="AX191" s="13" t="s">
        <v>73</v>
      </c>
      <c r="AY191" s="187" t="s">
        <v>135</v>
      </c>
    </row>
    <row r="192" s="14" customFormat="1">
      <c r="A192" s="14"/>
      <c r="B192" s="193"/>
      <c r="C192" s="14"/>
      <c r="D192" s="186" t="s">
        <v>143</v>
      </c>
      <c r="E192" s="194" t="s">
        <v>1</v>
      </c>
      <c r="F192" s="195" t="s">
        <v>213</v>
      </c>
      <c r="G192" s="14"/>
      <c r="H192" s="196">
        <v>0.056000000000000001</v>
      </c>
      <c r="I192" s="197"/>
      <c r="J192" s="14"/>
      <c r="K192" s="14"/>
      <c r="L192" s="193"/>
      <c r="M192" s="198"/>
      <c r="N192" s="199"/>
      <c r="O192" s="199"/>
      <c r="P192" s="199"/>
      <c r="Q192" s="199"/>
      <c r="R192" s="199"/>
      <c r="S192" s="199"/>
      <c r="T192" s="20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4" t="s">
        <v>143</v>
      </c>
      <c r="AU192" s="194" t="s">
        <v>83</v>
      </c>
      <c r="AV192" s="14" t="s">
        <v>83</v>
      </c>
      <c r="AW192" s="14" t="s">
        <v>30</v>
      </c>
      <c r="AX192" s="14" t="s">
        <v>73</v>
      </c>
      <c r="AY192" s="194" t="s">
        <v>135</v>
      </c>
    </row>
    <row r="193" s="14" customFormat="1">
      <c r="A193" s="14"/>
      <c r="B193" s="193"/>
      <c r="C193" s="14"/>
      <c r="D193" s="186" t="s">
        <v>143</v>
      </c>
      <c r="E193" s="194" t="s">
        <v>1</v>
      </c>
      <c r="F193" s="195" t="s">
        <v>214</v>
      </c>
      <c r="G193" s="14"/>
      <c r="H193" s="196">
        <v>0.0089999999999999993</v>
      </c>
      <c r="I193" s="197"/>
      <c r="J193" s="14"/>
      <c r="K193" s="14"/>
      <c r="L193" s="193"/>
      <c r="M193" s="198"/>
      <c r="N193" s="199"/>
      <c r="O193" s="199"/>
      <c r="P193" s="199"/>
      <c r="Q193" s="199"/>
      <c r="R193" s="199"/>
      <c r="S193" s="199"/>
      <c r="T193" s="20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4" t="s">
        <v>143</v>
      </c>
      <c r="AU193" s="194" t="s">
        <v>83</v>
      </c>
      <c r="AV193" s="14" t="s">
        <v>83</v>
      </c>
      <c r="AW193" s="14" t="s">
        <v>30</v>
      </c>
      <c r="AX193" s="14" t="s">
        <v>73</v>
      </c>
      <c r="AY193" s="194" t="s">
        <v>135</v>
      </c>
    </row>
    <row r="194" s="15" customFormat="1">
      <c r="A194" s="15"/>
      <c r="B194" s="201"/>
      <c r="C194" s="15"/>
      <c r="D194" s="186" t="s">
        <v>143</v>
      </c>
      <c r="E194" s="202" t="s">
        <v>1</v>
      </c>
      <c r="F194" s="203" t="s">
        <v>146</v>
      </c>
      <c r="G194" s="15"/>
      <c r="H194" s="204">
        <v>0.065000000000000002</v>
      </c>
      <c r="I194" s="205"/>
      <c r="J194" s="15"/>
      <c r="K194" s="15"/>
      <c r="L194" s="201"/>
      <c r="M194" s="206"/>
      <c r="N194" s="207"/>
      <c r="O194" s="207"/>
      <c r="P194" s="207"/>
      <c r="Q194" s="207"/>
      <c r="R194" s="207"/>
      <c r="S194" s="207"/>
      <c r="T194" s="208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02" t="s">
        <v>143</v>
      </c>
      <c r="AU194" s="202" t="s">
        <v>83</v>
      </c>
      <c r="AV194" s="15" t="s">
        <v>136</v>
      </c>
      <c r="AW194" s="15" t="s">
        <v>30</v>
      </c>
      <c r="AX194" s="15" t="s">
        <v>81</v>
      </c>
      <c r="AY194" s="202" t="s">
        <v>135</v>
      </c>
    </row>
    <row r="195" s="2" customFormat="1" ht="16.5" customHeight="1">
      <c r="A195" s="38"/>
      <c r="B195" s="171"/>
      <c r="C195" s="172" t="s">
        <v>215</v>
      </c>
      <c r="D195" s="172" t="s">
        <v>138</v>
      </c>
      <c r="E195" s="173" t="s">
        <v>216</v>
      </c>
      <c r="F195" s="174" t="s">
        <v>217</v>
      </c>
      <c r="G195" s="175" t="s">
        <v>149</v>
      </c>
      <c r="H195" s="176">
        <v>12.32</v>
      </c>
      <c r="I195" s="177"/>
      <c r="J195" s="178">
        <f>ROUND(I195*H195,2)</f>
        <v>0</v>
      </c>
      <c r="K195" s="174" t="s">
        <v>150</v>
      </c>
      <c r="L195" s="39"/>
      <c r="M195" s="179" t="s">
        <v>1</v>
      </c>
      <c r="N195" s="180" t="s">
        <v>38</v>
      </c>
      <c r="O195" s="77"/>
      <c r="P195" s="181">
        <f>O195*H195</f>
        <v>0</v>
      </c>
      <c r="Q195" s="181">
        <v>0.00012999999999999999</v>
      </c>
      <c r="R195" s="181">
        <f>Q195*H195</f>
        <v>0.0016015999999999999</v>
      </c>
      <c r="S195" s="181">
        <v>0</v>
      </c>
      <c r="T195" s="18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83" t="s">
        <v>136</v>
      </c>
      <c r="AT195" s="183" t="s">
        <v>138</v>
      </c>
      <c r="AU195" s="183" t="s">
        <v>83</v>
      </c>
      <c r="AY195" s="19" t="s">
        <v>135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9" t="s">
        <v>81</v>
      </c>
      <c r="BK195" s="184">
        <f>ROUND(I195*H195,2)</f>
        <v>0</v>
      </c>
      <c r="BL195" s="19" t="s">
        <v>136</v>
      </c>
      <c r="BM195" s="183" t="s">
        <v>218</v>
      </c>
    </row>
    <row r="196" s="13" customFormat="1">
      <c r="A196" s="13"/>
      <c r="B196" s="185"/>
      <c r="C196" s="13"/>
      <c r="D196" s="186" t="s">
        <v>143</v>
      </c>
      <c r="E196" s="187" t="s">
        <v>1</v>
      </c>
      <c r="F196" s="188" t="s">
        <v>163</v>
      </c>
      <c r="G196" s="13"/>
      <c r="H196" s="187" t="s">
        <v>1</v>
      </c>
      <c r="I196" s="189"/>
      <c r="J196" s="13"/>
      <c r="K196" s="13"/>
      <c r="L196" s="185"/>
      <c r="M196" s="190"/>
      <c r="N196" s="191"/>
      <c r="O196" s="191"/>
      <c r="P196" s="191"/>
      <c r="Q196" s="191"/>
      <c r="R196" s="191"/>
      <c r="S196" s="191"/>
      <c r="T196" s="19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7" t="s">
        <v>143</v>
      </c>
      <c r="AU196" s="187" t="s">
        <v>83</v>
      </c>
      <c r="AV196" s="13" t="s">
        <v>81</v>
      </c>
      <c r="AW196" s="13" t="s">
        <v>30</v>
      </c>
      <c r="AX196" s="13" t="s">
        <v>73</v>
      </c>
      <c r="AY196" s="187" t="s">
        <v>135</v>
      </c>
    </row>
    <row r="197" s="14" customFormat="1">
      <c r="A197" s="14"/>
      <c r="B197" s="193"/>
      <c r="C197" s="14"/>
      <c r="D197" s="186" t="s">
        <v>143</v>
      </c>
      <c r="E197" s="194" t="s">
        <v>1</v>
      </c>
      <c r="F197" s="195" t="s">
        <v>219</v>
      </c>
      <c r="G197" s="14"/>
      <c r="H197" s="196">
        <v>10.6</v>
      </c>
      <c r="I197" s="197"/>
      <c r="J197" s="14"/>
      <c r="K197" s="14"/>
      <c r="L197" s="193"/>
      <c r="M197" s="198"/>
      <c r="N197" s="199"/>
      <c r="O197" s="199"/>
      <c r="P197" s="199"/>
      <c r="Q197" s="199"/>
      <c r="R197" s="199"/>
      <c r="S197" s="199"/>
      <c r="T197" s="20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4" t="s">
        <v>143</v>
      </c>
      <c r="AU197" s="194" t="s">
        <v>83</v>
      </c>
      <c r="AV197" s="14" t="s">
        <v>83</v>
      </c>
      <c r="AW197" s="14" t="s">
        <v>30</v>
      </c>
      <c r="AX197" s="14" t="s">
        <v>73</v>
      </c>
      <c r="AY197" s="194" t="s">
        <v>135</v>
      </c>
    </row>
    <row r="198" s="14" customFormat="1">
      <c r="A198" s="14"/>
      <c r="B198" s="193"/>
      <c r="C198" s="14"/>
      <c r="D198" s="186" t="s">
        <v>143</v>
      </c>
      <c r="E198" s="194" t="s">
        <v>1</v>
      </c>
      <c r="F198" s="195" t="s">
        <v>220</v>
      </c>
      <c r="G198" s="14"/>
      <c r="H198" s="196">
        <v>1.72</v>
      </c>
      <c r="I198" s="197"/>
      <c r="J198" s="14"/>
      <c r="K198" s="14"/>
      <c r="L198" s="193"/>
      <c r="M198" s="198"/>
      <c r="N198" s="199"/>
      <c r="O198" s="199"/>
      <c r="P198" s="199"/>
      <c r="Q198" s="199"/>
      <c r="R198" s="199"/>
      <c r="S198" s="199"/>
      <c r="T198" s="20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4" t="s">
        <v>143</v>
      </c>
      <c r="AU198" s="194" t="s">
        <v>83</v>
      </c>
      <c r="AV198" s="14" t="s">
        <v>83</v>
      </c>
      <c r="AW198" s="14" t="s">
        <v>30</v>
      </c>
      <c r="AX198" s="14" t="s">
        <v>73</v>
      </c>
      <c r="AY198" s="194" t="s">
        <v>135</v>
      </c>
    </row>
    <row r="199" s="15" customFormat="1">
      <c r="A199" s="15"/>
      <c r="B199" s="201"/>
      <c r="C199" s="15"/>
      <c r="D199" s="186" t="s">
        <v>143</v>
      </c>
      <c r="E199" s="202" t="s">
        <v>1</v>
      </c>
      <c r="F199" s="203" t="s">
        <v>146</v>
      </c>
      <c r="G199" s="15"/>
      <c r="H199" s="204">
        <v>12.32</v>
      </c>
      <c r="I199" s="205"/>
      <c r="J199" s="15"/>
      <c r="K199" s="15"/>
      <c r="L199" s="201"/>
      <c r="M199" s="206"/>
      <c r="N199" s="207"/>
      <c r="O199" s="207"/>
      <c r="P199" s="207"/>
      <c r="Q199" s="207"/>
      <c r="R199" s="207"/>
      <c r="S199" s="207"/>
      <c r="T199" s="208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02" t="s">
        <v>143</v>
      </c>
      <c r="AU199" s="202" t="s">
        <v>83</v>
      </c>
      <c r="AV199" s="15" t="s">
        <v>136</v>
      </c>
      <c r="AW199" s="15" t="s">
        <v>30</v>
      </c>
      <c r="AX199" s="15" t="s">
        <v>81</v>
      </c>
      <c r="AY199" s="202" t="s">
        <v>135</v>
      </c>
    </row>
    <row r="200" s="12" customFormat="1" ht="22.8" customHeight="1">
      <c r="A200" s="12"/>
      <c r="B200" s="158"/>
      <c r="C200" s="12"/>
      <c r="D200" s="159" t="s">
        <v>72</v>
      </c>
      <c r="E200" s="169" t="s">
        <v>179</v>
      </c>
      <c r="F200" s="169" t="s">
        <v>221</v>
      </c>
      <c r="G200" s="12"/>
      <c r="H200" s="12"/>
      <c r="I200" s="161"/>
      <c r="J200" s="170">
        <f>BK200</f>
        <v>0</v>
      </c>
      <c r="K200" s="12"/>
      <c r="L200" s="158"/>
      <c r="M200" s="163"/>
      <c r="N200" s="164"/>
      <c r="O200" s="164"/>
      <c r="P200" s="165">
        <f>SUM(P201:P239)</f>
        <v>0</v>
      </c>
      <c r="Q200" s="164"/>
      <c r="R200" s="165">
        <f>SUM(R201:R239)</f>
        <v>0.00068000000000000005</v>
      </c>
      <c r="S200" s="164"/>
      <c r="T200" s="166">
        <f>SUM(T201:T239)</f>
        <v>3.1290180000000003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59" t="s">
        <v>81</v>
      </c>
      <c r="AT200" s="167" t="s">
        <v>72</v>
      </c>
      <c r="AU200" s="167" t="s">
        <v>81</v>
      </c>
      <c r="AY200" s="159" t="s">
        <v>135</v>
      </c>
      <c r="BK200" s="168">
        <f>SUM(BK201:BK239)</f>
        <v>0</v>
      </c>
    </row>
    <row r="201" s="2" customFormat="1" ht="24.15" customHeight="1">
      <c r="A201" s="38"/>
      <c r="B201" s="171"/>
      <c r="C201" s="172" t="s">
        <v>222</v>
      </c>
      <c r="D201" s="172" t="s">
        <v>138</v>
      </c>
      <c r="E201" s="173" t="s">
        <v>223</v>
      </c>
      <c r="F201" s="174" t="s">
        <v>224</v>
      </c>
      <c r="G201" s="175" t="s">
        <v>225</v>
      </c>
      <c r="H201" s="176">
        <v>33.505000000000003</v>
      </c>
      <c r="I201" s="177"/>
      <c r="J201" s="178">
        <f>ROUND(I201*H201,2)</f>
        <v>0</v>
      </c>
      <c r="K201" s="174" t="s">
        <v>150</v>
      </c>
      <c r="L201" s="39"/>
      <c r="M201" s="179" t="s">
        <v>1</v>
      </c>
      <c r="N201" s="180" t="s">
        <v>38</v>
      </c>
      <c r="O201" s="77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83" t="s">
        <v>136</v>
      </c>
      <c r="AT201" s="183" t="s">
        <v>138</v>
      </c>
      <c r="AU201" s="183" t="s">
        <v>83</v>
      </c>
      <c r="AY201" s="19" t="s">
        <v>135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9" t="s">
        <v>81</v>
      </c>
      <c r="BK201" s="184">
        <f>ROUND(I201*H201,2)</f>
        <v>0</v>
      </c>
      <c r="BL201" s="19" t="s">
        <v>136</v>
      </c>
      <c r="BM201" s="183" t="s">
        <v>226</v>
      </c>
    </row>
    <row r="202" s="13" customFormat="1">
      <c r="A202" s="13"/>
      <c r="B202" s="185"/>
      <c r="C202" s="13"/>
      <c r="D202" s="186" t="s">
        <v>143</v>
      </c>
      <c r="E202" s="187" t="s">
        <v>1</v>
      </c>
      <c r="F202" s="188" t="s">
        <v>163</v>
      </c>
      <c r="G202" s="13"/>
      <c r="H202" s="187" t="s">
        <v>1</v>
      </c>
      <c r="I202" s="189"/>
      <c r="J202" s="13"/>
      <c r="K202" s="13"/>
      <c r="L202" s="185"/>
      <c r="M202" s="190"/>
      <c r="N202" s="191"/>
      <c r="O202" s="191"/>
      <c r="P202" s="191"/>
      <c r="Q202" s="191"/>
      <c r="R202" s="191"/>
      <c r="S202" s="191"/>
      <c r="T202" s="19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7" t="s">
        <v>143</v>
      </c>
      <c r="AU202" s="187" t="s">
        <v>83</v>
      </c>
      <c r="AV202" s="13" t="s">
        <v>81</v>
      </c>
      <c r="AW202" s="13" t="s">
        <v>30</v>
      </c>
      <c r="AX202" s="13" t="s">
        <v>73</v>
      </c>
      <c r="AY202" s="187" t="s">
        <v>135</v>
      </c>
    </row>
    <row r="203" s="14" customFormat="1">
      <c r="A203" s="14"/>
      <c r="B203" s="193"/>
      <c r="C203" s="14"/>
      <c r="D203" s="186" t="s">
        <v>143</v>
      </c>
      <c r="E203" s="194" t="s">
        <v>1</v>
      </c>
      <c r="F203" s="195" t="s">
        <v>227</v>
      </c>
      <c r="G203" s="14"/>
      <c r="H203" s="196">
        <v>14.83</v>
      </c>
      <c r="I203" s="197"/>
      <c r="J203" s="14"/>
      <c r="K203" s="14"/>
      <c r="L203" s="193"/>
      <c r="M203" s="198"/>
      <c r="N203" s="199"/>
      <c r="O203" s="199"/>
      <c r="P203" s="199"/>
      <c r="Q203" s="199"/>
      <c r="R203" s="199"/>
      <c r="S203" s="199"/>
      <c r="T203" s="20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4" t="s">
        <v>143</v>
      </c>
      <c r="AU203" s="194" t="s">
        <v>83</v>
      </c>
      <c r="AV203" s="14" t="s">
        <v>83</v>
      </c>
      <c r="AW203" s="14" t="s">
        <v>30</v>
      </c>
      <c r="AX203" s="14" t="s">
        <v>73</v>
      </c>
      <c r="AY203" s="194" t="s">
        <v>135</v>
      </c>
    </row>
    <row r="204" s="14" customFormat="1">
      <c r="A204" s="14"/>
      <c r="B204" s="193"/>
      <c r="C204" s="14"/>
      <c r="D204" s="186" t="s">
        <v>143</v>
      </c>
      <c r="E204" s="194" t="s">
        <v>1</v>
      </c>
      <c r="F204" s="195" t="s">
        <v>228</v>
      </c>
      <c r="G204" s="14"/>
      <c r="H204" s="196">
        <v>14.4</v>
      </c>
      <c r="I204" s="197"/>
      <c r="J204" s="14"/>
      <c r="K204" s="14"/>
      <c r="L204" s="193"/>
      <c r="M204" s="198"/>
      <c r="N204" s="199"/>
      <c r="O204" s="199"/>
      <c r="P204" s="199"/>
      <c r="Q204" s="199"/>
      <c r="R204" s="199"/>
      <c r="S204" s="199"/>
      <c r="T204" s="20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4" t="s">
        <v>143</v>
      </c>
      <c r="AU204" s="194" t="s">
        <v>83</v>
      </c>
      <c r="AV204" s="14" t="s">
        <v>83</v>
      </c>
      <c r="AW204" s="14" t="s">
        <v>30</v>
      </c>
      <c r="AX204" s="14" t="s">
        <v>73</v>
      </c>
      <c r="AY204" s="194" t="s">
        <v>135</v>
      </c>
    </row>
    <row r="205" s="14" customFormat="1">
      <c r="A205" s="14"/>
      <c r="B205" s="193"/>
      <c r="C205" s="14"/>
      <c r="D205" s="186" t="s">
        <v>143</v>
      </c>
      <c r="E205" s="194" t="s">
        <v>1</v>
      </c>
      <c r="F205" s="195" t="s">
        <v>229</v>
      </c>
      <c r="G205" s="14"/>
      <c r="H205" s="196">
        <v>4.2750000000000004</v>
      </c>
      <c r="I205" s="197"/>
      <c r="J205" s="14"/>
      <c r="K205" s="14"/>
      <c r="L205" s="193"/>
      <c r="M205" s="198"/>
      <c r="N205" s="199"/>
      <c r="O205" s="199"/>
      <c r="P205" s="199"/>
      <c r="Q205" s="199"/>
      <c r="R205" s="199"/>
      <c r="S205" s="199"/>
      <c r="T205" s="20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4" t="s">
        <v>143</v>
      </c>
      <c r="AU205" s="194" t="s">
        <v>83</v>
      </c>
      <c r="AV205" s="14" t="s">
        <v>83</v>
      </c>
      <c r="AW205" s="14" t="s">
        <v>30</v>
      </c>
      <c r="AX205" s="14" t="s">
        <v>73</v>
      </c>
      <c r="AY205" s="194" t="s">
        <v>135</v>
      </c>
    </row>
    <row r="206" s="15" customFormat="1">
      <c r="A206" s="15"/>
      <c r="B206" s="201"/>
      <c r="C206" s="15"/>
      <c r="D206" s="186" t="s">
        <v>143</v>
      </c>
      <c r="E206" s="202" t="s">
        <v>1</v>
      </c>
      <c r="F206" s="203" t="s">
        <v>146</v>
      </c>
      <c r="G206" s="15"/>
      <c r="H206" s="204">
        <v>33.505000000000003</v>
      </c>
      <c r="I206" s="205"/>
      <c r="J206" s="15"/>
      <c r="K206" s="15"/>
      <c r="L206" s="201"/>
      <c r="M206" s="206"/>
      <c r="N206" s="207"/>
      <c r="O206" s="207"/>
      <c r="P206" s="207"/>
      <c r="Q206" s="207"/>
      <c r="R206" s="207"/>
      <c r="S206" s="207"/>
      <c r="T206" s="208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02" t="s">
        <v>143</v>
      </c>
      <c r="AU206" s="202" t="s">
        <v>83</v>
      </c>
      <c r="AV206" s="15" t="s">
        <v>136</v>
      </c>
      <c r="AW206" s="15" t="s">
        <v>30</v>
      </c>
      <c r="AX206" s="15" t="s">
        <v>81</v>
      </c>
      <c r="AY206" s="202" t="s">
        <v>135</v>
      </c>
    </row>
    <row r="207" s="2" customFormat="1" ht="24.15" customHeight="1">
      <c r="A207" s="38"/>
      <c r="B207" s="171"/>
      <c r="C207" s="172" t="s">
        <v>230</v>
      </c>
      <c r="D207" s="172" t="s">
        <v>138</v>
      </c>
      <c r="E207" s="173" t="s">
        <v>231</v>
      </c>
      <c r="F207" s="174" t="s">
        <v>232</v>
      </c>
      <c r="G207" s="175" t="s">
        <v>149</v>
      </c>
      <c r="H207" s="176">
        <v>17</v>
      </c>
      <c r="I207" s="177"/>
      <c r="J207" s="178">
        <f>ROUND(I207*H207,2)</f>
        <v>0</v>
      </c>
      <c r="K207" s="174" t="s">
        <v>150</v>
      </c>
      <c r="L207" s="39"/>
      <c r="M207" s="179" t="s">
        <v>1</v>
      </c>
      <c r="N207" s="180" t="s">
        <v>38</v>
      </c>
      <c r="O207" s="77"/>
      <c r="P207" s="181">
        <f>O207*H207</f>
        <v>0</v>
      </c>
      <c r="Q207" s="181">
        <v>0</v>
      </c>
      <c r="R207" s="181">
        <f>Q207*H207</f>
        <v>0</v>
      </c>
      <c r="S207" s="181">
        <v>0.00042000000000000002</v>
      </c>
      <c r="T207" s="182">
        <f>S207*H207</f>
        <v>0.0071400000000000005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83" t="s">
        <v>208</v>
      </c>
      <c r="AT207" s="183" t="s">
        <v>138</v>
      </c>
      <c r="AU207" s="183" t="s">
        <v>83</v>
      </c>
      <c r="AY207" s="19" t="s">
        <v>135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9" t="s">
        <v>81</v>
      </c>
      <c r="BK207" s="184">
        <f>ROUND(I207*H207,2)</f>
        <v>0</v>
      </c>
      <c r="BL207" s="19" t="s">
        <v>208</v>
      </c>
      <c r="BM207" s="183" t="s">
        <v>233</v>
      </c>
    </row>
    <row r="208" s="13" customFormat="1">
      <c r="A208" s="13"/>
      <c r="B208" s="185"/>
      <c r="C208" s="13"/>
      <c r="D208" s="186" t="s">
        <v>143</v>
      </c>
      <c r="E208" s="187" t="s">
        <v>1</v>
      </c>
      <c r="F208" s="188" t="s">
        <v>163</v>
      </c>
      <c r="G208" s="13"/>
      <c r="H208" s="187" t="s">
        <v>1</v>
      </c>
      <c r="I208" s="189"/>
      <c r="J208" s="13"/>
      <c r="K208" s="13"/>
      <c r="L208" s="185"/>
      <c r="M208" s="190"/>
      <c r="N208" s="191"/>
      <c r="O208" s="191"/>
      <c r="P208" s="191"/>
      <c r="Q208" s="191"/>
      <c r="R208" s="191"/>
      <c r="S208" s="191"/>
      <c r="T208" s="19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7" t="s">
        <v>143</v>
      </c>
      <c r="AU208" s="187" t="s">
        <v>83</v>
      </c>
      <c r="AV208" s="13" t="s">
        <v>81</v>
      </c>
      <c r="AW208" s="13" t="s">
        <v>30</v>
      </c>
      <c r="AX208" s="13" t="s">
        <v>73</v>
      </c>
      <c r="AY208" s="187" t="s">
        <v>135</v>
      </c>
    </row>
    <row r="209" s="14" customFormat="1">
      <c r="A209" s="14"/>
      <c r="B209" s="193"/>
      <c r="C209" s="14"/>
      <c r="D209" s="186" t="s">
        <v>143</v>
      </c>
      <c r="E209" s="194" t="s">
        <v>1</v>
      </c>
      <c r="F209" s="195" t="s">
        <v>215</v>
      </c>
      <c r="G209" s="14"/>
      <c r="H209" s="196">
        <v>17</v>
      </c>
      <c r="I209" s="197"/>
      <c r="J209" s="14"/>
      <c r="K209" s="14"/>
      <c r="L209" s="193"/>
      <c r="M209" s="198"/>
      <c r="N209" s="199"/>
      <c r="O209" s="199"/>
      <c r="P209" s="199"/>
      <c r="Q209" s="199"/>
      <c r="R209" s="199"/>
      <c r="S209" s="199"/>
      <c r="T209" s="20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4" t="s">
        <v>143</v>
      </c>
      <c r="AU209" s="194" t="s">
        <v>83</v>
      </c>
      <c r="AV209" s="14" t="s">
        <v>83</v>
      </c>
      <c r="AW209" s="14" t="s">
        <v>30</v>
      </c>
      <c r="AX209" s="14" t="s">
        <v>73</v>
      </c>
      <c r="AY209" s="194" t="s">
        <v>135</v>
      </c>
    </row>
    <row r="210" s="15" customFormat="1">
      <c r="A210" s="15"/>
      <c r="B210" s="201"/>
      <c r="C210" s="15"/>
      <c r="D210" s="186" t="s">
        <v>143</v>
      </c>
      <c r="E210" s="202" t="s">
        <v>1</v>
      </c>
      <c r="F210" s="203" t="s">
        <v>146</v>
      </c>
      <c r="G210" s="15"/>
      <c r="H210" s="204">
        <v>17</v>
      </c>
      <c r="I210" s="205"/>
      <c r="J210" s="15"/>
      <c r="K210" s="15"/>
      <c r="L210" s="201"/>
      <c r="M210" s="206"/>
      <c r="N210" s="207"/>
      <c r="O210" s="207"/>
      <c r="P210" s="207"/>
      <c r="Q210" s="207"/>
      <c r="R210" s="207"/>
      <c r="S210" s="207"/>
      <c r="T210" s="208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02" t="s">
        <v>143</v>
      </c>
      <c r="AU210" s="202" t="s">
        <v>83</v>
      </c>
      <c r="AV210" s="15" t="s">
        <v>136</v>
      </c>
      <c r="AW210" s="15" t="s">
        <v>30</v>
      </c>
      <c r="AX210" s="15" t="s">
        <v>81</v>
      </c>
      <c r="AY210" s="202" t="s">
        <v>135</v>
      </c>
    </row>
    <row r="211" s="2" customFormat="1" ht="16.5" customHeight="1">
      <c r="A211" s="38"/>
      <c r="B211" s="171"/>
      <c r="C211" s="172" t="s">
        <v>234</v>
      </c>
      <c r="D211" s="172" t="s">
        <v>138</v>
      </c>
      <c r="E211" s="173" t="s">
        <v>235</v>
      </c>
      <c r="F211" s="174" t="s">
        <v>236</v>
      </c>
      <c r="G211" s="175" t="s">
        <v>149</v>
      </c>
      <c r="H211" s="176">
        <v>17</v>
      </c>
      <c r="I211" s="177"/>
      <c r="J211" s="178">
        <f>ROUND(I211*H211,2)</f>
        <v>0</v>
      </c>
      <c r="K211" s="174" t="s">
        <v>150</v>
      </c>
      <c r="L211" s="39"/>
      <c r="M211" s="179" t="s">
        <v>1</v>
      </c>
      <c r="N211" s="180" t="s">
        <v>38</v>
      </c>
      <c r="O211" s="77"/>
      <c r="P211" s="181">
        <f>O211*H211</f>
        <v>0</v>
      </c>
      <c r="Q211" s="181">
        <v>0</v>
      </c>
      <c r="R211" s="181">
        <f>Q211*H211</f>
        <v>0</v>
      </c>
      <c r="S211" s="181">
        <v>0.0040000000000000001</v>
      </c>
      <c r="T211" s="182">
        <f>S211*H211</f>
        <v>0.068000000000000005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83" t="s">
        <v>208</v>
      </c>
      <c r="AT211" s="183" t="s">
        <v>138</v>
      </c>
      <c r="AU211" s="183" t="s">
        <v>83</v>
      </c>
      <c r="AY211" s="19" t="s">
        <v>135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9" t="s">
        <v>81</v>
      </c>
      <c r="BK211" s="184">
        <f>ROUND(I211*H211,2)</f>
        <v>0</v>
      </c>
      <c r="BL211" s="19" t="s">
        <v>208</v>
      </c>
      <c r="BM211" s="183" t="s">
        <v>237</v>
      </c>
    </row>
    <row r="212" s="13" customFormat="1">
      <c r="A212" s="13"/>
      <c r="B212" s="185"/>
      <c r="C212" s="13"/>
      <c r="D212" s="186" t="s">
        <v>143</v>
      </c>
      <c r="E212" s="187" t="s">
        <v>1</v>
      </c>
      <c r="F212" s="188" t="s">
        <v>163</v>
      </c>
      <c r="G212" s="13"/>
      <c r="H212" s="187" t="s">
        <v>1</v>
      </c>
      <c r="I212" s="189"/>
      <c r="J212" s="13"/>
      <c r="K212" s="13"/>
      <c r="L212" s="185"/>
      <c r="M212" s="190"/>
      <c r="N212" s="191"/>
      <c r="O212" s="191"/>
      <c r="P212" s="191"/>
      <c r="Q212" s="191"/>
      <c r="R212" s="191"/>
      <c r="S212" s="191"/>
      <c r="T212" s="19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7" t="s">
        <v>143</v>
      </c>
      <c r="AU212" s="187" t="s">
        <v>83</v>
      </c>
      <c r="AV212" s="13" t="s">
        <v>81</v>
      </c>
      <c r="AW212" s="13" t="s">
        <v>30</v>
      </c>
      <c r="AX212" s="13" t="s">
        <v>73</v>
      </c>
      <c r="AY212" s="187" t="s">
        <v>135</v>
      </c>
    </row>
    <row r="213" s="14" customFormat="1">
      <c r="A213" s="14"/>
      <c r="B213" s="193"/>
      <c r="C213" s="14"/>
      <c r="D213" s="186" t="s">
        <v>143</v>
      </c>
      <c r="E213" s="194" t="s">
        <v>1</v>
      </c>
      <c r="F213" s="195" t="s">
        <v>215</v>
      </c>
      <c r="G213" s="14"/>
      <c r="H213" s="196">
        <v>17</v>
      </c>
      <c r="I213" s="197"/>
      <c r="J213" s="14"/>
      <c r="K213" s="14"/>
      <c r="L213" s="193"/>
      <c r="M213" s="198"/>
      <c r="N213" s="199"/>
      <c r="O213" s="199"/>
      <c r="P213" s="199"/>
      <c r="Q213" s="199"/>
      <c r="R213" s="199"/>
      <c r="S213" s="199"/>
      <c r="T213" s="20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4" t="s">
        <v>143</v>
      </c>
      <c r="AU213" s="194" t="s">
        <v>83</v>
      </c>
      <c r="AV213" s="14" t="s">
        <v>83</v>
      </c>
      <c r="AW213" s="14" t="s">
        <v>30</v>
      </c>
      <c r="AX213" s="14" t="s">
        <v>73</v>
      </c>
      <c r="AY213" s="194" t="s">
        <v>135</v>
      </c>
    </row>
    <row r="214" s="15" customFormat="1">
      <c r="A214" s="15"/>
      <c r="B214" s="201"/>
      <c r="C214" s="15"/>
      <c r="D214" s="186" t="s">
        <v>143</v>
      </c>
      <c r="E214" s="202" t="s">
        <v>1</v>
      </c>
      <c r="F214" s="203" t="s">
        <v>146</v>
      </c>
      <c r="G214" s="15"/>
      <c r="H214" s="204">
        <v>17</v>
      </c>
      <c r="I214" s="205"/>
      <c r="J214" s="15"/>
      <c r="K214" s="15"/>
      <c r="L214" s="201"/>
      <c r="M214" s="206"/>
      <c r="N214" s="207"/>
      <c r="O214" s="207"/>
      <c r="P214" s="207"/>
      <c r="Q214" s="207"/>
      <c r="R214" s="207"/>
      <c r="S214" s="207"/>
      <c r="T214" s="208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02" t="s">
        <v>143</v>
      </c>
      <c r="AU214" s="202" t="s">
        <v>83</v>
      </c>
      <c r="AV214" s="15" t="s">
        <v>136</v>
      </c>
      <c r="AW214" s="15" t="s">
        <v>30</v>
      </c>
      <c r="AX214" s="15" t="s">
        <v>81</v>
      </c>
      <c r="AY214" s="202" t="s">
        <v>135</v>
      </c>
    </row>
    <row r="215" s="2" customFormat="1" ht="37.8" customHeight="1">
      <c r="A215" s="38"/>
      <c r="B215" s="171"/>
      <c r="C215" s="172" t="s">
        <v>7</v>
      </c>
      <c r="D215" s="172" t="s">
        <v>138</v>
      </c>
      <c r="E215" s="173" t="s">
        <v>238</v>
      </c>
      <c r="F215" s="174" t="s">
        <v>239</v>
      </c>
      <c r="G215" s="175" t="s">
        <v>141</v>
      </c>
      <c r="H215" s="176">
        <v>0.095000000000000001</v>
      </c>
      <c r="I215" s="177"/>
      <c r="J215" s="178">
        <f>ROUND(I215*H215,2)</f>
        <v>0</v>
      </c>
      <c r="K215" s="174" t="s">
        <v>150</v>
      </c>
      <c r="L215" s="39"/>
      <c r="M215" s="179" t="s">
        <v>1</v>
      </c>
      <c r="N215" s="180" t="s">
        <v>38</v>
      </c>
      <c r="O215" s="77"/>
      <c r="P215" s="181">
        <f>O215*H215</f>
        <v>0</v>
      </c>
      <c r="Q215" s="181">
        <v>0</v>
      </c>
      <c r="R215" s="181">
        <f>Q215*H215</f>
        <v>0</v>
      </c>
      <c r="S215" s="181">
        <v>2.2000000000000002</v>
      </c>
      <c r="T215" s="182">
        <f>S215*H215</f>
        <v>0.20900000000000002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83" t="s">
        <v>136</v>
      </c>
      <c r="AT215" s="183" t="s">
        <v>138</v>
      </c>
      <c r="AU215" s="183" t="s">
        <v>83</v>
      </c>
      <c r="AY215" s="19" t="s">
        <v>135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9" t="s">
        <v>81</v>
      </c>
      <c r="BK215" s="184">
        <f>ROUND(I215*H215,2)</f>
        <v>0</v>
      </c>
      <c r="BL215" s="19" t="s">
        <v>136</v>
      </c>
      <c r="BM215" s="183" t="s">
        <v>240</v>
      </c>
    </row>
    <row r="216" s="13" customFormat="1">
      <c r="A216" s="13"/>
      <c r="B216" s="185"/>
      <c r="C216" s="13"/>
      <c r="D216" s="186" t="s">
        <v>143</v>
      </c>
      <c r="E216" s="187" t="s">
        <v>1</v>
      </c>
      <c r="F216" s="188" t="s">
        <v>163</v>
      </c>
      <c r="G216" s="13"/>
      <c r="H216" s="187" t="s">
        <v>1</v>
      </c>
      <c r="I216" s="189"/>
      <c r="J216" s="13"/>
      <c r="K216" s="13"/>
      <c r="L216" s="185"/>
      <c r="M216" s="190"/>
      <c r="N216" s="191"/>
      <c r="O216" s="191"/>
      <c r="P216" s="191"/>
      <c r="Q216" s="191"/>
      <c r="R216" s="191"/>
      <c r="S216" s="191"/>
      <c r="T216" s="19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7" t="s">
        <v>143</v>
      </c>
      <c r="AU216" s="187" t="s">
        <v>83</v>
      </c>
      <c r="AV216" s="13" t="s">
        <v>81</v>
      </c>
      <c r="AW216" s="13" t="s">
        <v>30</v>
      </c>
      <c r="AX216" s="13" t="s">
        <v>73</v>
      </c>
      <c r="AY216" s="187" t="s">
        <v>135</v>
      </c>
    </row>
    <row r="217" s="14" customFormat="1">
      <c r="A217" s="14"/>
      <c r="B217" s="193"/>
      <c r="C217" s="14"/>
      <c r="D217" s="186" t="s">
        <v>143</v>
      </c>
      <c r="E217" s="194" t="s">
        <v>1</v>
      </c>
      <c r="F217" s="195" t="s">
        <v>204</v>
      </c>
      <c r="G217" s="14"/>
      <c r="H217" s="196">
        <v>0.095000000000000001</v>
      </c>
      <c r="I217" s="197"/>
      <c r="J217" s="14"/>
      <c r="K217" s="14"/>
      <c r="L217" s="193"/>
      <c r="M217" s="198"/>
      <c r="N217" s="199"/>
      <c r="O217" s="199"/>
      <c r="P217" s="199"/>
      <c r="Q217" s="199"/>
      <c r="R217" s="199"/>
      <c r="S217" s="199"/>
      <c r="T217" s="20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4" t="s">
        <v>143</v>
      </c>
      <c r="AU217" s="194" t="s">
        <v>83</v>
      </c>
      <c r="AV217" s="14" t="s">
        <v>83</v>
      </c>
      <c r="AW217" s="14" t="s">
        <v>30</v>
      </c>
      <c r="AX217" s="14" t="s">
        <v>73</v>
      </c>
      <c r="AY217" s="194" t="s">
        <v>135</v>
      </c>
    </row>
    <row r="218" s="15" customFormat="1">
      <c r="A218" s="15"/>
      <c r="B218" s="201"/>
      <c r="C218" s="15"/>
      <c r="D218" s="186" t="s">
        <v>143</v>
      </c>
      <c r="E218" s="202" t="s">
        <v>1</v>
      </c>
      <c r="F218" s="203" t="s">
        <v>146</v>
      </c>
      <c r="G218" s="15"/>
      <c r="H218" s="204">
        <v>0.095000000000000001</v>
      </c>
      <c r="I218" s="205"/>
      <c r="J218" s="15"/>
      <c r="K218" s="15"/>
      <c r="L218" s="201"/>
      <c r="M218" s="206"/>
      <c r="N218" s="207"/>
      <c r="O218" s="207"/>
      <c r="P218" s="207"/>
      <c r="Q218" s="207"/>
      <c r="R218" s="207"/>
      <c r="S218" s="207"/>
      <c r="T218" s="208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02" t="s">
        <v>143</v>
      </c>
      <c r="AU218" s="202" t="s">
        <v>83</v>
      </c>
      <c r="AV218" s="15" t="s">
        <v>136</v>
      </c>
      <c r="AW218" s="15" t="s">
        <v>30</v>
      </c>
      <c r="AX218" s="15" t="s">
        <v>81</v>
      </c>
      <c r="AY218" s="202" t="s">
        <v>135</v>
      </c>
    </row>
    <row r="219" s="2" customFormat="1" ht="24.15" customHeight="1">
      <c r="A219" s="38"/>
      <c r="B219" s="171"/>
      <c r="C219" s="172" t="s">
        <v>241</v>
      </c>
      <c r="D219" s="172" t="s">
        <v>138</v>
      </c>
      <c r="E219" s="173" t="s">
        <v>242</v>
      </c>
      <c r="F219" s="174" t="s">
        <v>243</v>
      </c>
      <c r="G219" s="175" t="s">
        <v>149</v>
      </c>
      <c r="H219" s="176">
        <v>17</v>
      </c>
      <c r="I219" s="177"/>
      <c r="J219" s="178">
        <f>ROUND(I219*H219,2)</f>
        <v>0</v>
      </c>
      <c r="K219" s="174" t="s">
        <v>150</v>
      </c>
      <c r="L219" s="39"/>
      <c r="M219" s="179" t="s">
        <v>1</v>
      </c>
      <c r="N219" s="180" t="s">
        <v>38</v>
      </c>
      <c r="O219" s="77"/>
      <c r="P219" s="181">
        <f>O219*H219</f>
        <v>0</v>
      </c>
      <c r="Q219" s="181">
        <v>4.0000000000000003E-05</v>
      </c>
      <c r="R219" s="181">
        <f>Q219*H219</f>
        <v>0.00068000000000000005</v>
      </c>
      <c r="S219" s="181">
        <v>0</v>
      </c>
      <c r="T219" s="18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83" t="s">
        <v>136</v>
      </c>
      <c r="AT219" s="183" t="s">
        <v>138</v>
      </c>
      <c r="AU219" s="183" t="s">
        <v>83</v>
      </c>
      <c r="AY219" s="19" t="s">
        <v>135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9" t="s">
        <v>81</v>
      </c>
      <c r="BK219" s="184">
        <f>ROUND(I219*H219,2)</f>
        <v>0</v>
      </c>
      <c r="BL219" s="19" t="s">
        <v>136</v>
      </c>
      <c r="BM219" s="183" t="s">
        <v>244</v>
      </c>
    </row>
    <row r="220" s="2" customFormat="1" ht="21.75" customHeight="1">
      <c r="A220" s="38"/>
      <c r="B220" s="171"/>
      <c r="C220" s="172" t="s">
        <v>245</v>
      </c>
      <c r="D220" s="172" t="s">
        <v>138</v>
      </c>
      <c r="E220" s="173" t="s">
        <v>246</v>
      </c>
      <c r="F220" s="174" t="s">
        <v>247</v>
      </c>
      <c r="G220" s="175" t="s">
        <v>149</v>
      </c>
      <c r="H220" s="176">
        <v>17</v>
      </c>
      <c r="I220" s="177"/>
      <c r="J220" s="178">
        <f>ROUND(I220*H220,2)</f>
        <v>0</v>
      </c>
      <c r="K220" s="174" t="s">
        <v>150</v>
      </c>
      <c r="L220" s="39"/>
      <c r="M220" s="179" t="s">
        <v>1</v>
      </c>
      <c r="N220" s="180" t="s">
        <v>38</v>
      </c>
      <c r="O220" s="77"/>
      <c r="P220" s="181">
        <f>O220*H220</f>
        <v>0</v>
      </c>
      <c r="Q220" s="181">
        <v>0</v>
      </c>
      <c r="R220" s="181">
        <f>Q220*H220</f>
        <v>0</v>
      </c>
      <c r="S220" s="181">
        <v>0</v>
      </c>
      <c r="T220" s="182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83" t="s">
        <v>136</v>
      </c>
      <c r="AT220" s="183" t="s">
        <v>138</v>
      </c>
      <c r="AU220" s="183" t="s">
        <v>83</v>
      </c>
      <c r="AY220" s="19" t="s">
        <v>135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9" t="s">
        <v>81</v>
      </c>
      <c r="BK220" s="184">
        <f>ROUND(I220*H220,2)</f>
        <v>0</v>
      </c>
      <c r="BL220" s="19" t="s">
        <v>136</v>
      </c>
      <c r="BM220" s="183" t="s">
        <v>248</v>
      </c>
    </row>
    <row r="221" s="13" customFormat="1">
      <c r="A221" s="13"/>
      <c r="B221" s="185"/>
      <c r="C221" s="13"/>
      <c r="D221" s="186" t="s">
        <v>143</v>
      </c>
      <c r="E221" s="187" t="s">
        <v>1</v>
      </c>
      <c r="F221" s="188" t="s">
        <v>163</v>
      </c>
      <c r="G221" s="13"/>
      <c r="H221" s="187" t="s">
        <v>1</v>
      </c>
      <c r="I221" s="189"/>
      <c r="J221" s="13"/>
      <c r="K221" s="13"/>
      <c r="L221" s="185"/>
      <c r="M221" s="190"/>
      <c r="N221" s="191"/>
      <c r="O221" s="191"/>
      <c r="P221" s="191"/>
      <c r="Q221" s="191"/>
      <c r="R221" s="191"/>
      <c r="S221" s="191"/>
      <c r="T221" s="19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7" t="s">
        <v>143</v>
      </c>
      <c r="AU221" s="187" t="s">
        <v>83</v>
      </c>
      <c r="AV221" s="13" t="s">
        <v>81</v>
      </c>
      <c r="AW221" s="13" t="s">
        <v>30</v>
      </c>
      <c r="AX221" s="13" t="s">
        <v>73</v>
      </c>
      <c r="AY221" s="187" t="s">
        <v>135</v>
      </c>
    </row>
    <row r="222" s="14" customFormat="1">
      <c r="A222" s="14"/>
      <c r="B222" s="193"/>
      <c r="C222" s="14"/>
      <c r="D222" s="186" t="s">
        <v>143</v>
      </c>
      <c r="E222" s="194" t="s">
        <v>1</v>
      </c>
      <c r="F222" s="195" t="s">
        <v>215</v>
      </c>
      <c r="G222" s="14"/>
      <c r="H222" s="196">
        <v>17</v>
      </c>
      <c r="I222" s="197"/>
      <c r="J222" s="14"/>
      <c r="K222" s="14"/>
      <c r="L222" s="193"/>
      <c r="M222" s="198"/>
      <c r="N222" s="199"/>
      <c r="O222" s="199"/>
      <c r="P222" s="199"/>
      <c r="Q222" s="199"/>
      <c r="R222" s="199"/>
      <c r="S222" s="199"/>
      <c r="T222" s="20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194" t="s">
        <v>143</v>
      </c>
      <c r="AU222" s="194" t="s">
        <v>83</v>
      </c>
      <c r="AV222" s="14" t="s">
        <v>83</v>
      </c>
      <c r="AW222" s="14" t="s">
        <v>30</v>
      </c>
      <c r="AX222" s="14" t="s">
        <v>73</v>
      </c>
      <c r="AY222" s="194" t="s">
        <v>135</v>
      </c>
    </row>
    <row r="223" s="15" customFormat="1">
      <c r="A223" s="15"/>
      <c r="B223" s="201"/>
      <c r="C223" s="15"/>
      <c r="D223" s="186" t="s">
        <v>143</v>
      </c>
      <c r="E223" s="202" t="s">
        <v>1</v>
      </c>
      <c r="F223" s="203" t="s">
        <v>146</v>
      </c>
      <c r="G223" s="15"/>
      <c r="H223" s="204">
        <v>17</v>
      </c>
      <c r="I223" s="205"/>
      <c r="J223" s="15"/>
      <c r="K223" s="15"/>
      <c r="L223" s="201"/>
      <c r="M223" s="206"/>
      <c r="N223" s="207"/>
      <c r="O223" s="207"/>
      <c r="P223" s="207"/>
      <c r="Q223" s="207"/>
      <c r="R223" s="207"/>
      <c r="S223" s="207"/>
      <c r="T223" s="208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02" t="s">
        <v>143</v>
      </c>
      <c r="AU223" s="202" t="s">
        <v>83</v>
      </c>
      <c r="AV223" s="15" t="s">
        <v>136</v>
      </c>
      <c r="AW223" s="15" t="s">
        <v>30</v>
      </c>
      <c r="AX223" s="15" t="s">
        <v>81</v>
      </c>
      <c r="AY223" s="202" t="s">
        <v>135</v>
      </c>
    </row>
    <row r="224" s="2" customFormat="1" ht="24.15" customHeight="1">
      <c r="A224" s="38"/>
      <c r="B224" s="171"/>
      <c r="C224" s="172" t="s">
        <v>249</v>
      </c>
      <c r="D224" s="172" t="s">
        <v>138</v>
      </c>
      <c r="E224" s="173" t="s">
        <v>250</v>
      </c>
      <c r="F224" s="174" t="s">
        <v>251</v>
      </c>
      <c r="G224" s="175" t="s">
        <v>149</v>
      </c>
      <c r="H224" s="176">
        <v>17</v>
      </c>
      <c r="I224" s="177"/>
      <c r="J224" s="178">
        <f>ROUND(I224*H224,2)</f>
        <v>0</v>
      </c>
      <c r="K224" s="174" t="s">
        <v>150</v>
      </c>
      <c r="L224" s="39"/>
      <c r="M224" s="179" t="s">
        <v>1</v>
      </c>
      <c r="N224" s="180" t="s">
        <v>38</v>
      </c>
      <c r="O224" s="77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83" t="s">
        <v>136</v>
      </c>
      <c r="AT224" s="183" t="s">
        <v>138</v>
      </c>
      <c r="AU224" s="183" t="s">
        <v>83</v>
      </c>
      <c r="AY224" s="19" t="s">
        <v>135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9" t="s">
        <v>81</v>
      </c>
      <c r="BK224" s="184">
        <f>ROUND(I224*H224,2)</f>
        <v>0</v>
      </c>
      <c r="BL224" s="19" t="s">
        <v>136</v>
      </c>
      <c r="BM224" s="183" t="s">
        <v>252</v>
      </c>
    </row>
    <row r="225" s="2" customFormat="1" ht="37.8" customHeight="1">
      <c r="A225" s="38"/>
      <c r="B225" s="171"/>
      <c r="C225" s="172" t="s">
        <v>253</v>
      </c>
      <c r="D225" s="172" t="s">
        <v>138</v>
      </c>
      <c r="E225" s="173" t="s">
        <v>254</v>
      </c>
      <c r="F225" s="174" t="s">
        <v>255</v>
      </c>
      <c r="G225" s="175" t="s">
        <v>141</v>
      </c>
      <c r="H225" s="176">
        <v>0.86699999999999999</v>
      </c>
      <c r="I225" s="177"/>
      <c r="J225" s="178">
        <f>ROUND(I225*H225,2)</f>
        <v>0</v>
      </c>
      <c r="K225" s="174" t="s">
        <v>150</v>
      </c>
      <c r="L225" s="39"/>
      <c r="M225" s="179" t="s">
        <v>1</v>
      </c>
      <c r="N225" s="180" t="s">
        <v>38</v>
      </c>
      <c r="O225" s="77"/>
      <c r="P225" s="181">
        <f>O225*H225</f>
        <v>0</v>
      </c>
      <c r="Q225" s="181">
        <v>0</v>
      </c>
      <c r="R225" s="181">
        <f>Q225*H225</f>
        <v>0</v>
      </c>
      <c r="S225" s="181">
        <v>2.2000000000000002</v>
      </c>
      <c r="T225" s="182">
        <f>S225*H225</f>
        <v>1.9074000000000002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83" t="s">
        <v>136</v>
      </c>
      <c r="AT225" s="183" t="s">
        <v>138</v>
      </c>
      <c r="AU225" s="183" t="s">
        <v>83</v>
      </c>
      <c r="AY225" s="19" t="s">
        <v>135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9" t="s">
        <v>81</v>
      </c>
      <c r="BK225" s="184">
        <f>ROUND(I225*H225,2)</f>
        <v>0</v>
      </c>
      <c r="BL225" s="19" t="s">
        <v>136</v>
      </c>
      <c r="BM225" s="183" t="s">
        <v>256</v>
      </c>
    </row>
    <row r="226" s="13" customFormat="1">
      <c r="A226" s="13"/>
      <c r="B226" s="185"/>
      <c r="C226" s="13"/>
      <c r="D226" s="186" t="s">
        <v>143</v>
      </c>
      <c r="E226" s="187" t="s">
        <v>1</v>
      </c>
      <c r="F226" s="188" t="s">
        <v>163</v>
      </c>
      <c r="G226" s="13"/>
      <c r="H226" s="187" t="s">
        <v>1</v>
      </c>
      <c r="I226" s="189"/>
      <c r="J226" s="13"/>
      <c r="K226" s="13"/>
      <c r="L226" s="185"/>
      <c r="M226" s="190"/>
      <c r="N226" s="191"/>
      <c r="O226" s="191"/>
      <c r="P226" s="191"/>
      <c r="Q226" s="191"/>
      <c r="R226" s="191"/>
      <c r="S226" s="191"/>
      <c r="T226" s="19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7" t="s">
        <v>143</v>
      </c>
      <c r="AU226" s="187" t="s">
        <v>83</v>
      </c>
      <c r="AV226" s="13" t="s">
        <v>81</v>
      </c>
      <c r="AW226" s="13" t="s">
        <v>30</v>
      </c>
      <c r="AX226" s="13" t="s">
        <v>73</v>
      </c>
      <c r="AY226" s="187" t="s">
        <v>135</v>
      </c>
    </row>
    <row r="227" s="14" customFormat="1">
      <c r="A227" s="14"/>
      <c r="B227" s="193"/>
      <c r="C227" s="14"/>
      <c r="D227" s="186" t="s">
        <v>143</v>
      </c>
      <c r="E227" s="194" t="s">
        <v>1</v>
      </c>
      <c r="F227" s="195" t="s">
        <v>203</v>
      </c>
      <c r="G227" s="14"/>
      <c r="H227" s="196">
        <v>0.58299999999999996</v>
      </c>
      <c r="I227" s="197"/>
      <c r="J227" s="14"/>
      <c r="K227" s="14"/>
      <c r="L227" s="193"/>
      <c r="M227" s="198"/>
      <c r="N227" s="199"/>
      <c r="O227" s="199"/>
      <c r="P227" s="199"/>
      <c r="Q227" s="199"/>
      <c r="R227" s="199"/>
      <c r="S227" s="199"/>
      <c r="T227" s="20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4" t="s">
        <v>143</v>
      </c>
      <c r="AU227" s="194" t="s">
        <v>83</v>
      </c>
      <c r="AV227" s="14" t="s">
        <v>83</v>
      </c>
      <c r="AW227" s="14" t="s">
        <v>30</v>
      </c>
      <c r="AX227" s="14" t="s">
        <v>73</v>
      </c>
      <c r="AY227" s="194" t="s">
        <v>135</v>
      </c>
    </row>
    <row r="228" s="14" customFormat="1">
      <c r="A228" s="14"/>
      <c r="B228" s="193"/>
      <c r="C228" s="14"/>
      <c r="D228" s="186" t="s">
        <v>143</v>
      </c>
      <c r="E228" s="194" t="s">
        <v>1</v>
      </c>
      <c r="F228" s="195" t="s">
        <v>257</v>
      </c>
      <c r="G228" s="14"/>
      <c r="H228" s="196">
        <v>0.28399999999999997</v>
      </c>
      <c r="I228" s="197"/>
      <c r="J228" s="14"/>
      <c r="K228" s="14"/>
      <c r="L228" s="193"/>
      <c r="M228" s="198"/>
      <c r="N228" s="199"/>
      <c r="O228" s="199"/>
      <c r="P228" s="199"/>
      <c r="Q228" s="199"/>
      <c r="R228" s="199"/>
      <c r="S228" s="199"/>
      <c r="T228" s="20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4" t="s">
        <v>143</v>
      </c>
      <c r="AU228" s="194" t="s">
        <v>83</v>
      </c>
      <c r="AV228" s="14" t="s">
        <v>83</v>
      </c>
      <c r="AW228" s="14" t="s">
        <v>30</v>
      </c>
      <c r="AX228" s="14" t="s">
        <v>73</v>
      </c>
      <c r="AY228" s="194" t="s">
        <v>135</v>
      </c>
    </row>
    <row r="229" s="15" customFormat="1">
      <c r="A229" s="15"/>
      <c r="B229" s="201"/>
      <c r="C229" s="15"/>
      <c r="D229" s="186" t="s">
        <v>143</v>
      </c>
      <c r="E229" s="202" t="s">
        <v>1</v>
      </c>
      <c r="F229" s="203" t="s">
        <v>146</v>
      </c>
      <c r="G229" s="15"/>
      <c r="H229" s="204">
        <v>0.86699999999999999</v>
      </c>
      <c r="I229" s="205"/>
      <c r="J229" s="15"/>
      <c r="K229" s="15"/>
      <c r="L229" s="201"/>
      <c r="M229" s="206"/>
      <c r="N229" s="207"/>
      <c r="O229" s="207"/>
      <c r="P229" s="207"/>
      <c r="Q229" s="207"/>
      <c r="R229" s="207"/>
      <c r="S229" s="207"/>
      <c r="T229" s="208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02" t="s">
        <v>143</v>
      </c>
      <c r="AU229" s="202" t="s">
        <v>83</v>
      </c>
      <c r="AV229" s="15" t="s">
        <v>136</v>
      </c>
      <c r="AW229" s="15" t="s">
        <v>30</v>
      </c>
      <c r="AX229" s="15" t="s">
        <v>81</v>
      </c>
      <c r="AY229" s="202" t="s">
        <v>135</v>
      </c>
    </row>
    <row r="230" s="2" customFormat="1" ht="33" customHeight="1">
      <c r="A230" s="38"/>
      <c r="B230" s="171"/>
      <c r="C230" s="172" t="s">
        <v>258</v>
      </c>
      <c r="D230" s="172" t="s">
        <v>138</v>
      </c>
      <c r="E230" s="173" t="s">
        <v>259</v>
      </c>
      <c r="F230" s="174" t="s">
        <v>260</v>
      </c>
      <c r="G230" s="175" t="s">
        <v>141</v>
      </c>
      <c r="H230" s="176">
        <v>0.96199999999999997</v>
      </c>
      <c r="I230" s="177"/>
      <c r="J230" s="178">
        <f>ROUND(I230*H230,2)</f>
        <v>0</v>
      </c>
      <c r="K230" s="174" t="s">
        <v>150</v>
      </c>
      <c r="L230" s="39"/>
      <c r="M230" s="179" t="s">
        <v>1</v>
      </c>
      <c r="N230" s="180" t="s">
        <v>38</v>
      </c>
      <c r="O230" s="77"/>
      <c r="P230" s="181">
        <f>O230*H230</f>
        <v>0</v>
      </c>
      <c r="Q230" s="181">
        <v>0</v>
      </c>
      <c r="R230" s="181">
        <f>Q230*H230</f>
        <v>0</v>
      </c>
      <c r="S230" s="181">
        <v>0.043999999999999997</v>
      </c>
      <c r="T230" s="182">
        <f>S230*H230</f>
        <v>0.042327999999999998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83" t="s">
        <v>136</v>
      </c>
      <c r="AT230" s="183" t="s">
        <v>138</v>
      </c>
      <c r="AU230" s="183" t="s">
        <v>83</v>
      </c>
      <c r="AY230" s="19" t="s">
        <v>135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9" t="s">
        <v>81</v>
      </c>
      <c r="BK230" s="184">
        <f>ROUND(I230*H230,2)</f>
        <v>0</v>
      </c>
      <c r="BL230" s="19" t="s">
        <v>136</v>
      </c>
      <c r="BM230" s="183" t="s">
        <v>261</v>
      </c>
    </row>
    <row r="231" s="14" customFormat="1">
      <c r="A231" s="14"/>
      <c r="B231" s="193"/>
      <c r="C231" s="14"/>
      <c r="D231" s="186" t="s">
        <v>143</v>
      </c>
      <c r="E231" s="194" t="s">
        <v>1</v>
      </c>
      <c r="F231" s="195" t="s">
        <v>262</v>
      </c>
      <c r="G231" s="14"/>
      <c r="H231" s="196">
        <v>0.96199999999999997</v>
      </c>
      <c r="I231" s="197"/>
      <c r="J231" s="14"/>
      <c r="K231" s="14"/>
      <c r="L231" s="193"/>
      <c r="M231" s="198"/>
      <c r="N231" s="199"/>
      <c r="O231" s="199"/>
      <c r="P231" s="199"/>
      <c r="Q231" s="199"/>
      <c r="R231" s="199"/>
      <c r="S231" s="199"/>
      <c r="T231" s="20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94" t="s">
        <v>143</v>
      </c>
      <c r="AU231" s="194" t="s">
        <v>83</v>
      </c>
      <c r="AV231" s="14" t="s">
        <v>83</v>
      </c>
      <c r="AW231" s="14" t="s">
        <v>30</v>
      </c>
      <c r="AX231" s="14" t="s">
        <v>73</v>
      </c>
      <c r="AY231" s="194" t="s">
        <v>135</v>
      </c>
    </row>
    <row r="232" s="15" customFormat="1">
      <c r="A232" s="15"/>
      <c r="B232" s="201"/>
      <c r="C232" s="15"/>
      <c r="D232" s="186" t="s">
        <v>143</v>
      </c>
      <c r="E232" s="202" t="s">
        <v>1</v>
      </c>
      <c r="F232" s="203" t="s">
        <v>146</v>
      </c>
      <c r="G232" s="15"/>
      <c r="H232" s="204">
        <v>0.96199999999999997</v>
      </c>
      <c r="I232" s="205"/>
      <c r="J232" s="15"/>
      <c r="K232" s="15"/>
      <c r="L232" s="201"/>
      <c r="M232" s="206"/>
      <c r="N232" s="207"/>
      <c r="O232" s="207"/>
      <c r="P232" s="207"/>
      <c r="Q232" s="207"/>
      <c r="R232" s="207"/>
      <c r="S232" s="207"/>
      <c r="T232" s="208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02" t="s">
        <v>143</v>
      </c>
      <c r="AU232" s="202" t="s">
        <v>83</v>
      </c>
      <c r="AV232" s="15" t="s">
        <v>136</v>
      </c>
      <c r="AW232" s="15" t="s">
        <v>30</v>
      </c>
      <c r="AX232" s="15" t="s">
        <v>81</v>
      </c>
      <c r="AY232" s="202" t="s">
        <v>135</v>
      </c>
    </row>
    <row r="233" s="2" customFormat="1" ht="24.15" customHeight="1">
      <c r="A233" s="38"/>
      <c r="B233" s="171"/>
      <c r="C233" s="172" t="s">
        <v>263</v>
      </c>
      <c r="D233" s="172" t="s">
        <v>138</v>
      </c>
      <c r="E233" s="173" t="s">
        <v>264</v>
      </c>
      <c r="F233" s="174" t="s">
        <v>265</v>
      </c>
      <c r="G233" s="175" t="s">
        <v>149</v>
      </c>
      <c r="H233" s="176">
        <v>19.690000000000001</v>
      </c>
      <c r="I233" s="177"/>
      <c r="J233" s="178">
        <f>ROUND(I233*H233,2)</f>
        <v>0</v>
      </c>
      <c r="K233" s="174" t="s">
        <v>150</v>
      </c>
      <c r="L233" s="39"/>
      <c r="M233" s="179" t="s">
        <v>1</v>
      </c>
      <c r="N233" s="180" t="s">
        <v>38</v>
      </c>
      <c r="O233" s="77"/>
      <c r="P233" s="181">
        <f>O233*H233</f>
        <v>0</v>
      </c>
      <c r="Q233" s="181">
        <v>0</v>
      </c>
      <c r="R233" s="181">
        <f>Q233*H233</f>
        <v>0</v>
      </c>
      <c r="S233" s="181">
        <v>0.035000000000000003</v>
      </c>
      <c r="T233" s="182">
        <f>S233*H233</f>
        <v>0.68915000000000015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83" t="s">
        <v>136</v>
      </c>
      <c r="AT233" s="183" t="s">
        <v>138</v>
      </c>
      <c r="AU233" s="183" t="s">
        <v>83</v>
      </c>
      <c r="AY233" s="19" t="s">
        <v>135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9" t="s">
        <v>81</v>
      </c>
      <c r="BK233" s="184">
        <f>ROUND(I233*H233,2)</f>
        <v>0</v>
      </c>
      <c r="BL233" s="19" t="s">
        <v>136</v>
      </c>
      <c r="BM233" s="183" t="s">
        <v>266</v>
      </c>
    </row>
    <row r="234" s="13" customFormat="1">
      <c r="A234" s="13"/>
      <c r="B234" s="185"/>
      <c r="C234" s="13"/>
      <c r="D234" s="186" t="s">
        <v>143</v>
      </c>
      <c r="E234" s="187" t="s">
        <v>1</v>
      </c>
      <c r="F234" s="188" t="s">
        <v>163</v>
      </c>
      <c r="G234" s="13"/>
      <c r="H234" s="187" t="s">
        <v>1</v>
      </c>
      <c r="I234" s="189"/>
      <c r="J234" s="13"/>
      <c r="K234" s="13"/>
      <c r="L234" s="185"/>
      <c r="M234" s="190"/>
      <c r="N234" s="191"/>
      <c r="O234" s="191"/>
      <c r="P234" s="191"/>
      <c r="Q234" s="191"/>
      <c r="R234" s="191"/>
      <c r="S234" s="191"/>
      <c r="T234" s="19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7" t="s">
        <v>143</v>
      </c>
      <c r="AU234" s="187" t="s">
        <v>83</v>
      </c>
      <c r="AV234" s="13" t="s">
        <v>81</v>
      </c>
      <c r="AW234" s="13" t="s">
        <v>30</v>
      </c>
      <c r="AX234" s="13" t="s">
        <v>73</v>
      </c>
      <c r="AY234" s="187" t="s">
        <v>135</v>
      </c>
    </row>
    <row r="235" s="14" customFormat="1">
      <c r="A235" s="14"/>
      <c r="B235" s="193"/>
      <c r="C235" s="14"/>
      <c r="D235" s="186" t="s">
        <v>143</v>
      </c>
      <c r="E235" s="194" t="s">
        <v>1</v>
      </c>
      <c r="F235" s="195" t="s">
        <v>215</v>
      </c>
      <c r="G235" s="14"/>
      <c r="H235" s="196">
        <v>17</v>
      </c>
      <c r="I235" s="197"/>
      <c r="J235" s="14"/>
      <c r="K235" s="14"/>
      <c r="L235" s="193"/>
      <c r="M235" s="198"/>
      <c r="N235" s="199"/>
      <c r="O235" s="199"/>
      <c r="P235" s="199"/>
      <c r="Q235" s="199"/>
      <c r="R235" s="199"/>
      <c r="S235" s="199"/>
      <c r="T235" s="20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4" t="s">
        <v>143</v>
      </c>
      <c r="AU235" s="194" t="s">
        <v>83</v>
      </c>
      <c r="AV235" s="14" t="s">
        <v>83</v>
      </c>
      <c r="AW235" s="14" t="s">
        <v>30</v>
      </c>
      <c r="AX235" s="14" t="s">
        <v>73</v>
      </c>
      <c r="AY235" s="194" t="s">
        <v>135</v>
      </c>
    </row>
    <row r="236" s="14" customFormat="1">
      <c r="A236" s="14"/>
      <c r="B236" s="193"/>
      <c r="C236" s="14"/>
      <c r="D236" s="186" t="s">
        <v>143</v>
      </c>
      <c r="E236" s="194" t="s">
        <v>1</v>
      </c>
      <c r="F236" s="195" t="s">
        <v>267</v>
      </c>
      <c r="G236" s="14"/>
      <c r="H236" s="196">
        <v>2.6899999999999999</v>
      </c>
      <c r="I236" s="197"/>
      <c r="J236" s="14"/>
      <c r="K236" s="14"/>
      <c r="L236" s="193"/>
      <c r="M236" s="198"/>
      <c r="N236" s="199"/>
      <c r="O236" s="199"/>
      <c r="P236" s="199"/>
      <c r="Q236" s="199"/>
      <c r="R236" s="199"/>
      <c r="S236" s="199"/>
      <c r="T236" s="20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194" t="s">
        <v>143</v>
      </c>
      <c r="AU236" s="194" t="s">
        <v>83</v>
      </c>
      <c r="AV236" s="14" t="s">
        <v>83</v>
      </c>
      <c r="AW236" s="14" t="s">
        <v>30</v>
      </c>
      <c r="AX236" s="14" t="s">
        <v>73</v>
      </c>
      <c r="AY236" s="194" t="s">
        <v>135</v>
      </c>
    </row>
    <row r="237" s="15" customFormat="1">
      <c r="A237" s="15"/>
      <c r="B237" s="201"/>
      <c r="C237" s="15"/>
      <c r="D237" s="186" t="s">
        <v>143</v>
      </c>
      <c r="E237" s="202" t="s">
        <v>1</v>
      </c>
      <c r="F237" s="203" t="s">
        <v>146</v>
      </c>
      <c r="G237" s="15"/>
      <c r="H237" s="204">
        <v>19.690000000000001</v>
      </c>
      <c r="I237" s="205"/>
      <c r="J237" s="15"/>
      <c r="K237" s="15"/>
      <c r="L237" s="201"/>
      <c r="M237" s="206"/>
      <c r="N237" s="207"/>
      <c r="O237" s="207"/>
      <c r="P237" s="207"/>
      <c r="Q237" s="207"/>
      <c r="R237" s="207"/>
      <c r="S237" s="207"/>
      <c r="T237" s="208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02" t="s">
        <v>143</v>
      </c>
      <c r="AU237" s="202" t="s">
        <v>83</v>
      </c>
      <c r="AV237" s="15" t="s">
        <v>136</v>
      </c>
      <c r="AW237" s="15" t="s">
        <v>30</v>
      </c>
      <c r="AX237" s="15" t="s">
        <v>81</v>
      </c>
      <c r="AY237" s="202" t="s">
        <v>135</v>
      </c>
    </row>
    <row r="238" s="2" customFormat="1" ht="24.15" customHeight="1">
      <c r="A238" s="38"/>
      <c r="B238" s="171"/>
      <c r="C238" s="172" t="s">
        <v>268</v>
      </c>
      <c r="D238" s="172" t="s">
        <v>138</v>
      </c>
      <c r="E238" s="173" t="s">
        <v>269</v>
      </c>
      <c r="F238" s="174" t="s">
        <v>270</v>
      </c>
      <c r="G238" s="175" t="s">
        <v>161</v>
      </c>
      <c r="H238" s="176">
        <v>2</v>
      </c>
      <c r="I238" s="177"/>
      <c r="J238" s="178">
        <f>ROUND(I238*H238,2)</f>
        <v>0</v>
      </c>
      <c r="K238" s="174" t="s">
        <v>1</v>
      </c>
      <c r="L238" s="39"/>
      <c r="M238" s="179" t="s">
        <v>1</v>
      </c>
      <c r="N238" s="180" t="s">
        <v>38</v>
      </c>
      <c r="O238" s="77"/>
      <c r="P238" s="181">
        <f>O238*H238</f>
        <v>0</v>
      </c>
      <c r="Q238" s="181">
        <v>0</v>
      </c>
      <c r="R238" s="181">
        <f>Q238*H238</f>
        <v>0</v>
      </c>
      <c r="S238" s="181">
        <v>0.062</v>
      </c>
      <c r="T238" s="182">
        <f>S238*H238</f>
        <v>0.124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83" t="s">
        <v>136</v>
      </c>
      <c r="AT238" s="183" t="s">
        <v>138</v>
      </c>
      <c r="AU238" s="183" t="s">
        <v>83</v>
      </c>
      <c r="AY238" s="19" t="s">
        <v>135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19" t="s">
        <v>81</v>
      </c>
      <c r="BK238" s="184">
        <f>ROUND(I238*H238,2)</f>
        <v>0</v>
      </c>
      <c r="BL238" s="19" t="s">
        <v>136</v>
      </c>
      <c r="BM238" s="183" t="s">
        <v>271</v>
      </c>
    </row>
    <row r="239" s="2" customFormat="1" ht="37.8" customHeight="1">
      <c r="A239" s="38"/>
      <c r="B239" s="171"/>
      <c r="C239" s="172" t="s">
        <v>272</v>
      </c>
      <c r="D239" s="172" t="s">
        <v>138</v>
      </c>
      <c r="E239" s="173" t="s">
        <v>273</v>
      </c>
      <c r="F239" s="174" t="s">
        <v>274</v>
      </c>
      <c r="G239" s="175" t="s">
        <v>161</v>
      </c>
      <c r="H239" s="176">
        <v>1</v>
      </c>
      <c r="I239" s="177"/>
      <c r="J239" s="178">
        <f>ROUND(I239*H239,2)</f>
        <v>0</v>
      </c>
      <c r="K239" s="174" t="s">
        <v>1</v>
      </c>
      <c r="L239" s="39"/>
      <c r="M239" s="179" t="s">
        <v>1</v>
      </c>
      <c r="N239" s="180" t="s">
        <v>38</v>
      </c>
      <c r="O239" s="77"/>
      <c r="P239" s="181">
        <f>O239*H239</f>
        <v>0</v>
      </c>
      <c r="Q239" s="181">
        <v>0</v>
      </c>
      <c r="R239" s="181">
        <f>Q239*H239</f>
        <v>0</v>
      </c>
      <c r="S239" s="181">
        <v>0.082000000000000003</v>
      </c>
      <c r="T239" s="182">
        <f>S239*H239</f>
        <v>0.082000000000000003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83" t="s">
        <v>136</v>
      </c>
      <c r="AT239" s="183" t="s">
        <v>138</v>
      </c>
      <c r="AU239" s="183" t="s">
        <v>83</v>
      </c>
      <c r="AY239" s="19" t="s">
        <v>135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9" t="s">
        <v>81</v>
      </c>
      <c r="BK239" s="184">
        <f>ROUND(I239*H239,2)</f>
        <v>0</v>
      </c>
      <c r="BL239" s="19" t="s">
        <v>136</v>
      </c>
      <c r="BM239" s="183" t="s">
        <v>275</v>
      </c>
    </row>
    <row r="240" s="12" customFormat="1" ht="22.8" customHeight="1">
      <c r="A240" s="12"/>
      <c r="B240" s="158"/>
      <c r="C240" s="12"/>
      <c r="D240" s="159" t="s">
        <v>72</v>
      </c>
      <c r="E240" s="169" t="s">
        <v>276</v>
      </c>
      <c r="F240" s="169" t="s">
        <v>277</v>
      </c>
      <c r="G240" s="12"/>
      <c r="H240" s="12"/>
      <c r="I240" s="161"/>
      <c r="J240" s="170">
        <f>BK240</f>
        <v>0</v>
      </c>
      <c r="K240" s="12"/>
      <c r="L240" s="158"/>
      <c r="M240" s="163"/>
      <c r="N240" s="164"/>
      <c r="O240" s="164"/>
      <c r="P240" s="165">
        <f>SUM(P241:P245)</f>
        <v>0</v>
      </c>
      <c r="Q240" s="164"/>
      <c r="R240" s="165">
        <f>SUM(R241:R245)</f>
        <v>0</v>
      </c>
      <c r="S240" s="164"/>
      <c r="T240" s="166">
        <f>SUM(T241:T245)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59" t="s">
        <v>81</v>
      </c>
      <c r="AT240" s="167" t="s">
        <v>72</v>
      </c>
      <c r="AU240" s="167" t="s">
        <v>81</v>
      </c>
      <c r="AY240" s="159" t="s">
        <v>135</v>
      </c>
      <c r="BK240" s="168">
        <f>SUM(BK241:BK245)</f>
        <v>0</v>
      </c>
    </row>
    <row r="241" s="2" customFormat="1" ht="24.15" customHeight="1">
      <c r="A241" s="38"/>
      <c r="B241" s="171"/>
      <c r="C241" s="172" t="s">
        <v>278</v>
      </c>
      <c r="D241" s="172" t="s">
        <v>138</v>
      </c>
      <c r="E241" s="173" t="s">
        <v>279</v>
      </c>
      <c r="F241" s="174" t="s">
        <v>280</v>
      </c>
      <c r="G241" s="175" t="s">
        <v>211</v>
      </c>
      <c r="H241" s="176">
        <v>3.3010000000000002</v>
      </c>
      <c r="I241" s="177"/>
      <c r="J241" s="178">
        <f>ROUND(I241*H241,2)</f>
        <v>0</v>
      </c>
      <c r="K241" s="174" t="s">
        <v>150</v>
      </c>
      <c r="L241" s="39"/>
      <c r="M241" s="179" t="s">
        <v>1</v>
      </c>
      <c r="N241" s="180" t="s">
        <v>38</v>
      </c>
      <c r="O241" s="77"/>
      <c r="P241" s="181">
        <f>O241*H241</f>
        <v>0</v>
      </c>
      <c r="Q241" s="181">
        <v>0</v>
      </c>
      <c r="R241" s="181">
        <f>Q241*H241</f>
        <v>0</v>
      </c>
      <c r="S241" s="181">
        <v>0</v>
      </c>
      <c r="T241" s="182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83" t="s">
        <v>136</v>
      </c>
      <c r="AT241" s="183" t="s">
        <v>138</v>
      </c>
      <c r="AU241" s="183" t="s">
        <v>83</v>
      </c>
      <c r="AY241" s="19" t="s">
        <v>135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9" t="s">
        <v>81</v>
      </c>
      <c r="BK241" s="184">
        <f>ROUND(I241*H241,2)</f>
        <v>0</v>
      </c>
      <c r="BL241" s="19" t="s">
        <v>136</v>
      </c>
      <c r="BM241" s="183" t="s">
        <v>281</v>
      </c>
    </row>
    <row r="242" s="2" customFormat="1" ht="24.15" customHeight="1">
      <c r="A242" s="38"/>
      <c r="B242" s="171"/>
      <c r="C242" s="172" t="s">
        <v>282</v>
      </c>
      <c r="D242" s="172" t="s">
        <v>138</v>
      </c>
      <c r="E242" s="173" t="s">
        <v>283</v>
      </c>
      <c r="F242" s="174" t="s">
        <v>284</v>
      </c>
      <c r="G242" s="175" t="s">
        <v>211</v>
      </c>
      <c r="H242" s="176">
        <v>3.3010000000000002</v>
      </c>
      <c r="I242" s="177"/>
      <c r="J242" s="178">
        <f>ROUND(I242*H242,2)</f>
        <v>0</v>
      </c>
      <c r="K242" s="174" t="s">
        <v>150</v>
      </c>
      <c r="L242" s="39"/>
      <c r="M242" s="179" t="s">
        <v>1</v>
      </c>
      <c r="N242" s="180" t="s">
        <v>38</v>
      </c>
      <c r="O242" s="77"/>
      <c r="P242" s="181">
        <f>O242*H242</f>
        <v>0</v>
      </c>
      <c r="Q242" s="181">
        <v>0</v>
      </c>
      <c r="R242" s="181">
        <f>Q242*H242</f>
        <v>0</v>
      </c>
      <c r="S242" s="181">
        <v>0</v>
      </c>
      <c r="T242" s="182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83" t="s">
        <v>136</v>
      </c>
      <c r="AT242" s="183" t="s">
        <v>138</v>
      </c>
      <c r="AU242" s="183" t="s">
        <v>83</v>
      </c>
      <c r="AY242" s="19" t="s">
        <v>135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9" t="s">
        <v>81</v>
      </c>
      <c r="BK242" s="184">
        <f>ROUND(I242*H242,2)</f>
        <v>0</v>
      </c>
      <c r="BL242" s="19" t="s">
        <v>136</v>
      </c>
      <c r="BM242" s="183" t="s">
        <v>285</v>
      </c>
    </row>
    <row r="243" s="2" customFormat="1" ht="24.15" customHeight="1">
      <c r="A243" s="38"/>
      <c r="B243" s="171"/>
      <c r="C243" s="172" t="s">
        <v>286</v>
      </c>
      <c r="D243" s="172" t="s">
        <v>138</v>
      </c>
      <c r="E243" s="173" t="s">
        <v>287</v>
      </c>
      <c r="F243" s="174" t="s">
        <v>288</v>
      </c>
      <c r="G243" s="175" t="s">
        <v>211</v>
      </c>
      <c r="H243" s="176">
        <v>46.213999999999999</v>
      </c>
      <c r="I243" s="177"/>
      <c r="J243" s="178">
        <f>ROUND(I243*H243,2)</f>
        <v>0</v>
      </c>
      <c r="K243" s="174" t="s">
        <v>150</v>
      </c>
      <c r="L243" s="39"/>
      <c r="M243" s="179" t="s">
        <v>1</v>
      </c>
      <c r="N243" s="180" t="s">
        <v>38</v>
      </c>
      <c r="O243" s="77"/>
      <c r="P243" s="181">
        <f>O243*H243</f>
        <v>0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83" t="s">
        <v>136</v>
      </c>
      <c r="AT243" s="183" t="s">
        <v>138</v>
      </c>
      <c r="AU243" s="183" t="s">
        <v>83</v>
      </c>
      <c r="AY243" s="19" t="s">
        <v>135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9" t="s">
        <v>81</v>
      </c>
      <c r="BK243" s="184">
        <f>ROUND(I243*H243,2)</f>
        <v>0</v>
      </c>
      <c r="BL243" s="19" t="s">
        <v>136</v>
      </c>
      <c r="BM243" s="183" t="s">
        <v>289</v>
      </c>
    </row>
    <row r="244" s="14" customFormat="1">
      <c r="A244" s="14"/>
      <c r="B244" s="193"/>
      <c r="C244" s="14"/>
      <c r="D244" s="186" t="s">
        <v>143</v>
      </c>
      <c r="E244" s="14"/>
      <c r="F244" s="195" t="s">
        <v>290</v>
      </c>
      <c r="G244" s="14"/>
      <c r="H244" s="196">
        <v>46.213999999999999</v>
      </c>
      <c r="I244" s="197"/>
      <c r="J244" s="14"/>
      <c r="K244" s="14"/>
      <c r="L244" s="193"/>
      <c r="M244" s="198"/>
      <c r="N244" s="199"/>
      <c r="O244" s="199"/>
      <c r="P244" s="199"/>
      <c r="Q244" s="199"/>
      <c r="R244" s="199"/>
      <c r="S244" s="199"/>
      <c r="T244" s="20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4" t="s">
        <v>143</v>
      </c>
      <c r="AU244" s="194" t="s">
        <v>83</v>
      </c>
      <c r="AV244" s="14" t="s">
        <v>83</v>
      </c>
      <c r="AW244" s="14" t="s">
        <v>3</v>
      </c>
      <c r="AX244" s="14" t="s">
        <v>81</v>
      </c>
      <c r="AY244" s="194" t="s">
        <v>135</v>
      </c>
    </row>
    <row r="245" s="2" customFormat="1" ht="44.25" customHeight="1">
      <c r="A245" s="38"/>
      <c r="B245" s="171"/>
      <c r="C245" s="172" t="s">
        <v>291</v>
      </c>
      <c r="D245" s="172" t="s">
        <v>138</v>
      </c>
      <c r="E245" s="173" t="s">
        <v>292</v>
      </c>
      <c r="F245" s="174" t="s">
        <v>293</v>
      </c>
      <c r="G245" s="175" t="s">
        <v>211</v>
      </c>
      <c r="H245" s="176">
        <v>3.3010000000000002</v>
      </c>
      <c r="I245" s="177"/>
      <c r="J245" s="178">
        <f>ROUND(I245*H245,2)</f>
        <v>0</v>
      </c>
      <c r="K245" s="174" t="s">
        <v>150</v>
      </c>
      <c r="L245" s="39"/>
      <c r="M245" s="179" t="s">
        <v>1</v>
      </c>
      <c r="N245" s="180" t="s">
        <v>38</v>
      </c>
      <c r="O245" s="77"/>
      <c r="P245" s="181">
        <f>O245*H245</f>
        <v>0</v>
      </c>
      <c r="Q245" s="181">
        <v>0</v>
      </c>
      <c r="R245" s="181">
        <f>Q245*H245</f>
        <v>0</v>
      </c>
      <c r="S245" s="181">
        <v>0</v>
      </c>
      <c r="T245" s="182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83" t="s">
        <v>136</v>
      </c>
      <c r="AT245" s="183" t="s">
        <v>138</v>
      </c>
      <c r="AU245" s="183" t="s">
        <v>83</v>
      </c>
      <c r="AY245" s="19" t="s">
        <v>135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9" t="s">
        <v>81</v>
      </c>
      <c r="BK245" s="184">
        <f>ROUND(I245*H245,2)</f>
        <v>0</v>
      </c>
      <c r="BL245" s="19" t="s">
        <v>136</v>
      </c>
      <c r="BM245" s="183" t="s">
        <v>294</v>
      </c>
    </row>
    <row r="246" s="12" customFormat="1" ht="22.8" customHeight="1">
      <c r="A246" s="12"/>
      <c r="B246" s="158"/>
      <c r="C246" s="12"/>
      <c r="D246" s="159" t="s">
        <v>72</v>
      </c>
      <c r="E246" s="169" t="s">
        <v>295</v>
      </c>
      <c r="F246" s="169" t="s">
        <v>296</v>
      </c>
      <c r="G246" s="12"/>
      <c r="H246" s="12"/>
      <c r="I246" s="161"/>
      <c r="J246" s="170">
        <f>BK246</f>
        <v>0</v>
      </c>
      <c r="K246" s="12"/>
      <c r="L246" s="158"/>
      <c r="M246" s="163"/>
      <c r="N246" s="164"/>
      <c r="O246" s="164"/>
      <c r="P246" s="165">
        <f>P247</f>
        <v>0</v>
      </c>
      <c r="Q246" s="164"/>
      <c r="R246" s="165">
        <f>R247</f>
        <v>0</v>
      </c>
      <c r="S246" s="164"/>
      <c r="T246" s="166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59" t="s">
        <v>81</v>
      </c>
      <c r="AT246" s="167" t="s">
        <v>72</v>
      </c>
      <c r="AU246" s="167" t="s">
        <v>81</v>
      </c>
      <c r="AY246" s="159" t="s">
        <v>135</v>
      </c>
      <c r="BK246" s="168">
        <f>BK247</f>
        <v>0</v>
      </c>
    </row>
    <row r="247" s="2" customFormat="1" ht="16.5" customHeight="1">
      <c r="A247" s="38"/>
      <c r="B247" s="171"/>
      <c r="C247" s="172" t="s">
        <v>297</v>
      </c>
      <c r="D247" s="172" t="s">
        <v>138</v>
      </c>
      <c r="E247" s="173" t="s">
        <v>298</v>
      </c>
      <c r="F247" s="174" t="s">
        <v>299</v>
      </c>
      <c r="G247" s="175" t="s">
        <v>211</v>
      </c>
      <c r="H247" s="176">
        <v>3.839</v>
      </c>
      <c r="I247" s="177"/>
      <c r="J247" s="178">
        <f>ROUND(I247*H247,2)</f>
        <v>0</v>
      </c>
      <c r="K247" s="174" t="s">
        <v>150</v>
      </c>
      <c r="L247" s="39"/>
      <c r="M247" s="179" t="s">
        <v>1</v>
      </c>
      <c r="N247" s="180" t="s">
        <v>38</v>
      </c>
      <c r="O247" s="77"/>
      <c r="P247" s="181">
        <f>O247*H247</f>
        <v>0</v>
      </c>
      <c r="Q247" s="181">
        <v>0</v>
      </c>
      <c r="R247" s="181">
        <f>Q247*H247</f>
        <v>0</v>
      </c>
      <c r="S247" s="181">
        <v>0</v>
      </c>
      <c r="T247" s="18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83" t="s">
        <v>136</v>
      </c>
      <c r="AT247" s="183" t="s">
        <v>138</v>
      </c>
      <c r="AU247" s="183" t="s">
        <v>83</v>
      </c>
      <c r="AY247" s="19" t="s">
        <v>135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9" t="s">
        <v>81</v>
      </c>
      <c r="BK247" s="184">
        <f>ROUND(I247*H247,2)</f>
        <v>0</v>
      </c>
      <c r="BL247" s="19" t="s">
        <v>136</v>
      </c>
      <c r="BM247" s="183" t="s">
        <v>300</v>
      </c>
    </row>
    <row r="248" s="12" customFormat="1" ht="25.92" customHeight="1">
      <c r="A248" s="12"/>
      <c r="B248" s="158"/>
      <c r="C248" s="12"/>
      <c r="D248" s="159" t="s">
        <v>72</v>
      </c>
      <c r="E248" s="160" t="s">
        <v>301</v>
      </c>
      <c r="F248" s="160" t="s">
        <v>302</v>
      </c>
      <c r="G248" s="12"/>
      <c r="H248" s="12"/>
      <c r="I248" s="161"/>
      <c r="J248" s="162">
        <f>BK248</f>
        <v>0</v>
      </c>
      <c r="K248" s="12"/>
      <c r="L248" s="158"/>
      <c r="M248" s="163"/>
      <c r="N248" s="164"/>
      <c r="O248" s="164"/>
      <c r="P248" s="165">
        <f>P249+P258+P264+P269+P271+P307+P323+P331</f>
        <v>0</v>
      </c>
      <c r="Q248" s="164"/>
      <c r="R248" s="165">
        <f>R249+R258+R264+R269+R271+R307+R323+R331</f>
        <v>0.76899581000000006</v>
      </c>
      <c r="S248" s="164"/>
      <c r="T248" s="166">
        <f>T249+T258+T264+T269+T271+T307+T323+T331</f>
        <v>0.171981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59" t="s">
        <v>83</v>
      </c>
      <c r="AT248" s="167" t="s">
        <v>72</v>
      </c>
      <c r="AU248" s="167" t="s">
        <v>73</v>
      </c>
      <c r="AY248" s="159" t="s">
        <v>135</v>
      </c>
      <c r="BK248" s="168">
        <f>BK249+BK258+BK264+BK269+BK271+BK307+BK323+BK331</f>
        <v>0</v>
      </c>
    </row>
    <row r="249" s="12" customFormat="1" ht="22.8" customHeight="1">
      <c r="A249" s="12"/>
      <c r="B249" s="158"/>
      <c r="C249" s="12"/>
      <c r="D249" s="159" t="s">
        <v>72</v>
      </c>
      <c r="E249" s="169" t="s">
        <v>303</v>
      </c>
      <c r="F249" s="169" t="s">
        <v>304</v>
      </c>
      <c r="G249" s="12"/>
      <c r="H249" s="12"/>
      <c r="I249" s="161"/>
      <c r="J249" s="170">
        <f>BK249</f>
        <v>0</v>
      </c>
      <c r="K249" s="12"/>
      <c r="L249" s="158"/>
      <c r="M249" s="163"/>
      <c r="N249" s="164"/>
      <c r="O249" s="164"/>
      <c r="P249" s="165">
        <f>SUM(P250:P257)</f>
        <v>0</v>
      </c>
      <c r="Q249" s="164"/>
      <c r="R249" s="165">
        <f>SUM(R250:R257)</f>
        <v>0.11237000000000001</v>
      </c>
      <c r="S249" s="164"/>
      <c r="T249" s="166">
        <f>SUM(T250:T257)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59" t="s">
        <v>83</v>
      </c>
      <c r="AT249" s="167" t="s">
        <v>72</v>
      </c>
      <c r="AU249" s="167" t="s">
        <v>81</v>
      </c>
      <c r="AY249" s="159" t="s">
        <v>135</v>
      </c>
      <c r="BK249" s="168">
        <f>SUM(BK250:BK257)</f>
        <v>0</v>
      </c>
    </row>
    <row r="250" s="2" customFormat="1" ht="24.15" customHeight="1">
      <c r="A250" s="38"/>
      <c r="B250" s="171"/>
      <c r="C250" s="172" t="s">
        <v>305</v>
      </c>
      <c r="D250" s="172" t="s">
        <v>138</v>
      </c>
      <c r="E250" s="173" t="s">
        <v>306</v>
      </c>
      <c r="F250" s="174" t="s">
        <v>307</v>
      </c>
      <c r="G250" s="175" t="s">
        <v>149</v>
      </c>
      <c r="H250" s="176">
        <v>17</v>
      </c>
      <c r="I250" s="177"/>
      <c r="J250" s="178">
        <f>ROUND(I250*H250,2)</f>
        <v>0</v>
      </c>
      <c r="K250" s="174" t="s">
        <v>150</v>
      </c>
      <c r="L250" s="39"/>
      <c r="M250" s="179" t="s">
        <v>1</v>
      </c>
      <c r="N250" s="180" t="s">
        <v>38</v>
      </c>
      <c r="O250" s="77"/>
      <c r="P250" s="181">
        <f>O250*H250</f>
        <v>0</v>
      </c>
      <c r="Q250" s="181">
        <v>0.00040000000000000002</v>
      </c>
      <c r="R250" s="181">
        <f>Q250*H250</f>
        <v>0.0068000000000000005</v>
      </c>
      <c r="S250" s="181">
        <v>0</v>
      </c>
      <c r="T250" s="182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83" t="s">
        <v>208</v>
      </c>
      <c r="AT250" s="183" t="s">
        <v>138</v>
      </c>
      <c r="AU250" s="183" t="s">
        <v>83</v>
      </c>
      <c r="AY250" s="19" t="s">
        <v>135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19" t="s">
        <v>81</v>
      </c>
      <c r="BK250" s="184">
        <f>ROUND(I250*H250,2)</f>
        <v>0</v>
      </c>
      <c r="BL250" s="19" t="s">
        <v>208</v>
      </c>
      <c r="BM250" s="183" t="s">
        <v>308</v>
      </c>
    </row>
    <row r="251" s="13" customFormat="1">
      <c r="A251" s="13"/>
      <c r="B251" s="185"/>
      <c r="C251" s="13"/>
      <c r="D251" s="186" t="s">
        <v>143</v>
      </c>
      <c r="E251" s="187" t="s">
        <v>1</v>
      </c>
      <c r="F251" s="188" t="s">
        <v>163</v>
      </c>
      <c r="G251" s="13"/>
      <c r="H251" s="187" t="s">
        <v>1</v>
      </c>
      <c r="I251" s="189"/>
      <c r="J251" s="13"/>
      <c r="K251" s="13"/>
      <c r="L251" s="185"/>
      <c r="M251" s="190"/>
      <c r="N251" s="191"/>
      <c r="O251" s="191"/>
      <c r="P251" s="191"/>
      <c r="Q251" s="191"/>
      <c r="R251" s="191"/>
      <c r="S251" s="191"/>
      <c r="T251" s="19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7" t="s">
        <v>143</v>
      </c>
      <c r="AU251" s="187" t="s">
        <v>83</v>
      </c>
      <c r="AV251" s="13" t="s">
        <v>81</v>
      </c>
      <c r="AW251" s="13" t="s">
        <v>30</v>
      </c>
      <c r="AX251" s="13" t="s">
        <v>73</v>
      </c>
      <c r="AY251" s="187" t="s">
        <v>135</v>
      </c>
    </row>
    <row r="252" s="14" customFormat="1">
      <c r="A252" s="14"/>
      <c r="B252" s="193"/>
      <c r="C252" s="14"/>
      <c r="D252" s="186" t="s">
        <v>143</v>
      </c>
      <c r="E252" s="194" t="s">
        <v>1</v>
      </c>
      <c r="F252" s="195" t="s">
        <v>215</v>
      </c>
      <c r="G252" s="14"/>
      <c r="H252" s="196">
        <v>17</v>
      </c>
      <c r="I252" s="197"/>
      <c r="J252" s="14"/>
      <c r="K252" s="14"/>
      <c r="L252" s="193"/>
      <c r="M252" s="198"/>
      <c r="N252" s="199"/>
      <c r="O252" s="199"/>
      <c r="P252" s="199"/>
      <c r="Q252" s="199"/>
      <c r="R252" s="199"/>
      <c r="S252" s="199"/>
      <c r="T252" s="20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194" t="s">
        <v>143</v>
      </c>
      <c r="AU252" s="194" t="s">
        <v>83</v>
      </c>
      <c r="AV252" s="14" t="s">
        <v>83</v>
      </c>
      <c r="AW252" s="14" t="s">
        <v>30</v>
      </c>
      <c r="AX252" s="14" t="s">
        <v>73</v>
      </c>
      <c r="AY252" s="194" t="s">
        <v>135</v>
      </c>
    </row>
    <row r="253" s="15" customFormat="1">
      <c r="A253" s="15"/>
      <c r="B253" s="201"/>
      <c r="C253" s="15"/>
      <c r="D253" s="186" t="s">
        <v>143</v>
      </c>
      <c r="E253" s="202" t="s">
        <v>1</v>
      </c>
      <c r="F253" s="203" t="s">
        <v>146</v>
      </c>
      <c r="G253" s="15"/>
      <c r="H253" s="204">
        <v>17</v>
      </c>
      <c r="I253" s="205"/>
      <c r="J253" s="15"/>
      <c r="K253" s="15"/>
      <c r="L253" s="201"/>
      <c r="M253" s="206"/>
      <c r="N253" s="207"/>
      <c r="O253" s="207"/>
      <c r="P253" s="207"/>
      <c r="Q253" s="207"/>
      <c r="R253" s="207"/>
      <c r="S253" s="207"/>
      <c r="T253" s="208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02" t="s">
        <v>143</v>
      </c>
      <c r="AU253" s="202" t="s">
        <v>83</v>
      </c>
      <c r="AV253" s="15" t="s">
        <v>136</v>
      </c>
      <c r="AW253" s="15" t="s">
        <v>30</v>
      </c>
      <c r="AX253" s="15" t="s">
        <v>81</v>
      </c>
      <c r="AY253" s="202" t="s">
        <v>135</v>
      </c>
    </row>
    <row r="254" s="2" customFormat="1" ht="49.05" customHeight="1">
      <c r="A254" s="38"/>
      <c r="B254" s="171"/>
      <c r="C254" s="209" t="s">
        <v>309</v>
      </c>
      <c r="D254" s="209" t="s">
        <v>310</v>
      </c>
      <c r="E254" s="210" t="s">
        <v>311</v>
      </c>
      <c r="F254" s="211" t="s">
        <v>312</v>
      </c>
      <c r="G254" s="212" t="s">
        <v>149</v>
      </c>
      <c r="H254" s="213">
        <v>19.550000000000001</v>
      </c>
      <c r="I254" s="214"/>
      <c r="J254" s="215">
        <f>ROUND(I254*H254,2)</f>
        <v>0</v>
      </c>
      <c r="K254" s="211" t="s">
        <v>150</v>
      </c>
      <c r="L254" s="216"/>
      <c r="M254" s="217" t="s">
        <v>1</v>
      </c>
      <c r="N254" s="218" t="s">
        <v>38</v>
      </c>
      <c r="O254" s="77"/>
      <c r="P254" s="181">
        <f>O254*H254</f>
        <v>0</v>
      </c>
      <c r="Q254" s="181">
        <v>0.0054000000000000003</v>
      </c>
      <c r="R254" s="181">
        <f>Q254*H254</f>
        <v>0.10557000000000001</v>
      </c>
      <c r="S254" s="181">
        <v>0</v>
      </c>
      <c r="T254" s="182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83" t="s">
        <v>286</v>
      </c>
      <c r="AT254" s="183" t="s">
        <v>310</v>
      </c>
      <c r="AU254" s="183" t="s">
        <v>83</v>
      </c>
      <c r="AY254" s="19" t="s">
        <v>135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19" t="s">
        <v>81</v>
      </c>
      <c r="BK254" s="184">
        <f>ROUND(I254*H254,2)</f>
        <v>0</v>
      </c>
      <c r="BL254" s="19" t="s">
        <v>208</v>
      </c>
      <c r="BM254" s="183" t="s">
        <v>313</v>
      </c>
    </row>
    <row r="255" s="14" customFormat="1">
      <c r="A255" s="14"/>
      <c r="B255" s="193"/>
      <c r="C255" s="14"/>
      <c r="D255" s="186" t="s">
        <v>143</v>
      </c>
      <c r="E255" s="14"/>
      <c r="F255" s="195" t="s">
        <v>314</v>
      </c>
      <c r="G255" s="14"/>
      <c r="H255" s="196">
        <v>19.550000000000001</v>
      </c>
      <c r="I255" s="197"/>
      <c r="J255" s="14"/>
      <c r="K255" s="14"/>
      <c r="L255" s="193"/>
      <c r="M255" s="198"/>
      <c r="N255" s="199"/>
      <c r="O255" s="199"/>
      <c r="P255" s="199"/>
      <c r="Q255" s="199"/>
      <c r="R255" s="199"/>
      <c r="S255" s="199"/>
      <c r="T255" s="20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94" t="s">
        <v>143</v>
      </c>
      <c r="AU255" s="194" t="s">
        <v>83</v>
      </c>
      <c r="AV255" s="14" t="s">
        <v>83</v>
      </c>
      <c r="AW255" s="14" t="s">
        <v>3</v>
      </c>
      <c r="AX255" s="14" t="s">
        <v>81</v>
      </c>
      <c r="AY255" s="194" t="s">
        <v>135</v>
      </c>
    </row>
    <row r="256" s="2" customFormat="1" ht="24.15" customHeight="1">
      <c r="A256" s="38"/>
      <c r="B256" s="171"/>
      <c r="C256" s="172" t="s">
        <v>315</v>
      </c>
      <c r="D256" s="172" t="s">
        <v>138</v>
      </c>
      <c r="E256" s="173" t="s">
        <v>316</v>
      </c>
      <c r="F256" s="174" t="s">
        <v>317</v>
      </c>
      <c r="G256" s="175" t="s">
        <v>211</v>
      </c>
      <c r="H256" s="176">
        <v>0.112</v>
      </c>
      <c r="I256" s="177"/>
      <c r="J256" s="178">
        <f>ROUND(I256*H256,2)</f>
        <v>0</v>
      </c>
      <c r="K256" s="174" t="s">
        <v>150</v>
      </c>
      <c r="L256" s="39"/>
      <c r="M256" s="179" t="s">
        <v>1</v>
      </c>
      <c r="N256" s="180" t="s">
        <v>38</v>
      </c>
      <c r="O256" s="77"/>
      <c r="P256" s="181">
        <f>O256*H256</f>
        <v>0</v>
      </c>
      <c r="Q256" s="181">
        <v>0</v>
      </c>
      <c r="R256" s="181">
        <f>Q256*H256</f>
        <v>0</v>
      </c>
      <c r="S256" s="181">
        <v>0</v>
      </c>
      <c r="T256" s="182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83" t="s">
        <v>208</v>
      </c>
      <c r="AT256" s="183" t="s">
        <v>138</v>
      </c>
      <c r="AU256" s="183" t="s">
        <v>83</v>
      </c>
      <c r="AY256" s="19" t="s">
        <v>135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9" t="s">
        <v>81</v>
      </c>
      <c r="BK256" s="184">
        <f>ROUND(I256*H256,2)</f>
        <v>0</v>
      </c>
      <c r="BL256" s="19" t="s">
        <v>208</v>
      </c>
      <c r="BM256" s="183" t="s">
        <v>318</v>
      </c>
    </row>
    <row r="257" s="2" customFormat="1" ht="24.15" customHeight="1">
      <c r="A257" s="38"/>
      <c r="B257" s="171"/>
      <c r="C257" s="172" t="s">
        <v>319</v>
      </c>
      <c r="D257" s="172" t="s">
        <v>138</v>
      </c>
      <c r="E257" s="173" t="s">
        <v>320</v>
      </c>
      <c r="F257" s="174" t="s">
        <v>321</v>
      </c>
      <c r="G257" s="175" t="s">
        <v>211</v>
      </c>
      <c r="H257" s="176">
        <v>0.112</v>
      </c>
      <c r="I257" s="177"/>
      <c r="J257" s="178">
        <f>ROUND(I257*H257,2)</f>
        <v>0</v>
      </c>
      <c r="K257" s="174" t="s">
        <v>150</v>
      </c>
      <c r="L257" s="39"/>
      <c r="M257" s="179" t="s">
        <v>1</v>
      </c>
      <c r="N257" s="180" t="s">
        <v>38</v>
      </c>
      <c r="O257" s="77"/>
      <c r="P257" s="181">
        <f>O257*H257</f>
        <v>0</v>
      </c>
      <c r="Q257" s="181">
        <v>0</v>
      </c>
      <c r="R257" s="181">
        <f>Q257*H257</f>
        <v>0</v>
      </c>
      <c r="S257" s="181">
        <v>0</v>
      </c>
      <c r="T257" s="18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83" t="s">
        <v>208</v>
      </c>
      <c r="AT257" s="183" t="s">
        <v>138</v>
      </c>
      <c r="AU257" s="183" t="s">
        <v>83</v>
      </c>
      <c r="AY257" s="19" t="s">
        <v>135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9" t="s">
        <v>81</v>
      </c>
      <c r="BK257" s="184">
        <f>ROUND(I257*H257,2)</f>
        <v>0</v>
      </c>
      <c r="BL257" s="19" t="s">
        <v>208</v>
      </c>
      <c r="BM257" s="183" t="s">
        <v>322</v>
      </c>
    </row>
    <row r="258" s="12" customFormat="1" ht="22.8" customHeight="1">
      <c r="A258" s="12"/>
      <c r="B258" s="158"/>
      <c r="C258" s="12"/>
      <c r="D258" s="159" t="s">
        <v>72</v>
      </c>
      <c r="E258" s="169" t="s">
        <v>323</v>
      </c>
      <c r="F258" s="169" t="s">
        <v>324</v>
      </c>
      <c r="G258" s="12"/>
      <c r="H258" s="12"/>
      <c r="I258" s="161"/>
      <c r="J258" s="170">
        <f>BK258</f>
        <v>0</v>
      </c>
      <c r="K258" s="12"/>
      <c r="L258" s="158"/>
      <c r="M258" s="163"/>
      <c r="N258" s="164"/>
      <c r="O258" s="164"/>
      <c r="P258" s="165">
        <f>SUM(P259:P263)</f>
        <v>0</v>
      </c>
      <c r="Q258" s="164"/>
      <c r="R258" s="165">
        <f>SUM(R259:R263)</f>
        <v>0.028049999999999999</v>
      </c>
      <c r="S258" s="164"/>
      <c r="T258" s="166">
        <f>SUM(T259:T263)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59" t="s">
        <v>83</v>
      </c>
      <c r="AT258" s="167" t="s">
        <v>72</v>
      </c>
      <c r="AU258" s="167" t="s">
        <v>81</v>
      </c>
      <c r="AY258" s="159" t="s">
        <v>135</v>
      </c>
      <c r="BK258" s="168">
        <f>SUM(BK259:BK263)</f>
        <v>0</v>
      </c>
    </row>
    <row r="259" s="2" customFormat="1" ht="24.15" customHeight="1">
      <c r="A259" s="38"/>
      <c r="B259" s="171"/>
      <c r="C259" s="172" t="s">
        <v>325</v>
      </c>
      <c r="D259" s="172" t="s">
        <v>138</v>
      </c>
      <c r="E259" s="173" t="s">
        <v>326</v>
      </c>
      <c r="F259" s="174" t="s">
        <v>327</v>
      </c>
      <c r="G259" s="175" t="s">
        <v>149</v>
      </c>
      <c r="H259" s="176">
        <v>17</v>
      </c>
      <c r="I259" s="177"/>
      <c r="J259" s="178">
        <f>ROUND(I259*H259,2)</f>
        <v>0</v>
      </c>
      <c r="K259" s="174" t="s">
        <v>150</v>
      </c>
      <c r="L259" s="39"/>
      <c r="M259" s="179" t="s">
        <v>1</v>
      </c>
      <c r="N259" s="180" t="s">
        <v>38</v>
      </c>
      <c r="O259" s="77"/>
      <c r="P259" s="181">
        <f>O259*H259</f>
        <v>0</v>
      </c>
      <c r="Q259" s="181">
        <v>0</v>
      </c>
      <c r="R259" s="181">
        <f>Q259*H259</f>
        <v>0</v>
      </c>
      <c r="S259" s="181">
        <v>0</v>
      </c>
      <c r="T259" s="18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83" t="s">
        <v>208</v>
      </c>
      <c r="AT259" s="183" t="s">
        <v>138</v>
      </c>
      <c r="AU259" s="183" t="s">
        <v>83</v>
      </c>
      <c r="AY259" s="19" t="s">
        <v>135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9" t="s">
        <v>81</v>
      </c>
      <c r="BK259" s="184">
        <f>ROUND(I259*H259,2)</f>
        <v>0</v>
      </c>
      <c r="BL259" s="19" t="s">
        <v>208</v>
      </c>
      <c r="BM259" s="183" t="s">
        <v>328</v>
      </c>
    </row>
    <row r="260" s="2" customFormat="1" ht="24.15" customHeight="1">
      <c r="A260" s="38"/>
      <c r="B260" s="171"/>
      <c r="C260" s="209" t="s">
        <v>329</v>
      </c>
      <c r="D260" s="209" t="s">
        <v>310</v>
      </c>
      <c r="E260" s="210" t="s">
        <v>330</v>
      </c>
      <c r="F260" s="211" t="s">
        <v>331</v>
      </c>
      <c r="G260" s="212" t="s">
        <v>149</v>
      </c>
      <c r="H260" s="213">
        <v>18.699999999999999</v>
      </c>
      <c r="I260" s="214"/>
      <c r="J260" s="215">
        <f>ROUND(I260*H260,2)</f>
        <v>0</v>
      </c>
      <c r="K260" s="211" t="s">
        <v>150</v>
      </c>
      <c r="L260" s="216"/>
      <c r="M260" s="217" t="s">
        <v>1</v>
      </c>
      <c r="N260" s="218" t="s">
        <v>38</v>
      </c>
      <c r="O260" s="77"/>
      <c r="P260" s="181">
        <f>O260*H260</f>
        <v>0</v>
      </c>
      <c r="Q260" s="181">
        <v>0.0015</v>
      </c>
      <c r="R260" s="181">
        <f>Q260*H260</f>
        <v>0.028049999999999999</v>
      </c>
      <c r="S260" s="181">
        <v>0</v>
      </c>
      <c r="T260" s="182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83" t="s">
        <v>286</v>
      </c>
      <c r="AT260" s="183" t="s">
        <v>310</v>
      </c>
      <c r="AU260" s="183" t="s">
        <v>83</v>
      </c>
      <c r="AY260" s="19" t="s">
        <v>135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9" t="s">
        <v>81</v>
      </c>
      <c r="BK260" s="184">
        <f>ROUND(I260*H260,2)</f>
        <v>0</v>
      </c>
      <c r="BL260" s="19" t="s">
        <v>208</v>
      </c>
      <c r="BM260" s="183" t="s">
        <v>332</v>
      </c>
    </row>
    <row r="261" s="14" customFormat="1">
      <c r="A261" s="14"/>
      <c r="B261" s="193"/>
      <c r="C261" s="14"/>
      <c r="D261" s="186" t="s">
        <v>143</v>
      </c>
      <c r="E261" s="14"/>
      <c r="F261" s="195" t="s">
        <v>333</v>
      </c>
      <c r="G261" s="14"/>
      <c r="H261" s="196">
        <v>18.699999999999999</v>
      </c>
      <c r="I261" s="197"/>
      <c r="J261" s="14"/>
      <c r="K261" s="14"/>
      <c r="L261" s="193"/>
      <c r="M261" s="198"/>
      <c r="N261" s="199"/>
      <c r="O261" s="199"/>
      <c r="P261" s="199"/>
      <c r="Q261" s="199"/>
      <c r="R261" s="199"/>
      <c r="S261" s="199"/>
      <c r="T261" s="20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194" t="s">
        <v>143</v>
      </c>
      <c r="AU261" s="194" t="s">
        <v>83</v>
      </c>
      <c r="AV261" s="14" t="s">
        <v>83</v>
      </c>
      <c r="AW261" s="14" t="s">
        <v>3</v>
      </c>
      <c r="AX261" s="14" t="s">
        <v>81</v>
      </c>
      <c r="AY261" s="194" t="s">
        <v>135</v>
      </c>
    </row>
    <row r="262" s="2" customFormat="1" ht="24.15" customHeight="1">
      <c r="A262" s="38"/>
      <c r="B262" s="171"/>
      <c r="C262" s="172" t="s">
        <v>334</v>
      </c>
      <c r="D262" s="172" t="s">
        <v>138</v>
      </c>
      <c r="E262" s="173" t="s">
        <v>335</v>
      </c>
      <c r="F262" s="174" t="s">
        <v>336</v>
      </c>
      <c r="G262" s="175" t="s">
        <v>211</v>
      </c>
      <c r="H262" s="176">
        <v>0.028000000000000001</v>
      </c>
      <c r="I262" s="177"/>
      <c r="J262" s="178">
        <f>ROUND(I262*H262,2)</f>
        <v>0</v>
      </c>
      <c r="K262" s="174" t="s">
        <v>150</v>
      </c>
      <c r="L262" s="39"/>
      <c r="M262" s="179" t="s">
        <v>1</v>
      </c>
      <c r="N262" s="180" t="s">
        <v>38</v>
      </c>
      <c r="O262" s="77"/>
      <c r="P262" s="181">
        <f>O262*H262</f>
        <v>0</v>
      </c>
      <c r="Q262" s="181">
        <v>0</v>
      </c>
      <c r="R262" s="181">
        <f>Q262*H262</f>
        <v>0</v>
      </c>
      <c r="S262" s="181">
        <v>0</v>
      </c>
      <c r="T262" s="18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83" t="s">
        <v>208</v>
      </c>
      <c r="AT262" s="183" t="s">
        <v>138</v>
      </c>
      <c r="AU262" s="183" t="s">
        <v>83</v>
      </c>
      <c r="AY262" s="19" t="s">
        <v>135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9" t="s">
        <v>81</v>
      </c>
      <c r="BK262" s="184">
        <f>ROUND(I262*H262,2)</f>
        <v>0</v>
      </c>
      <c r="BL262" s="19" t="s">
        <v>208</v>
      </c>
      <c r="BM262" s="183" t="s">
        <v>337</v>
      </c>
    </row>
    <row r="263" s="2" customFormat="1" ht="24.15" customHeight="1">
      <c r="A263" s="38"/>
      <c r="B263" s="171"/>
      <c r="C263" s="172" t="s">
        <v>338</v>
      </c>
      <c r="D263" s="172" t="s">
        <v>138</v>
      </c>
      <c r="E263" s="173" t="s">
        <v>339</v>
      </c>
      <c r="F263" s="174" t="s">
        <v>340</v>
      </c>
      <c r="G263" s="175" t="s">
        <v>211</v>
      </c>
      <c r="H263" s="176">
        <v>0.028000000000000001</v>
      </c>
      <c r="I263" s="177"/>
      <c r="J263" s="178">
        <f>ROUND(I263*H263,2)</f>
        <v>0</v>
      </c>
      <c r="K263" s="174" t="s">
        <v>150</v>
      </c>
      <c r="L263" s="39"/>
      <c r="M263" s="179" t="s">
        <v>1</v>
      </c>
      <c r="N263" s="180" t="s">
        <v>38</v>
      </c>
      <c r="O263" s="77"/>
      <c r="P263" s="181">
        <f>O263*H263</f>
        <v>0</v>
      </c>
      <c r="Q263" s="181">
        <v>0</v>
      </c>
      <c r="R263" s="181">
        <f>Q263*H263</f>
        <v>0</v>
      </c>
      <c r="S263" s="181">
        <v>0</v>
      </c>
      <c r="T263" s="182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83" t="s">
        <v>208</v>
      </c>
      <c r="AT263" s="183" t="s">
        <v>138</v>
      </c>
      <c r="AU263" s="183" t="s">
        <v>83</v>
      </c>
      <c r="AY263" s="19" t="s">
        <v>135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9" t="s">
        <v>81</v>
      </c>
      <c r="BK263" s="184">
        <f>ROUND(I263*H263,2)</f>
        <v>0</v>
      </c>
      <c r="BL263" s="19" t="s">
        <v>208</v>
      </c>
      <c r="BM263" s="183" t="s">
        <v>341</v>
      </c>
    </row>
    <row r="264" s="12" customFormat="1" ht="22.8" customHeight="1">
      <c r="A264" s="12"/>
      <c r="B264" s="158"/>
      <c r="C264" s="12"/>
      <c r="D264" s="159" t="s">
        <v>72</v>
      </c>
      <c r="E264" s="169" t="s">
        <v>342</v>
      </c>
      <c r="F264" s="169" t="s">
        <v>343</v>
      </c>
      <c r="G264" s="12"/>
      <c r="H264" s="12"/>
      <c r="I264" s="161"/>
      <c r="J264" s="170">
        <f>BK264</f>
        <v>0</v>
      </c>
      <c r="K264" s="12"/>
      <c r="L264" s="158"/>
      <c r="M264" s="163"/>
      <c r="N264" s="164"/>
      <c r="O264" s="164"/>
      <c r="P264" s="165">
        <f>SUM(P265:P268)</f>
        <v>0</v>
      </c>
      <c r="Q264" s="164"/>
      <c r="R264" s="165">
        <f>SUM(R265:R268)</f>
        <v>0.045407700000000002</v>
      </c>
      <c r="S264" s="164"/>
      <c r="T264" s="166">
        <f>SUM(T265:T268)</f>
        <v>0.081501000000000004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59" t="s">
        <v>83</v>
      </c>
      <c r="AT264" s="167" t="s">
        <v>72</v>
      </c>
      <c r="AU264" s="167" t="s">
        <v>81</v>
      </c>
      <c r="AY264" s="159" t="s">
        <v>135</v>
      </c>
      <c r="BK264" s="168">
        <f>SUM(BK265:BK268)</f>
        <v>0</v>
      </c>
    </row>
    <row r="265" s="2" customFormat="1" ht="24.15" customHeight="1">
      <c r="A265" s="38"/>
      <c r="B265" s="171"/>
      <c r="C265" s="172" t="s">
        <v>344</v>
      </c>
      <c r="D265" s="172" t="s">
        <v>138</v>
      </c>
      <c r="E265" s="173" t="s">
        <v>345</v>
      </c>
      <c r="F265" s="174" t="s">
        <v>346</v>
      </c>
      <c r="G265" s="175" t="s">
        <v>149</v>
      </c>
      <c r="H265" s="176">
        <v>38.810000000000002</v>
      </c>
      <c r="I265" s="177"/>
      <c r="J265" s="178">
        <f>ROUND(I265*H265,2)</f>
        <v>0</v>
      </c>
      <c r="K265" s="174" t="s">
        <v>1</v>
      </c>
      <c r="L265" s="39"/>
      <c r="M265" s="179" t="s">
        <v>1</v>
      </c>
      <c r="N265" s="180" t="s">
        <v>38</v>
      </c>
      <c r="O265" s="77"/>
      <c r="P265" s="181">
        <f>O265*H265</f>
        <v>0</v>
      </c>
      <c r="Q265" s="181">
        <v>0.00117</v>
      </c>
      <c r="R265" s="181">
        <f>Q265*H265</f>
        <v>0.045407700000000002</v>
      </c>
      <c r="S265" s="181">
        <v>0</v>
      </c>
      <c r="T265" s="182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83" t="s">
        <v>208</v>
      </c>
      <c r="AT265" s="183" t="s">
        <v>138</v>
      </c>
      <c r="AU265" s="183" t="s">
        <v>83</v>
      </c>
      <c r="AY265" s="19" t="s">
        <v>135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9" t="s">
        <v>81</v>
      </c>
      <c r="BK265" s="184">
        <f>ROUND(I265*H265,2)</f>
        <v>0</v>
      </c>
      <c r="BL265" s="19" t="s">
        <v>208</v>
      </c>
      <c r="BM265" s="183" t="s">
        <v>347</v>
      </c>
    </row>
    <row r="266" s="14" customFormat="1">
      <c r="A266" s="14"/>
      <c r="B266" s="193"/>
      <c r="C266" s="14"/>
      <c r="D266" s="186" t="s">
        <v>143</v>
      </c>
      <c r="E266" s="194" t="s">
        <v>1</v>
      </c>
      <c r="F266" s="195" t="s">
        <v>348</v>
      </c>
      <c r="G266" s="14"/>
      <c r="H266" s="196">
        <v>38.810000000000002</v>
      </c>
      <c r="I266" s="197"/>
      <c r="J266" s="14"/>
      <c r="K266" s="14"/>
      <c r="L266" s="193"/>
      <c r="M266" s="198"/>
      <c r="N266" s="199"/>
      <c r="O266" s="199"/>
      <c r="P266" s="199"/>
      <c r="Q266" s="199"/>
      <c r="R266" s="199"/>
      <c r="S266" s="199"/>
      <c r="T266" s="20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94" t="s">
        <v>143</v>
      </c>
      <c r="AU266" s="194" t="s">
        <v>83</v>
      </c>
      <c r="AV266" s="14" t="s">
        <v>83</v>
      </c>
      <c r="AW266" s="14" t="s">
        <v>30</v>
      </c>
      <c r="AX266" s="14" t="s">
        <v>73</v>
      </c>
      <c r="AY266" s="194" t="s">
        <v>135</v>
      </c>
    </row>
    <row r="267" s="15" customFormat="1">
      <c r="A267" s="15"/>
      <c r="B267" s="201"/>
      <c r="C267" s="15"/>
      <c r="D267" s="186" t="s">
        <v>143</v>
      </c>
      <c r="E267" s="202" t="s">
        <v>1</v>
      </c>
      <c r="F267" s="203" t="s">
        <v>146</v>
      </c>
      <c r="G267" s="15"/>
      <c r="H267" s="204">
        <v>38.810000000000002</v>
      </c>
      <c r="I267" s="205"/>
      <c r="J267" s="15"/>
      <c r="K267" s="15"/>
      <c r="L267" s="201"/>
      <c r="M267" s="206"/>
      <c r="N267" s="207"/>
      <c r="O267" s="207"/>
      <c r="P267" s="207"/>
      <c r="Q267" s="207"/>
      <c r="R267" s="207"/>
      <c r="S267" s="207"/>
      <c r="T267" s="208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02" t="s">
        <v>143</v>
      </c>
      <c r="AU267" s="202" t="s">
        <v>83</v>
      </c>
      <c r="AV267" s="15" t="s">
        <v>136</v>
      </c>
      <c r="AW267" s="15" t="s">
        <v>30</v>
      </c>
      <c r="AX267" s="15" t="s">
        <v>81</v>
      </c>
      <c r="AY267" s="202" t="s">
        <v>135</v>
      </c>
    </row>
    <row r="268" s="2" customFormat="1" ht="24.15" customHeight="1">
      <c r="A268" s="38"/>
      <c r="B268" s="171"/>
      <c r="C268" s="172" t="s">
        <v>349</v>
      </c>
      <c r="D268" s="172" t="s">
        <v>138</v>
      </c>
      <c r="E268" s="173" t="s">
        <v>350</v>
      </c>
      <c r="F268" s="174" t="s">
        <v>351</v>
      </c>
      <c r="G268" s="175" t="s">
        <v>149</v>
      </c>
      <c r="H268" s="176">
        <v>38.810000000000002</v>
      </c>
      <c r="I268" s="177"/>
      <c r="J268" s="178">
        <f>ROUND(I268*H268,2)</f>
        <v>0</v>
      </c>
      <c r="K268" s="174" t="s">
        <v>150</v>
      </c>
      <c r="L268" s="39"/>
      <c r="M268" s="179" t="s">
        <v>1</v>
      </c>
      <c r="N268" s="180" t="s">
        <v>38</v>
      </c>
      <c r="O268" s="77"/>
      <c r="P268" s="181">
        <f>O268*H268</f>
        <v>0</v>
      </c>
      <c r="Q268" s="181">
        <v>0</v>
      </c>
      <c r="R268" s="181">
        <f>Q268*H268</f>
        <v>0</v>
      </c>
      <c r="S268" s="181">
        <v>0.0020999999999999999</v>
      </c>
      <c r="T268" s="182">
        <f>S268*H268</f>
        <v>0.081501000000000004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83" t="s">
        <v>136</v>
      </c>
      <c r="AT268" s="183" t="s">
        <v>138</v>
      </c>
      <c r="AU268" s="183" t="s">
        <v>83</v>
      </c>
      <c r="AY268" s="19" t="s">
        <v>135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9" t="s">
        <v>81</v>
      </c>
      <c r="BK268" s="184">
        <f>ROUND(I268*H268,2)</f>
        <v>0</v>
      </c>
      <c r="BL268" s="19" t="s">
        <v>136</v>
      </c>
      <c r="BM268" s="183" t="s">
        <v>352</v>
      </c>
    </row>
    <row r="269" s="12" customFormat="1" ht="22.8" customHeight="1">
      <c r="A269" s="12"/>
      <c r="B269" s="158"/>
      <c r="C269" s="12"/>
      <c r="D269" s="159" t="s">
        <v>72</v>
      </c>
      <c r="E269" s="169" t="s">
        <v>353</v>
      </c>
      <c r="F269" s="169" t="s">
        <v>354</v>
      </c>
      <c r="G269" s="12"/>
      <c r="H269" s="12"/>
      <c r="I269" s="161"/>
      <c r="J269" s="170">
        <f>BK269</f>
        <v>0</v>
      </c>
      <c r="K269" s="12"/>
      <c r="L269" s="158"/>
      <c r="M269" s="163"/>
      <c r="N269" s="164"/>
      <c r="O269" s="164"/>
      <c r="P269" s="165">
        <f>P270</f>
        <v>0</v>
      </c>
      <c r="Q269" s="164"/>
      <c r="R269" s="165">
        <f>R270</f>
        <v>0</v>
      </c>
      <c r="S269" s="164"/>
      <c r="T269" s="166">
        <f>T270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59" t="s">
        <v>83</v>
      </c>
      <c r="AT269" s="167" t="s">
        <v>72</v>
      </c>
      <c r="AU269" s="167" t="s">
        <v>81</v>
      </c>
      <c r="AY269" s="159" t="s">
        <v>135</v>
      </c>
      <c r="BK269" s="168">
        <f>BK270</f>
        <v>0</v>
      </c>
    </row>
    <row r="270" s="2" customFormat="1" ht="62.7" customHeight="1">
      <c r="A270" s="38"/>
      <c r="B270" s="171"/>
      <c r="C270" s="172" t="s">
        <v>355</v>
      </c>
      <c r="D270" s="172" t="s">
        <v>138</v>
      </c>
      <c r="E270" s="173" t="s">
        <v>356</v>
      </c>
      <c r="F270" s="174" t="s">
        <v>357</v>
      </c>
      <c r="G270" s="175" t="s">
        <v>358</v>
      </c>
      <c r="H270" s="176">
        <v>1</v>
      </c>
      <c r="I270" s="177"/>
      <c r="J270" s="178">
        <f>ROUND(I270*H270,2)</f>
        <v>0</v>
      </c>
      <c r="K270" s="174" t="s">
        <v>1</v>
      </c>
      <c r="L270" s="39"/>
      <c r="M270" s="179" t="s">
        <v>1</v>
      </c>
      <c r="N270" s="180" t="s">
        <v>38</v>
      </c>
      <c r="O270" s="77"/>
      <c r="P270" s="181">
        <f>O270*H270</f>
        <v>0</v>
      </c>
      <c r="Q270" s="181">
        <v>0</v>
      </c>
      <c r="R270" s="181">
        <f>Q270*H270</f>
        <v>0</v>
      </c>
      <c r="S270" s="181">
        <v>0</v>
      </c>
      <c r="T270" s="18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83" t="s">
        <v>208</v>
      </c>
      <c r="AT270" s="183" t="s">
        <v>138</v>
      </c>
      <c r="AU270" s="183" t="s">
        <v>83</v>
      </c>
      <c r="AY270" s="19" t="s">
        <v>135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9" t="s">
        <v>81</v>
      </c>
      <c r="BK270" s="184">
        <f>ROUND(I270*H270,2)</f>
        <v>0</v>
      </c>
      <c r="BL270" s="19" t="s">
        <v>208</v>
      </c>
      <c r="BM270" s="183" t="s">
        <v>359</v>
      </c>
    </row>
    <row r="271" s="12" customFormat="1" ht="22.8" customHeight="1">
      <c r="A271" s="12"/>
      <c r="B271" s="158"/>
      <c r="C271" s="12"/>
      <c r="D271" s="159" t="s">
        <v>72</v>
      </c>
      <c r="E271" s="169" t="s">
        <v>360</v>
      </c>
      <c r="F271" s="169" t="s">
        <v>361</v>
      </c>
      <c r="G271" s="12"/>
      <c r="H271" s="12"/>
      <c r="I271" s="161"/>
      <c r="J271" s="170">
        <f>BK271</f>
        <v>0</v>
      </c>
      <c r="K271" s="12"/>
      <c r="L271" s="158"/>
      <c r="M271" s="163"/>
      <c r="N271" s="164"/>
      <c r="O271" s="164"/>
      <c r="P271" s="165">
        <f>SUM(P272:P306)</f>
        <v>0</v>
      </c>
      <c r="Q271" s="164"/>
      <c r="R271" s="165">
        <f>SUM(R272:R306)</f>
        <v>0</v>
      </c>
      <c r="S271" s="164"/>
      <c r="T271" s="166">
        <f>SUM(T272:T306)</f>
        <v>0.090480000000000005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59" t="s">
        <v>83</v>
      </c>
      <c r="AT271" s="167" t="s">
        <v>72</v>
      </c>
      <c r="AU271" s="167" t="s">
        <v>81</v>
      </c>
      <c r="AY271" s="159" t="s">
        <v>135</v>
      </c>
      <c r="BK271" s="168">
        <f>SUM(BK272:BK306)</f>
        <v>0</v>
      </c>
    </row>
    <row r="272" s="2" customFormat="1" ht="49.05" customHeight="1">
      <c r="A272" s="38"/>
      <c r="B272" s="171"/>
      <c r="C272" s="172" t="s">
        <v>362</v>
      </c>
      <c r="D272" s="172" t="s">
        <v>138</v>
      </c>
      <c r="E272" s="173" t="s">
        <v>363</v>
      </c>
      <c r="F272" s="174" t="s">
        <v>364</v>
      </c>
      <c r="G272" s="175" t="s">
        <v>161</v>
      </c>
      <c r="H272" s="176">
        <v>1</v>
      </c>
      <c r="I272" s="177"/>
      <c r="J272" s="178">
        <f>ROUND(I272*H272,2)</f>
        <v>0</v>
      </c>
      <c r="K272" s="174" t="s">
        <v>1</v>
      </c>
      <c r="L272" s="39"/>
      <c r="M272" s="179" t="s">
        <v>1</v>
      </c>
      <c r="N272" s="180" t="s">
        <v>38</v>
      </c>
      <c r="O272" s="77"/>
      <c r="P272" s="181">
        <f>O272*H272</f>
        <v>0</v>
      </c>
      <c r="Q272" s="181">
        <v>0</v>
      </c>
      <c r="R272" s="181">
        <f>Q272*H272</f>
        <v>0</v>
      </c>
      <c r="S272" s="181">
        <v>0</v>
      </c>
      <c r="T272" s="182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83" t="s">
        <v>208</v>
      </c>
      <c r="AT272" s="183" t="s">
        <v>138</v>
      </c>
      <c r="AU272" s="183" t="s">
        <v>83</v>
      </c>
      <c r="AY272" s="19" t="s">
        <v>135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19" t="s">
        <v>81</v>
      </c>
      <c r="BK272" s="184">
        <f>ROUND(I272*H272,2)</f>
        <v>0</v>
      </c>
      <c r="BL272" s="19" t="s">
        <v>208</v>
      </c>
      <c r="BM272" s="183" t="s">
        <v>365</v>
      </c>
    </row>
    <row r="273" s="13" customFormat="1">
      <c r="A273" s="13"/>
      <c r="B273" s="185"/>
      <c r="C273" s="13"/>
      <c r="D273" s="186" t="s">
        <v>143</v>
      </c>
      <c r="E273" s="187" t="s">
        <v>1</v>
      </c>
      <c r="F273" s="188" t="s">
        <v>366</v>
      </c>
      <c r="G273" s="13"/>
      <c r="H273" s="187" t="s">
        <v>1</v>
      </c>
      <c r="I273" s="189"/>
      <c r="J273" s="13"/>
      <c r="K273" s="13"/>
      <c r="L273" s="185"/>
      <c r="M273" s="190"/>
      <c r="N273" s="191"/>
      <c r="O273" s="191"/>
      <c r="P273" s="191"/>
      <c r="Q273" s="191"/>
      <c r="R273" s="191"/>
      <c r="S273" s="191"/>
      <c r="T273" s="19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7" t="s">
        <v>143</v>
      </c>
      <c r="AU273" s="187" t="s">
        <v>83</v>
      </c>
      <c r="AV273" s="13" t="s">
        <v>81</v>
      </c>
      <c r="AW273" s="13" t="s">
        <v>30</v>
      </c>
      <c r="AX273" s="13" t="s">
        <v>73</v>
      </c>
      <c r="AY273" s="187" t="s">
        <v>135</v>
      </c>
    </row>
    <row r="274" s="14" customFormat="1">
      <c r="A274" s="14"/>
      <c r="B274" s="193"/>
      <c r="C274" s="14"/>
      <c r="D274" s="186" t="s">
        <v>143</v>
      </c>
      <c r="E274" s="194" t="s">
        <v>1</v>
      </c>
      <c r="F274" s="195" t="s">
        <v>81</v>
      </c>
      <c r="G274" s="14"/>
      <c r="H274" s="196">
        <v>1</v>
      </c>
      <c r="I274" s="197"/>
      <c r="J274" s="14"/>
      <c r="K274" s="14"/>
      <c r="L274" s="193"/>
      <c r="M274" s="198"/>
      <c r="N274" s="199"/>
      <c r="O274" s="199"/>
      <c r="P274" s="199"/>
      <c r="Q274" s="199"/>
      <c r="R274" s="199"/>
      <c r="S274" s="199"/>
      <c r="T274" s="20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94" t="s">
        <v>143</v>
      </c>
      <c r="AU274" s="194" t="s">
        <v>83</v>
      </c>
      <c r="AV274" s="14" t="s">
        <v>83</v>
      </c>
      <c r="AW274" s="14" t="s">
        <v>30</v>
      </c>
      <c r="AX274" s="14" t="s">
        <v>73</v>
      </c>
      <c r="AY274" s="194" t="s">
        <v>135</v>
      </c>
    </row>
    <row r="275" s="15" customFormat="1">
      <c r="A275" s="15"/>
      <c r="B275" s="201"/>
      <c r="C275" s="15"/>
      <c r="D275" s="186" t="s">
        <v>143</v>
      </c>
      <c r="E275" s="202" t="s">
        <v>1</v>
      </c>
      <c r="F275" s="203" t="s">
        <v>146</v>
      </c>
      <c r="G275" s="15"/>
      <c r="H275" s="204">
        <v>1</v>
      </c>
      <c r="I275" s="205"/>
      <c r="J275" s="15"/>
      <c r="K275" s="15"/>
      <c r="L275" s="201"/>
      <c r="M275" s="206"/>
      <c r="N275" s="207"/>
      <c r="O275" s="207"/>
      <c r="P275" s="207"/>
      <c r="Q275" s="207"/>
      <c r="R275" s="207"/>
      <c r="S275" s="207"/>
      <c r="T275" s="208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02" t="s">
        <v>143</v>
      </c>
      <c r="AU275" s="202" t="s">
        <v>83</v>
      </c>
      <c r="AV275" s="15" t="s">
        <v>136</v>
      </c>
      <c r="AW275" s="15" t="s">
        <v>30</v>
      </c>
      <c r="AX275" s="15" t="s">
        <v>81</v>
      </c>
      <c r="AY275" s="202" t="s">
        <v>135</v>
      </c>
    </row>
    <row r="276" s="2" customFormat="1" ht="44.25" customHeight="1">
      <c r="A276" s="38"/>
      <c r="B276" s="171"/>
      <c r="C276" s="172" t="s">
        <v>367</v>
      </c>
      <c r="D276" s="172" t="s">
        <v>138</v>
      </c>
      <c r="E276" s="173" t="s">
        <v>368</v>
      </c>
      <c r="F276" s="174" t="s">
        <v>369</v>
      </c>
      <c r="G276" s="175" t="s">
        <v>161</v>
      </c>
      <c r="H276" s="176">
        <v>1</v>
      </c>
      <c r="I276" s="177"/>
      <c r="J276" s="178">
        <f>ROUND(I276*H276,2)</f>
        <v>0</v>
      </c>
      <c r="K276" s="174" t="s">
        <v>1</v>
      </c>
      <c r="L276" s="39"/>
      <c r="M276" s="179" t="s">
        <v>1</v>
      </c>
      <c r="N276" s="180" t="s">
        <v>38</v>
      </c>
      <c r="O276" s="77"/>
      <c r="P276" s="181">
        <f>O276*H276</f>
        <v>0</v>
      </c>
      <c r="Q276" s="181">
        <v>0</v>
      </c>
      <c r="R276" s="181">
        <f>Q276*H276</f>
        <v>0</v>
      </c>
      <c r="S276" s="181">
        <v>0</v>
      </c>
      <c r="T276" s="182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83" t="s">
        <v>208</v>
      </c>
      <c r="AT276" s="183" t="s">
        <v>138</v>
      </c>
      <c r="AU276" s="183" t="s">
        <v>83</v>
      </c>
      <c r="AY276" s="19" t="s">
        <v>135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9" t="s">
        <v>81</v>
      </c>
      <c r="BK276" s="184">
        <f>ROUND(I276*H276,2)</f>
        <v>0</v>
      </c>
      <c r="BL276" s="19" t="s">
        <v>208</v>
      </c>
      <c r="BM276" s="183" t="s">
        <v>370</v>
      </c>
    </row>
    <row r="277" s="13" customFormat="1">
      <c r="A277" s="13"/>
      <c r="B277" s="185"/>
      <c r="C277" s="13"/>
      <c r="D277" s="186" t="s">
        <v>143</v>
      </c>
      <c r="E277" s="187" t="s">
        <v>1</v>
      </c>
      <c r="F277" s="188" t="s">
        <v>366</v>
      </c>
      <c r="G277" s="13"/>
      <c r="H277" s="187" t="s">
        <v>1</v>
      </c>
      <c r="I277" s="189"/>
      <c r="J277" s="13"/>
      <c r="K277" s="13"/>
      <c r="L277" s="185"/>
      <c r="M277" s="190"/>
      <c r="N277" s="191"/>
      <c r="O277" s="191"/>
      <c r="P277" s="191"/>
      <c r="Q277" s="191"/>
      <c r="R277" s="191"/>
      <c r="S277" s="191"/>
      <c r="T277" s="19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7" t="s">
        <v>143</v>
      </c>
      <c r="AU277" s="187" t="s">
        <v>83</v>
      </c>
      <c r="AV277" s="13" t="s">
        <v>81</v>
      </c>
      <c r="AW277" s="13" t="s">
        <v>30</v>
      </c>
      <c r="AX277" s="13" t="s">
        <v>73</v>
      </c>
      <c r="AY277" s="187" t="s">
        <v>135</v>
      </c>
    </row>
    <row r="278" s="14" customFormat="1">
      <c r="A278" s="14"/>
      <c r="B278" s="193"/>
      <c r="C278" s="14"/>
      <c r="D278" s="186" t="s">
        <v>143</v>
      </c>
      <c r="E278" s="194" t="s">
        <v>1</v>
      </c>
      <c r="F278" s="195" t="s">
        <v>81</v>
      </c>
      <c r="G278" s="14"/>
      <c r="H278" s="196">
        <v>1</v>
      </c>
      <c r="I278" s="197"/>
      <c r="J278" s="14"/>
      <c r="K278" s="14"/>
      <c r="L278" s="193"/>
      <c r="M278" s="198"/>
      <c r="N278" s="199"/>
      <c r="O278" s="199"/>
      <c r="P278" s="199"/>
      <c r="Q278" s="199"/>
      <c r="R278" s="199"/>
      <c r="S278" s="199"/>
      <c r="T278" s="20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194" t="s">
        <v>143</v>
      </c>
      <c r="AU278" s="194" t="s">
        <v>83</v>
      </c>
      <c r="AV278" s="14" t="s">
        <v>83</v>
      </c>
      <c r="AW278" s="14" t="s">
        <v>30</v>
      </c>
      <c r="AX278" s="14" t="s">
        <v>73</v>
      </c>
      <c r="AY278" s="194" t="s">
        <v>135</v>
      </c>
    </row>
    <row r="279" s="15" customFormat="1">
      <c r="A279" s="15"/>
      <c r="B279" s="201"/>
      <c r="C279" s="15"/>
      <c r="D279" s="186" t="s">
        <v>143</v>
      </c>
      <c r="E279" s="202" t="s">
        <v>1</v>
      </c>
      <c r="F279" s="203" t="s">
        <v>146</v>
      </c>
      <c r="G279" s="15"/>
      <c r="H279" s="204">
        <v>1</v>
      </c>
      <c r="I279" s="205"/>
      <c r="J279" s="15"/>
      <c r="K279" s="15"/>
      <c r="L279" s="201"/>
      <c r="M279" s="206"/>
      <c r="N279" s="207"/>
      <c r="O279" s="207"/>
      <c r="P279" s="207"/>
      <c r="Q279" s="207"/>
      <c r="R279" s="207"/>
      <c r="S279" s="207"/>
      <c r="T279" s="208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02" t="s">
        <v>143</v>
      </c>
      <c r="AU279" s="202" t="s">
        <v>83</v>
      </c>
      <c r="AV279" s="15" t="s">
        <v>136</v>
      </c>
      <c r="AW279" s="15" t="s">
        <v>30</v>
      </c>
      <c r="AX279" s="15" t="s">
        <v>81</v>
      </c>
      <c r="AY279" s="202" t="s">
        <v>135</v>
      </c>
    </row>
    <row r="280" s="2" customFormat="1" ht="49.05" customHeight="1">
      <c r="A280" s="38"/>
      <c r="B280" s="171"/>
      <c r="C280" s="172" t="s">
        <v>371</v>
      </c>
      <c r="D280" s="172" t="s">
        <v>138</v>
      </c>
      <c r="E280" s="173" t="s">
        <v>372</v>
      </c>
      <c r="F280" s="174" t="s">
        <v>373</v>
      </c>
      <c r="G280" s="175" t="s">
        <v>161</v>
      </c>
      <c r="H280" s="176">
        <v>1</v>
      </c>
      <c r="I280" s="177"/>
      <c r="J280" s="178">
        <f>ROUND(I280*H280,2)</f>
        <v>0</v>
      </c>
      <c r="K280" s="174" t="s">
        <v>1</v>
      </c>
      <c r="L280" s="39"/>
      <c r="M280" s="179" t="s">
        <v>1</v>
      </c>
      <c r="N280" s="180" t="s">
        <v>38</v>
      </c>
      <c r="O280" s="77"/>
      <c r="P280" s="181">
        <f>O280*H280</f>
        <v>0</v>
      </c>
      <c r="Q280" s="181">
        <v>0</v>
      </c>
      <c r="R280" s="181">
        <f>Q280*H280</f>
        <v>0</v>
      </c>
      <c r="S280" s="181">
        <v>0</v>
      </c>
      <c r="T280" s="182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83" t="s">
        <v>208</v>
      </c>
      <c r="AT280" s="183" t="s">
        <v>138</v>
      </c>
      <c r="AU280" s="183" t="s">
        <v>83</v>
      </c>
      <c r="AY280" s="19" t="s">
        <v>135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9" t="s">
        <v>81</v>
      </c>
      <c r="BK280" s="184">
        <f>ROUND(I280*H280,2)</f>
        <v>0</v>
      </c>
      <c r="BL280" s="19" t="s">
        <v>208</v>
      </c>
      <c r="BM280" s="183" t="s">
        <v>374</v>
      </c>
    </row>
    <row r="281" s="13" customFormat="1">
      <c r="A281" s="13"/>
      <c r="B281" s="185"/>
      <c r="C281" s="13"/>
      <c r="D281" s="186" t="s">
        <v>143</v>
      </c>
      <c r="E281" s="187" t="s">
        <v>1</v>
      </c>
      <c r="F281" s="188" t="s">
        <v>366</v>
      </c>
      <c r="G281" s="13"/>
      <c r="H281" s="187" t="s">
        <v>1</v>
      </c>
      <c r="I281" s="189"/>
      <c r="J281" s="13"/>
      <c r="K281" s="13"/>
      <c r="L281" s="185"/>
      <c r="M281" s="190"/>
      <c r="N281" s="191"/>
      <c r="O281" s="191"/>
      <c r="P281" s="191"/>
      <c r="Q281" s="191"/>
      <c r="R281" s="191"/>
      <c r="S281" s="191"/>
      <c r="T281" s="19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87" t="s">
        <v>143</v>
      </c>
      <c r="AU281" s="187" t="s">
        <v>83</v>
      </c>
      <c r="AV281" s="13" t="s">
        <v>81</v>
      </c>
      <c r="AW281" s="13" t="s">
        <v>30</v>
      </c>
      <c r="AX281" s="13" t="s">
        <v>73</v>
      </c>
      <c r="AY281" s="187" t="s">
        <v>135</v>
      </c>
    </row>
    <row r="282" s="14" customFormat="1">
      <c r="A282" s="14"/>
      <c r="B282" s="193"/>
      <c r="C282" s="14"/>
      <c r="D282" s="186" t="s">
        <v>143</v>
      </c>
      <c r="E282" s="194" t="s">
        <v>1</v>
      </c>
      <c r="F282" s="195" t="s">
        <v>81</v>
      </c>
      <c r="G282" s="14"/>
      <c r="H282" s="196">
        <v>1</v>
      </c>
      <c r="I282" s="197"/>
      <c r="J282" s="14"/>
      <c r="K282" s="14"/>
      <c r="L282" s="193"/>
      <c r="M282" s="198"/>
      <c r="N282" s="199"/>
      <c r="O282" s="199"/>
      <c r="P282" s="199"/>
      <c r="Q282" s="199"/>
      <c r="R282" s="199"/>
      <c r="S282" s="199"/>
      <c r="T282" s="20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194" t="s">
        <v>143</v>
      </c>
      <c r="AU282" s="194" t="s">
        <v>83</v>
      </c>
      <c r="AV282" s="14" t="s">
        <v>83</v>
      </c>
      <c r="AW282" s="14" t="s">
        <v>30</v>
      </c>
      <c r="AX282" s="14" t="s">
        <v>73</v>
      </c>
      <c r="AY282" s="194" t="s">
        <v>135</v>
      </c>
    </row>
    <row r="283" s="15" customFormat="1">
      <c r="A283" s="15"/>
      <c r="B283" s="201"/>
      <c r="C283" s="15"/>
      <c r="D283" s="186" t="s">
        <v>143</v>
      </c>
      <c r="E283" s="202" t="s">
        <v>1</v>
      </c>
      <c r="F283" s="203" t="s">
        <v>146</v>
      </c>
      <c r="G283" s="15"/>
      <c r="H283" s="204">
        <v>1</v>
      </c>
      <c r="I283" s="205"/>
      <c r="J283" s="15"/>
      <c r="K283" s="15"/>
      <c r="L283" s="201"/>
      <c r="M283" s="206"/>
      <c r="N283" s="207"/>
      <c r="O283" s="207"/>
      <c r="P283" s="207"/>
      <c r="Q283" s="207"/>
      <c r="R283" s="207"/>
      <c r="S283" s="207"/>
      <c r="T283" s="208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02" t="s">
        <v>143</v>
      </c>
      <c r="AU283" s="202" t="s">
        <v>83</v>
      </c>
      <c r="AV283" s="15" t="s">
        <v>136</v>
      </c>
      <c r="AW283" s="15" t="s">
        <v>30</v>
      </c>
      <c r="AX283" s="15" t="s">
        <v>81</v>
      </c>
      <c r="AY283" s="202" t="s">
        <v>135</v>
      </c>
    </row>
    <row r="284" s="2" customFormat="1" ht="44.25" customHeight="1">
      <c r="A284" s="38"/>
      <c r="B284" s="171"/>
      <c r="C284" s="172" t="s">
        <v>375</v>
      </c>
      <c r="D284" s="172" t="s">
        <v>138</v>
      </c>
      <c r="E284" s="173" t="s">
        <v>376</v>
      </c>
      <c r="F284" s="174" t="s">
        <v>377</v>
      </c>
      <c r="G284" s="175" t="s">
        <v>161</v>
      </c>
      <c r="H284" s="176">
        <v>1</v>
      </c>
      <c r="I284" s="177"/>
      <c r="J284" s="178">
        <f>ROUND(I284*H284,2)</f>
        <v>0</v>
      </c>
      <c r="K284" s="174" t="s">
        <v>1</v>
      </c>
      <c r="L284" s="39"/>
      <c r="M284" s="179" t="s">
        <v>1</v>
      </c>
      <c r="N284" s="180" t="s">
        <v>38</v>
      </c>
      <c r="O284" s="77"/>
      <c r="P284" s="181">
        <f>O284*H284</f>
        <v>0</v>
      </c>
      <c r="Q284" s="181">
        <v>0</v>
      </c>
      <c r="R284" s="181">
        <f>Q284*H284</f>
        <v>0</v>
      </c>
      <c r="S284" s="181">
        <v>0</v>
      </c>
      <c r="T284" s="182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83" t="s">
        <v>208</v>
      </c>
      <c r="AT284" s="183" t="s">
        <v>138</v>
      </c>
      <c r="AU284" s="183" t="s">
        <v>83</v>
      </c>
      <c r="AY284" s="19" t="s">
        <v>135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9" t="s">
        <v>81</v>
      </c>
      <c r="BK284" s="184">
        <f>ROUND(I284*H284,2)</f>
        <v>0</v>
      </c>
      <c r="BL284" s="19" t="s">
        <v>208</v>
      </c>
      <c r="BM284" s="183" t="s">
        <v>378</v>
      </c>
    </row>
    <row r="285" s="13" customFormat="1">
      <c r="A285" s="13"/>
      <c r="B285" s="185"/>
      <c r="C285" s="13"/>
      <c r="D285" s="186" t="s">
        <v>143</v>
      </c>
      <c r="E285" s="187" t="s">
        <v>1</v>
      </c>
      <c r="F285" s="188" t="s">
        <v>366</v>
      </c>
      <c r="G285" s="13"/>
      <c r="H285" s="187" t="s">
        <v>1</v>
      </c>
      <c r="I285" s="189"/>
      <c r="J285" s="13"/>
      <c r="K285" s="13"/>
      <c r="L285" s="185"/>
      <c r="M285" s="190"/>
      <c r="N285" s="191"/>
      <c r="O285" s="191"/>
      <c r="P285" s="191"/>
      <c r="Q285" s="191"/>
      <c r="R285" s="191"/>
      <c r="S285" s="191"/>
      <c r="T285" s="19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7" t="s">
        <v>143</v>
      </c>
      <c r="AU285" s="187" t="s">
        <v>83</v>
      </c>
      <c r="AV285" s="13" t="s">
        <v>81</v>
      </c>
      <c r="AW285" s="13" t="s">
        <v>30</v>
      </c>
      <c r="AX285" s="13" t="s">
        <v>73</v>
      </c>
      <c r="AY285" s="187" t="s">
        <v>135</v>
      </c>
    </row>
    <row r="286" s="14" customFormat="1">
      <c r="A286" s="14"/>
      <c r="B286" s="193"/>
      <c r="C286" s="14"/>
      <c r="D286" s="186" t="s">
        <v>143</v>
      </c>
      <c r="E286" s="194" t="s">
        <v>1</v>
      </c>
      <c r="F286" s="195" t="s">
        <v>81</v>
      </c>
      <c r="G286" s="14"/>
      <c r="H286" s="196">
        <v>1</v>
      </c>
      <c r="I286" s="197"/>
      <c r="J286" s="14"/>
      <c r="K286" s="14"/>
      <c r="L286" s="193"/>
      <c r="M286" s="198"/>
      <c r="N286" s="199"/>
      <c r="O286" s="199"/>
      <c r="P286" s="199"/>
      <c r="Q286" s="199"/>
      <c r="R286" s="199"/>
      <c r="S286" s="199"/>
      <c r="T286" s="20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94" t="s">
        <v>143</v>
      </c>
      <c r="AU286" s="194" t="s">
        <v>83</v>
      </c>
      <c r="AV286" s="14" t="s">
        <v>83</v>
      </c>
      <c r="AW286" s="14" t="s">
        <v>30</v>
      </c>
      <c r="AX286" s="14" t="s">
        <v>73</v>
      </c>
      <c r="AY286" s="194" t="s">
        <v>135</v>
      </c>
    </row>
    <row r="287" s="15" customFormat="1">
      <c r="A287" s="15"/>
      <c r="B287" s="201"/>
      <c r="C287" s="15"/>
      <c r="D287" s="186" t="s">
        <v>143</v>
      </c>
      <c r="E287" s="202" t="s">
        <v>1</v>
      </c>
      <c r="F287" s="203" t="s">
        <v>146</v>
      </c>
      <c r="G287" s="15"/>
      <c r="H287" s="204">
        <v>1</v>
      </c>
      <c r="I287" s="205"/>
      <c r="J287" s="15"/>
      <c r="K287" s="15"/>
      <c r="L287" s="201"/>
      <c r="M287" s="206"/>
      <c r="N287" s="207"/>
      <c r="O287" s="207"/>
      <c r="P287" s="207"/>
      <c r="Q287" s="207"/>
      <c r="R287" s="207"/>
      <c r="S287" s="207"/>
      <c r="T287" s="208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02" t="s">
        <v>143</v>
      </c>
      <c r="AU287" s="202" t="s">
        <v>83</v>
      </c>
      <c r="AV287" s="15" t="s">
        <v>136</v>
      </c>
      <c r="AW287" s="15" t="s">
        <v>30</v>
      </c>
      <c r="AX287" s="15" t="s">
        <v>81</v>
      </c>
      <c r="AY287" s="202" t="s">
        <v>135</v>
      </c>
    </row>
    <row r="288" s="2" customFormat="1" ht="55.5" customHeight="1">
      <c r="A288" s="38"/>
      <c r="B288" s="171"/>
      <c r="C288" s="172" t="s">
        <v>379</v>
      </c>
      <c r="D288" s="172" t="s">
        <v>138</v>
      </c>
      <c r="E288" s="173" t="s">
        <v>380</v>
      </c>
      <c r="F288" s="174" t="s">
        <v>381</v>
      </c>
      <c r="G288" s="175" t="s">
        <v>161</v>
      </c>
      <c r="H288" s="176">
        <v>2</v>
      </c>
      <c r="I288" s="177"/>
      <c r="J288" s="178">
        <f>ROUND(I288*H288,2)</f>
        <v>0</v>
      </c>
      <c r="K288" s="174" t="s">
        <v>1</v>
      </c>
      <c r="L288" s="39"/>
      <c r="M288" s="179" t="s">
        <v>1</v>
      </c>
      <c r="N288" s="180" t="s">
        <v>38</v>
      </c>
      <c r="O288" s="77"/>
      <c r="P288" s="181">
        <f>O288*H288</f>
        <v>0</v>
      </c>
      <c r="Q288" s="181">
        <v>0</v>
      </c>
      <c r="R288" s="181">
        <f>Q288*H288</f>
        <v>0</v>
      </c>
      <c r="S288" s="181">
        <v>0</v>
      </c>
      <c r="T288" s="182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183" t="s">
        <v>208</v>
      </c>
      <c r="AT288" s="183" t="s">
        <v>138</v>
      </c>
      <c r="AU288" s="183" t="s">
        <v>83</v>
      </c>
      <c r="AY288" s="19" t="s">
        <v>135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9" t="s">
        <v>81</v>
      </c>
      <c r="BK288" s="184">
        <f>ROUND(I288*H288,2)</f>
        <v>0</v>
      </c>
      <c r="BL288" s="19" t="s">
        <v>208</v>
      </c>
      <c r="BM288" s="183" t="s">
        <v>382</v>
      </c>
    </row>
    <row r="289" s="13" customFormat="1">
      <c r="A289" s="13"/>
      <c r="B289" s="185"/>
      <c r="C289" s="13"/>
      <c r="D289" s="186" t="s">
        <v>143</v>
      </c>
      <c r="E289" s="187" t="s">
        <v>1</v>
      </c>
      <c r="F289" s="188" t="s">
        <v>366</v>
      </c>
      <c r="G289" s="13"/>
      <c r="H289" s="187" t="s">
        <v>1</v>
      </c>
      <c r="I289" s="189"/>
      <c r="J289" s="13"/>
      <c r="K289" s="13"/>
      <c r="L289" s="185"/>
      <c r="M289" s="190"/>
      <c r="N289" s="191"/>
      <c r="O289" s="191"/>
      <c r="P289" s="191"/>
      <c r="Q289" s="191"/>
      <c r="R289" s="191"/>
      <c r="S289" s="191"/>
      <c r="T289" s="19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7" t="s">
        <v>143</v>
      </c>
      <c r="AU289" s="187" t="s">
        <v>83</v>
      </c>
      <c r="AV289" s="13" t="s">
        <v>81</v>
      </c>
      <c r="AW289" s="13" t="s">
        <v>30</v>
      </c>
      <c r="AX289" s="13" t="s">
        <v>73</v>
      </c>
      <c r="AY289" s="187" t="s">
        <v>135</v>
      </c>
    </row>
    <row r="290" s="14" customFormat="1">
      <c r="A290" s="14"/>
      <c r="B290" s="193"/>
      <c r="C290" s="14"/>
      <c r="D290" s="186" t="s">
        <v>143</v>
      </c>
      <c r="E290" s="194" t="s">
        <v>1</v>
      </c>
      <c r="F290" s="195" t="s">
        <v>83</v>
      </c>
      <c r="G290" s="14"/>
      <c r="H290" s="196">
        <v>2</v>
      </c>
      <c r="I290" s="197"/>
      <c r="J290" s="14"/>
      <c r="K290" s="14"/>
      <c r="L290" s="193"/>
      <c r="M290" s="198"/>
      <c r="N290" s="199"/>
      <c r="O290" s="199"/>
      <c r="P290" s="199"/>
      <c r="Q290" s="199"/>
      <c r="R290" s="199"/>
      <c r="S290" s="199"/>
      <c r="T290" s="20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94" t="s">
        <v>143</v>
      </c>
      <c r="AU290" s="194" t="s">
        <v>83</v>
      </c>
      <c r="AV290" s="14" t="s">
        <v>83</v>
      </c>
      <c r="AW290" s="14" t="s">
        <v>30</v>
      </c>
      <c r="AX290" s="14" t="s">
        <v>73</v>
      </c>
      <c r="AY290" s="194" t="s">
        <v>135</v>
      </c>
    </row>
    <row r="291" s="15" customFormat="1">
      <c r="A291" s="15"/>
      <c r="B291" s="201"/>
      <c r="C291" s="15"/>
      <c r="D291" s="186" t="s">
        <v>143</v>
      </c>
      <c r="E291" s="202" t="s">
        <v>1</v>
      </c>
      <c r="F291" s="203" t="s">
        <v>146</v>
      </c>
      <c r="G291" s="15"/>
      <c r="H291" s="204">
        <v>2</v>
      </c>
      <c r="I291" s="205"/>
      <c r="J291" s="15"/>
      <c r="K291" s="15"/>
      <c r="L291" s="201"/>
      <c r="M291" s="206"/>
      <c r="N291" s="207"/>
      <c r="O291" s="207"/>
      <c r="P291" s="207"/>
      <c r="Q291" s="207"/>
      <c r="R291" s="207"/>
      <c r="S291" s="207"/>
      <c r="T291" s="208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02" t="s">
        <v>143</v>
      </c>
      <c r="AU291" s="202" t="s">
        <v>83</v>
      </c>
      <c r="AV291" s="15" t="s">
        <v>136</v>
      </c>
      <c r="AW291" s="15" t="s">
        <v>30</v>
      </c>
      <c r="AX291" s="15" t="s">
        <v>81</v>
      </c>
      <c r="AY291" s="202" t="s">
        <v>135</v>
      </c>
    </row>
    <row r="292" s="2" customFormat="1" ht="44.25" customHeight="1">
      <c r="A292" s="38"/>
      <c r="B292" s="171"/>
      <c r="C292" s="172" t="s">
        <v>383</v>
      </c>
      <c r="D292" s="172" t="s">
        <v>138</v>
      </c>
      <c r="E292" s="173" t="s">
        <v>384</v>
      </c>
      <c r="F292" s="174" t="s">
        <v>385</v>
      </c>
      <c r="G292" s="175" t="s">
        <v>161</v>
      </c>
      <c r="H292" s="176">
        <v>2</v>
      </c>
      <c r="I292" s="177"/>
      <c r="J292" s="178">
        <f>ROUND(I292*H292,2)</f>
        <v>0</v>
      </c>
      <c r="K292" s="174" t="s">
        <v>1</v>
      </c>
      <c r="L292" s="39"/>
      <c r="M292" s="179" t="s">
        <v>1</v>
      </c>
      <c r="N292" s="180" t="s">
        <v>38</v>
      </c>
      <c r="O292" s="77"/>
      <c r="P292" s="181">
        <f>O292*H292</f>
        <v>0</v>
      </c>
      <c r="Q292" s="181">
        <v>0</v>
      </c>
      <c r="R292" s="181">
        <f>Q292*H292</f>
        <v>0</v>
      </c>
      <c r="S292" s="181">
        <v>0</v>
      </c>
      <c r="T292" s="182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83" t="s">
        <v>208</v>
      </c>
      <c r="AT292" s="183" t="s">
        <v>138</v>
      </c>
      <c r="AU292" s="183" t="s">
        <v>83</v>
      </c>
      <c r="AY292" s="19" t="s">
        <v>135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9" t="s">
        <v>81</v>
      </c>
      <c r="BK292" s="184">
        <f>ROUND(I292*H292,2)</f>
        <v>0</v>
      </c>
      <c r="BL292" s="19" t="s">
        <v>208</v>
      </c>
      <c r="BM292" s="183" t="s">
        <v>386</v>
      </c>
    </row>
    <row r="293" s="13" customFormat="1">
      <c r="A293" s="13"/>
      <c r="B293" s="185"/>
      <c r="C293" s="13"/>
      <c r="D293" s="186" t="s">
        <v>143</v>
      </c>
      <c r="E293" s="187" t="s">
        <v>1</v>
      </c>
      <c r="F293" s="188" t="s">
        <v>366</v>
      </c>
      <c r="G293" s="13"/>
      <c r="H293" s="187" t="s">
        <v>1</v>
      </c>
      <c r="I293" s="189"/>
      <c r="J293" s="13"/>
      <c r="K293" s="13"/>
      <c r="L293" s="185"/>
      <c r="M293" s="190"/>
      <c r="N293" s="191"/>
      <c r="O293" s="191"/>
      <c r="P293" s="191"/>
      <c r="Q293" s="191"/>
      <c r="R293" s="191"/>
      <c r="S293" s="191"/>
      <c r="T293" s="19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7" t="s">
        <v>143</v>
      </c>
      <c r="AU293" s="187" t="s">
        <v>83</v>
      </c>
      <c r="AV293" s="13" t="s">
        <v>81</v>
      </c>
      <c r="AW293" s="13" t="s">
        <v>30</v>
      </c>
      <c r="AX293" s="13" t="s">
        <v>73</v>
      </c>
      <c r="AY293" s="187" t="s">
        <v>135</v>
      </c>
    </row>
    <row r="294" s="14" customFormat="1">
      <c r="A294" s="14"/>
      <c r="B294" s="193"/>
      <c r="C294" s="14"/>
      <c r="D294" s="186" t="s">
        <v>143</v>
      </c>
      <c r="E294" s="194" t="s">
        <v>1</v>
      </c>
      <c r="F294" s="195" t="s">
        <v>83</v>
      </c>
      <c r="G294" s="14"/>
      <c r="H294" s="196">
        <v>2</v>
      </c>
      <c r="I294" s="197"/>
      <c r="J294" s="14"/>
      <c r="K294" s="14"/>
      <c r="L294" s="193"/>
      <c r="M294" s="198"/>
      <c r="N294" s="199"/>
      <c r="O294" s="199"/>
      <c r="P294" s="199"/>
      <c r="Q294" s="199"/>
      <c r="R294" s="199"/>
      <c r="S294" s="199"/>
      <c r="T294" s="20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94" t="s">
        <v>143</v>
      </c>
      <c r="AU294" s="194" t="s">
        <v>83</v>
      </c>
      <c r="AV294" s="14" t="s">
        <v>83</v>
      </c>
      <c r="AW294" s="14" t="s">
        <v>30</v>
      </c>
      <c r="AX294" s="14" t="s">
        <v>73</v>
      </c>
      <c r="AY294" s="194" t="s">
        <v>135</v>
      </c>
    </row>
    <row r="295" s="15" customFormat="1">
      <c r="A295" s="15"/>
      <c r="B295" s="201"/>
      <c r="C295" s="15"/>
      <c r="D295" s="186" t="s">
        <v>143</v>
      </c>
      <c r="E295" s="202" t="s">
        <v>1</v>
      </c>
      <c r="F295" s="203" t="s">
        <v>146</v>
      </c>
      <c r="G295" s="15"/>
      <c r="H295" s="204">
        <v>2</v>
      </c>
      <c r="I295" s="205"/>
      <c r="J295" s="15"/>
      <c r="K295" s="15"/>
      <c r="L295" s="201"/>
      <c r="M295" s="206"/>
      <c r="N295" s="207"/>
      <c r="O295" s="207"/>
      <c r="P295" s="207"/>
      <c r="Q295" s="207"/>
      <c r="R295" s="207"/>
      <c r="S295" s="207"/>
      <c r="T295" s="208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02" t="s">
        <v>143</v>
      </c>
      <c r="AU295" s="202" t="s">
        <v>83</v>
      </c>
      <c r="AV295" s="15" t="s">
        <v>136</v>
      </c>
      <c r="AW295" s="15" t="s">
        <v>30</v>
      </c>
      <c r="AX295" s="15" t="s">
        <v>81</v>
      </c>
      <c r="AY295" s="202" t="s">
        <v>135</v>
      </c>
    </row>
    <row r="296" s="2" customFormat="1" ht="37.8" customHeight="1">
      <c r="A296" s="38"/>
      <c r="B296" s="171"/>
      <c r="C296" s="172" t="s">
        <v>387</v>
      </c>
      <c r="D296" s="172" t="s">
        <v>138</v>
      </c>
      <c r="E296" s="173" t="s">
        <v>388</v>
      </c>
      <c r="F296" s="174" t="s">
        <v>389</v>
      </c>
      <c r="G296" s="175" t="s">
        <v>161</v>
      </c>
      <c r="H296" s="176">
        <v>1</v>
      </c>
      <c r="I296" s="177"/>
      <c r="J296" s="178">
        <f>ROUND(I296*H296,2)</f>
        <v>0</v>
      </c>
      <c r="K296" s="174" t="s">
        <v>1</v>
      </c>
      <c r="L296" s="39"/>
      <c r="M296" s="179" t="s">
        <v>1</v>
      </c>
      <c r="N296" s="180" t="s">
        <v>38</v>
      </c>
      <c r="O296" s="77"/>
      <c r="P296" s="181">
        <f>O296*H296</f>
        <v>0</v>
      </c>
      <c r="Q296" s="181">
        <v>0</v>
      </c>
      <c r="R296" s="181">
        <f>Q296*H296</f>
        <v>0</v>
      </c>
      <c r="S296" s="181">
        <v>0</v>
      </c>
      <c r="T296" s="182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183" t="s">
        <v>208</v>
      </c>
      <c r="AT296" s="183" t="s">
        <v>138</v>
      </c>
      <c r="AU296" s="183" t="s">
        <v>83</v>
      </c>
      <c r="AY296" s="19" t="s">
        <v>135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9" t="s">
        <v>81</v>
      </c>
      <c r="BK296" s="184">
        <f>ROUND(I296*H296,2)</f>
        <v>0</v>
      </c>
      <c r="BL296" s="19" t="s">
        <v>208</v>
      </c>
      <c r="BM296" s="183" t="s">
        <v>390</v>
      </c>
    </row>
    <row r="297" s="13" customFormat="1">
      <c r="A297" s="13"/>
      <c r="B297" s="185"/>
      <c r="C297" s="13"/>
      <c r="D297" s="186" t="s">
        <v>143</v>
      </c>
      <c r="E297" s="187" t="s">
        <v>1</v>
      </c>
      <c r="F297" s="188" t="s">
        <v>366</v>
      </c>
      <c r="G297" s="13"/>
      <c r="H297" s="187" t="s">
        <v>1</v>
      </c>
      <c r="I297" s="189"/>
      <c r="J297" s="13"/>
      <c r="K297" s="13"/>
      <c r="L297" s="185"/>
      <c r="M297" s="190"/>
      <c r="N297" s="191"/>
      <c r="O297" s="191"/>
      <c r="P297" s="191"/>
      <c r="Q297" s="191"/>
      <c r="R297" s="191"/>
      <c r="S297" s="191"/>
      <c r="T297" s="19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87" t="s">
        <v>143</v>
      </c>
      <c r="AU297" s="187" t="s">
        <v>83</v>
      </c>
      <c r="AV297" s="13" t="s">
        <v>81</v>
      </c>
      <c r="AW297" s="13" t="s">
        <v>30</v>
      </c>
      <c r="AX297" s="13" t="s">
        <v>73</v>
      </c>
      <c r="AY297" s="187" t="s">
        <v>135</v>
      </c>
    </row>
    <row r="298" s="14" customFormat="1">
      <c r="A298" s="14"/>
      <c r="B298" s="193"/>
      <c r="C298" s="14"/>
      <c r="D298" s="186" t="s">
        <v>143</v>
      </c>
      <c r="E298" s="194" t="s">
        <v>1</v>
      </c>
      <c r="F298" s="195" t="s">
        <v>81</v>
      </c>
      <c r="G298" s="14"/>
      <c r="H298" s="196">
        <v>1</v>
      </c>
      <c r="I298" s="197"/>
      <c r="J298" s="14"/>
      <c r="K298" s="14"/>
      <c r="L298" s="193"/>
      <c r="M298" s="198"/>
      <c r="N298" s="199"/>
      <c r="O298" s="199"/>
      <c r="P298" s="199"/>
      <c r="Q298" s="199"/>
      <c r="R298" s="199"/>
      <c r="S298" s="199"/>
      <c r="T298" s="20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194" t="s">
        <v>143</v>
      </c>
      <c r="AU298" s="194" t="s">
        <v>83</v>
      </c>
      <c r="AV298" s="14" t="s">
        <v>83</v>
      </c>
      <c r="AW298" s="14" t="s">
        <v>30</v>
      </c>
      <c r="AX298" s="14" t="s">
        <v>73</v>
      </c>
      <c r="AY298" s="194" t="s">
        <v>135</v>
      </c>
    </row>
    <row r="299" s="15" customFormat="1">
      <c r="A299" s="15"/>
      <c r="B299" s="201"/>
      <c r="C299" s="15"/>
      <c r="D299" s="186" t="s">
        <v>143</v>
      </c>
      <c r="E299" s="202" t="s">
        <v>1</v>
      </c>
      <c r="F299" s="203" t="s">
        <v>146</v>
      </c>
      <c r="G299" s="15"/>
      <c r="H299" s="204">
        <v>1</v>
      </c>
      <c r="I299" s="205"/>
      <c r="J299" s="15"/>
      <c r="K299" s="15"/>
      <c r="L299" s="201"/>
      <c r="M299" s="206"/>
      <c r="N299" s="207"/>
      <c r="O299" s="207"/>
      <c r="P299" s="207"/>
      <c r="Q299" s="207"/>
      <c r="R299" s="207"/>
      <c r="S299" s="207"/>
      <c r="T299" s="208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02" t="s">
        <v>143</v>
      </c>
      <c r="AU299" s="202" t="s">
        <v>83</v>
      </c>
      <c r="AV299" s="15" t="s">
        <v>136</v>
      </c>
      <c r="AW299" s="15" t="s">
        <v>30</v>
      </c>
      <c r="AX299" s="15" t="s">
        <v>81</v>
      </c>
      <c r="AY299" s="202" t="s">
        <v>135</v>
      </c>
    </row>
    <row r="300" s="2" customFormat="1" ht="37.8" customHeight="1">
      <c r="A300" s="38"/>
      <c r="B300" s="171"/>
      <c r="C300" s="172" t="s">
        <v>391</v>
      </c>
      <c r="D300" s="172" t="s">
        <v>138</v>
      </c>
      <c r="E300" s="173" t="s">
        <v>392</v>
      </c>
      <c r="F300" s="174" t="s">
        <v>393</v>
      </c>
      <c r="G300" s="175" t="s">
        <v>161</v>
      </c>
      <c r="H300" s="176">
        <v>1</v>
      </c>
      <c r="I300" s="177"/>
      <c r="J300" s="178">
        <f>ROUND(I300*H300,2)</f>
        <v>0</v>
      </c>
      <c r="K300" s="174" t="s">
        <v>1</v>
      </c>
      <c r="L300" s="39"/>
      <c r="M300" s="179" t="s">
        <v>1</v>
      </c>
      <c r="N300" s="180" t="s">
        <v>38</v>
      </c>
      <c r="O300" s="77"/>
      <c r="P300" s="181">
        <f>O300*H300</f>
        <v>0</v>
      </c>
      <c r="Q300" s="181">
        <v>0</v>
      </c>
      <c r="R300" s="181">
        <f>Q300*H300</f>
        <v>0</v>
      </c>
      <c r="S300" s="181">
        <v>0</v>
      </c>
      <c r="T300" s="182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183" t="s">
        <v>208</v>
      </c>
      <c r="AT300" s="183" t="s">
        <v>138</v>
      </c>
      <c r="AU300" s="183" t="s">
        <v>83</v>
      </c>
      <c r="AY300" s="19" t="s">
        <v>135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19" t="s">
        <v>81</v>
      </c>
      <c r="BK300" s="184">
        <f>ROUND(I300*H300,2)</f>
        <v>0</v>
      </c>
      <c r="BL300" s="19" t="s">
        <v>208</v>
      </c>
      <c r="BM300" s="183" t="s">
        <v>394</v>
      </c>
    </row>
    <row r="301" s="2" customFormat="1" ht="37.8" customHeight="1">
      <c r="A301" s="38"/>
      <c r="B301" s="171"/>
      <c r="C301" s="172" t="s">
        <v>395</v>
      </c>
      <c r="D301" s="172" t="s">
        <v>138</v>
      </c>
      <c r="E301" s="173" t="s">
        <v>396</v>
      </c>
      <c r="F301" s="174" t="s">
        <v>397</v>
      </c>
      <c r="G301" s="175" t="s">
        <v>161</v>
      </c>
      <c r="H301" s="176">
        <v>1</v>
      </c>
      <c r="I301" s="177"/>
      <c r="J301" s="178">
        <f>ROUND(I301*H301,2)</f>
        <v>0</v>
      </c>
      <c r="K301" s="174" t="s">
        <v>1</v>
      </c>
      <c r="L301" s="39"/>
      <c r="M301" s="179" t="s">
        <v>1</v>
      </c>
      <c r="N301" s="180" t="s">
        <v>38</v>
      </c>
      <c r="O301" s="77"/>
      <c r="P301" s="181">
        <f>O301*H301</f>
        <v>0</v>
      </c>
      <c r="Q301" s="181">
        <v>0</v>
      </c>
      <c r="R301" s="181">
        <f>Q301*H301</f>
        <v>0</v>
      </c>
      <c r="S301" s="181">
        <v>0</v>
      </c>
      <c r="T301" s="182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83" t="s">
        <v>208</v>
      </c>
      <c r="AT301" s="183" t="s">
        <v>138</v>
      </c>
      <c r="AU301" s="183" t="s">
        <v>83</v>
      </c>
      <c r="AY301" s="19" t="s">
        <v>135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9" t="s">
        <v>81</v>
      </c>
      <c r="BK301" s="184">
        <f>ROUND(I301*H301,2)</f>
        <v>0</v>
      </c>
      <c r="BL301" s="19" t="s">
        <v>208</v>
      </c>
      <c r="BM301" s="183" t="s">
        <v>398</v>
      </c>
    </row>
    <row r="302" s="2" customFormat="1" ht="33" customHeight="1">
      <c r="A302" s="38"/>
      <c r="B302" s="171"/>
      <c r="C302" s="172" t="s">
        <v>399</v>
      </c>
      <c r="D302" s="172" t="s">
        <v>138</v>
      </c>
      <c r="E302" s="173" t="s">
        <v>400</v>
      </c>
      <c r="F302" s="174" t="s">
        <v>401</v>
      </c>
      <c r="G302" s="175" t="s">
        <v>161</v>
      </c>
      <c r="H302" s="176">
        <v>1</v>
      </c>
      <c r="I302" s="177"/>
      <c r="J302" s="178">
        <f>ROUND(I302*H302,2)</f>
        <v>0</v>
      </c>
      <c r="K302" s="174" t="s">
        <v>1</v>
      </c>
      <c r="L302" s="39"/>
      <c r="M302" s="179" t="s">
        <v>1</v>
      </c>
      <c r="N302" s="180" t="s">
        <v>38</v>
      </c>
      <c r="O302" s="77"/>
      <c r="P302" s="181">
        <f>O302*H302</f>
        <v>0</v>
      </c>
      <c r="Q302" s="181">
        <v>0</v>
      </c>
      <c r="R302" s="181">
        <f>Q302*H302</f>
        <v>0</v>
      </c>
      <c r="S302" s="181">
        <v>0</v>
      </c>
      <c r="T302" s="182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83" t="s">
        <v>208</v>
      </c>
      <c r="AT302" s="183" t="s">
        <v>138</v>
      </c>
      <c r="AU302" s="183" t="s">
        <v>83</v>
      </c>
      <c r="AY302" s="19" t="s">
        <v>135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19" t="s">
        <v>81</v>
      </c>
      <c r="BK302" s="184">
        <f>ROUND(I302*H302,2)</f>
        <v>0</v>
      </c>
      <c r="BL302" s="19" t="s">
        <v>208</v>
      </c>
      <c r="BM302" s="183" t="s">
        <v>402</v>
      </c>
    </row>
    <row r="303" s="2" customFormat="1" ht="16.5" customHeight="1">
      <c r="A303" s="38"/>
      <c r="B303" s="171"/>
      <c r="C303" s="172" t="s">
        <v>403</v>
      </c>
      <c r="D303" s="172" t="s">
        <v>138</v>
      </c>
      <c r="E303" s="173" t="s">
        <v>404</v>
      </c>
      <c r="F303" s="174" t="s">
        <v>405</v>
      </c>
      <c r="G303" s="175" t="s">
        <v>149</v>
      </c>
      <c r="H303" s="176">
        <v>4.524</v>
      </c>
      <c r="I303" s="177"/>
      <c r="J303" s="178">
        <f>ROUND(I303*H303,2)</f>
        <v>0</v>
      </c>
      <c r="K303" s="174" t="s">
        <v>150</v>
      </c>
      <c r="L303" s="39"/>
      <c r="M303" s="179" t="s">
        <v>1</v>
      </c>
      <c r="N303" s="180" t="s">
        <v>38</v>
      </c>
      <c r="O303" s="77"/>
      <c r="P303" s="181">
        <f>O303*H303</f>
        <v>0</v>
      </c>
      <c r="Q303" s="181">
        <v>0</v>
      </c>
      <c r="R303" s="181">
        <f>Q303*H303</f>
        <v>0</v>
      </c>
      <c r="S303" s="181">
        <v>0.02</v>
      </c>
      <c r="T303" s="182">
        <f>S303*H303</f>
        <v>0.090480000000000005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183" t="s">
        <v>208</v>
      </c>
      <c r="AT303" s="183" t="s">
        <v>138</v>
      </c>
      <c r="AU303" s="183" t="s">
        <v>83</v>
      </c>
      <c r="AY303" s="19" t="s">
        <v>135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19" t="s">
        <v>81</v>
      </c>
      <c r="BK303" s="184">
        <f>ROUND(I303*H303,2)</f>
        <v>0</v>
      </c>
      <c r="BL303" s="19" t="s">
        <v>208</v>
      </c>
      <c r="BM303" s="183" t="s">
        <v>406</v>
      </c>
    </row>
    <row r="304" s="13" customFormat="1">
      <c r="A304" s="13"/>
      <c r="B304" s="185"/>
      <c r="C304" s="13"/>
      <c r="D304" s="186" t="s">
        <v>143</v>
      </c>
      <c r="E304" s="187" t="s">
        <v>1</v>
      </c>
      <c r="F304" s="188" t="s">
        <v>407</v>
      </c>
      <c r="G304" s="13"/>
      <c r="H304" s="187" t="s">
        <v>1</v>
      </c>
      <c r="I304" s="189"/>
      <c r="J304" s="13"/>
      <c r="K304" s="13"/>
      <c r="L304" s="185"/>
      <c r="M304" s="190"/>
      <c r="N304" s="191"/>
      <c r="O304" s="191"/>
      <c r="P304" s="191"/>
      <c r="Q304" s="191"/>
      <c r="R304" s="191"/>
      <c r="S304" s="191"/>
      <c r="T304" s="19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7" t="s">
        <v>143</v>
      </c>
      <c r="AU304" s="187" t="s">
        <v>83</v>
      </c>
      <c r="AV304" s="13" t="s">
        <v>81</v>
      </c>
      <c r="AW304" s="13" t="s">
        <v>30</v>
      </c>
      <c r="AX304" s="13" t="s">
        <v>73</v>
      </c>
      <c r="AY304" s="187" t="s">
        <v>135</v>
      </c>
    </row>
    <row r="305" s="14" customFormat="1">
      <c r="A305" s="14"/>
      <c r="B305" s="193"/>
      <c r="C305" s="14"/>
      <c r="D305" s="186" t="s">
        <v>143</v>
      </c>
      <c r="E305" s="194" t="s">
        <v>1</v>
      </c>
      <c r="F305" s="195" t="s">
        <v>408</v>
      </c>
      <c r="G305" s="14"/>
      <c r="H305" s="196">
        <v>4.524</v>
      </c>
      <c r="I305" s="197"/>
      <c r="J305" s="14"/>
      <c r="K305" s="14"/>
      <c r="L305" s="193"/>
      <c r="M305" s="198"/>
      <c r="N305" s="199"/>
      <c r="O305" s="199"/>
      <c r="P305" s="199"/>
      <c r="Q305" s="199"/>
      <c r="R305" s="199"/>
      <c r="S305" s="199"/>
      <c r="T305" s="20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194" t="s">
        <v>143</v>
      </c>
      <c r="AU305" s="194" t="s">
        <v>83</v>
      </c>
      <c r="AV305" s="14" t="s">
        <v>83</v>
      </c>
      <c r="AW305" s="14" t="s">
        <v>30</v>
      </c>
      <c r="AX305" s="14" t="s">
        <v>73</v>
      </c>
      <c r="AY305" s="194" t="s">
        <v>135</v>
      </c>
    </row>
    <row r="306" s="15" customFormat="1">
      <c r="A306" s="15"/>
      <c r="B306" s="201"/>
      <c r="C306" s="15"/>
      <c r="D306" s="186" t="s">
        <v>143</v>
      </c>
      <c r="E306" s="202" t="s">
        <v>1</v>
      </c>
      <c r="F306" s="203" t="s">
        <v>146</v>
      </c>
      <c r="G306" s="15"/>
      <c r="H306" s="204">
        <v>4.524</v>
      </c>
      <c r="I306" s="205"/>
      <c r="J306" s="15"/>
      <c r="K306" s="15"/>
      <c r="L306" s="201"/>
      <c r="M306" s="206"/>
      <c r="N306" s="207"/>
      <c r="O306" s="207"/>
      <c r="P306" s="207"/>
      <c r="Q306" s="207"/>
      <c r="R306" s="207"/>
      <c r="S306" s="207"/>
      <c r="T306" s="208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02" t="s">
        <v>143</v>
      </c>
      <c r="AU306" s="202" t="s">
        <v>83</v>
      </c>
      <c r="AV306" s="15" t="s">
        <v>136</v>
      </c>
      <c r="AW306" s="15" t="s">
        <v>30</v>
      </c>
      <c r="AX306" s="15" t="s">
        <v>81</v>
      </c>
      <c r="AY306" s="202" t="s">
        <v>135</v>
      </c>
    </row>
    <row r="307" s="12" customFormat="1" ht="22.8" customHeight="1">
      <c r="A307" s="12"/>
      <c r="B307" s="158"/>
      <c r="C307" s="12"/>
      <c r="D307" s="159" t="s">
        <v>72</v>
      </c>
      <c r="E307" s="169" t="s">
        <v>409</v>
      </c>
      <c r="F307" s="169" t="s">
        <v>410</v>
      </c>
      <c r="G307" s="12"/>
      <c r="H307" s="12"/>
      <c r="I307" s="161"/>
      <c r="J307" s="170">
        <f>BK307</f>
        <v>0</v>
      </c>
      <c r="K307" s="12"/>
      <c r="L307" s="158"/>
      <c r="M307" s="163"/>
      <c r="N307" s="164"/>
      <c r="O307" s="164"/>
      <c r="P307" s="165">
        <f>SUM(P308:P322)</f>
        <v>0</v>
      </c>
      <c r="Q307" s="164"/>
      <c r="R307" s="165">
        <f>SUM(R308:R322)</f>
        <v>0.55312125000000001</v>
      </c>
      <c r="S307" s="164"/>
      <c r="T307" s="166">
        <f>SUM(T308:T322)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159" t="s">
        <v>83</v>
      </c>
      <c r="AT307" s="167" t="s">
        <v>72</v>
      </c>
      <c r="AU307" s="167" t="s">
        <v>81</v>
      </c>
      <c r="AY307" s="159" t="s">
        <v>135</v>
      </c>
      <c r="BK307" s="168">
        <f>SUM(BK308:BK322)</f>
        <v>0</v>
      </c>
    </row>
    <row r="308" s="2" customFormat="1" ht="16.5" customHeight="1">
      <c r="A308" s="38"/>
      <c r="B308" s="171"/>
      <c r="C308" s="172" t="s">
        <v>411</v>
      </c>
      <c r="D308" s="172" t="s">
        <v>138</v>
      </c>
      <c r="E308" s="173" t="s">
        <v>412</v>
      </c>
      <c r="F308" s="174" t="s">
        <v>413</v>
      </c>
      <c r="G308" s="175" t="s">
        <v>149</v>
      </c>
      <c r="H308" s="176">
        <v>18.199999999999999</v>
      </c>
      <c r="I308" s="177"/>
      <c r="J308" s="178">
        <f>ROUND(I308*H308,2)</f>
        <v>0</v>
      </c>
      <c r="K308" s="174" t="s">
        <v>150</v>
      </c>
      <c r="L308" s="39"/>
      <c r="M308" s="179" t="s">
        <v>1</v>
      </c>
      <c r="N308" s="180" t="s">
        <v>38</v>
      </c>
      <c r="O308" s="77"/>
      <c r="P308" s="181">
        <f>O308*H308</f>
        <v>0</v>
      </c>
      <c r="Q308" s="181">
        <v>0.00029999999999999997</v>
      </c>
      <c r="R308" s="181">
        <f>Q308*H308</f>
        <v>0.0054599999999999996</v>
      </c>
      <c r="S308" s="181">
        <v>0</v>
      </c>
      <c r="T308" s="182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183" t="s">
        <v>208</v>
      </c>
      <c r="AT308" s="183" t="s">
        <v>138</v>
      </c>
      <c r="AU308" s="183" t="s">
        <v>83</v>
      </c>
      <c r="AY308" s="19" t="s">
        <v>135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19" t="s">
        <v>81</v>
      </c>
      <c r="BK308" s="184">
        <f>ROUND(I308*H308,2)</f>
        <v>0</v>
      </c>
      <c r="BL308" s="19" t="s">
        <v>208</v>
      </c>
      <c r="BM308" s="183" t="s">
        <v>414</v>
      </c>
    </row>
    <row r="309" s="13" customFormat="1">
      <c r="A309" s="13"/>
      <c r="B309" s="185"/>
      <c r="C309" s="13"/>
      <c r="D309" s="186" t="s">
        <v>143</v>
      </c>
      <c r="E309" s="187" t="s">
        <v>1</v>
      </c>
      <c r="F309" s="188" t="s">
        <v>163</v>
      </c>
      <c r="G309" s="13"/>
      <c r="H309" s="187" t="s">
        <v>1</v>
      </c>
      <c r="I309" s="189"/>
      <c r="J309" s="13"/>
      <c r="K309" s="13"/>
      <c r="L309" s="185"/>
      <c r="M309" s="190"/>
      <c r="N309" s="191"/>
      <c r="O309" s="191"/>
      <c r="P309" s="191"/>
      <c r="Q309" s="191"/>
      <c r="R309" s="191"/>
      <c r="S309" s="191"/>
      <c r="T309" s="19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7" t="s">
        <v>143</v>
      </c>
      <c r="AU309" s="187" t="s">
        <v>83</v>
      </c>
      <c r="AV309" s="13" t="s">
        <v>81</v>
      </c>
      <c r="AW309" s="13" t="s">
        <v>30</v>
      </c>
      <c r="AX309" s="13" t="s">
        <v>73</v>
      </c>
      <c r="AY309" s="187" t="s">
        <v>135</v>
      </c>
    </row>
    <row r="310" s="14" customFormat="1">
      <c r="A310" s="14"/>
      <c r="B310" s="193"/>
      <c r="C310" s="14"/>
      <c r="D310" s="186" t="s">
        <v>143</v>
      </c>
      <c r="E310" s="194" t="s">
        <v>1</v>
      </c>
      <c r="F310" s="195" t="s">
        <v>415</v>
      </c>
      <c r="G310" s="14"/>
      <c r="H310" s="196">
        <v>18.199999999999999</v>
      </c>
      <c r="I310" s="197"/>
      <c r="J310" s="14"/>
      <c r="K310" s="14"/>
      <c r="L310" s="193"/>
      <c r="M310" s="198"/>
      <c r="N310" s="199"/>
      <c r="O310" s="199"/>
      <c r="P310" s="199"/>
      <c r="Q310" s="199"/>
      <c r="R310" s="199"/>
      <c r="S310" s="199"/>
      <c r="T310" s="20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194" t="s">
        <v>143</v>
      </c>
      <c r="AU310" s="194" t="s">
        <v>83</v>
      </c>
      <c r="AV310" s="14" t="s">
        <v>83</v>
      </c>
      <c r="AW310" s="14" t="s">
        <v>30</v>
      </c>
      <c r="AX310" s="14" t="s">
        <v>73</v>
      </c>
      <c r="AY310" s="194" t="s">
        <v>135</v>
      </c>
    </row>
    <row r="311" s="15" customFormat="1">
      <c r="A311" s="15"/>
      <c r="B311" s="201"/>
      <c r="C311" s="15"/>
      <c r="D311" s="186" t="s">
        <v>143</v>
      </c>
      <c r="E311" s="202" t="s">
        <v>1</v>
      </c>
      <c r="F311" s="203" t="s">
        <v>146</v>
      </c>
      <c r="G311" s="15"/>
      <c r="H311" s="204">
        <v>18.199999999999999</v>
      </c>
      <c r="I311" s="205"/>
      <c r="J311" s="15"/>
      <c r="K311" s="15"/>
      <c r="L311" s="201"/>
      <c r="M311" s="206"/>
      <c r="N311" s="207"/>
      <c r="O311" s="207"/>
      <c r="P311" s="207"/>
      <c r="Q311" s="207"/>
      <c r="R311" s="207"/>
      <c r="S311" s="207"/>
      <c r="T311" s="208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02" t="s">
        <v>143</v>
      </c>
      <c r="AU311" s="202" t="s">
        <v>83</v>
      </c>
      <c r="AV311" s="15" t="s">
        <v>136</v>
      </c>
      <c r="AW311" s="15" t="s">
        <v>30</v>
      </c>
      <c r="AX311" s="15" t="s">
        <v>81</v>
      </c>
      <c r="AY311" s="202" t="s">
        <v>135</v>
      </c>
    </row>
    <row r="312" s="2" customFormat="1" ht="33" customHeight="1">
      <c r="A312" s="38"/>
      <c r="B312" s="171"/>
      <c r="C312" s="172" t="s">
        <v>416</v>
      </c>
      <c r="D312" s="172" t="s">
        <v>138</v>
      </c>
      <c r="E312" s="173" t="s">
        <v>417</v>
      </c>
      <c r="F312" s="174" t="s">
        <v>418</v>
      </c>
      <c r="G312" s="175" t="s">
        <v>149</v>
      </c>
      <c r="H312" s="176">
        <v>18.199999999999999</v>
      </c>
      <c r="I312" s="177"/>
      <c r="J312" s="178">
        <f>ROUND(I312*H312,2)</f>
        <v>0</v>
      </c>
      <c r="K312" s="174" t="s">
        <v>150</v>
      </c>
      <c r="L312" s="39"/>
      <c r="M312" s="179" t="s">
        <v>1</v>
      </c>
      <c r="N312" s="180" t="s">
        <v>38</v>
      </c>
      <c r="O312" s="77"/>
      <c r="P312" s="181">
        <f>O312*H312</f>
        <v>0</v>
      </c>
      <c r="Q312" s="181">
        <v>0.0051999999999999998</v>
      </c>
      <c r="R312" s="181">
        <f>Q312*H312</f>
        <v>0.094639999999999988</v>
      </c>
      <c r="S312" s="181">
        <v>0</v>
      </c>
      <c r="T312" s="182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183" t="s">
        <v>208</v>
      </c>
      <c r="AT312" s="183" t="s">
        <v>138</v>
      </c>
      <c r="AU312" s="183" t="s">
        <v>83</v>
      </c>
      <c r="AY312" s="19" t="s">
        <v>135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19" t="s">
        <v>81</v>
      </c>
      <c r="BK312" s="184">
        <f>ROUND(I312*H312,2)</f>
        <v>0</v>
      </c>
      <c r="BL312" s="19" t="s">
        <v>208</v>
      </c>
      <c r="BM312" s="183" t="s">
        <v>419</v>
      </c>
    </row>
    <row r="313" s="2" customFormat="1" ht="37.8" customHeight="1">
      <c r="A313" s="38"/>
      <c r="B313" s="171"/>
      <c r="C313" s="209" t="s">
        <v>420</v>
      </c>
      <c r="D313" s="209" t="s">
        <v>310</v>
      </c>
      <c r="E313" s="210" t="s">
        <v>421</v>
      </c>
      <c r="F313" s="211" t="s">
        <v>422</v>
      </c>
      <c r="G313" s="212" t="s">
        <v>149</v>
      </c>
      <c r="H313" s="213">
        <v>19.210000000000001</v>
      </c>
      <c r="I313" s="214"/>
      <c r="J313" s="215">
        <f>ROUND(I313*H313,2)</f>
        <v>0</v>
      </c>
      <c r="K313" s="211" t="s">
        <v>150</v>
      </c>
      <c r="L313" s="216"/>
      <c r="M313" s="217" t="s">
        <v>1</v>
      </c>
      <c r="N313" s="218" t="s">
        <v>38</v>
      </c>
      <c r="O313" s="77"/>
      <c r="P313" s="181">
        <f>O313*H313</f>
        <v>0</v>
      </c>
      <c r="Q313" s="181">
        <v>0.021999999999999999</v>
      </c>
      <c r="R313" s="181">
        <f>Q313*H313</f>
        <v>0.42262</v>
      </c>
      <c r="S313" s="181">
        <v>0</v>
      </c>
      <c r="T313" s="182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183" t="s">
        <v>286</v>
      </c>
      <c r="AT313" s="183" t="s">
        <v>310</v>
      </c>
      <c r="AU313" s="183" t="s">
        <v>83</v>
      </c>
      <c r="AY313" s="19" t="s">
        <v>135</v>
      </c>
      <c r="BE313" s="184">
        <f>IF(N313="základní",J313,0)</f>
        <v>0</v>
      </c>
      <c r="BF313" s="184">
        <f>IF(N313="snížená",J313,0)</f>
        <v>0</v>
      </c>
      <c r="BG313" s="184">
        <f>IF(N313="zákl. přenesená",J313,0)</f>
        <v>0</v>
      </c>
      <c r="BH313" s="184">
        <f>IF(N313="sníž. přenesená",J313,0)</f>
        <v>0</v>
      </c>
      <c r="BI313" s="184">
        <f>IF(N313="nulová",J313,0)</f>
        <v>0</v>
      </c>
      <c r="BJ313" s="19" t="s">
        <v>81</v>
      </c>
      <c r="BK313" s="184">
        <f>ROUND(I313*H313,2)</f>
        <v>0</v>
      </c>
      <c r="BL313" s="19" t="s">
        <v>208</v>
      </c>
      <c r="BM313" s="183" t="s">
        <v>423</v>
      </c>
    </row>
    <row r="314" s="14" customFormat="1">
      <c r="A314" s="14"/>
      <c r="B314" s="193"/>
      <c r="C314" s="14"/>
      <c r="D314" s="186" t="s">
        <v>143</v>
      </c>
      <c r="E314" s="14"/>
      <c r="F314" s="195" t="s">
        <v>424</v>
      </c>
      <c r="G314" s="14"/>
      <c r="H314" s="196">
        <v>19.210000000000001</v>
      </c>
      <c r="I314" s="197"/>
      <c r="J314" s="14"/>
      <c r="K314" s="14"/>
      <c r="L314" s="193"/>
      <c r="M314" s="198"/>
      <c r="N314" s="199"/>
      <c r="O314" s="199"/>
      <c r="P314" s="199"/>
      <c r="Q314" s="199"/>
      <c r="R314" s="199"/>
      <c r="S314" s="199"/>
      <c r="T314" s="20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194" t="s">
        <v>143</v>
      </c>
      <c r="AU314" s="194" t="s">
        <v>83</v>
      </c>
      <c r="AV314" s="14" t="s">
        <v>83</v>
      </c>
      <c r="AW314" s="14" t="s">
        <v>3</v>
      </c>
      <c r="AX314" s="14" t="s">
        <v>81</v>
      </c>
      <c r="AY314" s="194" t="s">
        <v>135</v>
      </c>
    </row>
    <row r="315" s="2" customFormat="1" ht="24.15" customHeight="1">
      <c r="A315" s="38"/>
      <c r="B315" s="171"/>
      <c r="C315" s="209" t="s">
        <v>425</v>
      </c>
      <c r="D315" s="209" t="s">
        <v>310</v>
      </c>
      <c r="E315" s="210" t="s">
        <v>426</v>
      </c>
      <c r="F315" s="211" t="s">
        <v>427</v>
      </c>
      <c r="G315" s="212" t="s">
        <v>149</v>
      </c>
      <c r="H315" s="213">
        <v>1.3560000000000001</v>
      </c>
      <c r="I315" s="214"/>
      <c r="J315" s="215">
        <f>ROUND(I315*H315,2)</f>
        <v>0</v>
      </c>
      <c r="K315" s="211" t="s">
        <v>1</v>
      </c>
      <c r="L315" s="216"/>
      <c r="M315" s="217" t="s">
        <v>1</v>
      </c>
      <c r="N315" s="218" t="s">
        <v>38</v>
      </c>
      <c r="O315" s="77"/>
      <c r="P315" s="181">
        <f>O315*H315</f>
        <v>0</v>
      </c>
      <c r="Q315" s="181">
        <v>0.021999999999999999</v>
      </c>
      <c r="R315" s="181">
        <f>Q315*H315</f>
        <v>0.029832000000000001</v>
      </c>
      <c r="S315" s="181">
        <v>0</v>
      </c>
      <c r="T315" s="182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83" t="s">
        <v>286</v>
      </c>
      <c r="AT315" s="183" t="s">
        <v>310</v>
      </c>
      <c r="AU315" s="183" t="s">
        <v>83</v>
      </c>
      <c r="AY315" s="19" t="s">
        <v>135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19" t="s">
        <v>81</v>
      </c>
      <c r="BK315" s="184">
        <f>ROUND(I315*H315,2)</f>
        <v>0</v>
      </c>
      <c r="BL315" s="19" t="s">
        <v>208</v>
      </c>
      <c r="BM315" s="183" t="s">
        <v>428</v>
      </c>
    </row>
    <row r="316" s="14" customFormat="1">
      <c r="A316" s="14"/>
      <c r="B316" s="193"/>
      <c r="C316" s="14"/>
      <c r="D316" s="186" t="s">
        <v>143</v>
      </c>
      <c r="E316" s="14"/>
      <c r="F316" s="195" t="s">
        <v>429</v>
      </c>
      <c r="G316" s="14"/>
      <c r="H316" s="196">
        <v>1.3560000000000001</v>
      </c>
      <c r="I316" s="197"/>
      <c r="J316" s="14"/>
      <c r="K316" s="14"/>
      <c r="L316" s="193"/>
      <c r="M316" s="198"/>
      <c r="N316" s="199"/>
      <c r="O316" s="199"/>
      <c r="P316" s="199"/>
      <c r="Q316" s="199"/>
      <c r="R316" s="199"/>
      <c r="S316" s="199"/>
      <c r="T316" s="20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194" t="s">
        <v>143</v>
      </c>
      <c r="AU316" s="194" t="s">
        <v>83</v>
      </c>
      <c r="AV316" s="14" t="s">
        <v>83</v>
      </c>
      <c r="AW316" s="14" t="s">
        <v>3</v>
      </c>
      <c r="AX316" s="14" t="s">
        <v>81</v>
      </c>
      <c r="AY316" s="194" t="s">
        <v>135</v>
      </c>
    </row>
    <row r="317" s="2" customFormat="1" ht="16.5" customHeight="1">
      <c r="A317" s="38"/>
      <c r="B317" s="171"/>
      <c r="C317" s="172" t="s">
        <v>430</v>
      </c>
      <c r="D317" s="172" t="s">
        <v>138</v>
      </c>
      <c r="E317" s="173" t="s">
        <v>431</v>
      </c>
      <c r="F317" s="174" t="s">
        <v>432</v>
      </c>
      <c r="G317" s="175" t="s">
        <v>225</v>
      </c>
      <c r="H317" s="176">
        <v>18.975000000000001</v>
      </c>
      <c r="I317" s="177"/>
      <c r="J317" s="178">
        <f>ROUND(I317*H317,2)</f>
        <v>0</v>
      </c>
      <c r="K317" s="174" t="s">
        <v>150</v>
      </c>
      <c r="L317" s="39"/>
      <c r="M317" s="179" t="s">
        <v>1</v>
      </c>
      <c r="N317" s="180" t="s">
        <v>38</v>
      </c>
      <c r="O317" s="77"/>
      <c r="P317" s="181">
        <f>O317*H317</f>
        <v>0</v>
      </c>
      <c r="Q317" s="181">
        <v>3.0000000000000001E-05</v>
      </c>
      <c r="R317" s="181">
        <f>Q317*H317</f>
        <v>0.00056925000000000009</v>
      </c>
      <c r="S317" s="181">
        <v>0</v>
      </c>
      <c r="T317" s="182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183" t="s">
        <v>208</v>
      </c>
      <c r="AT317" s="183" t="s">
        <v>138</v>
      </c>
      <c r="AU317" s="183" t="s">
        <v>83</v>
      </c>
      <c r="AY317" s="19" t="s">
        <v>135</v>
      </c>
      <c r="BE317" s="184">
        <f>IF(N317="základní",J317,0)</f>
        <v>0</v>
      </c>
      <c r="BF317" s="184">
        <f>IF(N317="snížená",J317,0)</f>
        <v>0</v>
      </c>
      <c r="BG317" s="184">
        <f>IF(N317="zákl. přenesená",J317,0)</f>
        <v>0</v>
      </c>
      <c r="BH317" s="184">
        <f>IF(N317="sníž. přenesená",J317,0)</f>
        <v>0</v>
      </c>
      <c r="BI317" s="184">
        <f>IF(N317="nulová",J317,0)</f>
        <v>0</v>
      </c>
      <c r="BJ317" s="19" t="s">
        <v>81</v>
      </c>
      <c r="BK317" s="184">
        <f>ROUND(I317*H317,2)</f>
        <v>0</v>
      </c>
      <c r="BL317" s="19" t="s">
        <v>208</v>
      </c>
      <c r="BM317" s="183" t="s">
        <v>433</v>
      </c>
    </row>
    <row r="318" s="13" customFormat="1">
      <c r="A318" s="13"/>
      <c r="B318" s="185"/>
      <c r="C318" s="13"/>
      <c r="D318" s="186" t="s">
        <v>143</v>
      </c>
      <c r="E318" s="187" t="s">
        <v>1</v>
      </c>
      <c r="F318" s="188" t="s">
        <v>434</v>
      </c>
      <c r="G318" s="13"/>
      <c r="H318" s="187" t="s">
        <v>1</v>
      </c>
      <c r="I318" s="189"/>
      <c r="J318" s="13"/>
      <c r="K318" s="13"/>
      <c r="L318" s="185"/>
      <c r="M318" s="190"/>
      <c r="N318" s="191"/>
      <c r="O318" s="191"/>
      <c r="P318" s="191"/>
      <c r="Q318" s="191"/>
      <c r="R318" s="191"/>
      <c r="S318" s="191"/>
      <c r="T318" s="19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7" t="s">
        <v>143</v>
      </c>
      <c r="AU318" s="187" t="s">
        <v>83</v>
      </c>
      <c r="AV318" s="13" t="s">
        <v>81</v>
      </c>
      <c r="AW318" s="13" t="s">
        <v>30</v>
      </c>
      <c r="AX318" s="13" t="s">
        <v>73</v>
      </c>
      <c r="AY318" s="187" t="s">
        <v>135</v>
      </c>
    </row>
    <row r="319" s="14" customFormat="1">
      <c r="A319" s="14"/>
      <c r="B319" s="193"/>
      <c r="C319" s="14"/>
      <c r="D319" s="186" t="s">
        <v>143</v>
      </c>
      <c r="E319" s="194" t="s">
        <v>1</v>
      </c>
      <c r="F319" s="195" t="s">
        <v>435</v>
      </c>
      <c r="G319" s="14"/>
      <c r="H319" s="196">
        <v>18.975000000000001</v>
      </c>
      <c r="I319" s="197"/>
      <c r="J319" s="14"/>
      <c r="K319" s="14"/>
      <c r="L319" s="193"/>
      <c r="M319" s="198"/>
      <c r="N319" s="199"/>
      <c r="O319" s="199"/>
      <c r="P319" s="199"/>
      <c r="Q319" s="199"/>
      <c r="R319" s="199"/>
      <c r="S319" s="199"/>
      <c r="T319" s="20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194" t="s">
        <v>143</v>
      </c>
      <c r="AU319" s="194" t="s">
        <v>83</v>
      </c>
      <c r="AV319" s="14" t="s">
        <v>83</v>
      </c>
      <c r="AW319" s="14" t="s">
        <v>30</v>
      </c>
      <c r="AX319" s="14" t="s">
        <v>73</v>
      </c>
      <c r="AY319" s="194" t="s">
        <v>135</v>
      </c>
    </row>
    <row r="320" s="15" customFormat="1">
      <c r="A320" s="15"/>
      <c r="B320" s="201"/>
      <c r="C320" s="15"/>
      <c r="D320" s="186" t="s">
        <v>143</v>
      </c>
      <c r="E320" s="202" t="s">
        <v>1</v>
      </c>
      <c r="F320" s="203" t="s">
        <v>146</v>
      </c>
      <c r="G320" s="15"/>
      <c r="H320" s="204">
        <v>18.975000000000001</v>
      </c>
      <c r="I320" s="205"/>
      <c r="J320" s="15"/>
      <c r="K320" s="15"/>
      <c r="L320" s="201"/>
      <c r="M320" s="206"/>
      <c r="N320" s="207"/>
      <c r="O320" s="207"/>
      <c r="P320" s="207"/>
      <c r="Q320" s="207"/>
      <c r="R320" s="207"/>
      <c r="S320" s="207"/>
      <c r="T320" s="208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02" t="s">
        <v>143</v>
      </c>
      <c r="AU320" s="202" t="s">
        <v>83</v>
      </c>
      <c r="AV320" s="15" t="s">
        <v>136</v>
      </c>
      <c r="AW320" s="15" t="s">
        <v>30</v>
      </c>
      <c r="AX320" s="15" t="s">
        <v>81</v>
      </c>
      <c r="AY320" s="202" t="s">
        <v>135</v>
      </c>
    </row>
    <row r="321" s="2" customFormat="1" ht="24.15" customHeight="1">
      <c r="A321" s="38"/>
      <c r="B321" s="171"/>
      <c r="C321" s="172" t="s">
        <v>436</v>
      </c>
      <c r="D321" s="172" t="s">
        <v>138</v>
      </c>
      <c r="E321" s="173" t="s">
        <v>437</v>
      </c>
      <c r="F321" s="174" t="s">
        <v>438</v>
      </c>
      <c r="G321" s="175" t="s">
        <v>211</v>
      </c>
      <c r="H321" s="176">
        <v>0.55300000000000005</v>
      </c>
      <c r="I321" s="177"/>
      <c r="J321" s="178">
        <f>ROUND(I321*H321,2)</f>
        <v>0</v>
      </c>
      <c r="K321" s="174" t="s">
        <v>150</v>
      </c>
      <c r="L321" s="39"/>
      <c r="M321" s="179" t="s">
        <v>1</v>
      </c>
      <c r="N321" s="180" t="s">
        <v>38</v>
      </c>
      <c r="O321" s="77"/>
      <c r="P321" s="181">
        <f>O321*H321</f>
        <v>0</v>
      </c>
      <c r="Q321" s="181">
        <v>0</v>
      </c>
      <c r="R321" s="181">
        <f>Q321*H321</f>
        <v>0</v>
      </c>
      <c r="S321" s="181">
        <v>0</v>
      </c>
      <c r="T321" s="182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83" t="s">
        <v>208</v>
      </c>
      <c r="AT321" s="183" t="s">
        <v>138</v>
      </c>
      <c r="AU321" s="183" t="s">
        <v>83</v>
      </c>
      <c r="AY321" s="19" t="s">
        <v>135</v>
      </c>
      <c r="BE321" s="184">
        <f>IF(N321="základní",J321,0)</f>
        <v>0</v>
      </c>
      <c r="BF321" s="184">
        <f>IF(N321="snížená",J321,0)</f>
        <v>0</v>
      </c>
      <c r="BG321" s="184">
        <f>IF(N321="zákl. přenesená",J321,0)</f>
        <v>0</v>
      </c>
      <c r="BH321" s="184">
        <f>IF(N321="sníž. přenesená",J321,0)</f>
        <v>0</v>
      </c>
      <c r="BI321" s="184">
        <f>IF(N321="nulová",J321,0)</f>
        <v>0</v>
      </c>
      <c r="BJ321" s="19" t="s">
        <v>81</v>
      </c>
      <c r="BK321" s="184">
        <f>ROUND(I321*H321,2)</f>
        <v>0</v>
      </c>
      <c r="BL321" s="19" t="s">
        <v>208</v>
      </c>
      <c r="BM321" s="183" t="s">
        <v>439</v>
      </c>
    </row>
    <row r="322" s="2" customFormat="1" ht="24.15" customHeight="1">
      <c r="A322" s="38"/>
      <c r="B322" s="171"/>
      <c r="C322" s="172" t="s">
        <v>440</v>
      </c>
      <c r="D322" s="172" t="s">
        <v>138</v>
      </c>
      <c r="E322" s="173" t="s">
        <v>441</v>
      </c>
      <c r="F322" s="174" t="s">
        <v>442</v>
      </c>
      <c r="G322" s="175" t="s">
        <v>211</v>
      </c>
      <c r="H322" s="176">
        <v>0.55300000000000005</v>
      </c>
      <c r="I322" s="177"/>
      <c r="J322" s="178">
        <f>ROUND(I322*H322,2)</f>
        <v>0</v>
      </c>
      <c r="K322" s="174" t="s">
        <v>150</v>
      </c>
      <c r="L322" s="39"/>
      <c r="M322" s="179" t="s">
        <v>1</v>
      </c>
      <c r="N322" s="180" t="s">
        <v>38</v>
      </c>
      <c r="O322" s="77"/>
      <c r="P322" s="181">
        <f>O322*H322</f>
        <v>0</v>
      </c>
      <c r="Q322" s="181">
        <v>0</v>
      </c>
      <c r="R322" s="181">
        <f>Q322*H322</f>
        <v>0</v>
      </c>
      <c r="S322" s="181">
        <v>0</v>
      </c>
      <c r="T322" s="182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83" t="s">
        <v>208</v>
      </c>
      <c r="AT322" s="183" t="s">
        <v>138</v>
      </c>
      <c r="AU322" s="183" t="s">
        <v>83</v>
      </c>
      <c r="AY322" s="19" t="s">
        <v>135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9" t="s">
        <v>81</v>
      </c>
      <c r="BK322" s="184">
        <f>ROUND(I322*H322,2)</f>
        <v>0</v>
      </c>
      <c r="BL322" s="19" t="s">
        <v>208</v>
      </c>
      <c r="BM322" s="183" t="s">
        <v>443</v>
      </c>
    </row>
    <row r="323" s="12" customFormat="1" ht="22.8" customHeight="1">
      <c r="A323" s="12"/>
      <c r="B323" s="158"/>
      <c r="C323" s="12"/>
      <c r="D323" s="159" t="s">
        <v>72</v>
      </c>
      <c r="E323" s="169" t="s">
        <v>444</v>
      </c>
      <c r="F323" s="169" t="s">
        <v>445</v>
      </c>
      <c r="G323" s="12"/>
      <c r="H323" s="12"/>
      <c r="I323" s="161"/>
      <c r="J323" s="170">
        <f>BK323</f>
        <v>0</v>
      </c>
      <c r="K323" s="12"/>
      <c r="L323" s="158"/>
      <c r="M323" s="163"/>
      <c r="N323" s="164"/>
      <c r="O323" s="164"/>
      <c r="P323" s="165">
        <f>SUM(P324:P330)</f>
        <v>0</v>
      </c>
      <c r="Q323" s="164"/>
      <c r="R323" s="165">
        <f>SUM(R324:R330)</f>
        <v>0.0021175</v>
      </c>
      <c r="S323" s="164"/>
      <c r="T323" s="166">
        <f>SUM(T324:T330)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159" t="s">
        <v>83</v>
      </c>
      <c r="AT323" s="167" t="s">
        <v>72</v>
      </c>
      <c r="AU323" s="167" t="s">
        <v>81</v>
      </c>
      <c r="AY323" s="159" t="s">
        <v>135</v>
      </c>
      <c r="BK323" s="168">
        <f>SUM(BK324:BK330)</f>
        <v>0</v>
      </c>
    </row>
    <row r="324" s="2" customFormat="1" ht="21.75" customHeight="1">
      <c r="A324" s="38"/>
      <c r="B324" s="171"/>
      <c r="C324" s="172" t="s">
        <v>446</v>
      </c>
      <c r="D324" s="172" t="s">
        <v>138</v>
      </c>
      <c r="E324" s="173" t="s">
        <v>447</v>
      </c>
      <c r="F324" s="174" t="s">
        <v>448</v>
      </c>
      <c r="G324" s="175" t="s">
        <v>225</v>
      </c>
      <c r="H324" s="176">
        <v>2.75</v>
      </c>
      <c r="I324" s="177"/>
      <c r="J324" s="178">
        <f>ROUND(I324*H324,2)</f>
        <v>0</v>
      </c>
      <c r="K324" s="174" t="s">
        <v>150</v>
      </c>
      <c r="L324" s="39"/>
      <c r="M324" s="179" t="s">
        <v>1</v>
      </c>
      <c r="N324" s="180" t="s">
        <v>38</v>
      </c>
      <c r="O324" s="77"/>
      <c r="P324" s="181">
        <f>O324*H324</f>
        <v>0</v>
      </c>
      <c r="Q324" s="181">
        <v>2.0000000000000002E-05</v>
      </c>
      <c r="R324" s="181">
        <f>Q324*H324</f>
        <v>5.5000000000000002E-05</v>
      </c>
      <c r="S324" s="181">
        <v>0</v>
      </c>
      <c r="T324" s="182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183" t="s">
        <v>208</v>
      </c>
      <c r="AT324" s="183" t="s">
        <v>138</v>
      </c>
      <c r="AU324" s="183" t="s">
        <v>83</v>
      </c>
      <c r="AY324" s="19" t="s">
        <v>135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19" t="s">
        <v>81</v>
      </c>
      <c r="BK324" s="184">
        <f>ROUND(I324*H324,2)</f>
        <v>0</v>
      </c>
      <c r="BL324" s="19" t="s">
        <v>208</v>
      </c>
      <c r="BM324" s="183" t="s">
        <v>449</v>
      </c>
    </row>
    <row r="325" s="2" customFormat="1" ht="16.5" customHeight="1">
      <c r="A325" s="38"/>
      <c r="B325" s="171"/>
      <c r="C325" s="172" t="s">
        <v>450</v>
      </c>
      <c r="D325" s="172" t="s">
        <v>138</v>
      </c>
      <c r="E325" s="173" t="s">
        <v>451</v>
      </c>
      <c r="F325" s="174" t="s">
        <v>452</v>
      </c>
      <c r="G325" s="175" t="s">
        <v>149</v>
      </c>
      <c r="H325" s="176">
        <v>2.75</v>
      </c>
      <c r="I325" s="177"/>
      <c r="J325" s="178">
        <f>ROUND(I325*H325,2)</f>
        <v>0</v>
      </c>
      <c r="K325" s="174" t="s">
        <v>150</v>
      </c>
      <c r="L325" s="39"/>
      <c r="M325" s="179" t="s">
        <v>1</v>
      </c>
      <c r="N325" s="180" t="s">
        <v>38</v>
      </c>
      <c r="O325" s="77"/>
      <c r="P325" s="181">
        <f>O325*H325</f>
        <v>0</v>
      </c>
      <c r="Q325" s="181">
        <v>0</v>
      </c>
      <c r="R325" s="181">
        <f>Q325*H325</f>
        <v>0</v>
      </c>
      <c r="S325" s="181">
        <v>0</v>
      </c>
      <c r="T325" s="182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83" t="s">
        <v>208</v>
      </c>
      <c r="AT325" s="183" t="s">
        <v>138</v>
      </c>
      <c r="AU325" s="183" t="s">
        <v>83</v>
      </c>
      <c r="AY325" s="19" t="s">
        <v>135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9" t="s">
        <v>81</v>
      </c>
      <c r="BK325" s="184">
        <f>ROUND(I325*H325,2)</f>
        <v>0</v>
      </c>
      <c r="BL325" s="19" t="s">
        <v>208</v>
      </c>
      <c r="BM325" s="183" t="s">
        <v>453</v>
      </c>
    </row>
    <row r="326" s="2" customFormat="1" ht="24.15" customHeight="1">
      <c r="A326" s="38"/>
      <c r="B326" s="171"/>
      <c r="C326" s="172" t="s">
        <v>454</v>
      </c>
      <c r="D326" s="172" t="s">
        <v>138</v>
      </c>
      <c r="E326" s="173" t="s">
        <v>455</v>
      </c>
      <c r="F326" s="174" t="s">
        <v>456</v>
      </c>
      <c r="G326" s="175" t="s">
        <v>149</v>
      </c>
      <c r="H326" s="176">
        <v>2.75</v>
      </c>
      <c r="I326" s="177"/>
      <c r="J326" s="178">
        <f>ROUND(I326*H326,2)</f>
        <v>0</v>
      </c>
      <c r="K326" s="174" t="s">
        <v>150</v>
      </c>
      <c r="L326" s="39"/>
      <c r="M326" s="179" t="s">
        <v>1</v>
      </c>
      <c r="N326" s="180" t="s">
        <v>38</v>
      </c>
      <c r="O326" s="77"/>
      <c r="P326" s="181">
        <f>O326*H326</f>
        <v>0</v>
      </c>
      <c r="Q326" s="181">
        <v>0.00054000000000000001</v>
      </c>
      <c r="R326" s="181">
        <f>Q326*H326</f>
        <v>0.001485</v>
      </c>
      <c r="S326" s="181">
        <v>0</v>
      </c>
      <c r="T326" s="182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183" t="s">
        <v>208</v>
      </c>
      <c r="AT326" s="183" t="s">
        <v>138</v>
      </c>
      <c r="AU326" s="183" t="s">
        <v>83</v>
      </c>
      <c r="AY326" s="19" t="s">
        <v>135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19" t="s">
        <v>81</v>
      </c>
      <c r="BK326" s="184">
        <f>ROUND(I326*H326,2)</f>
        <v>0</v>
      </c>
      <c r="BL326" s="19" t="s">
        <v>208</v>
      </c>
      <c r="BM326" s="183" t="s">
        <v>457</v>
      </c>
    </row>
    <row r="327" s="2" customFormat="1" ht="24.15" customHeight="1">
      <c r="A327" s="38"/>
      <c r="B327" s="171"/>
      <c r="C327" s="172" t="s">
        <v>458</v>
      </c>
      <c r="D327" s="172" t="s">
        <v>138</v>
      </c>
      <c r="E327" s="173" t="s">
        <v>459</v>
      </c>
      <c r="F327" s="174" t="s">
        <v>460</v>
      </c>
      <c r="G327" s="175" t="s">
        <v>149</v>
      </c>
      <c r="H327" s="176">
        <v>2.75</v>
      </c>
      <c r="I327" s="177"/>
      <c r="J327" s="178">
        <f>ROUND(I327*H327,2)</f>
        <v>0</v>
      </c>
      <c r="K327" s="174" t="s">
        <v>150</v>
      </c>
      <c r="L327" s="39"/>
      <c r="M327" s="179" t="s">
        <v>1</v>
      </c>
      <c r="N327" s="180" t="s">
        <v>38</v>
      </c>
      <c r="O327" s="77"/>
      <c r="P327" s="181">
        <f>O327*H327</f>
        <v>0</v>
      </c>
      <c r="Q327" s="181">
        <v>0.00021000000000000001</v>
      </c>
      <c r="R327" s="181">
        <f>Q327*H327</f>
        <v>0.0005775</v>
      </c>
      <c r="S327" s="181">
        <v>0</v>
      </c>
      <c r="T327" s="182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83" t="s">
        <v>208</v>
      </c>
      <c r="AT327" s="183" t="s">
        <v>138</v>
      </c>
      <c r="AU327" s="183" t="s">
        <v>83</v>
      </c>
      <c r="AY327" s="19" t="s">
        <v>135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19" t="s">
        <v>81</v>
      </c>
      <c r="BK327" s="184">
        <f>ROUND(I327*H327,2)</f>
        <v>0</v>
      </c>
      <c r="BL327" s="19" t="s">
        <v>208</v>
      </c>
      <c r="BM327" s="183" t="s">
        <v>461</v>
      </c>
    </row>
    <row r="328" s="13" customFormat="1">
      <c r="A328" s="13"/>
      <c r="B328" s="185"/>
      <c r="C328" s="13"/>
      <c r="D328" s="186" t="s">
        <v>143</v>
      </c>
      <c r="E328" s="187" t="s">
        <v>1</v>
      </c>
      <c r="F328" s="188" t="s">
        <v>144</v>
      </c>
      <c r="G328" s="13"/>
      <c r="H328" s="187" t="s">
        <v>1</v>
      </c>
      <c r="I328" s="189"/>
      <c r="J328" s="13"/>
      <c r="K328" s="13"/>
      <c r="L328" s="185"/>
      <c r="M328" s="190"/>
      <c r="N328" s="191"/>
      <c r="O328" s="191"/>
      <c r="P328" s="191"/>
      <c r="Q328" s="191"/>
      <c r="R328" s="191"/>
      <c r="S328" s="191"/>
      <c r="T328" s="19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7" t="s">
        <v>143</v>
      </c>
      <c r="AU328" s="187" t="s">
        <v>83</v>
      </c>
      <c r="AV328" s="13" t="s">
        <v>81</v>
      </c>
      <c r="AW328" s="13" t="s">
        <v>30</v>
      </c>
      <c r="AX328" s="13" t="s">
        <v>73</v>
      </c>
      <c r="AY328" s="187" t="s">
        <v>135</v>
      </c>
    </row>
    <row r="329" s="14" customFormat="1">
      <c r="A329" s="14"/>
      <c r="B329" s="193"/>
      <c r="C329" s="14"/>
      <c r="D329" s="186" t="s">
        <v>143</v>
      </c>
      <c r="E329" s="194" t="s">
        <v>1</v>
      </c>
      <c r="F329" s="195" t="s">
        <v>462</v>
      </c>
      <c r="G329" s="14"/>
      <c r="H329" s="196">
        <v>2.75</v>
      </c>
      <c r="I329" s="197"/>
      <c r="J329" s="14"/>
      <c r="K329" s="14"/>
      <c r="L329" s="193"/>
      <c r="M329" s="198"/>
      <c r="N329" s="199"/>
      <c r="O329" s="199"/>
      <c r="P329" s="199"/>
      <c r="Q329" s="199"/>
      <c r="R329" s="199"/>
      <c r="S329" s="199"/>
      <c r="T329" s="20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194" t="s">
        <v>143</v>
      </c>
      <c r="AU329" s="194" t="s">
        <v>83</v>
      </c>
      <c r="AV329" s="14" t="s">
        <v>83</v>
      </c>
      <c r="AW329" s="14" t="s">
        <v>30</v>
      </c>
      <c r="AX329" s="14" t="s">
        <v>73</v>
      </c>
      <c r="AY329" s="194" t="s">
        <v>135</v>
      </c>
    </row>
    <row r="330" s="15" customFormat="1">
      <c r="A330" s="15"/>
      <c r="B330" s="201"/>
      <c r="C330" s="15"/>
      <c r="D330" s="186" t="s">
        <v>143</v>
      </c>
      <c r="E330" s="202" t="s">
        <v>1</v>
      </c>
      <c r="F330" s="203" t="s">
        <v>146</v>
      </c>
      <c r="G330" s="15"/>
      <c r="H330" s="204">
        <v>2.75</v>
      </c>
      <c r="I330" s="205"/>
      <c r="J330" s="15"/>
      <c r="K330" s="15"/>
      <c r="L330" s="201"/>
      <c r="M330" s="206"/>
      <c r="N330" s="207"/>
      <c r="O330" s="207"/>
      <c r="P330" s="207"/>
      <c r="Q330" s="207"/>
      <c r="R330" s="207"/>
      <c r="S330" s="207"/>
      <c r="T330" s="208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02" t="s">
        <v>143</v>
      </c>
      <c r="AU330" s="202" t="s">
        <v>83</v>
      </c>
      <c r="AV330" s="15" t="s">
        <v>136</v>
      </c>
      <c r="AW330" s="15" t="s">
        <v>30</v>
      </c>
      <c r="AX330" s="15" t="s">
        <v>81</v>
      </c>
      <c r="AY330" s="202" t="s">
        <v>135</v>
      </c>
    </row>
    <row r="331" s="12" customFormat="1" ht="22.8" customHeight="1">
      <c r="A331" s="12"/>
      <c r="B331" s="158"/>
      <c r="C331" s="12"/>
      <c r="D331" s="159" t="s">
        <v>72</v>
      </c>
      <c r="E331" s="169" t="s">
        <v>463</v>
      </c>
      <c r="F331" s="169" t="s">
        <v>464</v>
      </c>
      <c r="G331" s="12"/>
      <c r="H331" s="12"/>
      <c r="I331" s="161"/>
      <c r="J331" s="170">
        <f>BK331</f>
        <v>0</v>
      </c>
      <c r="K331" s="12"/>
      <c r="L331" s="158"/>
      <c r="M331" s="163"/>
      <c r="N331" s="164"/>
      <c r="O331" s="164"/>
      <c r="P331" s="165">
        <f>SUM(P332:P340)</f>
        <v>0</v>
      </c>
      <c r="Q331" s="164"/>
      <c r="R331" s="165">
        <f>SUM(R332:R340)</f>
        <v>0.02792936</v>
      </c>
      <c r="S331" s="164"/>
      <c r="T331" s="166">
        <f>SUM(T332:T340)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159" t="s">
        <v>83</v>
      </c>
      <c r="AT331" s="167" t="s">
        <v>72</v>
      </c>
      <c r="AU331" s="167" t="s">
        <v>81</v>
      </c>
      <c r="AY331" s="159" t="s">
        <v>135</v>
      </c>
      <c r="BK331" s="168">
        <f>SUM(BK332:BK340)</f>
        <v>0</v>
      </c>
    </row>
    <row r="332" s="2" customFormat="1" ht="24.15" customHeight="1">
      <c r="A332" s="38"/>
      <c r="B332" s="171"/>
      <c r="C332" s="172" t="s">
        <v>465</v>
      </c>
      <c r="D332" s="172" t="s">
        <v>138</v>
      </c>
      <c r="E332" s="173" t="s">
        <v>466</v>
      </c>
      <c r="F332" s="174" t="s">
        <v>467</v>
      </c>
      <c r="G332" s="175" t="s">
        <v>149</v>
      </c>
      <c r="H332" s="176">
        <v>60.716000000000001</v>
      </c>
      <c r="I332" s="177"/>
      <c r="J332" s="178">
        <f>ROUND(I332*H332,2)</f>
        <v>0</v>
      </c>
      <c r="K332" s="174" t="s">
        <v>150</v>
      </c>
      <c r="L332" s="39"/>
      <c r="M332" s="179" t="s">
        <v>1</v>
      </c>
      <c r="N332" s="180" t="s">
        <v>38</v>
      </c>
      <c r="O332" s="77"/>
      <c r="P332" s="181">
        <f>O332*H332</f>
        <v>0</v>
      </c>
      <c r="Q332" s="181">
        <v>0.00020000000000000001</v>
      </c>
      <c r="R332" s="181">
        <f>Q332*H332</f>
        <v>0.012143200000000002</v>
      </c>
      <c r="S332" s="181">
        <v>0</v>
      </c>
      <c r="T332" s="182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183" t="s">
        <v>208</v>
      </c>
      <c r="AT332" s="183" t="s">
        <v>138</v>
      </c>
      <c r="AU332" s="183" t="s">
        <v>83</v>
      </c>
      <c r="AY332" s="19" t="s">
        <v>135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19" t="s">
        <v>81</v>
      </c>
      <c r="BK332" s="184">
        <f>ROUND(I332*H332,2)</f>
        <v>0</v>
      </c>
      <c r="BL332" s="19" t="s">
        <v>208</v>
      </c>
      <c r="BM332" s="183" t="s">
        <v>468</v>
      </c>
    </row>
    <row r="333" s="14" customFormat="1">
      <c r="A333" s="14"/>
      <c r="B333" s="193"/>
      <c r="C333" s="14"/>
      <c r="D333" s="186" t="s">
        <v>143</v>
      </c>
      <c r="E333" s="194" t="s">
        <v>1</v>
      </c>
      <c r="F333" s="195" t="s">
        <v>469</v>
      </c>
      <c r="G333" s="14"/>
      <c r="H333" s="196">
        <v>10.115</v>
      </c>
      <c r="I333" s="197"/>
      <c r="J333" s="14"/>
      <c r="K333" s="14"/>
      <c r="L333" s="193"/>
      <c r="M333" s="198"/>
      <c r="N333" s="199"/>
      <c r="O333" s="199"/>
      <c r="P333" s="199"/>
      <c r="Q333" s="199"/>
      <c r="R333" s="199"/>
      <c r="S333" s="199"/>
      <c r="T333" s="20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194" t="s">
        <v>143</v>
      </c>
      <c r="AU333" s="194" t="s">
        <v>83</v>
      </c>
      <c r="AV333" s="14" t="s">
        <v>83</v>
      </c>
      <c r="AW333" s="14" t="s">
        <v>30</v>
      </c>
      <c r="AX333" s="14" t="s">
        <v>73</v>
      </c>
      <c r="AY333" s="194" t="s">
        <v>135</v>
      </c>
    </row>
    <row r="334" s="16" customFormat="1">
      <c r="A334" s="16"/>
      <c r="B334" s="219"/>
      <c r="C334" s="16"/>
      <c r="D334" s="186" t="s">
        <v>143</v>
      </c>
      <c r="E334" s="220" t="s">
        <v>1</v>
      </c>
      <c r="F334" s="221" t="s">
        <v>470</v>
      </c>
      <c r="G334" s="16"/>
      <c r="H334" s="222">
        <v>10.115</v>
      </c>
      <c r="I334" s="223"/>
      <c r="J334" s="16"/>
      <c r="K334" s="16"/>
      <c r="L334" s="219"/>
      <c r="M334" s="224"/>
      <c r="N334" s="225"/>
      <c r="O334" s="225"/>
      <c r="P334" s="225"/>
      <c r="Q334" s="225"/>
      <c r="R334" s="225"/>
      <c r="S334" s="225"/>
      <c r="T334" s="226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T334" s="220" t="s">
        <v>143</v>
      </c>
      <c r="AU334" s="220" t="s">
        <v>83</v>
      </c>
      <c r="AV334" s="16" t="s">
        <v>153</v>
      </c>
      <c r="AW334" s="16" t="s">
        <v>30</v>
      </c>
      <c r="AX334" s="16" t="s">
        <v>73</v>
      </c>
      <c r="AY334" s="220" t="s">
        <v>135</v>
      </c>
    </row>
    <row r="335" s="13" customFormat="1">
      <c r="A335" s="13"/>
      <c r="B335" s="185"/>
      <c r="C335" s="13"/>
      <c r="D335" s="186" t="s">
        <v>143</v>
      </c>
      <c r="E335" s="187" t="s">
        <v>1</v>
      </c>
      <c r="F335" s="188" t="s">
        <v>471</v>
      </c>
      <c r="G335" s="13"/>
      <c r="H335" s="187" t="s">
        <v>1</v>
      </c>
      <c r="I335" s="189"/>
      <c r="J335" s="13"/>
      <c r="K335" s="13"/>
      <c r="L335" s="185"/>
      <c r="M335" s="190"/>
      <c r="N335" s="191"/>
      <c r="O335" s="191"/>
      <c r="P335" s="191"/>
      <c r="Q335" s="191"/>
      <c r="R335" s="191"/>
      <c r="S335" s="191"/>
      <c r="T335" s="19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87" t="s">
        <v>143</v>
      </c>
      <c r="AU335" s="187" t="s">
        <v>83</v>
      </c>
      <c r="AV335" s="13" t="s">
        <v>81</v>
      </c>
      <c r="AW335" s="13" t="s">
        <v>30</v>
      </c>
      <c r="AX335" s="13" t="s">
        <v>73</v>
      </c>
      <c r="AY335" s="187" t="s">
        <v>135</v>
      </c>
    </row>
    <row r="336" s="14" customFormat="1">
      <c r="A336" s="14"/>
      <c r="B336" s="193"/>
      <c r="C336" s="14"/>
      <c r="D336" s="186" t="s">
        <v>143</v>
      </c>
      <c r="E336" s="194" t="s">
        <v>1</v>
      </c>
      <c r="F336" s="195" t="s">
        <v>472</v>
      </c>
      <c r="G336" s="14"/>
      <c r="H336" s="196">
        <v>9.9659999999999993</v>
      </c>
      <c r="I336" s="197"/>
      <c r="J336" s="14"/>
      <c r="K336" s="14"/>
      <c r="L336" s="193"/>
      <c r="M336" s="198"/>
      <c r="N336" s="199"/>
      <c r="O336" s="199"/>
      <c r="P336" s="199"/>
      <c r="Q336" s="199"/>
      <c r="R336" s="199"/>
      <c r="S336" s="199"/>
      <c r="T336" s="20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194" t="s">
        <v>143</v>
      </c>
      <c r="AU336" s="194" t="s">
        <v>83</v>
      </c>
      <c r="AV336" s="14" t="s">
        <v>83</v>
      </c>
      <c r="AW336" s="14" t="s">
        <v>30</v>
      </c>
      <c r="AX336" s="14" t="s">
        <v>73</v>
      </c>
      <c r="AY336" s="194" t="s">
        <v>135</v>
      </c>
    </row>
    <row r="337" s="14" customFormat="1">
      <c r="A337" s="14"/>
      <c r="B337" s="193"/>
      <c r="C337" s="14"/>
      <c r="D337" s="186" t="s">
        <v>143</v>
      </c>
      <c r="E337" s="194" t="s">
        <v>1</v>
      </c>
      <c r="F337" s="195" t="s">
        <v>473</v>
      </c>
      <c r="G337" s="14"/>
      <c r="H337" s="196">
        <v>40.634999999999998</v>
      </c>
      <c r="I337" s="197"/>
      <c r="J337" s="14"/>
      <c r="K337" s="14"/>
      <c r="L337" s="193"/>
      <c r="M337" s="198"/>
      <c r="N337" s="199"/>
      <c r="O337" s="199"/>
      <c r="P337" s="199"/>
      <c r="Q337" s="199"/>
      <c r="R337" s="199"/>
      <c r="S337" s="199"/>
      <c r="T337" s="20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194" t="s">
        <v>143</v>
      </c>
      <c r="AU337" s="194" t="s">
        <v>83</v>
      </c>
      <c r="AV337" s="14" t="s">
        <v>83</v>
      </c>
      <c r="AW337" s="14" t="s">
        <v>30</v>
      </c>
      <c r="AX337" s="14" t="s">
        <v>73</v>
      </c>
      <c r="AY337" s="194" t="s">
        <v>135</v>
      </c>
    </row>
    <row r="338" s="16" customFormat="1">
      <c r="A338" s="16"/>
      <c r="B338" s="219"/>
      <c r="C338" s="16"/>
      <c r="D338" s="186" t="s">
        <v>143</v>
      </c>
      <c r="E338" s="220" t="s">
        <v>1</v>
      </c>
      <c r="F338" s="221" t="s">
        <v>470</v>
      </c>
      <c r="G338" s="16"/>
      <c r="H338" s="222">
        <v>50.600999999999999</v>
      </c>
      <c r="I338" s="223"/>
      <c r="J338" s="16"/>
      <c r="K338" s="16"/>
      <c r="L338" s="219"/>
      <c r="M338" s="224"/>
      <c r="N338" s="225"/>
      <c r="O338" s="225"/>
      <c r="P338" s="225"/>
      <c r="Q338" s="225"/>
      <c r="R338" s="225"/>
      <c r="S338" s="225"/>
      <c r="T338" s="226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220" t="s">
        <v>143</v>
      </c>
      <c r="AU338" s="220" t="s">
        <v>83</v>
      </c>
      <c r="AV338" s="16" t="s">
        <v>153</v>
      </c>
      <c r="AW338" s="16" t="s">
        <v>30</v>
      </c>
      <c r="AX338" s="16" t="s">
        <v>73</v>
      </c>
      <c r="AY338" s="220" t="s">
        <v>135</v>
      </c>
    </row>
    <row r="339" s="15" customFormat="1">
      <c r="A339" s="15"/>
      <c r="B339" s="201"/>
      <c r="C339" s="15"/>
      <c r="D339" s="186" t="s">
        <v>143</v>
      </c>
      <c r="E339" s="202" t="s">
        <v>1</v>
      </c>
      <c r="F339" s="203" t="s">
        <v>146</v>
      </c>
      <c r="G339" s="15"/>
      <c r="H339" s="204">
        <v>60.715999999999994</v>
      </c>
      <c r="I339" s="205"/>
      <c r="J339" s="15"/>
      <c r="K339" s="15"/>
      <c r="L339" s="201"/>
      <c r="M339" s="206"/>
      <c r="N339" s="207"/>
      <c r="O339" s="207"/>
      <c r="P339" s="207"/>
      <c r="Q339" s="207"/>
      <c r="R339" s="207"/>
      <c r="S339" s="207"/>
      <c r="T339" s="208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02" t="s">
        <v>143</v>
      </c>
      <c r="AU339" s="202" t="s">
        <v>83</v>
      </c>
      <c r="AV339" s="15" t="s">
        <v>136</v>
      </c>
      <c r="AW339" s="15" t="s">
        <v>30</v>
      </c>
      <c r="AX339" s="15" t="s">
        <v>81</v>
      </c>
      <c r="AY339" s="202" t="s">
        <v>135</v>
      </c>
    </row>
    <row r="340" s="2" customFormat="1" ht="33" customHeight="1">
      <c r="A340" s="38"/>
      <c r="B340" s="171"/>
      <c r="C340" s="172" t="s">
        <v>474</v>
      </c>
      <c r="D340" s="172" t="s">
        <v>138</v>
      </c>
      <c r="E340" s="173" t="s">
        <v>475</v>
      </c>
      <c r="F340" s="174" t="s">
        <v>476</v>
      </c>
      <c r="G340" s="175" t="s">
        <v>149</v>
      </c>
      <c r="H340" s="176">
        <v>60.716000000000001</v>
      </c>
      <c r="I340" s="177"/>
      <c r="J340" s="178">
        <f>ROUND(I340*H340,2)</f>
        <v>0</v>
      </c>
      <c r="K340" s="174" t="s">
        <v>150</v>
      </c>
      <c r="L340" s="39"/>
      <c r="M340" s="227" t="s">
        <v>1</v>
      </c>
      <c r="N340" s="228" t="s">
        <v>38</v>
      </c>
      <c r="O340" s="229"/>
      <c r="P340" s="230">
        <f>O340*H340</f>
        <v>0</v>
      </c>
      <c r="Q340" s="230">
        <v>0.00025999999999999998</v>
      </c>
      <c r="R340" s="230">
        <f>Q340*H340</f>
        <v>0.01578616</v>
      </c>
      <c r="S340" s="230">
        <v>0</v>
      </c>
      <c r="T340" s="231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183" t="s">
        <v>208</v>
      </c>
      <c r="AT340" s="183" t="s">
        <v>138</v>
      </c>
      <c r="AU340" s="183" t="s">
        <v>83</v>
      </c>
      <c r="AY340" s="19" t="s">
        <v>135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19" t="s">
        <v>81</v>
      </c>
      <c r="BK340" s="184">
        <f>ROUND(I340*H340,2)</f>
        <v>0</v>
      </c>
      <c r="BL340" s="19" t="s">
        <v>208</v>
      </c>
      <c r="BM340" s="183" t="s">
        <v>477</v>
      </c>
    </row>
    <row r="341" s="2" customFormat="1" ht="6.96" customHeight="1">
      <c r="A341" s="38"/>
      <c r="B341" s="60"/>
      <c r="C341" s="61"/>
      <c r="D341" s="61"/>
      <c r="E341" s="61"/>
      <c r="F341" s="61"/>
      <c r="G341" s="61"/>
      <c r="H341" s="61"/>
      <c r="I341" s="61"/>
      <c r="J341" s="61"/>
      <c r="K341" s="61"/>
      <c r="L341" s="39"/>
      <c r="M341" s="38"/>
      <c r="O341" s="38"/>
      <c r="P341" s="38"/>
      <c r="Q341" s="38"/>
      <c r="R341" s="38"/>
      <c r="S341" s="38"/>
      <c r="T341" s="38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</row>
  </sheetData>
  <autoFilter ref="C130:K340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96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Rekonstrukce foyer a vytápění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97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478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479</v>
      </c>
      <c r="G12" s="38"/>
      <c r="H12" s="38"/>
      <c r="I12" s="32" t="s">
        <v>22</v>
      </c>
      <c r="J12" s="69" t="str">
        <f>'Rekapitulace stavby'!AN8</f>
        <v>20. 9. 2023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21</v>
      </c>
      <c r="F15" s="38"/>
      <c r="G15" s="38"/>
      <c r="H15" s="38"/>
      <c r="I15" s="32" t="s">
        <v>26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21</v>
      </c>
      <c r="F21" s="38"/>
      <c r="G21" s="38"/>
      <c r="H21" s="38"/>
      <c r="I21" s="32" t="s">
        <v>26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21</v>
      </c>
      <c r="F24" s="38"/>
      <c r="G24" s="38"/>
      <c r="H24" s="38"/>
      <c r="I24" s="32" t="s">
        <v>26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ROUND(J123,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ROUND((SUM(BE123:BE173)),  2)</f>
        <v>0</v>
      </c>
      <c r="G33" s="38"/>
      <c r="H33" s="38"/>
      <c r="I33" s="128">
        <v>0.20999999999999999</v>
      </c>
      <c r="J33" s="127">
        <f>ROUND(((SUM(BE123:BE173))*I33),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ROUND((SUM(BF123:BF173)),  2)</f>
        <v>0</v>
      </c>
      <c r="G34" s="38"/>
      <c r="H34" s="38"/>
      <c r="I34" s="128">
        <v>0.14999999999999999</v>
      </c>
      <c r="J34" s="127">
        <f>ROUND(((SUM(BF123:BF173))*I34),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ROUND((SUM(BG123:BG173)),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ROUND((SUM(BH123:BH173)),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ROUND((SUM(BI123:BI173)),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Rekonstrukce foyer a vytápění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UT - Ústřední topení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Brno</v>
      </c>
      <c r="G89" s="38"/>
      <c r="H89" s="38"/>
      <c r="I89" s="32" t="s">
        <v>22</v>
      </c>
      <c r="J89" s="69" t="str">
        <f>IF(J12="","",J12)</f>
        <v>20. 9. 2023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101</v>
      </c>
      <c r="D94" s="129"/>
      <c r="E94" s="129"/>
      <c r="F94" s="129"/>
      <c r="G94" s="129"/>
      <c r="H94" s="129"/>
      <c r="I94" s="129"/>
      <c r="J94" s="138" t="s">
        <v>102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103</v>
      </c>
      <c r="D96" s="38"/>
      <c r="E96" s="38"/>
      <c r="F96" s="38"/>
      <c r="G96" s="38"/>
      <c r="H96" s="38"/>
      <c r="I96" s="38"/>
      <c r="J96" s="96">
        <f>J123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104</v>
      </c>
    </row>
    <row r="97" s="9" customFormat="1" ht="24.96" customHeight="1">
      <c r="A97" s="9"/>
      <c r="B97" s="140"/>
      <c r="C97" s="9"/>
      <c r="D97" s="141" t="s">
        <v>105</v>
      </c>
      <c r="E97" s="142"/>
      <c r="F97" s="142"/>
      <c r="G97" s="142"/>
      <c r="H97" s="142"/>
      <c r="I97" s="142"/>
      <c r="J97" s="143">
        <f>J124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109</v>
      </c>
      <c r="E98" s="146"/>
      <c r="F98" s="146"/>
      <c r="G98" s="146"/>
      <c r="H98" s="146"/>
      <c r="I98" s="146"/>
      <c r="J98" s="147">
        <f>J125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40"/>
      <c r="C99" s="9"/>
      <c r="D99" s="141" t="s">
        <v>111</v>
      </c>
      <c r="E99" s="142"/>
      <c r="F99" s="142"/>
      <c r="G99" s="142"/>
      <c r="H99" s="142"/>
      <c r="I99" s="142"/>
      <c r="J99" s="143">
        <f>J131</f>
        <v>0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4"/>
      <c r="C100" s="10"/>
      <c r="D100" s="145" t="s">
        <v>113</v>
      </c>
      <c r="E100" s="146"/>
      <c r="F100" s="146"/>
      <c r="G100" s="146"/>
      <c r="H100" s="146"/>
      <c r="I100" s="146"/>
      <c r="J100" s="147">
        <f>J132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480</v>
      </c>
      <c r="E101" s="146"/>
      <c r="F101" s="146"/>
      <c r="G101" s="146"/>
      <c r="H101" s="146"/>
      <c r="I101" s="146"/>
      <c r="J101" s="147">
        <f>J138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481</v>
      </c>
      <c r="E102" s="146"/>
      <c r="F102" s="146"/>
      <c r="G102" s="146"/>
      <c r="H102" s="146"/>
      <c r="I102" s="146"/>
      <c r="J102" s="147">
        <f>J147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482</v>
      </c>
      <c r="E103" s="146"/>
      <c r="F103" s="146"/>
      <c r="G103" s="146"/>
      <c r="H103" s="146"/>
      <c r="I103" s="146"/>
      <c r="J103" s="147">
        <f>J162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38"/>
      <c r="D104" s="38"/>
      <c r="E104" s="38"/>
      <c r="F104" s="38"/>
      <c r="G104" s="38"/>
      <c r="H104" s="38"/>
      <c r="I104" s="38"/>
      <c r="J104" s="38"/>
      <c r="K104" s="38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120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121" t="str">
        <f>E7</f>
        <v>Rekonstrukce foyer a vytápění</v>
      </c>
      <c r="F113" s="32"/>
      <c r="G113" s="32"/>
      <c r="H113" s="32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97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38"/>
      <c r="D115" s="38"/>
      <c r="E115" s="67" t="str">
        <f>E9</f>
        <v>UT - Ústřední topení</v>
      </c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38"/>
      <c r="E117" s="38"/>
      <c r="F117" s="27" t="str">
        <f>F12</f>
        <v>Brno</v>
      </c>
      <c r="G117" s="38"/>
      <c r="H117" s="38"/>
      <c r="I117" s="32" t="s">
        <v>22</v>
      </c>
      <c r="J117" s="69" t="str">
        <f>IF(J12="","",J12)</f>
        <v>20. 9. 2023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38"/>
      <c r="E119" s="38"/>
      <c r="F119" s="27" t="str">
        <f>E15</f>
        <v xml:space="preserve"> </v>
      </c>
      <c r="G119" s="38"/>
      <c r="H119" s="38"/>
      <c r="I119" s="32" t="s">
        <v>29</v>
      </c>
      <c r="J119" s="36" t="str">
        <f>E21</f>
        <v xml:space="preserve"> 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38"/>
      <c r="E120" s="38"/>
      <c r="F120" s="27" t="str">
        <f>IF(E18="","",E18)</f>
        <v>Vyplň údaj</v>
      </c>
      <c r="G120" s="38"/>
      <c r="H120" s="38"/>
      <c r="I120" s="32" t="s">
        <v>31</v>
      </c>
      <c r="J120" s="36" t="str">
        <f>E24</f>
        <v xml:space="preserve"> 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48"/>
      <c r="B122" s="149"/>
      <c r="C122" s="150" t="s">
        <v>121</v>
      </c>
      <c r="D122" s="151" t="s">
        <v>58</v>
      </c>
      <c r="E122" s="151" t="s">
        <v>54</v>
      </c>
      <c r="F122" s="151" t="s">
        <v>55</v>
      </c>
      <c r="G122" s="151" t="s">
        <v>122</v>
      </c>
      <c r="H122" s="151" t="s">
        <v>123</v>
      </c>
      <c r="I122" s="151" t="s">
        <v>124</v>
      </c>
      <c r="J122" s="151" t="s">
        <v>102</v>
      </c>
      <c r="K122" s="152" t="s">
        <v>125</v>
      </c>
      <c r="L122" s="153"/>
      <c r="M122" s="86" t="s">
        <v>1</v>
      </c>
      <c r="N122" s="87" t="s">
        <v>37</v>
      </c>
      <c r="O122" s="87" t="s">
        <v>126</v>
      </c>
      <c r="P122" s="87" t="s">
        <v>127</v>
      </c>
      <c r="Q122" s="87" t="s">
        <v>128</v>
      </c>
      <c r="R122" s="87" t="s">
        <v>129</v>
      </c>
      <c r="S122" s="87" t="s">
        <v>130</v>
      </c>
      <c r="T122" s="88" t="s">
        <v>131</v>
      </c>
      <c r="U122" s="148"/>
      <c r="V122" s="148"/>
      <c r="W122" s="148"/>
      <c r="X122" s="148"/>
      <c r="Y122" s="148"/>
      <c r="Z122" s="148"/>
      <c r="AA122" s="148"/>
      <c r="AB122" s="148"/>
      <c r="AC122" s="148"/>
      <c r="AD122" s="148"/>
      <c r="AE122" s="148"/>
    </row>
    <row r="123" s="2" customFormat="1" ht="22.8" customHeight="1">
      <c r="A123" s="38"/>
      <c r="B123" s="39"/>
      <c r="C123" s="93" t="s">
        <v>132</v>
      </c>
      <c r="D123" s="38"/>
      <c r="E123" s="38"/>
      <c r="F123" s="38"/>
      <c r="G123" s="38"/>
      <c r="H123" s="38"/>
      <c r="I123" s="38"/>
      <c r="J123" s="154">
        <f>BK123</f>
        <v>0</v>
      </c>
      <c r="K123" s="38"/>
      <c r="L123" s="39"/>
      <c r="M123" s="89"/>
      <c r="N123" s="73"/>
      <c r="O123" s="90"/>
      <c r="P123" s="155">
        <f>P124+P131</f>
        <v>0</v>
      </c>
      <c r="Q123" s="90"/>
      <c r="R123" s="155">
        <f>R124+R131</f>
        <v>0.065540000000000015</v>
      </c>
      <c r="S123" s="90"/>
      <c r="T123" s="156">
        <f>T124+T131</f>
        <v>0.36363000000000001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72</v>
      </c>
      <c r="AU123" s="19" t="s">
        <v>104</v>
      </c>
      <c r="BK123" s="157">
        <f>BK124+BK131</f>
        <v>0</v>
      </c>
    </row>
    <row r="124" s="12" customFormat="1" ht="25.92" customHeight="1">
      <c r="A124" s="12"/>
      <c r="B124" s="158"/>
      <c r="C124" s="12"/>
      <c r="D124" s="159" t="s">
        <v>72</v>
      </c>
      <c r="E124" s="160" t="s">
        <v>133</v>
      </c>
      <c r="F124" s="160" t="s">
        <v>134</v>
      </c>
      <c r="G124" s="12"/>
      <c r="H124" s="12"/>
      <c r="I124" s="161"/>
      <c r="J124" s="162">
        <f>BK124</f>
        <v>0</v>
      </c>
      <c r="K124" s="12"/>
      <c r="L124" s="158"/>
      <c r="M124" s="163"/>
      <c r="N124" s="164"/>
      <c r="O124" s="164"/>
      <c r="P124" s="165">
        <f>P125</f>
        <v>0</v>
      </c>
      <c r="Q124" s="164"/>
      <c r="R124" s="165">
        <f>R125</f>
        <v>0</v>
      </c>
      <c r="S124" s="164"/>
      <c r="T124" s="166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9" t="s">
        <v>81</v>
      </c>
      <c r="AT124" s="167" t="s">
        <v>72</v>
      </c>
      <c r="AU124" s="167" t="s">
        <v>73</v>
      </c>
      <c r="AY124" s="159" t="s">
        <v>135</v>
      </c>
      <c r="BK124" s="168">
        <f>BK125</f>
        <v>0</v>
      </c>
    </row>
    <row r="125" s="12" customFormat="1" ht="22.8" customHeight="1">
      <c r="A125" s="12"/>
      <c r="B125" s="158"/>
      <c r="C125" s="12"/>
      <c r="D125" s="159" t="s">
        <v>72</v>
      </c>
      <c r="E125" s="169" t="s">
        <v>276</v>
      </c>
      <c r="F125" s="169" t="s">
        <v>277</v>
      </c>
      <c r="G125" s="12"/>
      <c r="H125" s="12"/>
      <c r="I125" s="161"/>
      <c r="J125" s="170">
        <f>BK125</f>
        <v>0</v>
      </c>
      <c r="K125" s="12"/>
      <c r="L125" s="158"/>
      <c r="M125" s="163"/>
      <c r="N125" s="164"/>
      <c r="O125" s="164"/>
      <c r="P125" s="165">
        <f>SUM(P126:P130)</f>
        <v>0</v>
      </c>
      <c r="Q125" s="164"/>
      <c r="R125" s="165">
        <f>SUM(R126:R130)</f>
        <v>0</v>
      </c>
      <c r="S125" s="164"/>
      <c r="T125" s="166">
        <f>SUM(T126:T130)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9" t="s">
        <v>81</v>
      </c>
      <c r="AT125" s="167" t="s">
        <v>72</v>
      </c>
      <c r="AU125" s="167" t="s">
        <v>81</v>
      </c>
      <c r="AY125" s="159" t="s">
        <v>135</v>
      </c>
      <c r="BK125" s="168">
        <f>SUM(BK126:BK130)</f>
        <v>0</v>
      </c>
    </row>
    <row r="126" s="2" customFormat="1" ht="24.15" customHeight="1">
      <c r="A126" s="38"/>
      <c r="B126" s="171"/>
      <c r="C126" s="172" t="s">
        <v>81</v>
      </c>
      <c r="D126" s="172" t="s">
        <v>138</v>
      </c>
      <c r="E126" s="173" t="s">
        <v>279</v>
      </c>
      <c r="F126" s="174" t="s">
        <v>280</v>
      </c>
      <c r="G126" s="175" t="s">
        <v>211</v>
      </c>
      <c r="H126" s="176">
        <v>0.36399999999999999</v>
      </c>
      <c r="I126" s="177"/>
      <c r="J126" s="178">
        <f>ROUND(I126*H126,2)</f>
        <v>0</v>
      </c>
      <c r="K126" s="174" t="s">
        <v>1</v>
      </c>
      <c r="L126" s="39"/>
      <c r="M126" s="179" t="s">
        <v>1</v>
      </c>
      <c r="N126" s="180" t="s">
        <v>38</v>
      </c>
      <c r="O126" s="77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3" t="s">
        <v>136</v>
      </c>
      <c r="AT126" s="183" t="s">
        <v>138</v>
      </c>
      <c r="AU126" s="183" t="s">
        <v>83</v>
      </c>
      <c r="AY126" s="19" t="s">
        <v>135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9" t="s">
        <v>81</v>
      </c>
      <c r="BK126" s="184">
        <f>ROUND(I126*H126,2)</f>
        <v>0</v>
      </c>
      <c r="BL126" s="19" t="s">
        <v>136</v>
      </c>
      <c r="BM126" s="183" t="s">
        <v>483</v>
      </c>
    </row>
    <row r="127" s="2" customFormat="1" ht="33" customHeight="1">
      <c r="A127" s="38"/>
      <c r="B127" s="171"/>
      <c r="C127" s="172" t="s">
        <v>83</v>
      </c>
      <c r="D127" s="172" t="s">
        <v>138</v>
      </c>
      <c r="E127" s="173" t="s">
        <v>484</v>
      </c>
      <c r="F127" s="174" t="s">
        <v>485</v>
      </c>
      <c r="G127" s="175" t="s">
        <v>211</v>
      </c>
      <c r="H127" s="176">
        <v>0.36399999999999999</v>
      </c>
      <c r="I127" s="177"/>
      <c r="J127" s="178">
        <f>ROUND(I127*H127,2)</f>
        <v>0</v>
      </c>
      <c r="K127" s="174" t="s">
        <v>1</v>
      </c>
      <c r="L127" s="39"/>
      <c r="M127" s="179" t="s">
        <v>1</v>
      </c>
      <c r="N127" s="180" t="s">
        <v>38</v>
      </c>
      <c r="O127" s="77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3" t="s">
        <v>136</v>
      </c>
      <c r="AT127" s="183" t="s">
        <v>138</v>
      </c>
      <c r="AU127" s="183" t="s">
        <v>83</v>
      </c>
      <c r="AY127" s="19" t="s">
        <v>135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9" t="s">
        <v>81</v>
      </c>
      <c r="BK127" s="184">
        <f>ROUND(I127*H127,2)</f>
        <v>0</v>
      </c>
      <c r="BL127" s="19" t="s">
        <v>136</v>
      </c>
      <c r="BM127" s="183" t="s">
        <v>486</v>
      </c>
    </row>
    <row r="128" s="2" customFormat="1" ht="24.15" customHeight="1">
      <c r="A128" s="38"/>
      <c r="B128" s="171"/>
      <c r="C128" s="172" t="s">
        <v>153</v>
      </c>
      <c r="D128" s="172" t="s">
        <v>138</v>
      </c>
      <c r="E128" s="173" t="s">
        <v>283</v>
      </c>
      <c r="F128" s="174" t="s">
        <v>284</v>
      </c>
      <c r="G128" s="175" t="s">
        <v>211</v>
      </c>
      <c r="H128" s="176">
        <v>0.36399999999999999</v>
      </c>
      <c r="I128" s="177"/>
      <c r="J128" s="178">
        <f>ROUND(I128*H128,2)</f>
        <v>0</v>
      </c>
      <c r="K128" s="174" t="s">
        <v>1</v>
      </c>
      <c r="L128" s="39"/>
      <c r="M128" s="179" t="s">
        <v>1</v>
      </c>
      <c r="N128" s="180" t="s">
        <v>38</v>
      </c>
      <c r="O128" s="77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3" t="s">
        <v>136</v>
      </c>
      <c r="AT128" s="183" t="s">
        <v>138</v>
      </c>
      <c r="AU128" s="183" t="s">
        <v>83</v>
      </c>
      <c r="AY128" s="19" t="s">
        <v>135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9" t="s">
        <v>81</v>
      </c>
      <c r="BK128" s="184">
        <f>ROUND(I128*H128,2)</f>
        <v>0</v>
      </c>
      <c r="BL128" s="19" t="s">
        <v>136</v>
      </c>
      <c r="BM128" s="183" t="s">
        <v>487</v>
      </c>
    </row>
    <row r="129" s="2" customFormat="1" ht="24.15" customHeight="1">
      <c r="A129" s="38"/>
      <c r="B129" s="171"/>
      <c r="C129" s="172" t="s">
        <v>136</v>
      </c>
      <c r="D129" s="172" t="s">
        <v>138</v>
      </c>
      <c r="E129" s="173" t="s">
        <v>287</v>
      </c>
      <c r="F129" s="174" t="s">
        <v>288</v>
      </c>
      <c r="G129" s="175" t="s">
        <v>211</v>
      </c>
      <c r="H129" s="176">
        <v>0.36399999999999999</v>
      </c>
      <c r="I129" s="177"/>
      <c r="J129" s="178">
        <f>ROUND(I129*H129,2)</f>
        <v>0</v>
      </c>
      <c r="K129" s="174" t="s">
        <v>1</v>
      </c>
      <c r="L129" s="39"/>
      <c r="M129" s="179" t="s">
        <v>1</v>
      </c>
      <c r="N129" s="180" t="s">
        <v>38</v>
      </c>
      <c r="O129" s="77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3" t="s">
        <v>136</v>
      </c>
      <c r="AT129" s="183" t="s">
        <v>138</v>
      </c>
      <c r="AU129" s="183" t="s">
        <v>83</v>
      </c>
      <c r="AY129" s="19" t="s">
        <v>135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9" t="s">
        <v>81</v>
      </c>
      <c r="BK129" s="184">
        <f>ROUND(I129*H129,2)</f>
        <v>0</v>
      </c>
      <c r="BL129" s="19" t="s">
        <v>136</v>
      </c>
      <c r="BM129" s="183" t="s">
        <v>488</v>
      </c>
    </row>
    <row r="130" s="2" customFormat="1" ht="44.25" customHeight="1">
      <c r="A130" s="38"/>
      <c r="B130" s="171"/>
      <c r="C130" s="172" t="s">
        <v>164</v>
      </c>
      <c r="D130" s="172" t="s">
        <v>138</v>
      </c>
      <c r="E130" s="173" t="s">
        <v>489</v>
      </c>
      <c r="F130" s="174" t="s">
        <v>490</v>
      </c>
      <c r="G130" s="175" t="s">
        <v>211</v>
      </c>
      <c r="H130" s="176">
        <v>0.36399999999999999</v>
      </c>
      <c r="I130" s="177"/>
      <c r="J130" s="178">
        <f>ROUND(I130*H130,2)</f>
        <v>0</v>
      </c>
      <c r="K130" s="174" t="s">
        <v>1</v>
      </c>
      <c r="L130" s="39"/>
      <c r="M130" s="179" t="s">
        <v>1</v>
      </c>
      <c r="N130" s="180" t="s">
        <v>38</v>
      </c>
      <c r="O130" s="77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3" t="s">
        <v>136</v>
      </c>
      <c r="AT130" s="183" t="s">
        <v>138</v>
      </c>
      <c r="AU130" s="183" t="s">
        <v>83</v>
      </c>
      <c r="AY130" s="19" t="s">
        <v>135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9" t="s">
        <v>81</v>
      </c>
      <c r="BK130" s="184">
        <f>ROUND(I130*H130,2)</f>
        <v>0</v>
      </c>
      <c r="BL130" s="19" t="s">
        <v>136</v>
      </c>
      <c r="BM130" s="183" t="s">
        <v>491</v>
      </c>
    </row>
    <row r="131" s="12" customFormat="1" ht="25.92" customHeight="1">
      <c r="A131" s="12"/>
      <c r="B131" s="158"/>
      <c r="C131" s="12"/>
      <c r="D131" s="159" t="s">
        <v>72</v>
      </c>
      <c r="E131" s="160" t="s">
        <v>301</v>
      </c>
      <c r="F131" s="160" t="s">
        <v>302</v>
      </c>
      <c r="G131" s="12"/>
      <c r="H131" s="12"/>
      <c r="I131" s="161"/>
      <c r="J131" s="162">
        <f>BK131</f>
        <v>0</v>
      </c>
      <c r="K131" s="12"/>
      <c r="L131" s="158"/>
      <c r="M131" s="163"/>
      <c r="N131" s="164"/>
      <c r="O131" s="164"/>
      <c r="P131" s="165">
        <f>P132+P138+P147+P162</f>
        <v>0</v>
      </c>
      <c r="Q131" s="164"/>
      <c r="R131" s="165">
        <f>R132+R138+R147+R162</f>
        <v>0.065540000000000015</v>
      </c>
      <c r="S131" s="164"/>
      <c r="T131" s="166">
        <f>T132+T138+T147+T162</f>
        <v>0.36363000000000001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9" t="s">
        <v>83</v>
      </c>
      <c r="AT131" s="167" t="s">
        <v>72</v>
      </c>
      <c r="AU131" s="167" t="s">
        <v>73</v>
      </c>
      <c r="AY131" s="159" t="s">
        <v>135</v>
      </c>
      <c r="BK131" s="168">
        <f>BK132+BK138+BK147+BK162</f>
        <v>0</v>
      </c>
    </row>
    <row r="132" s="12" customFormat="1" ht="22.8" customHeight="1">
      <c r="A132" s="12"/>
      <c r="B132" s="158"/>
      <c r="C132" s="12"/>
      <c r="D132" s="159" t="s">
        <v>72</v>
      </c>
      <c r="E132" s="169" t="s">
        <v>323</v>
      </c>
      <c r="F132" s="169" t="s">
        <v>324</v>
      </c>
      <c r="G132" s="12"/>
      <c r="H132" s="12"/>
      <c r="I132" s="161"/>
      <c r="J132" s="170">
        <f>BK132</f>
        <v>0</v>
      </c>
      <c r="K132" s="12"/>
      <c r="L132" s="158"/>
      <c r="M132" s="163"/>
      <c r="N132" s="164"/>
      <c r="O132" s="164"/>
      <c r="P132" s="165">
        <f>SUM(P133:P137)</f>
        <v>0</v>
      </c>
      <c r="Q132" s="164"/>
      <c r="R132" s="165">
        <f>SUM(R133:R137)</f>
        <v>0.0052599999999999999</v>
      </c>
      <c r="S132" s="164"/>
      <c r="T132" s="166">
        <f>SUM(T133:T137)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9" t="s">
        <v>83</v>
      </c>
      <c r="AT132" s="167" t="s">
        <v>72</v>
      </c>
      <c r="AU132" s="167" t="s">
        <v>81</v>
      </c>
      <c r="AY132" s="159" t="s">
        <v>135</v>
      </c>
      <c r="BK132" s="168">
        <f>SUM(BK133:BK137)</f>
        <v>0</v>
      </c>
    </row>
    <row r="133" s="2" customFormat="1" ht="24.15" customHeight="1">
      <c r="A133" s="38"/>
      <c r="B133" s="171"/>
      <c r="C133" s="172" t="s">
        <v>157</v>
      </c>
      <c r="D133" s="172" t="s">
        <v>138</v>
      </c>
      <c r="E133" s="173" t="s">
        <v>492</v>
      </c>
      <c r="F133" s="174" t="s">
        <v>493</v>
      </c>
      <c r="G133" s="175" t="s">
        <v>225</v>
      </c>
      <c r="H133" s="176">
        <v>67</v>
      </c>
      <c r="I133" s="177"/>
      <c r="J133" s="178">
        <f>ROUND(I133*H133,2)</f>
        <v>0</v>
      </c>
      <c r="K133" s="174" t="s">
        <v>1</v>
      </c>
      <c r="L133" s="39"/>
      <c r="M133" s="179" t="s">
        <v>1</v>
      </c>
      <c r="N133" s="180" t="s">
        <v>38</v>
      </c>
      <c r="O133" s="77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3" t="s">
        <v>208</v>
      </c>
      <c r="AT133" s="183" t="s">
        <v>138</v>
      </c>
      <c r="AU133" s="183" t="s">
        <v>83</v>
      </c>
      <c r="AY133" s="19" t="s">
        <v>135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9" t="s">
        <v>81</v>
      </c>
      <c r="BK133" s="184">
        <f>ROUND(I133*H133,2)</f>
        <v>0</v>
      </c>
      <c r="BL133" s="19" t="s">
        <v>208</v>
      </c>
      <c r="BM133" s="183" t="s">
        <v>494</v>
      </c>
    </row>
    <row r="134" s="2" customFormat="1" ht="24.15" customHeight="1">
      <c r="A134" s="38"/>
      <c r="B134" s="171"/>
      <c r="C134" s="209" t="s">
        <v>171</v>
      </c>
      <c r="D134" s="209" t="s">
        <v>310</v>
      </c>
      <c r="E134" s="210" t="s">
        <v>495</v>
      </c>
      <c r="F134" s="211" t="s">
        <v>496</v>
      </c>
      <c r="G134" s="212" t="s">
        <v>225</v>
      </c>
      <c r="H134" s="213">
        <v>30</v>
      </c>
      <c r="I134" s="214"/>
      <c r="J134" s="215">
        <f>ROUND(I134*H134,2)</f>
        <v>0</v>
      </c>
      <c r="K134" s="211" t="s">
        <v>1</v>
      </c>
      <c r="L134" s="216"/>
      <c r="M134" s="217" t="s">
        <v>1</v>
      </c>
      <c r="N134" s="218" t="s">
        <v>38</v>
      </c>
      <c r="O134" s="77"/>
      <c r="P134" s="181">
        <f>O134*H134</f>
        <v>0</v>
      </c>
      <c r="Q134" s="181">
        <v>6.9999999999999994E-05</v>
      </c>
      <c r="R134" s="181">
        <f>Q134*H134</f>
        <v>0.0020999999999999999</v>
      </c>
      <c r="S134" s="181">
        <v>0</v>
      </c>
      <c r="T134" s="18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3" t="s">
        <v>286</v>
      </c>
      <c r="AT134" s="183" t="s">
        <v>310</v>
      </c>
      <c r="AU134" s="183" t="s">
        <v>83</v>
      </c>
      <c r="AY134" s="19" t="s">
        <v>135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9" t="s">
        <v>81</v>
      </c>
      <c r="BK134" s="184">
        <f>ROUND(I134*H134,2)</f>
        <v>0</v>
      </c>
      <c r="BL134" s="19" t="s">
        <v>208</v>
      </c>
      <c r="BM134" s="183" t="s">
        <v>497</v>
      </c>
    </row>
    <row r="135" s="2" customFormat="1" ht="24.15" customHeight="1">
      <c r="A135" s="38"/>
      <c r="B135" s="171"/>
      <c r="C135" s="209" t="s">
        <v>175</v>
      </c>
      <c r="D135" s="209" t="s">
        <v>310</v>
      </c>
      <c r="E135" s="210" t="s">
        <v>498</v>
      </c>
      <c r="F135" s="211" t="s">
        <v>499</v>
      </c>
      <c r="G135" s="212" t="s">
        <v>225</v>
      </c>
      <c r="H135" s="213">
        <v>17</v>
      </c>
      <c r="I135" s="214"/>
      <c r="J135" s="215">
        <f>ROUND(I135*H135,2)</f>
        <v>0</v>
      </c>
      <c r="K135" s="211" t="s">
        <v>1</v>
      </c>
      <c r="L135" s="216"/>
      <c r="M135" s="217" t="s">
        <v>1</v>
      </c>
      <c r="N135" s="218" t="s">
        <v>38</v>
      </c>
      <c r="O135" s="77"/>
      <c r="P135" s="181">
        <f>O135*H135</f>
        <v>0</v>
      </c>
      <c r="Q135" s="181">
        <v>8.0000000000000007E-05</v>
      </c>
      <c r="R135" s="181">
        <f>Q135*H135</f>
        <v>0.0013600000000000001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286</v>
      </c>
      <c r="AT135" s="183" t="s">
        <v>310</v>
      </c>
      <c r="AU135" s="183" t="s">
        <v>83</v>
      </c>
      <c r="AY135" s="19" t="s">
        <v>135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9" t="s">
        <v>81</v>
      </c>
      <c r="BK135" s="184">
        <f>ROUND(I135*H135,2)</f>
        <v>0</v>
      </c>
      <c r="BL135" s="19" t="s">
        <v>208</v>
      </c>
      <c r="BM135" s="183" t="s">
        <v>500</v>
      </c>
    </row>
    <row r="136" s="2" customFormat="1" ht="24.15" customHeight="1">
      <c r="A136" s="38"/>
      <c r="B136" s="171"/>
      <c r="C136" s="209" t="s">
        <v>179</v>
      </c>
      <c r="D136" s="209" t="s">
        <v>310</v>
      </c>
      <c r="E136" s="210" t="s">
        <v>501</v>
      </c>
      <c r="F136" s="211" t="s">
        <v>502</v>
      </c>
      <c r="G136" s="212" t="s">
        <v>225</v>
      </c>
      <c r="H136" s="213">
        <v>20</v>
      </c>
      <c r="I136" s="214"/>
      <c r="J136" s="215">
        <f>ROUND(I136*H136,2)</f>
        <v>0</v>
      </c>
      <c r="K136" s="211" t="s">
        <v>1</v>
      </c>
      <c r="L136" s="216"/>
      <c r="M136" s="217" t="s">
        <v>1</v>
      </c>
      <c r="N136" s="218" t="s">
        <v>38</v>
      </c>
      <c r="O136" s="77"/>
      <c r="P136" s="181">
        <f>O136*H136</f>
        <v>0</v>
      </c>
      <c r="Q136" s="181">
        <v>9.0000000000000006E-05</v>
      </c>
      <c r="R136" s="181">
        <f>Q136*H136</f>
        <v>0.0018000000000000002</v>
      </c>
      <c r="S136" s="181">
        <v>0</v>
      </c>
      <c r="T136" s="18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3" t="s">
        <v>286</v>
      </c>
      <c r="AT136" s="183" t="s">
        <v>310</v>
      </c>
      <c r="AU136" s="183" t="s">
        <v>83</v>
      </c>
      <c r="AY136" s="19" t="s">
        <v>135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9" t="s">
        <v>81</v>
      </c>
      <c r="BK136" s="184">
        <f>ROUND(I136*H136,2)</f>
        <v>0</v>
      </c>
      <c r="BL136" s="19" t="s">
        <v>208</v>
      </c>
      <c r="BM136" s="183" t="s">
        <v>503</v>
      </c>
    </row>
    <row r="137" s="2" customFormat="1" ht="24.15" customHeight="1">
      <c r="A137" s="38"/>
      <c r="B137" s="171"/>
      <c r="C137" s="172" t="s">
        <v>183</v>
      </c>
      <c r="D137" s="172" t="s">
        <v>138</v>
      </c>
      <c r="E137" s="173" t="s">
        <v>504</v>
      </c>
      <c r="F137" s="174" t="s">
        <v>505</v>
      </c>
      <c r="G137" s="175" t="s">
        <v>506</v>
      </c>
      <c r="H137" s="232"/>
      <c r="I137" s="177"/>
      <c r="J137" s="178">
        <f>ROUND(I137*H137,2)</f>
        <v>0</v>
      </c>
      <c r="K137" s="174" t="s">
        <v>1</v>
      </c>
      <c r="L137" s="39"/>
      <c r="M137" s="179" t="s">
        <v>1</v>
      </c>
      <c r="N137" s="180" t="s">
        <v>38</v>
      </c>
      <c r="O137" s="77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3" t="s">
        <v>208</v>
      </c>
      <c r="AT137" s="183" t="s">
        <v>138</v>
      </c>
      <c r="AU137" s="183" t="s">
        <v>83</v>
      </c>
      <c r="AY137" s="19" t="s">
        <v>135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9" t="s">
        <v>81</v>
      </c>
      <c r="BK137" s="184">
        <f>ROUND(I137*H137,2)</f>
        <v>0</v>
      </c>
      <c r="BL137" s="19" t="s">
        <v>208</v>
      </c>
      <c r="BM137" s="183" t="s">
        <v>507</v>
      </c>
    </row>
    <row r="138" s="12" customFormat="1" ht="22.8" customHeight="1">
      <c r="A138" s="12"/>
      <c r="B138" s="158"/>
      <c r="C138" s="12"/>
      <c r="D138" s="159" t="s">
        <v>72</v>
      </c>
      <c r="E138" s="169" t="s">
        <v>508</v>
      </c>
      <c r="F138" s="169" t="s">
        <v>509</v>
      </c>
      <c r="G138" s="12"/>
      <c r="H138" s="12"/>
      <c r="I138" s="161"/>
      <c r="J138" s="170">
        <f>BK138</f>
        <v>0</v>
      </c>
      <c r="K138" s="12"/>
      <c r="L138" s="158"/>
      <c r="M138" s="163"/>
      <c r="N138" s="164"/>
      <c r="O138" s="164"/>
      <c r="P138" s="165">
        <f>SUM(P139:P146)</f>
        <v>0</v>
      </c>
      <c r="Q138" s="164"/>
      <c r="R138" s="165">
        <f>SUM(R139:R146)</f>
        <v>0.053350000000000009</v>
      </c>
      <c r="S138" s="164"/>
      <c r="T138" s="166">
        <f>SUM(T139:T146)</f>
        <v>0.10440000000000001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9" t="s">
        <v>83</v>
      </c>
      <c r="AT138" s="167" t="s">
        <v>72</v>
      </c>
      <c r="AU138" s="167" t="s">
        <v>81</v>
      </c>
      <c r="AY138" s="159" t="s">
        <v>135</v>
      </c>
      <c r="BK138" s="168">
        <f>SUM(BK139:BK146)</f>
        <v>0</v>
      </c>
    </row>
    <row r="139" s="2" customFormat="1" ht="21.75" customHeight="1">
      <c r="A139" s="38"/>
      <c r="B139" s="171"/>
      <c r="C139" s="172" t="s">
        <v>187</v>
      </c>
      <c r="D139" s="172" t="s">
        <v>138</v>
      </c>
      <c r="E139" s="173" t="s">
        <v>510</v>
      </c>
      <c r="F139" s="174" t="s">
        <v>511</v>
      </c>
      <c r="G139" s="175" t="s">
        <v>225</v>
      </c>
      <c r="H139" s="176">
        <v>50</v>
      </c>
      <c r="I139" s="177"/>
      <c r="J139" s="178">
        <f>ROUND(I139*H139,2)</f>
        <v>0</v>
      </c>
      <c r="K139" s="174" t="s">
        <v>1</v>
      </c>
      <c r="L139" s="39"/>
      <c r="M139" s="179" t="s">
        <v>1</v>
      </c>
      <c r="N139" s="180" t="s">
        <v>38</v>
      </c>
      <c r="O139" s="77"/>
      <c r="P139" s="181">
        <f>O139*H139</f>
        <v>0</v>
      </c>
      <c r="Q139" s="181">
        <v>2.0000000000000002E-05</v>
      </c>
      <c r="R139" s="181">
        <f>Q139*H139</f>
        <v>0.001</v>
      </c>
      <c r="S139" s="181">
        <v>0.001</v>
      </c>
      <c r="T139" s="182">
        <f>S139*H139</f>
        <v>0.050000000000000003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3" t="s">
        <v>208</v>
      </c>
      <c r="AT139" s="183" t="s">
        <v>138</v>
      </c>
      <c r="AU139" s="183" t="s">
        <v>83</v>
      </c>
      <c r="AY139" s="19" t="s">
        <v>135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9" t="s">
        <v>81</v>
      </c>
      <c r="BK139" s="184">
        <f>ROUND(I139*H139,2)</f>
        <v>0</v>
      </c>
      <c r="BL139" s="19" t="s">
        <v>208</v>
      </c>
      <c r="BM139" s="183" t="s">
        <v>512</v>
      </c>
    </row>
    <row r="140" s="2" customFormat="1" ht="24.15" customHeight="1">
      <c r="A140" s="38"/>
      <c r="B140" s="171"/>
      <c r="C140" s="172" t="s">
        <v>191</v>
      </c>
      <c r="D140" s="172" t="s">
        <v>138</v>
      </c>
      <c r="E140" s="173" t="s">
        <v>513</v>
      </c>
      <c r="F140" s="174" t="s">
        <v>514</v>
      </c>
      <c r="G140" s="175" t="s">
        <v>225</v>
      </c>
      <c r="H140" s="176">
        <v>17</v>
      </c>
      <c r="I140" s="177"/>
      <c r="J140" s="178">
        <f>ROUND(I140*H140,2)</f>
        <v>0</v>
      </c>
      <c r="K140" s="174" t="s">
        <v>1</v>
      </c>
      <c r="L140" s="39"/>
      <c r="M140" s="179" t="s">
        <v>1</v>
      </c>
      <c r="N140" s="180" t="s">
        <v>38</v>
      </c>
      <c r="O140" s="77"/>
      <c r="P140" s="181">
        <f>O140*H140</f>
        <v>0</v>
      </c>
      <c r="Q140" s="181">
        <v>2.0000000000000002E-05</v>
      </c>
      <c r="R140" s="181">
        <f>Q140*H140</f>
        <v>0.00034000000000000002</v>
      </c>
      <c r="S140" s="181">
        <v>0.0032000000000000002</v>
      </c>
      <c r="T140" s="182">
        <f>S140*H140</f>
        <v>0.054400000000000004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3" t="s">
        <v>208</v>
      </c>
      <c r="AT140" s="183" t="s">
        <v>138</v>
      </c>
      <c r="AU140" s="183" t="s">
        <v>83</v>
      </c>
      <c r="AY140" s="19" t="s">
        <v>135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9" t="s">
        <v>81</v>
      </c>
      <c r="BK140" s="184">
        <f>ROUND(I140*H140,2)</f>
        <v>0</v>
      </c>
      <c r="BL140" s="19" t="s">
        <v>208</v>
      </c>
      <c r="BM140" s="183" t="s">
        <v>515</v>
      </c>
    </row>
    <row r="141" s="2" customFormat="1" ht="24.15" customHeight="1">
      <c r="A141" s="38"/>
      <c r="B141" s="171"/>
      <c r="C141" s="172" t="s">
        <v>195</v>
      </c>
      <c r="D141" s="172" t="s">
        <v>138</v>
      </c>
      <c r="E141" s="173" t="s">
        <v>516</v>
      </c>
      <c r="F141" s="174" t="s">
        <v>517</v>
      </c>
      <c r="G141" s="175" t="s">
        <v>225</v>
      </c>
      <c r="H141" s="176">
        <v>30</v>
      </c>
      <c r="I141" s="177"/>
      <c r="J141" s="178">
        <f>ROUND(I141*H141,2)</f>
        <v>0</v>
      </c>
      <c r="K141" s="174" t="s">
        <v>1</v>
      </c>
      <c r="L141" s="39"/>
      <c r="M141" s="179" t="s">
        <v>1</v>
      </c>
      <c r="N141" s="180" t="s">
        <v>38</v>
      </c>
      <c r="O141" s="77"/>
      <c r="P141" s="181">
        <f>O141*H141</f>
        <v>0</v>
      </c>
      <c r="Q141" s="181">
        <v>0.00046999999999999999</v>
      </c>
      <c r="R141" s="181">
        <f>Q141*H141</f>
        <v>0.0141</v>
      </c>
      <c r="S141" s="181">
        <v>0</v>
      </c>
      <c r="T141" s="18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3" t="s">
        <v>208</v>
      </c>
      <c r="AT141" s="183" t="s">
        <v>138</v>
      </c>
      <c r="AU141" s="183" t="s">
        <v>83</v>
      </c>
      <c r="AY141" s="19" t="s">
        <v>135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9" t="s">
        <v>81</v>
      </c>
      <c r="BK141" s="184">
        <f>ROUND(I141*H141,2)</f>
        <v>0</v>
      </c>
      <c r="BL141" s="19" t="s">
        <v>208</v>
      </c>
      <c r="BM141" s="183" t="s">
        <v>518</v>
      </c>
    </row>
    <row r="142" s="2" customFormat="1" ht="24.15" customHeight="1">
      <c r="A142" s="38"/>
      <c r="B142" s="171"/>
      <c r="C142" s="172" t="s">
        <v>199</v>
      </c>
      <c r="D142" s="172" t="s">
        <v>138</v>
      </c>
      <c r="E142" s="173" t="s">
        <v>519</v>
      </c>
      <c r="F142" s="174" t="s">
        <v>520</v>
      </c>
      <c r="G142" s="175" t="s">
        <v>225</v>
      </c>
      <c r="H142" s="176">
        <v>17</v>
      </c>
      <c r="I142" s="177"/>
      <c r="J142" s="178">
        <f>ROUND(I142*H142,2)</f>
        <v>0</v>
      </c>
      <c r="K142" s="174" t="s">
        <v>1</v>
      </c>
      <c r="L142" s="39"/>
      <c r="M142" s="179" t="s">
        <v>1</v>
      </c>
      <c r="N142" s="180" t="s">
        <v>38</v>
      </c>
      <c r="O142" s="77"/>
      <c r="P142" s="181">
        <f>O142*H142</f>
        <v>0</v>
      </c>
      <c r="Q142" s="181">
        <v>0.00072999999999999996</v>
      </c>
      <c r="R142" s="181">
        <f>Q142*H142</f>
        <v>0.012409999999999999</v>
      </c>
      <c r="S142" s="181">
        <v>0</v>
      </c>
      <c r="T142" s="18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3" t="s">
        <v>208</v>
      </c>
      <c r="AT142" s="183" t="s">
        <v>138</v>
      </c>
      <c r="AU142" s="183" t="s">
        <v>83</v>
      </c>
      <c r="AY142" s="19" t="s">
        <v>135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9" t="s">
        <v>81</v>
      </c>
      <c r="BK142" s="184">
        <f>ROUND(I142*H142,2)</f>
        <v>0</v>
      </c>
      <c r="BL142" s="19" t="s">
        <v>208</v>
      </c>
      <c r="BM142" s="183" t="s">
        <v>521</v>
      </c>
    </row>
    <row r="143" s="2" customFormat="1" ht="24.15" customHeight="1">
      <c r="A143" s="38"/>
      <c r="B143" s="171"/>
      <c r="C143" s="172" t="s">
        <v>8</v>
      </c>
      <c r="D143" s="172" t="s">
        <v>138</v>
      </c>
      <c r="E143" s="173" t="s">
        <v>522</v>
      </c>
      <c r="F143" s="174" t="s">
        <v>523</v>
      </c>
      <c r="G143" s="175" t="s">
        <v>225</v>
      </c>
      <c r="H143" s="176">
        <v>20</v>
      </c>
      <c r="I143" s="177"/>
      <c r="J143" s="178">
        <f>ROUND(I143*H143,2)</f>
        <v>0</v>
      </c>
      <c r="K143" s="174" t="s">
        <v>1</v>
      </c>
      <c r="L143" s="39"/>
      <c r="M143" s="179" t="s">
        <v>1</v>
      </c>
      <c r="N143" s="180" t="s">
        <v>38</v>
      </c>
      <c r="O143" s="77"/>
      <c r="P143" s="181">
        <f>O143*H143</f>
        <v>0</v>
      </c>
      <c r="Q143" s="181">
        <v>0.0012700000000000001</v>
      </c>
      <c r="R143" s="181">
        <f>Q143*H143</f>
        <v>0.025400000000000002</v>
      </c>
      <c r="S143" s="181">
        <v>0</v>
      </c>
      <c r="T143" s="18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3" t="s">
        <v>208</v>
      </c>
      <c r="AT143" s="183" t="s">
        <v>138</v>
      </c>
      <c r="AU143" s="183" t="s">
        <v>83</v>
      </c>
      <c r="AY143" s="19" t="s">
        <v>135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9" t="s">
        <v>81</v>
      </c>
      <c r="BK143" s="184">
        <f>ROUND(I143*H143,2)</f>
        <v>0</v>
      </c>
      <c r="BL143" s="19" t="s">
        <v>208</v>
      </c>
      <c r="BM143" s="183" t="s">
        <v>524</v>
      </c>
    </row>
    <row r="144" s="2" customFormat="1" ht="24.15" customHeight="1">
      <c r="A144" s="38"/>
      <c r="B144" s="171"/>
      <c r="C144" s="172" t="s">
        <v>208</v>
      </c>
      <c r="D144" s="172" t="s">
        <v>138</v>
      </c>
      <c r="E144" s="173" t="s">
        <v>525</v>
      </c>
      <c r="F144" s="174" t="s">
        <v>526</v>
      </c>
      <c r="G144" s="175" t="s">
        <v>527</v>
      </c>
      <c r="H144" s="176">
        <v>10</v>
      </c>
      <c r="I144" s="177"/>
      <c r="J144" s="178">
        <f>ROUND(I144*H144,2)</f>
        <v>0</v>
      </c>
      <c r="K144" s="174" t="s">
        <v>1</v>
      </c>
      <c r="L144" s="39"/>
      <c r="M144" s="179" t="s">
        <v>1</v>
      </c>
      <c r="N144" s="180" t="s">
        <v>38</v>
      </c>
      <c r="O144" s="77"/>
      <c r="P144" s="181">
        <f>O144*H144</f>
        <v>0</v>
      </c>
      <c r="Q144" s="181">
        <v>1.0000000000000001E-05</v>
      </c>
      <c r="R144" s="181">
        <f>Q144*H144</f>
        <v>0.00010000000000000001</v>
      </c>
      <c r="S144" s="181">
        <v>0</v>
      </c>
      <c r="T144" s="18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3" t="s">
        <v>208</v>
      </c>
      <c r="AT144" s="183" t="s">
        <v>138</v>
      </c>
      <c r="AU144" s="183" t="s">
        <v>83</v>
      </c>
      <c r="AY144" s="19" t="s">
        <v>135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9" t="s">
        <v>81</v>
      </c>
      <c r="BK144" s="184">
        <f>ROUND(I144*H144,2)</f>
        <v>0</v>
      </c>
      <c r="BL144" s="19" t="s">
        <v>208</v>
      </c>
      <c r="BM144" s="183" t="s">
        <v>528</v>
      </c>
    </row>
    <row r="145" s="2" customFormat="1" ht="16.5" customHeight="1">
      <c r="A145" s="38"/>
      <c r="B145" s="171"/>
      <c r="C145" s="172" t="s">
        <v>215</v>
      </c>
      <c r="D145" s="172" t="s">
        <v>138</v>
      </c>
      <c r="E145" s="173" t="s">
        <v>529</v>
      </c>
      <c r="F145" s="174" t="s">
        <v>530</v>
      </c>
      <c r="G145" s="175" t="s">
        <v>225</v>
      </c>
      <c r="H145" s="176">
        <v>67</v>
      </c>
      <c r="I145" s="177"/>
      <c r="J145" s="178">
        <f>ROUND(I145*H145,2)</f>
        <v>0</v>
      </c>
      <c r="K145" s="174" t="s">
        <v>1</v>
      </c>
      <c r="L145" s="39"/>
      <c r="M145" s="179" t="s">
        <v>1</v>
      </c>
      <c r="N145" s="180" t="s">
        <v>38</v>
      </c>
      <c r="O145" s="77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3" t="s">
        <v>208</v>
      </c>
      <c r="AT145" s="183" t="s">
        <v>138</v>
      </c>
      <c r="AU145" s="183" t="s">
        <v>83</v>
      </c>
      <c r="AY145" s="19" t="s">
        <v>135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9" t="s">
        <v>81</v>
      </c>
      <c r="BK145" s="184">
        <f>ROUND(I145*H145,2)</f>
        <v>0</v>
      </c>
      <c r="BL145" s="19" t="s">
        <v>208</v>
      </c>
      <c r="BM145" s="183" t="s">
        <v>531</v>
      </c>
    </row>
    <row r="146" s="2" customFormat="1" ht="24.15" customHeight="1">
      <c r="A146" s="38"/>
      <c r="B146" s="171"/>
      <c r="C146" s="172" t="s">
        <v>222</v>
      </c>
      <c r="D146" s="172" t="s">
        <v>138</v>
      </c>
      <c r="E146" s="173" t="s">
        <v>532</v>
      </c>
      <c r="F146" s="174" t="s">
        <v>533</v>
      </c>
      <c r="G146" s="175" t="s">
        <v>506</v>
      </c>
      <c r="H146" s="232"/>
      <c r="I146" s="177"/>
      <c r="J146" s="178">
        <f>ROUND(I146*H146,2)</f>
        <v>0</v>
      </c>
      <c r="K146" s="174" t="s">
        <v>1</v>
      </c>
      <c r="L146" s="39"/>
      <c r="M146" s="179" t="s">
        <v>1</v>
      </c>
      <c r="N146" s="180" t="s">
        <v>38</v>
      </c>
      <c r="O146" s="77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3" t="s">
        <v>208</v>
      </c>
      <c r="AT146" s="183" t="s">
        <v>138</v>
      </c>
      <c r="AU146" s="183" t="s">
        <v>83</v>
      </c>
      <c r="AY146" s="19" t="s">
        <v>135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9" t="s">
        <v>81</v>
      </c>
      <c r="BK146" s="184">
        <f>ROUND(I146*H146,2)</f>
        <v>0</v>
      </c>
      <c r="BL146" s="19" t="s">
        <v>208</v>
      </c>
      <c r="BM146" s="183" t="s">
        <v>534</v>
      </c>
    </row>
    <row r="147" s="12" customFormat="1" ht="22.8" customHeight="1">
      <c r="A147" s="12"/>
      <c r="B147" s="158"/>
      <c r="C147" s="12"/>
      <c r="D147" s="159" t="s">
        <v>72</v>
      </c>
      <c r="E147" s="169" t="s">
        <v>535</v>
      </c>
      <c r="F147" s="169" t="s">
        <v>536</v>
      </c>
      <c r="G147" s="12"/>
      <c r="H147" s="12"/>
      <c r="I147" s="161"/>
      <c r="J147" s="170">
        <f>BK147</f>
        <v>0</v>
      </c>
      <c r="K147" s="12"/>
      <c r="L147" s="158"/>
      <c r="M147" s="163"/>
      <c r="N147" s="164"/>
      <c r="O147" s="164"/>
      <c r="P147" s="165">
        <f>SUM(P148:P161)</f>
        <v>0</v>
      </c>
      <c r="Q147" s="164"/>
      <c r="R147" s="165">
        <f>SUM(R148:R161)</f>
        <v>0.0035000000000000001</v>
      </c>
      <c r="S147" s="164"/>
      <c r="T147" s="166">
        <f>SUM(T148:T161)</f>
        <v>0.0063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9" t="s">
        <v>83</v>
      </c>
      <c r="AT147" s="167" t="s">
        <v>72</v>
      </c>
      <c r="AU147" s="167" t="s">
        <v>81</v>
      </c>
      <c r="AY147" s="159" t="s">
        <v>135</v>
      </c>
      <c r="BK147" s="168">
        <f>SUM(BK148:BK161)</f>
        <v>0</v>
      </c>
    </row>
    <row r="148" s="2" customFormat="1" ht="21.75" customHeight="1">
      <c r="A148" s="38"/>
      <c r="B148" s="171"/>
      <c r="C148" s="172" t="s">
        <v>230</v>
      </c>
      <c r="D148" s="172" t="s">
        <v>138</v>
      </c>
      <c r="E148" s="173" t="s">
        <v>537</v>
      </c>
      <c r="F148" s="174" t="s">
        <v>538</v>
      </c>
      <c r="G148" s="175" t="s">
        <v>527</v>
      </c>
      <c r="H148" s="176">
        <v>14</v>
      </c>
      <c r="I148" s="177"/>
      <c r="J148" s="178">
        <f>ROUND(I148*H148,2)</f>
        <v>0</v>
      </c>
      <c r="K148" s="174" t="s">
        <v>1</v>
      </c>
      <c r="L148" s="39"/>
      <c r="M148" s="179" t="s">
        <v>1</v>
      </c>
      <c r="N148" s="180" t="s">
        <v>38</v>
      </c>
      <c r="O148" s="77"/>
      <c r="P148" s="181">
        <f>O148*H148</f>
        <v>0</v>
      </c>
      <c r="Q148" s="181">
        <v>9.0000000000000006E-05</v>
      </c>
      <c r="R148" s="181">
        <f>Q148*H148</f>
        <v>0.0012600000000000001</v>
      </c>
      <c r="S148" s="181">
        <v>0.00044999999999999999</v>
      </c>
      <c r="T148" s="182">
        <f>S148*H148</f>
        <v>0.0063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208</v>
      </c>
      <c r="AT148" s="183" t="s">
        <v>138</v>
      </c>
      <c r="AU148" s="183" t="s">
        <v>83</v>
      </c>
      <c r="AY148" s="19" t="s">
        <v>135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9" t="s">
        <v>81</v>
      </c>
      <c r="BK148" s="184">
        <f>ROUND(I148*H148,2)</f>
        <v>0</v>
      </c>
      <c r="BL148" s="19" t="s">
        <v>208</v>
      </c>
      <c r="BM148" s="183" t="s">
        <v>539</v>
      </c>
    </row>
    <row r="149" s="2" customFormat="1" ht="16.5" customHeight="1">
      <c r="A149" s="38"/>
      <c r="B149" s="171"/>
      <c r="C149" s="172" t="s">
        <v>234</v>
      </c>
      <c r="D149" s="172" t="s">
        <v>138</v>
      </c>
      <c r="E149" s="173" t="s">
        <v>540</v>
      </c>
      <c r="F149" s="174" t="s">
        <v>541</v>
      </c>
      <c r="G149" s="175" t="s">
        <v>527</v>
      </c>
      <c r="H149" s="176">
        <v>12</v>
      </c>
      <c r="I149" s="177"/>
      <c r="J149" s="178">
        <f>ROUND(I149*H149,2)</f>
        <v>0</v>
      </c>
      <c r="K149" s="174" t="s">
        <v>1</v>
      </c>
      <c r="L149" s="39"/>
      <c r="M149" s="179" t="s">
        <v>1</v>
      </c>
      <c r="N149" s="180" t="s">
        <v>38</v>
      </c>
      <c r="O149" s="77"/>
      <c r="P149" s="181">
        <f>O149*H149</f>
        <v>0</v>
      </c>
      <c r="Q149" s="181">
        <v>8.0000000000000007E-05</v>
      </c>
      <c r="R149" s="181">
        <f>Q149*H149</f>
        <v>0.00096000000000000013</v>
      </c>
      <c r="S149" s="181">
        <v>0</v>
      </c>
      <c r="T149" s="18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3" t="s">
        <v>208</v>
      </c>
      <c r="AT149" s="183" t="s">
        <v>138</v>
      </c>
      <c r="AU149" s="183" t="s">
        <v>83</v>
      </c>
      <c r="AY149" s="19" t="s">
        <v>135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9" t="s">
        <v>81</v>
      </c>
      <c r="BK149" s="184">
        <f>ROUND(I149*H149,2)</f>
        <v>0</v>
      </c>
      <c r="BL149" s="19" t="s">
        <v>208</v>
      </c>
      <c r="BM149" s="183" t="s">
        <v>542</v>
      </c>
    </row>
    <row r="150" s="2" customFormat="1" ht="16.5" customHeight="1">
      <c r="A150" s="38"/>
      <c r="B150" s="171"/>
      <c r="C150" s="172" t="s">
        <v>7</v>
      </c>
      <c r="D150" s="172" t="s">
        <v>138</v>
      </c>
      <c r="E150" s="173" t="s">
        <v>543</v>
      </c>
      <c r="F150" s="174" t="s">
        <v>544</v>
      </c>
      <c r="G150" s="175" t="s">
        <v>527</v>
      </c>
      <c r="H150" s="176">
        <v>2</v>
      </c>
      <c r="I150" s="177"/>
      <c r="J150" s="178">
        <f>ROUND(I150*H150,2)</f>
        <v>0</v>
      </c>
      <c r="K150" s="174" t="s">
        <v>1</v>
      </c>
      <c r="L150" s="39"/>
      <c r="M150" s="179" t="s">
        <v>1</v>
      </c>
      <c r="N150" s="180" t="s">
        <v>38</v>
      </c>
      <c r="O150" s="77"/>
      <c r="P150" s="181">
        <f>O150*H150</f>
        <v>0</v>
      </c>
      <c r="Q150" s="181">
        <v>0.00013999999999999999</v>
      </c>
      <c r="R150" s="181">
        <f>Q150*H150</f>
        <v>0.00027999999999999998</v>
      </c>
      <c r="S150" s="181">
        <v>0</v>
      </c>
      <c r="T150" s="18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3" t="s">
        <v>208</v>
      </c>
      <c r="AT150" s="183" t="s">
        <v>138</v>
      </c>
      <c r="AU150" s="183" t="s">
        <v>83</v>
      </c>
      <c r="AY150" s="19" t="s">
        <v>135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9" t="s">
        <v>81</v>
      </c>
      <c r="BK150" s="184">
        <f>ROUND(I150*H150,2)</f>
        <v>0</v>
      </c>
      <c r="BL150" s="19" t="s">
        <v>208</v>
      </c>
      <c r="BM150" s="183" t="s">
        <v>545</v>
      </c>
    </row>
    <row r="151" s="2" customFormat="1" ht="21.75" customHeight="1">
      <c r="A151" s="38"/>
      <c r="B151" s="171"/>
      <c r="C151" s="172" t="s">
        <v>241</v>
      </c>
      <c r="D151" s="172" t="s">
        <v>138</v>
      </c>
      <c r="E151" s="173" t="s">
        <v>546</v>
      </c>
      <c r="F151" s="174" t="s">
        <v>547</v>
      </c>
      <c r="G151" s="175" t="s">
        <v>527</v>
      </c>
      <c r="H151" s="176">
        <v>2</v>
      </c>
      <c r="I151" s="177"/>
      <c r="J151" s="178">
        <f>ROUND(I151*H151,2)</f>
        <v>0</v>
      </c>
      <c r="K151" s="174" t="s">
        <v>1</v>
      </c>
      <c r="L151" s="39"/>
      <c r="M151" s="179" t="s">
        <v>1</v>
      </c>
      <c r="N151" s="180" t="s">
        <v>38</v>
      </c>
      <c r="O151" s="77"/>
      <c r="P151" s="181">
        <f>O151*H151</f>
        <v>0</v>
      </c>
      <c r="Q151" s="181">
        <v>0.00050000000000000001</v>
      </c>
      <c r="R151" s="181">
        <f>Q151*H151</f>
        <v>0.001</v>
      </c>
      <c r="S151" s="181">
        <v>0</v>
      </c>
      <c r="T151" s="18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3" t="s">
        <v>208</v>
      </c>
      <c r="AT151" s="183" t="s">
        <v>138</v>
      </c>
      <c r="AU151" s="183" t="s">
        <v>83</v>
      </c>
      <c r="AY151" s="19" t="s">
        <v>135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9" t="s">
        <v>81</v>
      </c>
      <c r="BK151" s="184">
        <f>ROUND(I151*H151,2)</f>
        <v>0</v>
      </c>
      <c r="BL151" s="19" t="s">
        <v>208</v>
      </c>
      <c r="BM151" s="183" t="s">
        <v>548</v>
      </c>
    </row>
    <row r="152" s="2" customFormat="1" ht="24.15" customHeight="1">
      <c r="A152" s="38"/>
      <c r="B152" s="171"/>
      <c r="C152" s="209" t="s">
        <v>245</v>
      </c>
      <c r="D152" s="209" t="s">
        <v>310</v>
      </c>
      <c r="E152" s="210" t="s">
        <v>549</v>
      </c>
      <c r="F152" s="211" t="s">
        <v>550</v>
      </c>
      <c r="G152" s="212" t="s">
        <v>527</v>
      </c>
      <c r="H152" s="213">
        <v>5</v>
      </c>
      <c r="I152" s="214"/>
      <c r="J152" s="215">
        <f>ROUND(I152*H152,2)</f>
        <v>0</v>
      </c>
      <c r="K152" s="211" t="s">
        <v>1</v>
      </c>
      <c r="L152" s="216"/>
      <c r="M152" s="217" t="s">
        <v>1</v>
      </c>
      <c r="N152" s="218" t="s">
        <v>38</v>
      </c>
      <c r="O152" s="77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3" t="s">
        <v>286</v>
      </c>
      <c r="AT152" s="183" t="s">
        <v>310</v>
      </c>
      <c r="AU152" s="183" t="s">
        <v>83</v>
      </c>
      <c r="AY152" s="19" t="s">
        <v>135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9" t="s">
        <v>81</v>
      </c>
      <c r="BK152" s="184">
        <f>ROUND(I152*H152,2)</f>
        <v>0</v>
      </c>
      <c r="BL152" s="19" t="s">
        <v>208</v>
      </c>
      <c r="BM152" s="183" t="s">
        <v>551</v>
      </c>
    </row>
    <row r="153" s="2" customFormat="1" ht="24.15" customHeight="1">
      <c r="A153" s="38"/>
      <c r="B153" s="171"/>
      <c r="C153" s="209" t="s">
        <v>249</v>
      </c>
      <c r="D153" s="209" t="s">
        <v>310</v>
      </c>
      <c r="E153" s="210" t="s">
        <v>552</v>
      </c>
      <c r="F153" s="211" t="s">
        <v>553</v>
      </c>
      <c r="G153" s="212" t="s">
        <v>527</v>
      </c>
      <c r="H153" s="213">
        <v>5</v>
      </c>
      <c r="I153" s="214"/>
      <c r="J153" s="215">
        <f>ROUND(I153*H153,2)</f>
        <v>0</v>
      </c>
      <c r="K153" s="211" t="s">
        <v>1</v>
      </c>
      <c r="L153" s="216"/>
      <c r="M153" s="217" t="s">
        <v>1</v>
      </c>
      <c r="N153" s="218" t="s">
        <v>38</v>
      </c>
      <c r="O153" s="77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3" t="s">
        <v>286</v>
      </c>
      <c r="AT153" s="183" t="s">
        <v>310</v>
      </c>
      <c r="AU153" s="183" t="s">
        <v>83</v>
      </c>
      <c r="AY153" s="19" t="s">
        <v>135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9" t="s">
        <v>81</v>
      </c>
      <c r="BK153" s="184">
        <f>ROUND(I153*H153,2)</f>
        <v>0</v>
      </c>
      <c r="BL153" s="19" t="s">
        <v>208</v>
      </c>
      <c r="BM153" s="183" t="s">
        <v>554</v>
      </c>
    </row>
    <row r="154" s="2" customFormat="1" ht="16.5" customHeight="1">
      <c r="A154" s="38"/>
      <c r="B154" s="171"/>
      <c r="C154" s="209" t="s">
        <v>258</v>
      </c>
      <c r="D154" s="209" t="s">
        <v>310</v>
      </c>
      <c r="E154" s="210" t="s">
        <v>555</v>
      </c>
      <c r="F154" s="211" t="s">
        <v>556</v>
      </c>
      <c r="G154" s="212" t="s">
        <v>527</v>
      </c>
      <c r="H154" s="213">
        <v>1</v>
      </c>
      <c r="I154" s="214"/>
      <c r="J154" s="215">
        <f>ROUND(I154*H154,2)</f>
        <v>0</v>
      </c>
      <c r="K154" s="211" t="s">
        <v>1</v>
      </c>
      <c r="L154" s="216"/>
      <c r="M154" s="217" t="s">
        <v>1</v>
      </c>
      <c r="N154" s="218" t="s">
        <v>38</v>
      </c>
      <c r="O154" s="77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3" t="s">
        <v>286</v>
      </c>
      <c r="AT154" s="183" t="s">
        <v>310</v>
      </c>
      <c r="AU154" s="183" t="s">
        <v>83</v>
      </c>
      <c r="AY154" s="19" t="s">
        <v>135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9" t="s">
        <v>81</v>
      </c>
      <c r="BK154" s="184">
        <f>ROUND(I154*H154,2)</f>
        <v>0</v>
      </c>
      <c r="BL154" s="19" t="s">
        <v>208</v>
      </c>
      <c r="BM154" s="183" t="s">
        <v>557</v>
      </c>
    </row>
    <row r="155" s="2" customFormat="1" ht="16.5" customHeight="1">
      <c r="A155" s="38"/>
      <c r="B155" s="171"/>
      <c r="C155" s="209" t="s">
        <v>253</v>
      </c>
      <c r="D155" s="209" t="s">
        <v>310</v>
      </c>
      <c r="E155" s="210" t="s">
        <v>558</v>
      </c>
      <c r="F155" s="211" t="s">
        <v>559</v>
      </c>
      <c r="G155" s="212" t="s">
        <v>527</v>
      </c>
      <c r="H155" s="213">
        <v>5</v>
      </c>
      <c r="I155" s="214"/>
      <c r="J155" s="215">
        <f>ROUND(I155*H155,2)</f>
        <v>0</v>
      </c>
      <c r="K155" s="211" t="s">
        <v>1</v>
      </c>
      <c r="L155" s="216"/>
      <c r="M155" s="217" t="s">
        <v>1</v>
      </c>
      <c r="N155" s="218" t="s">
        <v>38</v>
      </c>
      <c r="O155" s="77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3" t="s">
        <v>286</v>
      </c>
      <c r="AT155" s="183" t="s">
        <v>310</v>
      </c>
      <c r="AU155" s="183" t="s">
        <v>83</v>
      </c>
      <c r="AY155" s="19" t="s">
        <v>135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9" t="s">
        <v>81</v>
      </c>
      <c r="BK155" s="184">
        <f>ROUND(I155*H155,2)</f>
        <v>0</v>
      </c>
      <c r="BL155" s="19" t="s">
        <v>208</v>
      </c>
      <c r="BM155" s="183" t="s">
        <v>560</v>
      </c>
    </row>
    <row r="156" s="2" customFormat="1" ht="21.75" customHeight="1">
      <c r="A156" s="38"/>
      <c r="B156" s="171"/>
      <c r="C156" s="209" t="s">
        <v>263</v>
      </c>
      <c r="D156" s="209" t="s">
        <v>310</v>
      </c>
      <c r="E156" s="210" t="s">
        <v>561</v>
      </c>
      <c r="F156" s="211" t="s">
        <v>562</v>
      </c>
      <c r="G156" s="212" t="s">
        <v>527</v>
      </c>
      <c r="H156" s="213">
        <v>5</v>
      </c>
      <c r="I156" s="214"/>
      <c r="J156" s="215">
        <f>ROUND(I156*H156,2)</f>
        <v>0</v>
      </c>
      <c r="K156" s="211" t="s">
        <v>1</v>
      </c>
      <c r="L156" s="216"/>
      <c r="M156" s="217" t="s">
        <v>1</v>
      </c>
      <c r="N156" s="218" t="s">
        <v>38</v>
      </c>
      <c r="O156" s="77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3" t="s">
        <v>286</v>
      </c>
      <c r="AT156" s="183" t="s">
        <v>310</v>
      </c>
      <c r="AU156" s="183" t="s">
        <v>83</v>
      </c>
      <c r="AY156" s="19" t="s">
        <v>135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9" t="s">
        <v>81</v>
      </c>
      <c r="BK156" s="184">
        <f>ROUND(I156*H156,2)</f>
        <v>0</v>
      </c>
      <c r="BL156" s="19" t="s">
        <v>208</v>
      </c>
      <c r="BM156" s="183" t="s">
        <v>563</v>
      </c>
    </row>
    <row r="157" s="2" customFormat="1" ht="24.15" customHeight="1">
      <c r="A157" s="38"/>
      <c r="B157" s="171"/>
      <c r="C157" s="209" t="s">
        <v>268</v>
      </c>
      <c r="D157" s="209" t="s">
        <v>310</v>
      </c>
      <c r="E157" s="210" t="s">
        <v>564</v>
      </c>
      <c r="F157" s="211" t="s">
        <v>565</v>
      </c>
      <c r="G157" s="212" t="s">
        <v>527</v>
      </c>
      <c r="H157" s="213">
        <v>1</v>
      </c>
      <c r="I157" s="214"/>
      <c r="J157" s="215">
        <f>ROUND(I157*H157,2)</f>
        <v>0</v>
      </c>
      <c r="K157" s="211" t="s">
        <v>1</v>
      </c>
      <c r="L157" s="216"/>
      <c r="M157" s="217" t="s">
        <v>1</v>
      </c>
      <c r="N157" s="218" t="s">
        <v>38</v>
      </c>
      <c r="O157" s="77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3" t="s">
        <v>286</v>
      </c>
      <c r="AT157" s="183" t="s">
        <v>310</v>
      </c>
      <c r="AU157" s="183" t="s">
        <v>83</v>
      </c>
      <c r="AY157" s="19" t="s">
        <v>135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9" t="s">
        <v>81</v>
      </c>
      <c r="BK157" s="184">
        <f>ROUND(I157*H157,2)</f>
        <v>0</v>
      </c>
      <c r="BL157" s="19" t="s">
        <v>208</v>
      </c>
      <c r="BM157" s="183" t="s">
        <v>566</v>
      </c>
    </row>
    <row r="158" s="2" customFormat="1" ht="16.5" customHeight="1">
      <c r="A158" s="38"/>
      <c r="B158" s="171"/>
      <c r="C158" s="209" t="s">
        <v>272</v>
      </c>
      <c r="D158" s="209" t="s">
        <v>310</v>
      </c>
      <c r="E158" s="210" t="s">
        <v>567</v>
      </c>
      <c r="F158" s="211" t="s">
        <v>568</v>
      </c>
      <c r="G158" s="212" t="s">
        <v>527</v>
      </c>
      <c r="H158" s="213">
        <v>1</v>
      </c>
      <c r="I158" s="214"/>
      <c r="J158" s="215">
        <f>ROUND(I158*H158,2)</f>
        <v>0</v>
      </c>
      <c r="K158" s="211" t="s">
        <v>1</v>
      </c>
      <c r="L158" s="216"/>
      <c r="M158" s="217" t="s">
        <v>1</v>
      </c>
      <c r="N158" s="218" t="s">
        <v>38</v>
      </c>
      <c r="O158" s="77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3" t="s">
        <v>286</v>
      </c>
      <c r="AT158" s="183" t="s">
        <v>310</v>
      </c>
      <c r="AU158" s="183" t="s">
        <v>83</v>
      </c>
      <c r="AY158" s="19" t="s">
        <v>135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9" t="s">
        <v>81</v>
      </c>
      <c r="BK158" s="184">
        <f>ROUND(I158*H158,2)</f>
        <v>0</v>
      </c>
      <c r="BL158" s="19" t="s">
        <v>208</v>
      </c>
      <c r="BM158" s="183" t="s">
        <v>569</v>
      </c>
    </row>
    <row r="159" s="2" customFormat="1" ht="16.5" customHeight="1">
      <c r="A159" s="38"/>
      <c r="B159" s="171"/>
      <c r="C159" s="209" t="s">
        <v>278</v>
      </c>
      <c r="D159" s="209" t="s">
        <v>310</v>
      </c>
      <c r="E159" s="210" t="s">
        <v>570</v>
      </c>
      <c r="F159" s="211" t="s">
        <v>571</v>
      </c>
      <c r="G159" s="212" t="s">
        <v>527</v>
      </c>
      <c r="H159" s="213">
        <v>1</v>
      </c>
      <c r="I159" s="214"/>
      <c r="J159" s="215">
        <f>ROUND(I159*H159,2)</f>
        <v>0</v>
      </c>
      <c r="K159" s="211" t="s">
        <v>1</v>
      </c>
      <c r="L159" s="216"/>
      <c r="M159" s="217" t="s">
        <v>1</v>
      </c>
      <c r="N159" s="218" t="s">
        <v>38</v>
      </c>
      <c r="O159" s="77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3" t="s">
        <v>286</v>
      </c>
      <c r="AT159" s="183" t="s">
        <v>310</v>
      </c>
      <c r="AU159" s="183" t="s">
        <v>83</v>
      </c>
      <c r="AY159" s="19" t="s">
        <v>135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9" t="s">
        <v>81</v>
      </c>
      <c r="BK159" s="184">
        <f>ROUND(I159*H159,2)</f>
        <v>0</v>
      </c>
      <c r="BL159" s="19" t="s">
        <v>208</v>
      </c>
      <c r="BM159" s="183" t="s">
        <v>572</v>
      </c>
    </row>
    <row r="160" s="2" customFormat="1" ht="16.5" customHeight="1">
      <c r="A160" s="38"/>
      <c r="B160" s="171"/>
      <c r="C160" s="209" t="s">
        <v>282</v>
      </c>
      <c r="D160" s="209" t="s">
        <v>310</v>
      </c>
      <c r="E160" s="210" t="s">
        <v>573</v>
      </c>
      <c r="F160" s="211" t="s">
        <v>574</v>
      </c>
      <c r="G160" s="212" t="s">
        <v>527</v>
      </c>
      <c r="H160" s="213">
        <v>1</v>
      </c>
      <c r="I160" s="214"/>
      <c r="J160" s="215">
        <f>ROUND(I160*H160,2)</f>
        <v>0</v>
      </c>
      <c r="K160" s="211" t="s">
        <v>1</v>
      </c>
      <c r="L160" s="216"/>
      <c r="M160" s="217" t="s">
        <v>1</v>
      </c>
      <c r="N160" s="218" t="s">
        <v>38</v>
      </c>
      <c r="O160" s="77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3" t="s">
        <v>286</v>
      </c>
      <c r="AT160" s="183" t="s">
        <v>310</v>
      </c>
      <c r="AU160" s="183" t="s">
        <v>83</v>
      </c>
      <c r="AY160" s="19" t="s">
        <v>135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9" t="s">
        <v>81</v>
      </c>
      <c r="BK160" s="184">
        <f>ROUND(I160*H160,2)</f>
        <v>0</v>
      </c>
      <c r="BL160" s="19" t="s">
        <v>208</v>
      </c>
      <c r="BM160" s="183" t="s">
        <v>575</v>
      </c>
    </row>
    <row r="161" s="2" customFormat="1" ht="24.15" customHeight="1">
      <c r="A161" s="38"/>
      <c r="B161" s="171"/>
      <c r="C161" s="172" t="s">
        <v>286</v>
      </c>
      <c r="D161" s="172" t="s">
        <v>138</v>
      </c>
      <c r="E161" s="173" t="s">
        <v>576</v>
      </c>
      <c r="F161" s="174" t="s">
        <v>577</v>
      </c>
      <c r="G161" s="175" t="s">
        <v>506</v>
      </c>
      <c r="H161" s="232"/>
      <c r="I161" s="177"/>
      <c r="J161" s="178">
        <f>ROUND(I161*H161,2)</f>
        <v>0</v>
      </c>
      <c r="K161" s="174" t="s">
        <v>1</v>
      </c>
      <c r="L161" s="39"/>
      <c r="M161" s="179" t="s">
        <v>1</v>
      </c>
      <c r="N161" s="180" t="s">
        <v>38</v>
      </c>
      <c r="O161" s="77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3" t="s">
        <v>208</v>
      </c>
      <c r="AT161" s="183" t="s">
        <v>138</v>
      </c>
      <c r="AU161" s="183" t="s">
        <v>83</v>
      </c>
      <c r="AY161" s="19" t="s">
        <v>135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9" t="s">
        <v>81</v>
      </c>
      <c r="BK161" s="184">
        <f>ROUND(I161*H161,2)</f>
        <v>0</v>
      </c>
      <c r="BL161" s="19" t="s">
        <v>208</v>
      </c>
      <c r="BM161" s="183" t="s">
        <v>578</v>
      </c>
    </row>
    <row r="162" s="12" customFormat="1" ht="22.8" customHeight="1">
      <c r="A162" s="12"/>
      <c r="B162" s="158"/>
      <c r="C162" s="12"/>
      <c r="D162" s="159" t="s">
        <v>72</v>
      </c>
      <c r="E162" s="169" t="s">
        <v>579</v>
      </c>
      <c r="F162" s="169" t="s">
        <v>580</v>
      </c>
      <c r="G162" s="12"/>
      <c r="H162" s="12"/>
      <c r="I162" s="161"/>
      <c r="J162" s="170">
        <f>BK162</f>
        <v>0</v>
      </c>
      <c r="K162" s="12"/>
      <c r="L162" s="158"/>
      <c r="M162" s="163"/>
      <c r="N162" s="164"/>
      <c r="O162" s="164"/>
      <c r="P162" s="165">
        <f>SUM(P163:P173)</f>
        <v>0</v>
      </c>
      <c r="Q162" s="164"/>
      <c r="R162" s="165">
        <f>SUM(R163:R173)</f>
        <v>0.0034299999999999999</v>
      </c>
      <c r="S162" s="164"/>
      <c r="T162" s="166">
        <f>SUM(T163:T173)</f>
        <v>0.25292999999999999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9" t="s">
        <v>83</v>
      </c>
      <c r="AT162" s="167" t="s">
        <v>72</v>
      </c>
      <c r="AU162" s="167" t="s">
        <v>81</v>
      </c>
      <c r="AY162" s="159" t="s">
        <v>135</v>
      </c>
      <c r="BK162" s="168">
        <f>SUM(BK163:BK173)</f>
        <v>0</v>
      </c>
    </row>
    <row r="163" s="2" customFormat="1" ht="24.15" customHeight="1">
      <c r="A163" s="38"/>
      <c r="B163" s="171"/>
      <c r="C163" s="172" t="s">
        <v>291</v>
      </c>
      <c r="D163" s="172" t="s">
        <v>138</v>
      </c>
      <c r="E163" s="173" t="s">
        <v>581</v>
      </c>
      <c r="F163" s="174" t="s">
        <v>582</v>
      </c>
      <c r="G163" s="175" t="s">
        <v>527</v>
      </c>
      <c r="H163" s="176">
        <v>5</v>
      </c>
      <c r="I163" s="177"/>
      <c r="J163" s="178">
        <f>ROUND(I163*H163,2)</f>
        <v>0</v>
      </c>
      <c r="K163" s="174" t="s">
        <v>1</v>
      </c>
      <c r="L163" s="39"/>
      <c r="M163" s="179" t="s">
        <v>1</v>
      </c>
      <c r="N163" s="180" t="s">
        <v>38</v>
      </c>
      <c r="O163" s="77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3" t="s">
        <v>208</v>
      </c>
      <c r="AT163" s="183" t="s">
        <v>138</v>
      </c>
      <c r="AU163" s="183" t="s">
        <v>83</v>
      </c>
      <c r="AY163" s="19" t="s">
        <v>135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9" t="s">
        <v>81</v>
      </c>
      <c r="BK163" s="184">
        <f>ROUND(I163*H163,2)</f>
        <v>0</v>
      </c>
      <c r="BL163" s="19" t="s">
        <v>208</v>
      </c>
      <c r="BM163" s="183" t="s">
        <v>583</v>
      </c>
    </row>
    <row r="164" s="2" customFormat="1" ht="24.15" customHeight="1">
      <c r="A164" s="38"/>
      <c r="B164" s="171"/>
      <c r="C164" s="172" t="s">
        <v>297</v>
      </c>
      <c r="D164" s="172" t="s">
        <v>138</v>
      </c>
      <c r="E164" s="173" t="s">
        <v>584</v>
      </c>
      <c r="F164" s="174" t="s">
        <v>585</v>
      </c>
      <c r="G164" s="175" t="s">
        <v>527</v>
      </c>
      <c r="H164" s="176">
        <v>1</v>
      </c>
      <c r="I164" s="177"/>
      <c r="J164" s="178">
        <f>ROUND(I164*H164,2)</f>
        <v>0</v>
      </c>
      <c r="K164" s="174" t="s">
        <v>1</v>
      </c>
      <c r="L164" s="39"/>
      <c r="M164" s="179" t="s">
        <v>1</v>
      </c>
      <c r="N164" s="180" t="s">
        <v>38</v>
      </c>
      <c r="O164" s="77"/>
      <c r="P164" s="181">
        <f>O164*H164</f>
        <v>0</v>
      </c>
      <c r="Q164" s="181">
        <v>8.0000000000000007E-05</v>
      </c>
      <c r="R164" s="181">
        <f>Q164*H164</f>
        <v>8.0000000000000007E-05</v>
      </c>
      <c r="S164" s="181">
        <v>0.024930000000000001</v>
      </c>
      <c r="T164" s="182">
        <f>S164*H164</f>
        <v>0.024930000000000001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3" t="s">
        <v>208</v>
      </c>
      <c r="AT164" s="183" t="s">
        <v>138</v>
      </c>
      <c r="AU164" s="183" t="s">
        <v>83</v>
      </c>
      <c r="AY164" s="19" t="s">
        <v>135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9" t="s">
        <v>81</v>
      </c>
      <c r="BK164" s="184">
        <f>ROUND(I164*H164,2)</f>
        <v>0</v>
      </c>
      <c r="BL164" s="19" t="s">
        <v>208</v>
      </c>
      <c r="BM164" s="183" t="s">
        <v>586</v>
      </c>
    </row>
    <row r="165" s="2" customFormat="1" ht="24.15" customHeight="1">
      <c r="A165" s="38"/>
      <c r="B165" s="171"/>
      <c r="C165" s="172" t="s">
        <v>305</v>
      </c>
      <c r="D165" s="172" t="s">
        <v>138</v>
      </c>
      <c r="E165" s="173" t="s">
        <v>587</v>
      </c>
      <c r="F165" s="174" t="s">
        <v>588</v>
      </c>
      <c r="G165" s="175" t="s">
        <v>527</v>
      </c>
      <c r="H165" s="176">
        <v>2</v>
      </c>
      <c r="I165" s="177"/>
      <c r="J165" s="178">
        <f>ROUND(I165*H165,2)</f>
        <v>0</v>
      </c>
      <c r="K165" s="174" t="s">
        <v>1</v>
      </c>
      <c r="L165" s="39"/>
      <c r="M165" s="179" t="s">
        <v>1</v>
      </c>
      <c r="N165" s="180" t="s">
        <v>38</v>
      </c>
      <c r="O165" s="77"/>
      <c r="P165" s="181">
        <f>O165*H165</f>
        <v>0</v>
      </c>
      <c r="Q165" s="181">
        <v>0</v>
      </c>
      <c r="R165" s="181">
        <f>Q165*H165</f>
        <v>0</v>
      </c>
      <c r="S165" s="181">
        <v>0.035999999999999997</v>
      </c>
      <c r="T165" s="182">
        <f>S165*H165</f>
        <v>0.071999999999999995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3" t="s">
        <v>208</v>
      </c>
      <c r="AT165" s="183" t="s">
        <v>138</v>
      </c>
      <c r="AU165" s="183" t="s">
        <v>83</v>
      </c>
      <c r="AY165" s="19" t="s">
        <v>135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9" t="s">
        <v>81</v>
      </c>
      <c r="BK165" s="184">
        <f>ROUND(I165*H165,2)</f>
        <v>0</v>
      </c>
      <c r="BL165" s="19" t="s">
        <v>208</v>
      </c>
      <c r="BM165" s="183" t="s">
        <v>589</v>
      </c>
    </row>
    <row r="166" s="2" customFormat="1" ht="21.75" customHeight="1">
      <c r="A166" s="38"/>
      <c r="B166" s="171"/>
      <c r="C166" s="172" t="s">
        <v>309</v>
      </c>
      <c r="D166" s="172" t="s">
        <v>138</v>
      </c>
      <c r="E166" s="173" t="s">
        <v>590</v>
      </c>
      <c r="F166" s="174" t="s">
        <v>591</v>
      </c>
      <c r="G166" s="175" t="s">
        <v>527</v>
      </c>
      <c r="H166" s="176">
        <v>3</v>
      </c>
      <c r="I166" s="177"/>
      <c r="J166" s="178">
        <f>ROUND(I166*H166,2)</f>
        <v>0</v>
      </c>
      <c r="K166" s="174" t="s">
        <v>1</v>
      </c>
      <c r="L166" s="39"/>
      <c r="M166" s="179" t="s">
        <v>1</v>
      </c>
      <c r="N166" s="180" t="s">
        <v>38</v>
      </c>
      <c r="O166" s="77"/>
      <c r="P166" s="181">
        <f>O166*H166</f>
        <v>0</v>
      </c>
      <c r="Q166" s="181">
        <v>0</v>
      </c>
      <c r="R166" s="181">
        <f>Q166*H166</f>
        <v>0</v>
      </c>
      <c r="S166" s="181">
        <v>0.051999999999999998</v>
      </c>
      <c r="T166" s="182">
        <f>S166*H166</f>
        <v>0.156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3" t="s">
        <v>208</v>
      </c>
      <c r="AT166" s="183" t="s">
        <v>138</v>
      </c>
      <c r="AU166" s="183" t="s">
        <v>83</v>
      </c>
      <c r="AY166" s="19" t="s">
        <v>135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9" t="s">
        <v>81</v>
      </c>
      <c r="BK166" s="184">
        <f>ROUND(I166*H166,2)</f>
        <v>0</v>
      </c>
      <c r="BL166" s="19" t="s">
        <v>208</v>
      </c>
      <c r="BM166" s="183" t="s">
        <v>592</v>
      </c>
    </row>
    <row r="167" s="2" customFormat="1" ht="16.5" customHeight="1">
      <c r="A167" s="38"/>
      <c r="B167" s="171"/>
      <c r="C167" s="172" t="s">
        <v>315</v>
      </c>
      <c r="D167" s="172" t="s">
        <v>138</v>
      </c>
      <c r="E167" s="173" t="s">
        <v>593</v>
      </c>
      <c r="F167" s="174" t="s">
        <v>594</v>
      </c>
      <c r="G167" s="175" t="s">
        <v>161</v>
      </c>
      <c r="H167" s="176">
        <v>2</v>
      </c>
      <c r="I167" s="177"/>
      <c r="J167" s="178">
        <f>ROUND(I167*H167,2)</f>
        <v>0</v>
      </c>
      <c r="K167" s="174" t="s">
        <v>1</v>
      </c>
      <c r="L167" s="39"/>
      <c r="M167" s="179" t="s">
        <v>1</v>
      </c>
      <c r="N167" s="180" t="s">
        <v>38</v>
      </c>
      <c r="O167" s="77"/>
      <c r="P167" s="181">
        <f>O167*H167</f>
        <v>0</v>
      </c>
      <c r="Q167" s="181">
        <v>0.00067000000000000002</v>
      </c>
      <c r="R167" s="181">
        <f>Q167*H167</f>
        <v>0.0013400000000000001</v>
      </c>
      <c r="S167" s="181">
        <v>0</v>
      </c>
      <c r="T167" s="18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3" t="s">
        <v>208</v>
      </c>
      <c r="AT167" s="183" t="s">
        <v>138</v>
      </c>
      <c r="AU167" s="183" t="s">
        <v>83</v>
      </c>
      <c r="AY167" s="19" t="s">
        <v>135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9" t="s">
        <v>81</v>
      </c>
      <c r="BK167" s="184">
        <f>ROUND(I167*H167,2)</f>
        <v>0</v>
      </c>
      <c r="BL167" s="19" t="s">
        <v>208</v>
      </c>
      <c r="BM167" s="183" t="s">
        <v>595</v>
      </c>
    </row>
    <row r="168" s="2" customFormat="1" ht="24.15" customHeight="1">
      <c r="A168" s="38"/>
      <c r="B168" s="171"/>
      <c r="C168" s="172" t="s">
        <v>319</v>
      </c>
      <c r="D168" s="172" t="s">
        <v>138</v>
      </c>
      <c r="E168" s="173" t="s">
        <v>596</v>
      </c>
      <c r="F168" s="174" t="s">
        <v>597</v>
      </c>
      <c r="G168" s="175" t="s">
        <v>161</v>
      </c>
      <c r="H168" s="176">
        <v>3</v>
      </c>
      <c r="I168" s="177"/>
      <c r="J168" s="178">
        <f>ROUND(I168*H168,2)</f>
        <v>0</v>
      </c>
      <c r="K168" s="174" t="s">
        <v>1</v>
      </c>
      <c r="L168" s="39"/>
      <c r="M168" s="179" t="s">
        <v>1</v>
      </c>
      <c r="N168" s="180" t="s">
        <v>38</v>
      </c>
      <c r="O168" s="77"/>
      <c r="P168" s="181">
        <f>O168*H168</f>
        <v>0</v>
      </c>
      <c r="Q168" s="181">
        <v>0.00067000000000000002</v>
      </c>
      <c r="R168" s="181">
        <f>Q168*H168</f>
        <v>0.0020100000000000001</v>
      </c>
      <c r="S168" s="181">
        <v>0</v>
      </c>
      <c r="T168" s="18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3" t="s">
        <v>208</v>
      </c>
      <c r="AT168" s="183" t="s">
        <v>138</v>
      </c>
      <c r="AU168" s="183" t="s">
        <v>83</v>
      </c>
      <c r="AY168" s="19" t="s">
        <v>135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9" t="s">
        <v>81</v>
      </c>
      <c r="BK168" s="184">
        <f>ROUND(I168*H168,2)</f>
        <v>0</v>
      </c>
      <c r="BL168" s="19" t="s">
        <v>208</v>
      </c>
      <c r="BM168" s="183" t="s">
        <v>598</v>
      </c>
    </row>
    <row r="169" s="2" customFormat="1" ht="16.5" customHeight="1">
      <c r="A169" s="38"/>
      <c r="B169" s="171"/>
      <c r="C169" s="209" t="s">
        <v>325</v>
      </c>
      <c r="D169" s="209" t="s">
        <v>310</v>
      </c>
      <c r="E169" s="210" t="s">
        <v>599</v>
      </c>
      <c r="F169" s="211" t="s">
        <v>600</v>
      </c>
      <c r="G169" s="212" t="s">
        <v>527</v>
      </c>
      <c r="H169" s="213">
        <v>2</v>
      </c>
      <c r="I169" s="214"/>
      <c r="J169" s="215">
        <f>ROUND(I169*H169,2)</f>
        <v>0</v>
      </c>
      <c r="K169" s="211" t="s">
        <v>1</v>
      </c>
      <c r="L169" s="216"/>
      <c r="M169" s="217" t="s">
        <v>1</v>
      </c>
      <c r="N169" s="218" t="s">
        <v>38</v>
      </c>
      <c r="O169" s="77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3" t="s">
        <v>286</v>
      </c>
      <c r="AT169" s="183" t="s">
        <v>310</v>
      </c>
      <c r="AU169" s="183" t="s">
        <v>83</v>
      </c>
      <c r="AY169" s="19" t="s">
        <v>135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9" t="s">
        <v>81</v>
      </c>
      <c r="BK169" s="184">
        <f>ROUND(I169*H169,2)</f>
        <v>0</v>
      </c>
      <c r="BL169" s="19" t="s">
        <v>208</v>
      </c>
      <c r="BM169" s="183" t="s">
        <v>601</v>
      </c>
    </row>
    <row r="170" s="2" customFormat="1" ht="16.5" customHeight="1">
      <c r="A170" s="38"/>
      <c r="B170" s="171"/>
      <c r="C170" s="209" t="s">
        <v>329</v>
      </c>
      <c r="D170" s="209" t="s">
        <v>310</v>
      </c>
      <c r="E170" s="210" t="s">
        <v>602</v>
      </c>
      <c r="F170" s="211" t="s">
        <v>603</v>
      </c>
      <c r="G170" s="212" t="s">
        <v>527</v>
      </c>
      <c r="H170" s="213">
        <v>1</v>
      </c>
      <c r="I170" s="214"/>
      <c r="J170" s="215">
        <f>ROUND(I170*H170,2)</f>
        <v>0</v>
      </c>
      <c r="K170" s="211" t="s">
        <v>1</v>
      </c>
      <c r="L170" s="216"/>
      <c r="M170" s="217" t="s">
        <v>1</v>
      </c>
      <c r="N170" s="218" t="s">
        <v>38</v>
      </c>
      <c r="O170" s="77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3" t="s">
        <v>286</v>
      </c>
      <c r="AT170" s="183" t="s">
        <v>310</v>
      </c>
      <c r="AU170" s="183" t="s">
        <v>83</v>
      </c>
      <c r="AY170" s="19" t="s">
        <v>135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9" t="s">
        <v>81</v>
      </c>
      <c r="BK170" s="184">
        <f>ROUND(I170*H170,2)</f>
        <v>0</v>
      </c>
      <c r="BL170" s="19" t="s">
        <v>208</v>
      </c>
      <c r="BM170" s="183" t="s">
        <v>604</v>
      </c>
    </row>
    <row r="171" s="2" customFormat="1" ht="16.5" customHeight="1">
      <c r="A171" s="38"/>
      <c r="B171" s="171"/>
      <c r="C171" s="209" t="s">
        <v>334</v>
      </c>
      <c r="D171" s="209" t="s">
        <v>310</v>
      </c>
      <c r="E171" s="210" t="s">
        <v>605</v>
      </c>
      <c r="F171" s="211" t="s">
        <v>606</v>
      </c>
      <c r="G171" s="212" t="s">
        <v>527</v>
      </c>
      <c r="H171" s="213">
        <v>2</v>
      </c>
      <c r="I171" s="214"/>
      <c r="J171" s="215">
        <f>ROUND(I171*H171,2)</f>
        <v>0</v>
      </c>
      <c r="K171" s="211" t="s">
        <v>1</v>
      </c>
      <c r="L171" s="216"/>
      <c r="M171" s="217" t="s">
        <v>1</v>
      </c>
      <c r="N171" s="218" t="s">
        <v>38</v>
      </c>
      <c r="O171" s="77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3" t="s">
        <v>286</v>
      </c>
      <c r="AT171" s="183" t="s">
        <v>310</v>
      </c>
      <c r="AU171" s="183" t="s">
        <v>83</v>
      </c>
      <c r="AY171" s="19" t="s">
        <v>135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9" t="s">
        <v>81</v>
      </c>
      <c r="BK171" s="184">
        <f>ROUND(I171*H171,2)</f>
        <v>0</v>
      </c>
      <c r="BL171" s="19" t="s">
        <v>208</v>
      </c>
      <c r="BM171" s="183" t="s">
        <v>607</v>
      </c>
    </row>
    <row r="172" s="2" customFormat="1" ht="24.15" customHeight="1">
      <c r="A172" s="38"/>
      <c r="B172" s="171"/>
      <c r="C172" s="172" t="s">
        <v>338</v>
      </c>
      <c r="D172" s="172" t="s">
        <v>138</v>
      </c>
      <c r="E172" s="173" t="s">
        <v>608</v>
      </c>
      <c r="F172" s="174" t="s">
        <v>609</v>
      </c>
      <c r="G172" s="175" t="s">
        <v>506</v>
      </c>
      <c r="H172" s="232"/>
      <c r="I172" s="177"/>
      <c r="J172" s="178">
        <f>ROUND(I172*H172,2)</f>
        <v>0</v>
      </c>
      <c r="K172" s="174" t="s">
        <v>1</v>
      </c>
      <c r="L172" s="39"/>
      <c r="M172" s="179" t="s">
        <v>1</v>
      </c>
      <c r="N172" s="180" t="s">
        <v>38</v>
      </c>
      <c r="O172" s="77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3" t="s">
        <v>208</v>
      </c>
      <c r="AT172" s="183" t="s">
        <v>138</v>
      </c>
      <c r="AU172" s="183" t="s">
        <v>83</v>
      </c>
      <c r="AY172" s="19" t="s">
        <v>135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9" t="s">
        <v>81</v>
      </c>
      <c r="BK172" s="184">
        <f>ROUND(I172*H172,2)</f>
        <v>0</v>
      </c>
      <c r="BL172" s="19" t="s">
        <v>208</v>
      </c>
      <c r="BM172" s="183" t="s">
        <v>610</v>
      </c>
    </row>
    <row r="173" s="2" customFormat="1" ht="16.5" customHeight="1">
      <c r="A173" s="38"/>
      <c r="B173" s="171"/>
      <c r="C173" s="172" t="s">
        <v>344</v>
      </c>
      <c r="D173" s="172" t="s">
        <v>138</v>
      </c>
      <c r="E173" s="173" t="s">
        <v>611</v>
      </c>
      <c r="F173" s="174" t="s">
        <v>612</v>
      </c>
      <c r="G173" s="175" t="s">
        <v>613</v>
      </c>
      <c r="H173" s="176">
        <v>24</v>
      </c>
      <c r="I173" s="177"/>
      <c r="J173" s="178">
        <f>ROUND(I173*H173,2)</f>
        <v>0</v>
      </c>
      <c r="K173" s="174" t="s">
        <v>1</v>
      </c>
      <c r="L173" s="39"/>
      <c r="M173" s="227" t="s">
        <v>1</v>
      </c>
      <c r="N173" s="228" t="s">
        <v>38</v>
      </c>
      <c r="O173" s="229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3" t="s">
        <v>614</v>
      </c>
      <c r="AT173" s="183" t="s">
        <v>138</v>
      </c>
      <c r="AU173" s="183" t="s">
        <v>83</v>
      </c>
      <c r="AY173" s="19" t="s">
        <v>135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9" t="s">
        <v>81</v>
      </c>
      <c r="BK173" s="184">
        <f>ROUND(I173*H173,2)</f>
        <v>0</v>
      </c>
      <c r="BL173" s="19" t="s">
        <v>614</v>
      </c>
      <c r="BM173" s="183" t="s">
        <v>615</v>
      </c>
    </row>
    <row r="174" s="2" customFormat="1" ht="6.96" customHeight="1">
      <c r="A174" s="38"/>
      <c r="B174" s="60"/>
      <c r="C174" s="61"/>
      <c r="D174" s="61"/>
      <c r="E174" s="61"/>
      <c r="F174" s="61"/>
      <c r="G174" s="61"/>
      <c r="H174" s="61"/>
      <c r="I174" s="61"/>
      <c r="J174" s="61"/>
      <c r="K174" s="61"/>
      <c r="L174" s="39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autoFilter ref="C122:K17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96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Rekonstrukce foyer a vytápění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97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616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20. 9. 2023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ROUND(J127,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ROUND((SUM(BE127:BE163)),  2)</f>
        <v>0</v>
      </c>
      <c r="G33" s="38"/>
      <c r="H33" s="38"/>
      <c r="I33" s="128">
        <v>0.20999999999999999</v>
      </c>
      <c r="J33" s="127">
        <f>ROUND(((SUM(BE127:BE163))*I33),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ROUND((SUM(BF127:BF163)),  2)</f>
        <v>0</v>
      </c>
      <c r="G34" s="38"/>
      <c r="H34" s="38"/>
      <c r="I34" s="128">
        <v>0.14999999999999999</v>
      </c>
      <c r="J34" s="127">
        <f>ROUND(((SUM(BF127:BF163))*I34),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ROUND((SUM(BG127:BG163)),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ROUND((SUM(BH127:BH163)),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ROUND((SUM(BI127:BI163)),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Rekonstrukce foyer a vytápění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EL - Elektroinstalace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20. 9. 2023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101</v>
      </c>
      <c r="D94" s="129"/>
      <c r="E94" s="129"/>
      <c r="F94" s="129"/>
      <c r="G94" s="129"/>
      <c r="H94" s="129"/>
      <c r="I94" s="129"/>
      <c r="J94" s="138" t="s">
        <v>102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103</v>
      </c>
      <c r="D96" s="38"/>
      <c r="E96" s="38"/>
      <c r="F96" s="38"/>
      <c r="G96" s="38"/>
      <c r="H96" s="38"/>
      <c r="I96" s="38"/>
      <c r="J96" s="96">
        <f>J127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104</v>
      </c>
    </row>
    <row r="97" s="9" customFormat="1" ht="24.96" customHeight="1">
      <c r="A97" s="9"/>
      <c r="B97" s="140"/>
      <c r="C97" s="9"/>
      <c r="D97" s="141" t="s">
        <v>617</v>
      </c>
      <c r="E97" s="142"/>
      <c r="F97" s="142"/>
      <c r="G97" s="142"/>
      <c r="H97" s="142"/>
      <c r="I97" s="142"/>
      <c r="J97" s="143">
        <f>J128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618</v>
      </c>
      <c r="E98" s="146"/>
      <c r="F98" s="146"/>
      <c r="G98" s="146"/>
      <c r="H98" s="146"/>
      <c r="I98" s="146"/>
      <c r="J98" s="147">
        <f>J129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44"/>
      <c r="C99" s="10"/>
      <c r="D99" s="145" t="s">
        <v>619</v>
      </c>
      <c r="E99" s="146"/>
      <c r="F99" s="146"/>
      <c r="G99" s="146"/>
      <c r="H99" s="146"/>
      <c r="I99" s="146"/>
      <c r="J99" s="147">
        <f>J130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44"/>
      <c r="C100" s="10"/>
      <c r="D100" s="145" t="s">
        <v>620</v>
      </c>
      <c r="E100" s="146"/>
      <c r="F100" s="146"/>
      <c r="G100" s="146"/>
      <c r="H100" s="146"/>
      <c r="I100" s="146"/>
      <c r="J100" s="147">
        <f>J132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44"/>
      <c r="C101" s="10"/>
      <c r="D101" s="145" t="s">
        <v>621</v>
      </c>
      <c r="E101" s="146"/>
      <c r="F101" s="146"/>
      <c r="G101" s="146"/>
      <c r="H101" s="146"/>
      <c r="I101" s="146"/>
      <c r="J101" s="147">
        <f>J135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44"/>
      <c r="C102" s="10"/>
      <c r="D102" s="145" t="s">
        <v>622</v>
      </c>
      <c r="E102" s="146"/>
      <c r="F102" s="146"/>
      <c r="G102" s="146"/>
      <c r="H102" s="146"/>
      <c r="I102" s="146"/>
      <c r="J102" s="147">
        <f>J137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623</v>
      </c>
      <c r="E103" s="146"/>
      <c r="F103" s="146"/>
      <c r="G103" s="146"/>
      <c r="H103" s="146"/>
      <c r="I103" s="146"/>
      <c r="J103" s="147">
        <f>J140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44"/>
      <c r="C104" s="10"/>
      <c r="D104" s="145" t="s">
        <v>624</v>
      </c>
      <c r="E104" s="146"/>
      <c r="F104" s="146"/>
      <c r="G104" s="146"/>
      <c r="H104" s="146"/>
      <c r="I104" s="146"/>
      <c r="J104" s="147">
        <f>J141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44"/>
      <c r="C105" s="10"/>
      <c r="D105" s="145" t="s">
        <v>625</v>
      </c>
      <c r="E105" s="146"/>
      <c r="F105" s="146"/>
      <c r="G105" s="146"/>
      <c r="H105" s="146"/>
      <c r="I105" s="146"/>
      <c r="J105" s="147">
        <f>J152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44"/>
      <c r="C106" s="10"/>
      <c r="D106" s="145" t="s">
        <v>626</v>
      </c>
      <c r="E106" s="146"/>
      <c r="F106" s="146"/>
      <c r="G106" s="146"/>
      <c r="H106" s="146"/>
      <c r="I106" s="146"/>
      <c r="J106" s="147">
        <f>J154</f>
        <v>0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44"/>
      <c r="C107" s="10"/>
      <c r="D107" s="145" t="s">
        <v>627</v>
      </c>
      <c r="E107" s="146"/>
      <c r="F107" s="146"/>
      <c r="G107" s="146"/>
      <c r="H107" s="146"/>
      <c r="I107" s="146"/>
      <c r="J107" s="147">
        <f>J161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38"/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2"/>
      <c r="C113" s="63"/>
      <c r="D113" s="63"/>
      <c r="E113" s="63"/>
      <c r="F113" s="63"/>
      <c r="G113" s="63"/>
      <c r="H113" s="63"/>
      <c r="I113" s="63"/>
      <c r="J113" s="63"/>
      <c r="K113" s="63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120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38"/>
      <c r="D117" s="38"/>
      <c r="E117" s="121" t="str">
        <f>E7</f>
        <v>Rekonstrukce foyer a vytápění</v>
      </c>
      <c r="F117" s="32"/>
      <c r="G117" s="32"/>
      <c r="H117" s="32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97</v>
      </c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38"/>
      <c r="D119" s="38"/>
      <c r="E119" s="67" t="str">
        <f>E9</f>
        <v>EL - Elektroinstalace</v>
      </c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38"/>
      <c r="E121" s="38"/>
      <c r="F121" s="27" t="str">
        <f>F12</f>
        <v xml:space="preserve"> </v>
      </c>
      <c r="G121" s="38"/>
      <c r="H121" s="38"/>
      <c r="I121" s="32" t="s">
        <v>22</v>
      </c>
      <c r="J121" s="69" t="str">
        <f>IF(J12="","",J12)</f>
        <v>20. 9. 2023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38"/>
      <c r="E123" s="38"/>
      <c r="F123" s="27" t="str">
        <f>E15</f>
        <v xml:space="preserve"> </v>
      </c>
      <c r="G123" s="38"/>
      <c r="H123" s="38"/>
      <c r="I123" s="32" t="s">
        <v>29</v>
      </c>
      <c r="J123" s="36" t="str">
        <f>E21</f>
        <v xml:space="preserve"> </v>
      </c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38"/>
      <c r="E124" s="38"/>
      <c r="F124" s="27" t="str">
        <f>IF(E18="","",E18)</f>
        <v>Vyplň údaj</v>
      </c>
      <c r="G124" s="38"/>
      <c r="H124" s="38"/>
      <c r="I124" s="32" t="s">
        <v>31</v>
      </c>
      <c r="J124" s="36" t="str">
        <f>E24</f>
        <v xml:space="preserve"> </v>
      </c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48"/>
      <c r="B126" s="149"/>
      <c r="C126" s="150" t="s">
        <v>121</v>
      </c>
      <c r="D126" s="151" t="s">
        <v>58</v>
      </c>
      <c r="E126" s="151" t="s">
        <v>54</v>
      </c>
      <c r="F126" s="151" t="s">
        <v>55</v>
      </c>
      <c r="G126" s="151" t="s">
        <v>122</v>
      </c>
      <c r="H126" s="151" t="s">
        <v>123</v>
      </c>
      <c r="I126" s="151" t="s">
        <v>124</v>
      </c>
      <c r="J126" s="151" t="s">
        <v>102</v>
      </c>
      <c r="K126" s="152" t="s">
        <v>125</v>
      </c>
      <c r="L126" s="153"/>
      <c r="M126" s="86" t="s">
        <v>1</v>
      </c>
      <c r="N126" s="87" t="s">
        <v>37</v>
      </c>
      <c r="O126" s="87" t="s">
        <v>126</v>
      </c>
      <c r="P126" s="87" t="s">
        <v>127</v>
      </c>
      <c r="Q126" s="87" t="s">
        <v>128</v>
      </c>
      <c r="R126" s="87" t="s">
        <v>129</v>
      </c>
      <c r="S126" s="87" t="s">
        <v>130</v>
      </c>
      <c r="T126" s="88" t="s">
        <v>131</v>
      </c>
      <c r="U126" s="148"/>
      <c r="V126" s="148"/>
      <c r="W126" s="148"/>
      <c r="X126" s="148"/>
      <c r="Y126" s="148"/>
      <c r="Z126" s="148"/>
      <c r="AA126" s="148"/>
      <c r="AB126" s="148"/>
      <c r="AC126" s="148"/>
      <c r="AD126" s="148"/>
      <c r="AE126" s="148"/>
    </row>
    <row r="127" s="2" customFormat="1" ht="22.8" customHeight="1">
      <c r="A127" s="38"/>
      <c r="B127" s="39"/>
      <c r="C127" s="93" t="s">
        <v>132</v>
      </c>
      <c r="D127" s="38"/>
      <c r="E127" s="38"/>
      <c r="F127" s="38"/>
      <c r="G127" s="38"/>
      <c r="H127" s="38"/>
      <c r="I127" s="38"/>
      <c r="J127" s="154">
        <f>BK127</f>
        <v>0</v>
      </c>
      <c r="K127" s="38"/>
      <c r="L127" s="39"/>
      <c r="M127" s="89"/>
      <c r="N127" s="73"/>
      <c r="O127" s="90"/>
      <c r="P127" s="155">
        <f>P128</f>
        <v>0</v>
      </c>
      <c r="Q127" s="90"/>
      <c r="R127" s="155">
        <f>R128</f>
        <v>0</v>
      </c>
      <c r="S127" s="90"/>
      <c r="T127" s="156">
        <f>T128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72</v>
      </c>
      <c r="AU127" s="19" t="s">
        <v>104</v>
      </c>
      <c r="BK127" s="157">
        <f>BK128</f>
        <v>0</v>
      </c>
    </row>
    <row r="128" s="12" customFormat="1" ht="25.92" customHeight="1">
      <c r="A128" s="12"/>
      <c r="B128" s="158"/>
      <c r="C128" s="12"/>
      <c r="D128" s="159" t="s">
        <v>72</v>
      </c>
      <c r="E128" s="160" t="s">
        <v>310</v>
      </c>
      <c r="F128" s="160" t="s">
        <v>310</v>
      </c>
      <c r="G128" s="12"/>
      <c r="H128" s="12"/>
      <c r="I128" s="161"/>
      <c r="J128" s="162">
        <f>BK128</f>
        <v>0</v>
      </c>
      <c r="K128" s="12"/>
      <c r="L128" s="158"/>
      <c r="M128" s="163"/>
      <c r="N128" s="164"/>
      <c r="O128" s="164"/>
      <c r="P128" s="165">
        <f>P129+P140</f>
        <v>0</v>
      </c>
      <c r="Q128" s="164"/>
      <c r="R128" s="165">
        <f>R129+R140</f>
        <v>0</v>
      </c>
      <c r="S128" s="164"/>
      <c r="T128" s="166">
        <f>T129+T140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9" t="s">
        <v>153</v>
      </c>
      <c r="AT128" s="167" t="s">
        <v>72</v>
      </c>
      <c r="AU128" s="167" t="s">
        <v>73</v>
      </c>
      <c r="AY128" s="159" t="s">
        <v>135</v>
      </c>
      <c r="BK128" s="168">
        <f>BK129+BK140</f>
        <v>0</v>
      </c>
    </row>
    <row r="129" s="12" customFormat="1" ht="22.8" customHeight="1">
      <c r="A129" s="12"/>
      <c r="B129" s="158"/>
      <c r="C129" s="12"/>
      <c r="D129" s="159" t="s">
        <v>72</v>
      </c>
      <c r="E129" s="169" t="s">
        <v>628</v>
      </c>
      <c r="F129" s="169" t="s">
        <v>629</v>
      </c>
      <c r="G129" s="12"/>
      <c r="H129" s="12"/>
      <c r="I129" s="161"/>
      <c r="J129" s="170">
        <f>BK129</f>
        <v>0</v>
      </c>
      <c r="K129" s="12"/>
      <c r="L129" s="158"/>
      <c r="M129" s="163"/>
      <c r="N129" s="164"/>
      <c r="O129" s="164"/>
      <c r="P129" s="165">
        <f>P130+P132+P135+P137</f>
        <v>0</v>
      </c>
      <c r="Q129" s="164"/>
      <c r="R129" s="165">
        <f>R130+R132+R135+R137</f>
        <v>0</v>
      </c>
      <c r="S129" s="164"/>
      <c r="T129" s="166">
        <f>T130+T132+T135+T137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9" t="s">
        <v>153</v>
      </c>
      <c r="AT129" s="167" t="s">
        <v>72</v>
      </c>
      <c r="AU129" s="167" t="s">
        <v>81</v>
      </c>
      <c r="AY129" s="159" t="s">
        <v>135</v>
      </c>
      <c r="BK129" s="168">
        <f>BK130+BK132+BK135+BK137</f>
        <v>0</v>
      </c>
    </row>
    <row r="130" s="12" customFormat="1" ht="20.88" customHeight="1">
      <c r="A130" s="12"/>
      <c r="B130" s="158"/>
      <c r="C130" s="12"/>
      <c r="D130" s="159" t="s">
        <v>72</v>
      </c>
      <c r="E130" s="169" t="s">
        <v>630</v>
      </c>
      <c r="F130" s="169" t="s">
        <v>631</v>
      </c>
      <c r="G130" s="12"/>
      <c r="H130" s="12"/>
      <c r="I130" s="161"/>
      <c r="J130" s="170">
        <f>BK130</f>
        <v>0</v>
      </c>
      <c r="K130" s="12"/>
      <c r="L130" s="158"/>
      <c r="M130" s="163"/>
      <c r="N130" s="164"/>
      <c r="O130" s="164"/>
      <c r="P130" s="165">
        <f>P131</f>
        <v>0</v>
      </c>
      <c r="Q130" s="164"/>
      <c r="R130" s="165">
        <f>R131</f>
        <v>0</v>
      </c>
      <c r="S130" s="164"/>
      <c r="T130" s="166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81</v>
      </c>
      <c r="AT130" s="167" t="s">
        <v>72</v>
      </c>
      <c r="AU130" s="167" t="s">
        <v>83</v>
      </c>
      <c r="AY130" s="159" t="s">
        <v>135</v>
      </c>
      <c r="BK130" s="168">
        <f>BK131</f>
        <v>0</v>
      </c>
    </row>
    <row r="131" s="2" customFormat="1" ht="21.75" customHeight="1">
      <c r="A131" s="38"/>
      <c r="B131" s="171"/>
      <c r="C131" s="209" t="s">
        <v>81</v>
      </c>
      <c r="D131" s="209" t="s">
        <v>310</v>
      </c>
      <c r="E131" s="210" t="s">
        <v>632</v>
      </c>
      <c r="F131" s="211" t="s">
        <v>633</v>
      </c>
      <c r="G131" s="212" t="s">
        <v>634</v>
      </c>
      <c r="H131" s="213">
        <v>1</v>
      </c>
      <c r="I131" s="214"/>
      <c r="J131" s="215">
        <f>ROUND(I131*H131,2)</f>
        <v>0</v>
      </c>
      <c r="K131" s="211" t="s">
        <v>1</v>
      </c>
      <c r="L131" s="216"/>
      <c r="M131" s="217" t="s">
        <v>1</v>
      </c>
      <c r="N131" s="218" t="s">
        <v>38</v>
      </c>
      <c r="O131" s="77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3" t="s">
        <v>175</v>
      </c>
      <c r="AT131" s="183" t="s">
        <v>310</v>
      </c>
      <c r="AU131" s="183" t="s">
        <v>153</v>
      </c>
      <c r="AY131" s="19" t="s">
        <v>135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9" t="s">
        <v>81</v>
      </c>
      <c r="BK131" s="184">
        <f>ROUND(I131*H131,2)</f>
        <v>0</v>
      </c>
      <c r="BL131" s="19" t="s">
        <v>136</v>
      </c>
      <c r="BM131" s="183" t="s">
        <v>83</v>
      </c>
    </row>
    <row r="132" s="12" customFormat="1" ht="20.88" customHeight="1">
      <c r="A132" s="12"/>
      <c r="B132" s="158"/>
      <c r="C132" s="12"/>
      <c r="D132" s="159" t="s">
        <v>72</v>
      </c>
      <c r="E132" s="169" t="s">
        <v>635</v>
      </c>
      <c r="F132" s="169" t="s">
        <v>636</v>
      </c>
      <c r="G132" s="12"/>
      <c r="H132" s="12"/>
      <c r="I132" s="161"/>
      <c r="J132" s="170">
        <f>BK132</f>
        <v>0</v>
      </c>
      <c r="K132" s="12"/>
      <c r="L132" s="158"/>
      <c r="M132" s="163"/>
      <c r="N132" s="164"/>
      <c r="O132" s="164"/>
      <c r="P132" s="165">
        <f>SUM(P133:P134)</f>
        <v>0</v>
      </c>
      <c r="Q132" s="164"/>
      <c r="R132" s="165">
        <f>SUM(R133:R134)</f>
        <v>0</v>
      </c>
      <c r="S132" s="164"/>
      <c r="T132" s="166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9" t="s">
        <v>81</v>
      </c>
      <c r="AT132" s="167" t="s">
        <v>72</v>
      </c>
      <c r="AU132" s="167" t="s">
        <v>83</v>
      </c>
      <c r="AY132" s="159" t="s">
        <v>135</v>
      </c>
      <c r="BK132" s="168">
        <f>SUM(BK133:BK134)</f>
        <v>0</v>
      </c>
    </row>
    <row r="133" s="2" customFormat="1" ht="16.5" customHeight="1">
      <c r="A133" s="38"/>
      <c r="B133" s="171"/>
      <c r="C133" s="209" t="s">
        <v>83</v>
      </c>
      <c r="D133" s="209" t="s">
        <v>310</v>
      </c>
      <c r="E133" s="210" t="s">
        <v>637</v>
      </c>
      <c r="F133" s="211" t="s">
        <v>638</v>
      </c>
      <c r="G133" s="212" t="s">
        <v>634</v>
      </c>
      <c r="H133" s="213">
        <v>5</v>
      </c>
      <c r="I133" s="214"/>
      <c r="J133" s="215">
        <f>ROUND(I133*H133,2)</f>
        <v>0</v>
      </c>
      <c r="K133" s="211" t="s">
        <v>1</v>
      </c>
      <c r="L133" s="216"/>
      <c r="M133" s="217" t="s">
        <v>1</v>
      </c>
      <c r="N133" s="218" t="s">
        <v>38</v>
      </c>
      <c r="O133" s="77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3" t="s">
        <v>175</v>
      </c>
      <c r="AT133" s="183" t="s">
        <v>310</v>
      </c>
      <c r="AU133" s="183" t="s">
        <v>153</v>
      </c>
      <c r="AY133" s="19" t="s">
        <v>135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9" t="s">
        <v>81</v>
      </c>
      <c r="BK133" s="184">
        <f>ROUND(I133*H133,2)</f>
        <v>0</v>
      </c>
      <c r="BL133" s="19" t="s">
        <v>136</v>
      </c>
      <c r="BM133" s="183" t="s">
        <v>136</v>
      </c>
    </row>
    <row r="134" s="2" customFormat="1" ht="16.5" customHeight="1">
      <c r="A134" s="38"/>
      <c r="B134" s="171"/>
      <c r="C134" s="209" t="s">
        <v>153</v>
      </c>
      <c r="D134" s="209" t="s">
        <v>310</v>
      </c>
      <c r="E134" s="210" t="s">
        <v>639</v>
      </c>
      <c r="F134" s="211" t="s">
        <v>640</v>
      </c>
      <c r="G134" s="212" t="s">
        <v>634</v>
      </c>
      <c r="H134" s="213">
        <v>8</v>
      </c>
      <c r="I134" s="214"/>
      <c r="J134" s="215">
        <f>ROUND(I134*H134,2)</f>
        <v>0</v>
      </c>
      <c r="K134" s="211" t="s">
        <v>1</v>
      </c>
      <c r="L134" s="216"/>
      <c r="M134" s="217" t="s">
        <v>1</v>
      </c>
      <c r="N134" s="218" t="s">
        <v>38</v>
      </c>
      <c r="O134" s="77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3" t="s">
        <v>175</v>
      </c>
      <c r="AT134" s="183" t="s">
        <v>310</v>
      </c>
      <c r="AU134" s="183" t="s">
        <v>153</v>
      </c>
      <c r="AY134" s="19" t="s">
        <v>135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9" t="s">
        <v>81</v>
      </c>
      <c r="BK134" s="184">
        <f>ROUND(I134*H134,2)</f>
        <v>0</v>
      </c>
      <c r="BL134" s="19" t="s">
        <v>136</v>
      </c>
      <c r="BM134" s="183" t="s">
        <v>157</v>
      </c>
    </row>
    <row r="135" s="12" customFormat="1" ht="20.88" customHeight="1">
      <c r="A135" s="12"/>
      <c r="B135" s="158"/>
      <c r="C135" s="12"/>
      <c r="D135" s="159" t="s">
        <v>72</v>
      </c>
      <c r="E135" s="169" t="s">
        <v>641</v>
      </c>
      <c r="F135" s="169" t="s">
        <v>642</v>
      </c>
      <c r="G135" s="12"/>
      <c r="H135" s="12"/>
      <c r="I135" s="161"/>
      <c r="J135" s="170">
        <f>BK135</f>
        <v>0</v>
      </c>
      <c r="K135" s="12"/>
      <c r="L135" s="158"/>
      <c r="M135" s="163"/>
      <c r="N135" s="164"/>
      <c r="O135" s="164"/>
      <c r="P135" s="165">
        <f>P136</f>
        <v>0</v>
      </c>
      <c r="Q135" s="164"/>
      <c r="R135" s="165">
        <f>R136</f>
        <v>0</v>
      </c>
      <c r="S135" s="164"/>
      <c r="T135" s="166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9" t="s">
        <v>81</v>
      </c>
      <c r="AT135" s="167" t="s">
        <v>72</v>
      </c>
      <c r="AU135" s="167" t="s">
        <v>83</v>
      </c>
      <c r="AY135" s="159" t="s">
        <v>135</v>
      </c>
      <c r="BK135" s="168">
        <f>BK136</f>
        <v>0</v>
      </c>
    </row>
    <row r="136" s="2" customFormat="1" ht="16.5" customHeight="1">
      <c r="A136" s="38"/>
      <c r="B136" s="171"/>
      <c r="C136" s="209" t="s">
        <v>136</v>
      </c>
      <c r="D136" s="209" t="s">
        <v>310</v>
      </c>
      <c r="E136" s="210" t="s">
        <v>643</v>
      </c>
      <c r="F136" s="211" t="s">
        <v>644</v>
      </c>
      <c r="G136" s="212" t="s">
        <v>634</v>
      </c>
      <c r="H136" s="213">
        <v>1</v>
      </c>
      <c r="I136" s="214"/>
      <c r="J136" s="215">
        <f>ROUND(I136*H136,2)</f>
        <v>0</v>
      </c>
      <c r="K136" s="211" t="s">
        <v>1</v>
      </c>
      <c r="L136" s="216"/>
      <c r="M136" s="217" t="s">
        <v>1</v>
      </c>
      <c r="N136" s="218" t="s">
        <v>38</v>
      </c>
      <c r="O136" s="77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3" t="s">
        <v>175</v>
      </c>
      <c r="AT136" s="183" t="s">
        <v>310</v>
      </c>
      <c r="AU136" s="183" t="s">
        <v>153</v>
      </c>
      <c r="AY136" s="19" t="s">
        <v>135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9" t="s">
        <v>81</v>
      </c>
      <c r="BK136" s="184">
        <f>ROUND(I136*H136,2)</f>
        <v>0</v>
      </c>
      <c r="BL136" s="19" t="s">
        <v>136</v>
      </c>
      <c r="BM136" s="183" t="s">
        <v>175</v>
      </c>
    </row>
    <row r="137" s="12" customFormat="1" ht="20.88" customHeight="1">
      <c r="A137" s="12"/>
      <c r="B137" s="158"/>
      <c r="C137" s="12"/>
      <c r="D137" s="159" t="s">
        <v>72</v>
      </c>
      <c r="E137" s="169" t="s">
        <v>645</v>
      </c>
      <c r="F137" s="169" t="s">
        <v>646</v>
      </c>
      <c r="G137" s="12"/>
      <c r="H137" s="12"/>
      <c r="I137" s="161"/>
      <c r="J137" s="170">
        <f>BK137</f>
        <v>0</v>
      </c>
      <c r="K137" s="12"/>
      <c r="L137" s="158"/>
      <c r="M137" s="163"/>
      <c r="N137" s="164"/>
      <c r="O137" s="164"/>
      <c r="P137" s="165">
        <f>SUM(P138:P139)</f>
        <v>0</v>
      </c>
      <c r="Q137" s="164"/>
      <c r="R137" s="165">
        <f>SUM(R138:R139)</f>
        <v>0</v>
      </c>
      <c r="S137" s="164"/>
      <c r="T137" s="166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9" t="s">
        <v>81</v>
      </c>
      <c r="AT137" s="167" t="s">
        <v>72</v>
      </c>
      <c r="AU137" s="167" t="s">
        <v>83</v>
      </c>
      <c r="AY137" s="159" t="s">
        <v>135</v>
      </c>
      <c r="BK137" s="168">
        <f>SUM(BK138:BK139)</f>
        <v>0</v>
      </c>
    </row>
    <row r="138" s="2" customFormat="1" ht="16.5" customHeight="1">
      <c r="A138" s="38"/>
      <c r="B138" s="171"/>
      <c r="C138" s="209" t="s">
        <v>164</v>
      </c>
      <c r="D138" s="209" t="s">
        <v>310</v>
      </c>
      <c r="E138" s="210" t="s">
        <v>647</v>
      </c>
      <c r="F138" s="211" t="s">
        <v>648</v>
      </c>
      <c r="G138" s="212" t="s">
        <v>225</v>
      </c>
      <c r="H138" s="213">
        <v>60</v>
      </c>
      <c r="I138" s="214"/>
      <c r="J138" s="215">
        <f>ROUND(I138*H138,2)</f>
        <v>0</v>
      </c>
      <c r="K138" s="211" t="s">
        <v>1</v>
      </c>
      <c r="L138" s="216"/>
      <c r="M138" s="217" t="s">
        <v>1</v>
      </c>
      <c r="N138" s="218" t="s">
        <v>38</v>
      </c>
      <c r="O138" s="77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3" t="s">
        <v>175</v>
      </c>
      <c r="AT138" s="183" t="s">
        <v>310</v>
      </c>
      <c r="AU138" s="183" t="s">
        <v>153</v>
      </c>
      <c r="AY138" s="19" t="s">
        <v>135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9" t="s">
        <v>81</v>
      </c>
      <c r="BK138" s="184">
        <f>ROUND(I138*H138,2)</f>
        <v>0</v>
      </c>
      <c r="BL138" s="19" t="s">
        <v>136</v>
      </c>
      <c r="BM138" s="183" t="s">
        <v>183</v>
      </c>
    </row>
    <row r="139" s="2" customFormat="1" ht="16.5" customHeight="1">
      <c r="A139" s="38"/>
      <c r="B139" s="171"/>
      <c r="C139" s="209" t="s">
        <v>157</v>
      </c>
      <c r="D139" s="209" t="s">
        <v>310</v>
      </c>
      <c r="E139" s="210" t="s">
        <v>649</v>
      </c>
      <c r="F139" s="211" t="s">
        <v>650</v>
      </c>
      <c r="G139" s="212" t="s">
        <v>225</v>
      </c>
      <c r="H139" s="213">
        <v>25</v>
      </c>
      <c r="I139" s="214"/>
      <c r="J139" s="215">
        <f>ROUND(I139*H139,2)</f>
        <v>0</v>
      </c>
      <c r="K139" s="211" t="s">
        <v>1</v>
      </c>
      <c r="L139" s="216"/>
      <c r="M139" s="217" t="s">
        <v>1</v>
      </c>
      <c r="N139" s="218" t="s">
        <v>38</v>
      </c>
      <c r="O139" s="77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3" t="s">
        <v>175</v>
      </c>
      <c r="AT139" s="183" t="s">
        <v>310</v>
      </c>
      <c r="AU139" s="183" t="s">
        <v>153</v>
      </c>
      <c r="AY139" s="19" t="s">
        <v>135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9" t="s">
        <v>81</v>
      </c>
      <c r="BK139" s="184">
        <f>ROUND(I139*H139,2)</f>
        <v>0</v>
      </c>
      <c r="BL139" s="19" t="s">
        <v>136</v>
      </c>
      <c r="BM139" s="183" t="s">
        <v>191</v>
      </c>
    </row>
    <row r="140" s="12" customFormat="1" ht="22.8" customHeight="1">
      <c r="A140" s="12"/>
      <c r="B140" s="158"/>
      <c r="C140" s="12"/>
      <c r="D140" s="159" t="s">
        <v>72</v>
      </c>
      <c r="E140" s="169" t="s">
        <v>651</v>
      </c>
      <c r="F140" s="169" t="s">
        <v>652</v>
      </c>
      <c r="G140" s="12"/>
      <c r="H140" s="12"/>
      <c r="I140" s="161"/>
      <c r="J140" s="170">
        <f>BK140</f>
        <v>0</v>
      </c>
      <c r="K140" s="12"/>
      <c r="L140" s="158"/>
      <c r="M140" s="163"/>
      <c r="N140" s="164"/>
      <c r="O140" s="164"/>
      <c r="P140" s="165">
        <f>P141+P152+P154+P161</f>
        <v>0</v>
      </c>
      <c r="Q140" s="164"/>
      <c r="R140" s="165">
        <f>R141+R152+R154+R161</f>
        <v>0</v>
      </c>
      <c r="S140" s="164"/>
      <c r="T140" s="166">
        <f>T141+T152+T154+T161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9" t="s">
        <v>153</v>
      </c>
      <c r="AT140" s="167" t="s">
        <v>72</v>
      </c>
      <c r="AU140" s="167" t="s">
        <v>81</v>
      </c>
      <c r="AY140" s="159" t="s">
        <v>135</v>
      </c>
      <c r="BK140" s="168">
        <f>BK141+BK152+BK154+BK161</f>
        <v>0</v>
      </c>
    </row>
    <row r="141" s="12" customFormat="1" ht="20.88" customHeight="1">
      <c r="A141" s="12"/>
      <c r="B141" s="158"/>
      <c r="C141" s="12"/>
      <c r="D141" s="159" t="s">
        <v>72</v>
      </c>
      <c r="E141" s="169" t="s">
        <v>653</v>
      </c>
      <c r="F141" s="169" t="s">
        <v>654</v>
      </c>
      <c r="G141" s="12"/>
      <c r="H141" s="12"/>
      <c r="I141" s="161"/>
      <c r="J141" s="170">
        <f>BK141</f>
        <v>0</v>
      </c>
      <c r="K141" s="12"/>
      <c r="L141" s="158"/>
      <c r="M141" s="163"/>
      <c r="N141" s="164"/>
      <c r="O141" s="164"/>
      <c r="P141" s="165">
        <f>SUM(P142:P151)</f>
        <v>0</v>
      </c>
      <c r="Q141" s="164"/>
      <c r="R141" s="165">
        <f>SUM(R142:R151)</f>
        <v>0</v>
      </c>
      <c r="S141" s="164"/>
      <c r="T141" s="166">
        <f>SUM(T142:T151)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9" t="s">
        <v>81</v>
      </c>
      <c r="AT141" s="167" t="s">
        <v>72</v>
      </c>
      <c r="AU141" s="167" t="s">
        <v>83</v>
      </c>
      <c r="AY141" s="159" t="s">
        <v>135</v>
      </c>
      <c r="BK141" s="168">
        <f>SUM(BK142:BK151)</f>
        <v>0</v>
      </c>
    </row>
    <row r="142" s="2" customFormat="1" ht="16.5" customHeight="1">
      <c r="A142" s="38"/>
      <c r="B142" s="171"/>
      <c r="C142" s="172" t="s">
        <v>171</v>
      </c>
      <c r="D142" s="172" t="s">
        <v>138</v>
      </c>
      <c r="E142" s="173" t="s">
        <v>655</v>
      </c>
      <c r="F142" s="174" t="s">
        <v>656</v>
      </c>
      <c r="G142" s="175" t="s">
        <v>613</v>
      </c>
      <c r="H142" s="176">
        <v>3</v>
      </c>
      <c r="I142" s="177"/>
      <c r="J142" s="178">
        <f>ROUND(I142*H142,2)</f>
        <v>0</v>
      </c>
      <c r="K142" s="174" t="s">
        <v>1</v>
      </c>
      <c r="L142" s="39"/>
      <c r="M142" s="179" t="s">
        <v>1</v>
      </c>
      <c r="N142" s="180" t="s">
        <v>38</v>
      </c>
      <c r="O142" s="77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3" t="s">
        <v>136</v>
      </c>
      <c r="AT142" s="183" t="s">
        <v>138</v>
      </c>
      <c r="AU142" s="183" t="s">
        <v>153</v>
      </c>
      <c r="AY142" s="19" t="s">
        <v>135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9" t="s">
        <v>81</v>
      </c>
      <c r="BK142" s="184">
        <f>ROUND(I142*H142,2)</f>
        <v>0</v>
      </c>
      <c r="BL142" s="19" t="s">
        <v>136</v>
      </c>
      <c r="BM142" s="183" t="s">
        <v>199</v>
      </c>
    </row>
    <row r="143" s="13" customFormat="1">
      <c r="A143" s="13"/>
      <c r="B143" s="185"/>
      <c r="C143" s="13"/>
      <c r="D143" s="186" t="s">
        <v>143</v>
      </c>
      <c r="E143" s="187" t="s">
        <v>1</v>
      </c>
      <c r="F143" s="188" t="s">
        <v>657</v>
      </c>
      <c r="G143" s="13"/>
      <c r="H143" s="187" t="s">
        <v>1</v>
      </c>
      <c r="I143" s="189"/>
      <c r="J143" s="13"/>
      <c r="K143" s="13"/>
      <c r="L143" s="185"/>
      <c r="M143" s="190"/>
      <c r="N143" s="191"/>
      <c r="O143" s="191"/>
      <c r="P143" s="191"/>
      <c r="Q143" s="191"/>
      <c r="R143" s="191"/>
      <c r="S143" s="191"/>
      <c r="T143" s="19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7" t="s">
        <v>143</v>
      </c>
      <c r="AU143" s="187" t="s">
        <v>153</v>
      </c>
      <c r="AV143" s="13" t="s">
        <v>81</v>
      </c>
      <c r="AW143" s="13" t="s">
        <v>30</v>
      </c>
      <c r="AX143" s="13" t="s">
        <v>73</v>
      </c>
      <c r="AY143" s="187" t="s">
        <v>135</v>
      </c>
    </row>
    <row r="144" s="13" customFormat="1">
      <c r="A144" s="13"/>
      <c r="B144" s="185"/>
      <c r="C144" s="13"/>
      <c r="D144" s="186" t="s">
        <v>143</v>
      </c>
      <c r="E144" s="187" t="s">
        <v>1</v>
      </c>
      <c r="F144" s="188" t="s">
        <v>658</v>
      </c>
      <c r="G144" s="13"/>
      <c r="H144" s="187" t="s">
        <v>1</v>
      </c>
      <c r="I144" s="189"/>
      <c r="J144" s="13"/>
      <c r="K144" s="13"/>
      <c r="L144" s="185"/>
      <c r="M144" s="190"/>
      <c r="N144" s="191"/>
      <c r="O144" s="191"/>
      <c r="P144" s="191"/>
      <c r="Q144" s="191"/>
      <c r="R144" s="191"/>
      <c r="S144" s="191"/>
      <c r="T144" s="19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7" t="s">
        <v>143</v>
      </c>
      <c r="AU144" s="187" t="s">
        <v>153</v>
      </c>
      <c r="AV144" s="13" t="s">
        <v>81</v>
      </c>
      <c r="AW144" s="13" t="s">
        <v>30</v>
      </c>
      <c r="AX144" s="13" t="s">
        <v>73</v>
      </c>
      <c r="AY144" s="187" t="s">
        <v>135</v>
      </c>
    </row>
    <row r="145" s="14" customFormat="1">
      <c r="A145" s="14"/>
      <c r="B145" s="193"/>
      <c r="C145" s="14"/>
      <c r="D145" s="186" t="s">
        <v>143</v>
      </c>
      <c r="E145" s="194" t="s">
        <v>1</v>
      </c>
      <c r="F145" s="195" t="s">
        <v>153</v>
      </c>
      <c r="G145" s="14"/>
      <c r="H145" s="196">
        <v>3</v>
      </c>
      <c r="I145" s="197"/>
      <c r="J145" s="14"/>
      <c r="K145" s="14"/>
      <c r="L145" s="193"/>
      <c r="M145" s="198"/>
      <c r="N145" s="199"/>
      <c r="O145" s="199"/>
      <c r="P145" s="199"/>
      <c r="Q145" s="199"/>
      <c r="R145" s="199"/>
      <c r="S145" s="199"/>
      <c r="T145" s="20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4" t="s">
        <v>143</v>
      </c>
      <c r="AU145" s="194" t="s">
        <v>153</v>
      </c>
      <c r="AV145" s="14" t="s">
        <v>83</v>
      </c>
      <c r="AW145" s="14" t="s">
        <v>30</v>
      </c>
      <c r="AX145" s="14" t="s">
        <v>73</v>
      </c>
      <c r="AY145" s="194" t="s">
        <v>135</v>
      </c>
    </row>
    <row r="146" s="15" customFormat="1">
      <c r="A146" s="15"/>
      <c r="B146" s="201"/>
      <c r="C146" s="15"/>
      <c r="D146" s="186" t="s">
        <v>143</v>
      </c>
      <c r="E146" s="202" t="s">
        <v>1</v>
      </c>
      <c r="F146" s="203" t="s">
        <v>146</v>
      </c>
      <c r="G146" s="15"/>
      <c r="H146" s="204">
        <v>3</v>
      </c>
      <c r="I146" s="205"/>
      <c r="J146" s="15"/>
      <c r="K146" s="15"/>
      <c r="L146" s="201"/>
      <c r="M146" s="206"/>
      <c r="N146" s="207"/>
      <c r="O146" s="207"/>
      <c r="P146" s="207"/>
      <c r="Q146" s="207"/>
      <c r="R146" s="207"/>
      <c r="S146" s="207"/>
      <c r="T146" s="208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02" t="s">
        <v>143</v>
      </c>
      <c r="AU146" s="202" t="s">
        <v>153</v>
      </c>
      <c r="AV146" s="15" t="s">
        <v>136</v>
      </c>
      <c r="AW146" s="15" t="s">
        <v>30</v>
      </c>
      <c r="AX146" s="15" t="s">
        <v>81</v>
      </c>
      <c r="AY146" s="202" t="s">
        <v>135</v>
      </c>
    </row>
    <row r="147" s="2" customFormat="1" ht="16.5" customHeight="1">
      <c r="A147" s="38"/>
      <c r="B147" s="171"/>
      <c r="C147" s="172" t="s">
        <v>175</v>
      </c>
      <c r="D147" s="172" t="s">
        <v>138</v>
      </c>
      <c r="E147" s="173" t="s">
        <v>659</v>
      </c>
      <c r="F147" s="174" t="s">
        <v>660</v>
      </c>
      <c r="G147" s="175" t="s">
        <v>613</v>
      </c>
      <c r="H147" s="176">
        <v>8</v>
      </c>
      <c r="I147" s="177"/>
      <c r="J147" s="178">
        <f>ROUND(I147*H147,2)</f>
        <v>0</v>
      </c>
      <c r="K147" s="174" t="s">
        <v>1</v>
      </c>
      <c r="L147" s="39"/>
      <c r="M147" s="179" t="s">
        <v>1</v>
      </c>
      <c r="N147" s="180" t="s">
        <v>38</v>
      </c>
      <c r="O147" s="77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3" t="s">
        <v>136</v>
      </c>
      <c r="AT147" s="183" t="s">
        <v>138</v>
      </c>
      <c r="AU147" s="183" t="s">
        <v>153</v>
      </c>
      <c r="AY147" s="19" t="s">
        <v>135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9" t="s">
        <v>81</v>
      </c>
      <c r="BK147" s="184">
        <f>ROUND(I147*H147,2)</f>
        <v>0</v>
      </c>
      <c r="BL147" s="19" t="s">
        <v>136</v>
      </c>
      <c r="BM147" s="183" t="s">
        <v>208</v>
      </c>
    </row>
    <row r="148" s="2" customFormat="1" ht="16.5" customHeight="1">
      <c r="A148" s="38"/>
      <c r="B148" s="171"/>
      <c r="C148" s="172" t="s">
        <v>179</v>
      </c>
      <c r="D148" s="172" t="s">
        <v>138</v>
      </c>
      <c r="E148" s="173" t="s">
        <v>661</v>
      </c>
      <c r="F148" s="174" t="s">
        <v>662</v>
      </c>
      <c r="G148" s="175" t="s">
        <v>613</v>
      </c>
      <c r="H148" s="176">
        <v>2</v>
      </c>
      <c r="I148" s="177"/>
      <c r="J148" s="178">
        <f>ROUND(I148*H148,2)</f>
        <v>0</v>
      </c>
      <c r="K148" s="174" t="s">
        <v>1</v>
      </c>
      <c r="L148" s="39"/>
      <c r="M148" s="179" t="s">
        <v>1</v>
      </c>
      <c r="N148" s="180" t="s">
        <v>38</v>
      </c>
      <c r="O148" s="77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136</v>
      </c>
      <c r="AT148" s="183" t="s">
        <v>138</v>
      </c>
      <c r="AU148" s="183" t="s">
        <v>153</v>
      </c>
      <c r="AY148" s="19" t="s">
        <v>135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9" t="s">
        <v>81</v>
      </c>
      <c r="BK148" s="184">
        <f>ROUND(I148*H148,2)</f>
        <v>0</v>
      </c>
      <c r="BL148" s="19" t="s">
        <v>136</v>
      </c>
      <c r="BM148" s="183" t="s">
        <v>222</v>
      </c>
    </row>
    <row r="149" s="2" customFormat="1" ht="24.15" customHeight="1">
      <c r="A149" s="38"/>
      <c r="B149" s="171"/>
      <c r="C149" s="172" t="s">
        <v>183</v>
      </c>
      <c r="D149" s="172" t="s">
        <v>138</v>
      </c>
      <c r="E149" s="173" t="s">
        <v>663</v>
      </c>
      <c r="F149" s="174" t="s">
        <v>664</v>
      </c>
      <c r="G149" s="175" t="s">
        <v>613</v>
      </c>
      <c r="H149" s="176">
        <v>2</v>
      </c>
      <c r="I149" s="177"/>
      <c r="J149" s="178">
        <f>ROUND(I149*H149,2)</f>
        <v>0</v>
      </c>
      <c r="K149" s="174" t="s">
        <v>1</v>
      </c>
      <c r="L149" s="39"/>
      <c r="M149" s="179" t="s">
        <v>1</v>
      </c>
      <c r="N149" s="180" t="s">
        <v>38</v>
      </c>
      <c r="O149" s="77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3" t="s">
        <v>136</v>
      </c>
      <c r="AT149" s="183" t="s">
        <v>138</v>
      </c>
      <c r="AU149" s="183" t="s">
        <v>153</v>
      </c>
      <c r="AY149" s="19" t="s">
        <v>135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9" t="s">
        <v>81</v>
      </c>
      <c r="BK149" s="184">
        <f>ROUND(I149*H149,2)</f>
        <v>0</v>
      </c>
      <c r="BL149" s="19" t="s">
        <v>136</v>
      </c>
      <c r="BM149" s="183" t="s">
        <v>234</v>
      </c>
    </row>
    <row r="150" s="2" customFormat="1" ht="16.5" customHeight="1">
      <c r="A150" s="38"/>
      <c r="B150" s="171"/>
      <c r="C150" s="172" t="s">
        <v>187</v>
      </c>
      <c r="D150" s="172" t="s">
        <v>138</v>
      </c>
      <c r="E150" s="173" t="s">
        <v>665</v>
      </c>
      <c r="F150" s="174" t="s">
        <v>666</v>
      </c>
      <c r="G150" s="175" t="s">
        <v>613</v>
      </c>
      <c r="H150" s="176">
        <v>2</v>
      </c>
      <c r="I150" s="177"/>
      <c r="J150" s="178">
        <f>ROUND(I150*H150,2)</f>
        <v>0</v>
      </c>
      <c r="K150" s="174" t="s">
        <v>1</v>
      </c>
      <c r="L150" s="39"/>
      <c r="M150" s="179" t="s">
        <v>1</v>
      </c>
      <c r="N150" s="180" t="s">
        <v>38</v>
      </c>
      <c r="O150" s="77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3" t="s">
        <v>136</v>
      </c>
      <c r="AT150" s="183" t="s">
        <v>138</v>
      </c>
      <c r="AU150" s="183" t="s">
        <v>153</v>
      </c>
      <c r="AY150" s="19" t="s">
        <v>135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9" t="s">
        <v>81</v>
      </c>
      <c r="BK150" s="184">
        <f>ROUND(I150*H150,2)</f>
        <v>0</v>
      </c>
      <c r="BL150" s="19" t="s">
        <v>136</v>
      </c>
      <c r="BM150" s="183" t="s">
        <v>241</v>
      </c>
    </row>
    <row r="151" s="2" customFormat="1" ht="24.15" customHeight="1">
      <c r="A151" s="38"/>
      <c r="B151" s="171"/>
      <c r="C151" s="172" t="s">
        <v>191</v>
      </c>
      <c r="D151" s="172" t="s">
        <v>138</v>
      </c>
      <c r="E151" s="173" t="s">
        <v>667</v>
      </c>
      <c r="F151" s="174" t="s">
        <v>668</v>
      </c>
      <c r="G151" s="175" t="s">
        <v>613</v>
      </c>
      <c r="H151" s="176">
        <v>6</v>
      </c>
      <c r="I151" s="177"/>
      <c r="J151" s="178">
        <f>ROUND(I151*H151,2)</f>
        <v>0</v>
      </c>
      <c r="K151" s="174" t="s">
        <v>1</v>
      </c>
      <c r="L151" s="39"/>
      <c r="M151" s="179" t="s">
        <v>1</v>
      </c>
      <c r="N151" s="180" t="s">
        <v>38</v>
      </c>
      <c r="O151" s="77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3" t="s">
        <v>136</v>
      </c>
      <c r="AT151" s="183" t="s">
        <v>138</v>
      </c>
      <c r="AU151" s="183" t="s">
        <v>153</v>
      </c>
      <c r="AY151" s="19" t="s">
        <v>135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9" t="s">
        <v>81</v>
      </c>
      <c r="BK151" s="184">
        <f>ROUND(I151*H151,2)</f>
        <v>0</v>
      </c>
      <c r="BL151" s="19" t="s">
        <v>136</v>
      </c>
      <c r="BM151" s="183" t="s">
        <v>249</v>
      </c>
    </row>
    <row r="152" s="12" customFormat="1" ht="20.88" customHeight="1">
      <c r="A152" s="12"/>
      <c r="B152" s="158"/>
      <c r="C152" s="12"/>
      <c r="D152" s="159" t="s">
        <v>72</v>
      </c>
      <c r="E152" s="169" t="s">
        <v>669</v>
      </c>
      <c r="F152" s="169" t="s">
        <v>670</v>
      </c>
      <c r="G152" s="12"/>
      <c r="H152" s="12"/>
      <c r="I152" s="161"/>
      <c r="J152" s="170">
        <f>BK152</f>
        <v>0</v>
      </c>
      <c r="K152" s="12"/>
      <c r="L152" s="158"/>
      <c r="M152" s="163"/>
      <c r="N152" s="164"/>
      <c r="O152" s="164"/>
      <c r="P152" s="165">
        <f>P153</f>
        <v>0</v>
      </c>
      <c r="Q152" s="164"/>
      <c r="R152" s="165">
        <f>R153</f>
        <v>0</v>
      </c>
      <c r="S152" s="164"/>
      <c r="T152" s="166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9" t="s">
        <v>81</v>
      </c>
      <c r="AT152" s="167" t="s">
        <v>72</v>
      </c>
      <c r="AU152" s="167" t="s">
        <v>83</v>
      </c>
      <c r="AY152" s="159" t="s">
        <v>135</v>
      </c>
      <c r="BK152" s="168">
        <f>BK153</f>
        <v>0</v>
      </c>
    </row>
    <row r="153" s="2" customFormat="1" ht="16.5" customHeight="1">
      <c r="A153" s="38"/>
      <c r="B153" s="171"/>
      <c r="C153" s="172" t="s">
        <v>195</v>
      </c>
      <c r="D153" s="172" t="s">
        <v>138</v>
      </c>
      <c r="E153" s="173" t="s">
        <v>671</v>
      </c>
      <c r="F153" s="174" t="s">
        <v>672</v>
      </c>
      <c r="G153" s="175" t="s">
        <v>634</v>
      </c>
      <c r="H153" s="176">
        <v>1</v>
      </c>
      <c r="I153" s="177"/>
      <c r="J153" s="178">
        <f>ROUND(I153*H153,2)</f>
        <v>0</v>
      </c>
      <c r="K153" s="174" t="s">
        <v>1</v>
      </c>
      <c r="L153" s="39"/>
      <c r="M153" s="179" t="s">
        <v>1</v>
      </c>
      <c r="N153" s="180" t="s">
        <v>38</v>
      </c>
      <c r="O153" s="77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3" t="s">
        <v>136</v>
      </c>
      <c r="AT153" s="183" t="s">
        <v>138</v>
      </c>
      <c r="AU153" s="183" t="s">
        <v>153</v>
      </c>
      <c r="AY153" s="19" t="s">
        <v>135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9" t="s">
        <v>81</v>
      </c>
      <c r="BK153" s="184">
        <f>ROUND(I153*H153,2)</f>
        <v>0</v>
      </c>
      <c r="BL153" s="19" t="s">
        <v>136</v>
      </c>
      <c r="BM153" s="183" t="s">
        <v>258</v>
      </c>
    </row>
    <row r="154" s="12" customFormat="1" ht="20.88" customHeight="1">
      <c r="A154" s="12"/>
      <c r="B154" s="158"/>
      <c r="C154" s="12"/>
      <c r="D154" s="159" t="s">
        <v>72</v>
      </c>
      <c r="E154" s="169" t="s">
        <v>673</v>
      </c>
      <c r="F154" s="169" t="s">
        <v>674</v>
      </c>
      <c r="G154" s="12"/>
      <c r="H154" s="12"/>
      <c r="I154" s="161"/>
      <c r="J154" s="170">
        <f>BK154</f>
        <v>0</v>
      </c>
      <c r="K154" s="12"/>
      <c r="L154" s="158"/>
      <c r="M154" s="163"/>
      <c r="N154" s="164"/>
      <c r="O154" s="164"/>
      <c r="P154" s="165">
        <f>SUM(P155:P160)</f>
        <v>0</v>
      </c>
      <c r="Q154" s="164"/>
      <c r="R154" s="165">
        <f>SUM(R155:R160)</f>
        <v>0</v>
      </c>
      <c r="S154" s="164"/>
      <c r="T154" s="166">
        <f>SUM(T155:T160)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9" t="s">
        <v>81</v>
      </c>
      <c r="AT154" s="167" t="s">
        <v>72</v>
      </c>
      <c r="AU154" s="167" t="s">
        <v>83</v>
      </c>
      <c r="AY154" s="159" t="s">
        <v>135</v>
      </c>
      <c r="BK154" s="168">
        <f>SUM(BK155:BK160)</f>
        <v>0</v>
      </c>
    </row>
    <row r="155" s="2" customFormat="1" ht="16.5" customHeight="1">
      <c r="A155" s="38"/>
      <c r="B155" s="171"/>
      <c r="C155" s="172" t="s">
        <v>199</v>
      </c>
      <c r="D155" s="172" t="s">
        <v>138</v>
      </c>
      <c r="E155" s="173" t="s">
        <v>675</v>
      </c>
      <c r="F155" s="174" t="s">
        <v>676</v>
      </c>
      <c r="G155" s="175" t="s">
        <v>634</v>
      </c>
      <c r="H155" s="176">
        <v>5</v>
      </c>
      <c r="I155" s="177"/>
      <c r="J155" s="178">
        <f>ROUND(I155*H155,2)</f>
        <v>0</v>
      </c>
      <c r="K155" s="174" t="s">
        <v>1</v>
      </c>
      <c r="L155" s="39"/>
      <c r="M155" s="179" t="s">
        <v>1</v>
      </c>
      <c r="N155" s="180" t="s">
        <v>38</v>
      </c>
      <c r="O155" s="77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3" t="s">
        <v>136</v>
      </c>
      <c r="AT155" s="183" t="s">
        <v>138</v>
      </c>
      <c r="AU155" s="183" t="s">
        <v>153</v>
      </c>
      <c r="AY155" s="19" t="s">
        <v>135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9" t="s">
        <v>81</v>
      </c>
      <c r="BK155" s="184">
        <f>ROUND(I155*H155,2)</f>
        <v>0</v>
      </c>
      <c r="BL155" s="19" t="s">
        <v>136</v>
      </c>
      <c r="BM155" s="183" t="s">
        <v>268</v>
      </c>
    </row>
    <row r="156" s="2" customFormat="1" ht="16.5" customHeight="1">
      <c r="A156" s="38"/>
      <c r="B156" s="171"/>
      <c r="C156" s="172" t="s">
        <v>8</v>
      </c>
      <c r="D156" s="172" t="s">
        <v>138</v>
      </c>
      <c r="E156" s="173" t="s">
        <v>677</v>
      </c>
      <c r="F156" s="174" t="s">
        <v>678</v>
      </c>
      <c r="G156" s="175" t="s">
        <v>634</v>
      </c>
      <c r="H156" s="176">
        <v>5</v>
      </c>
      <c r="I156" s="177"/>
      <c r="J156" s="178">
        <f>ROUND(I156*H156,2)</f>
        <v>0</v>
      </c>
      <c r="K156" s="174" t="s">
        <v>1</v>
      </c>
      <c r="L156" s="39"/>
      <c r="M156" s="179" t="s">
        <v>1</v>
      </c>
      <c r="N156" s="180" t="s">
        <v>38</v>
      </c>
      <c r="O156" s="77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3" t="s">
        <v>136</v>
      </c>
      <c r="AT156" s="183" t="s">
        <v>138</v>
      </c>
      <c r="AU156" s="183" t="s">
        <v>153</v>
      </c>
      <c r="AY156" s="19" t="s">
        <v>135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9" t="s">
        <v>81</v>
      </c>
      <c r="BK156" s="184">
        <f>ROUND(I156*H156,2)</f>
        <v>0</v>
      </c>
      <c r="BL156" s="19" t="s">
        <v>136</v>
      </c>
      <c r="BM156" s="183" t="s">
        <v>278</v>
      </c>
    </row>
    <row r="157" s="2" customFormat="1" ht="16.5" customHeight="1">
      <c r="A157" s="38"/>
      <c r="B157" s="171"/>
      <c r="C157" s="172" t="s">
        <v>208</v>
      </c>
      <c r="D157" s="172" t="s">
        <v>138</v>
      </c>
      <c r="E157" s="173" t="s">
        <v>679</v>
      </c>
      <c r="F157" s="174" t="s">
        <v>680</v>
      </c>
      <c r="G157" s="175" t="s">
        <v>634</v>
      </c>
      <c r="H157" s="176">
        <v>5</v>
      </c>
      <c r="I157" s="177"/>
      <c r="J157" s="178">
        <f>ROUND(I157*H157,2)</f>
        <v>0</v>
      </c>
      <c r="K157" s="174" t="s">
        <v>1</v>
      </c>
      <c r="L157" s="39"/>
      <c r="M157" s="179" t="s">
        <v>1</v>
      </c>
      <c r="N157" s="180" t="s">
        <v>38</v>
      </c>
      <c r="O157" s="77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3" t="s">
        <v>136</v>
      </c>
      <c r="AT157" s="183" t="s">
        <v>138</v>
      </c>
      <c r="AU157" s="183" t="s">
        <v>153</v>
      </c>
      <c r="AY157" s="19" t="s">
        <v>135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9" t="s">
        <v>81</v>
      </c>
      <c r="BK157" s="184">
        <f>ROUND(I157*H157,2)</f>
        <v>0</v>
      </c>
      <c r="BL157" s="19" t="s">
        <v>136</v>
      </c>
      <c r="BM157" s="183" t="s">
        <v>286</v>
      </c>
    </row>
    <row r="158" s="2" customFormat="1" ht="16.5" customHeight="1">
      <c r="A158" s="38"/>
      <c r="B158" s="171"/>
      <c r="C158" s="172" t="s">
        <v>215</v>
      </c>
      <c r="D158" s="172" t="s">
        <v>138</v>
      </c>
      <c r="E158" s="173" t="s">
        <v>681</v>
      </c>
      <c r="F158" s="174" t="s">
        <v>682</v>
      </c>
      <c r="G158" s="175" t="s">
        <v>634</v>
      </c>
      <c r="H158" s="176">
        <v>1</v>
      </c>
      <c r="I158" s="177"/>
      <c r="J158" s="178">
        <f>ROUND(I158*H158,2)</f>
        <v>0</v>
      </c>
      <c r="K158" s="174" t="s">
        <v>1</v>
      </c>
      <c r="L158" s="39"/>
      <c r="M158" s="179" t="s">
        <v>1</v>
      </c>
      <c r="N158" s="180" t="s">
        <v>38</v>
      </c>
      <c r="O158" s="77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3" t="s">
        <v>136</v>
      </c>
      <c r="AT158" s="183" t="s">
        <v>138</v>
      </c>
      <c r="AU158" s="183" t="s">
        <v>153</v>
      </c>
      <c r="AY158" s="19" t="s">
        <v>135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9" t="s">
        <v>81</v>
      </c>
      <c r="BK158" s="184">
        <f>ROUND(I158*H158,2)</f>
        <v>0</v>
      </c>
      <c r="BL158" s="19" t="s">
        <v>136</v>
      </c>
      <c r="BM158" s="183" t="s">
        <v>297</v>
      </c>
    </row>
    <row r="159" s="2" customFormat="1" ht="16.5" customHeight="1">
      <c r="A159" s="38"/>
      <c r="B159" s="171"/>
      <c r="C159" s="172" t="s">
        <v>222</v>
      </c>
      <c r="D159" s="172" t="s">
        <v>138</v>
      </c>
      <c r="E159" s="173" t="s">
        <v>683</v>
      </c>
      <c r="F159" s="174" t="s">
        <v>684</v>
      </c>
      <c r="G159" s="175" t="s">
        <v>225</v>
      </c>
      <c r="H159" s="176">
        <v>26</v>
      </c>
      <c r="I159" s="177"/>
      <c r="J159" s="178">
        <f>ROUND(I159*H159,2)</f>
        <v>0</v>
      </c>
      <c r="K159" s="174" t="s">
        <v>1</v>
      </c>
      <c r="L159" s="39"/>
      <c r="M159" s="179" t="s">
        <v>1</v>
      </c>
      <c r="N159" s="180" t="s">
        <v>38</v>
      </c>
      <c r="O159" s="77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3" t="s">
        <v>136</v>
      </c>
      <c r="AT159" s="183" t="s">
        <v>138</v>
      </c>
      <c r="AU159" s="183" t="s">
        <v>153</v>
      </c>
      <c r="AY159" s="19" t="s">
        <v>135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9" t="s">
        <v>81</v>
      </c>
      <c r="BK159" s="184">
        <f>ROUND(I159*H159,2)</f>
        <v>0</v>
      </c>
      <c r="BL159" s="19" t="s">
        <v>136</v>
      </c>
      <c r="BM159" s="183" t="s">
        <v>309</v>
      </c>
    </row>
    <row r="160" s="2" customFormat="1" ht="16.5" customHeight="1">
      <c r="A160" s="38"/>
      <c r="B160" s="171"/>
      <c r="C160" s="172" t="s">
        <v>230</v>
      </c>
      <c r="D160" s="172" t="s">
        <v>138</v>
      </c>
      <c r="E160" s="173" t="s">
        <v>685</v>
      </c>
      <c r="F160" s="174" t="s">
        <v>686</v>
      </c>
      <c r="G160" s="175" t="s">
        <v>225</v>
      </c>
      <c r="H160" s="176">
        <v>85</v>
      </c>
      <c r="I160" s="177"/>
      <c r="J160" s="178">
        <f>ROUND(I160*H160,2)</f>
        <v>0</v>
      </c>
      <c r="K160" s="174" t="s">
        <v>1</v>
      </c>
      <c r="L160" s="39"/>
      <c r="M160" s="179" t="s">
        <v>1</v>
      </c>
      <c r="N160" s="180" t="s">
        <v>38</v>
      </c>
      <c r="O160" s="77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3" t="s">
        <v>136</v>
      </c>
      <c r="AT160" s="183" t="s">
        <v>138</v>
      </c>
      <c r="AU160" s="183" t="s">
        <v>153</v>
      </c>
      <c r="AY160" s="19" t="s">
        <v>135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9" t="s">
        <v>81</v>
      </c>
      <c r="BK160" s="184">
        <f>ROUND(I160*H160,2)</f>
        <v>0</v>
      </c>
      <c r="BL160" s="19" t="s">
        <v>136</v>
      </c>
      <c r="BM160" s="183" t="s">
        <v>319</v>
      </c>
    </row>
    <row r="161" s="12" customFormat="1" ht="20.88" customHeight="1">
      <c r="A161" s="12"/>
      <c r="B161" s="158"/>
      <c r="C161" s="12"/>
      <c r="D161" s="159" t="s">
        <v>72</v>
      </c>
      <c r="E161" s="169" t="s">
        <v>687</v>
      </c>
      <c r="F161" s="169" t="s">
        <v>688</v>
      </c>
      <c r="G161" s="12"/>
      <c r="H161" s="12"/>
      <c r="I161" s="161"/>
      <c r="J161" s="170">
        <f>BK161</f>
        <v>0</v>
      </c>
      <c r="K161" s="12"/>
      <c r="L161" s="158"/>
      <c r="M161" s="163"/>
      <c r="N161" s="164"/>
      <c r="O161" s="164"/>
      <c r="P161" s="165">
        <f>SUM(P162:P163)</f>
        <v>0</v>
      </c>
      <c r="Q161" s="164"/>
      <c r="R161" s="165">
        <f>SUM(R162:R163)</f>
        <v>0</v>
      </c>
      <c r="S161" s="164"/>
      <c r="T161" s="166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9" t="s">
        <v>81</v>
      </c>
      <c r="AT161" s="167" t="s">
        <v>72</v>
      </c>
      <c r="AU161" s="167" t="s">
        <v>83</v>
      </c>
      <c r="AY161" s="159" t="s">
        <v>135</v>
      </c>
      <c r="BK161" s="168">
        <f>SUM(BK162:BK163)</f>
        <v>0</v>
      </c>
    </row>
    <row r="162" s="2" customFormat="1" ht="16.5" customHeight="1">
      <c r="A162" s="38"/>
      <c r="B162" s="171"/>
      <c r="C162" s="172" t="s">
        <v>234</v>
      </c>
      <c r="D162" s="172" t="s">
        <v>138</v>
      </c>
      <c r="E162" s="173" t="s">
        <v>689</v>
      </c>
      <c r="F162" s="174" t="s">
        <v>690</v>
      </c>
      <c r="G162" s="175" t="s">
        <v>634</v>
      </c>
      <c r="H162" s="176">
        <v>1</v>
      </c>
      <c r="I162" s="177"/>
      <c r="J162" s="178">
        <f>ROUND(I162*H162,2)</f>
        <v>0</v>
      </c>
      <c r="K162" s="174" t="s">
        <v>1</v>
      </c>
      <c r="L162" s="39"/>
      <c r="M162" s="179" t="s">
        <v>1</v>
      </c>
      <c r="N162" s="180" t="s">
        <v>38</v>
      </c>
      <c r="O162" s="77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3" t="s">
        <v>136</v>
      </c>
      <c r="AT162" s="183" t="s">
        <v>138</v>
      </c>
      <c r="AU162" s="183" t="s">
        <v>153</v>
      </c>
      <c r="AY162" s="19" t="s">
        <v>135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9" t="s">
        <v>81</v>
      </c>
      <c r="BK162" s="184">
        <f>ROUND(I162*H162,2)</f>
        <v>0</v>
      </c>
      <c r="BL162" s="19" t="s">
        <v>136</v>
      </c>
      <c r="BM162" s="183" t="s">
        <v>329</v>
      </c>
    </row>
    <row r="163" s="2" customFormat="1" ht="16.5" customHeight="1">
      <c r="A163" s="38"/>
      <c r="B163" s="171"/>
      <c r="C163" s="172" t="s">
        <v>7</v>
      </c>
      <c r="D163" s="172" t="s">
        <v>138</v>
      </c>
      <c r="E163" s="173" t="s">
        <v>691</v>
      </c>
      <c r="F163" s="174" t="s">
        <v>692</v>
      </c>
      <c r="G163" s="175" t="s">
        <v>634</v>
      </c>
      <c r="H163" s="176">
        <v>3</v>
      </c>
      <c r="I163" s="177"/>
      <c r="J163" s="178">
        <f>ROUND(I163*H163,2)</f>
        <v>0</v>
      </c>
      <c r="K163" s="174" t="s">
        <v>1</v>
      </c>
      <c r="L163" s="39"/>
      <c r="M163" s="227" t="s">
        <v>1</v>
      </c>
      <c r="N163" s="228" t="s">
        <v>38</v>
      </c>
      <c r="O163" s="229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3" t="s">
        <v>136</v>
      </c>
      <c r="AT163" s="183" t="s">
        <v>138</v>
      </c>
      <c r="AU163" s="183" t="s">
        <v>153</v>
      </c>
      <c r="AY163" s="19" t="s">
        <v>135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9" t="s">
        <v>81</v>
      </c>
      <c r="BK163" s="184">
        <f>ROUND(I163*H163,2)</f>
        <v>0</v>
      </c>
      <c r="BL163" s="19" t="s">
        <v>136</v>
      </c>
      <c r="BM163" s="183" t="s">
        <v>338</v>
      </c>
    </row>
    <row r="164" s="2" customFormat="1" ht="6.96" customHeight="1">
      <c r="A164" s="38"/>
      <c r="B164" s="60"/>
      <c r="C164" s="61"/>
      <c r="D164" s="61"/>
      <c r="E164" s="61"/>
      <c r="F164" s="61"/>
      <c r="G164" s="61"/>
      <c r="H164" s="61"/>
      <c r="I164" s="61"/>
      <c r="J164" s="61"/>
      <c r="K164" s="61"/>
      <c r="L164" s="39"/>
      <c r="M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</row>
  </sheetData>
  <autoFilter ref="C126:K163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96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Rekonstrukce foyer a vytápění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97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693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20. 9. 2023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ROUND(J125,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ROUND((SUM(BE125:BE154)),  2)</f>
        <v>0</v>
      </c>
      <c r="G33" s="38"/>
      <c r="H33" s="38"/>
      <c r="I33" s="128">
        <v>0.20999999999999999</v>
      </c>
      <c r="J33" s="127">
        <f>ROUND(((SUM(BE125:BE154))*I33),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ROUND((SUM(BF125:BF154)),  2)</f>
        <v>0</v>
      </c>
      <c r="G34" s="38"/>
      <c r="H34" s="38"/>
      <c r="I34" s="128">
        <v>0.14999999999999999</v>
      </c>
      <c r="J34" s="127">
        <f>ROUND(((SUM(BF125:BF154))*I34),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ROUND((SUM(BG125:BG154)),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ROUND((SUM(BH125:BH154)),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ROUND((SUM(BI125:BI154)),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Rekonstrukce foyer a vytápění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OS - Osvětlení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20. 9. 2023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101</v>
      </c>
      <c r="D94" s="129"/>
      <c r="E94" s="129"/>
      <c r="F94" s="129"/>
      <c r="G94" s="129"/>
      <c r="H94" s="129"/>
      <c r="I94" s="129"/>
      <c r="J94" s="138" t="s">
        <v>102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103</v>
      </c>
      <c r="D96" s="38"/>
      <c r="E96" s="38"/>
      <c r="F96" s="38"/>
      <c r="G96" s="38"/>
      <c r="H96" s="38"/>
      <c r="I96" s="38"/>
      <c r="J96" s="96">
        <f>J125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104</v>
      </c>
    </row>
    <row r="97" s="9" customFormat="1" ht="24.96" customHeight="1">
      <c r="A97" s="9"/>
      <c r="B97" s="140"/>
      <c r="C97" s="9"/>
      <c r="D97" s="141" t="s">
        <v>694</v>
      </c>
      <c r="E97" s="142"/>
      <c r="F97" s="142"/>
      <c r="G97" s="142"/>
      <c r="H97" s="142"/>
      <c r="I97" s="142"/>
      <c r="J97" s="143">
        <f>J126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0"/>
      <c r="C98" s="9"/>
      <c r="D98" s="141" t="s">
        <v>695</v>
      </c>
      <c r="E98" s="142"/>
      <c r="F98" s="142"/>
      <c r="G98" s="142"/>
      <c r="H98" s="142"/>
      <c r="I98" s="142"/>
      <c r="J98" s="143">
        <f>J129</f>
        <v>0</v>
      </c>
      <c r="K98" s="9"/>
      <c r="L98" s="14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0"/>
      <c r="C99" s="9"/>
      <c r="D99" s="141" t="s">
        <v>696</v>
      </c>
      <c r="E99" s="142"/>
      <c r="F99" s="142"/>
      <c r="G99" s="142"/>
      <c r="H99" s="142"/>
      <c r="I99" s="142"/>
      <c r="J99" s="143">
        <f>J131</f>
        <v>0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0"/>
      <c r="C100" s="9"/>
      <c r="D100" s="141" t="s">
        <v>697</v>
      </c>
      <c r="E100" s="142"/>
      <c r="F100" s="142"/>
      <c r="G100" s="142"/>
      <c r="H100" s="142"/>
      <c r="I100" s="142"/>
      <c r="J100" s="143">
        <f>J133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0"/>
      <c r="C101" s="9"/>
      <c r="D101" s="141" t="s">
        <v>698</v>
      </c>
      <c r="E101" s="142"/>
      <c r="F101" s="142"/>
      <c r="G101" s="142"/>
      <c r="H101" s="142"/>
      <c r="I101" s="142"/>
      <c r="J101" s="143">
        <f>J136</f>
        <v>0</v>
      </c>
      <c r="K101" s="9"/>
      <c r="L101" s="14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4"/>
      <c r="C102" s="10"/>
      <c r="D102" s="145" t="s">
        <v>699</v>
      </c>
      <c r="E102" s="146"/>
      <c r="F102" s="146"/>
      <c r="G102" s="146"/>
      <c r="H102" s="146"/>
      <c r="I102" s="146"/>
      <c r="J102" s="147">
        <f>J138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0"/>
      <c r="C103" s="9"/>
      <c r="D103" s="141" t="s">
        <v>700</v>
      </c>
      <c r="E103" s="142"/>
      <c r="F103" s="142"/>
      <c r="G103" s="142"/>
      <c r="H103" s="142"/>
      <c r="I103" s="142"/>
      <c r="J103" s="143">
        <f>J139</f>
        <v>0</v>
      </c>
      <c r="K103" s="9"/>
      <c r="L103" s="14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40"/>
      <c r="C104" s="9"/>
      <c r="D104" s="141" t="s">
        <v>701</v>
      </c>
      <c r="E104" s="142"/>
      <c r="F104" s="142"/>
      <c r="G104" s="142"/>
      <c r="H104" s="142"/>
      <c r="I104" s="142"/>
      <c r="J104" s="143">
        <f>J141</f>
        <v>0</v>
      </c>
      <c r="K104" s="9"/>
      <c r="L104" s="14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40"/>
      <c r="C105" s="9"/>
      <c r="D105" s="141" t="s">
        <v>702</v>
      </c>
      <c r="E105" s="142"/>
      <c r="F105" s="142"/>
      <c r="G105" s="142"/>
      <c r="H105" s="142"/>
      <c r="I105" s="142"/>
      <c r="J105" s="143">
        <f>J151</f>
        <v>0</v>
      </c>
      <c r="K105" s="9"/>
      <c r="L105" s="14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38"/>
      <c r="D106" s="38"/>
      <c r="E106" s="38"/>
      <c r="F106" s="38"/>
      <c r="G106" s="38"/>
      <c r="H106" s="38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120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38"/>
      <c r="D115" s="38"/>
      <c r="E115" s="121" t="str">
        <f>E7</f>
        <v>Rekonstrukce foyer a vytápění</v>
      </c>
      <c r="F115" s="32"/>
      <c r="G115" s="32"/>
      <c r="H115" s="32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97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38"/>
      <c r="D117" s="38"/>
      <c r="E117" s="67" t="str">
        <f>E9</f>
        <v>OS - Osvětlení</v>
      </c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38"/>
      <c r="E119" s="38"/>
      <c r="F119" s="27" t="str">
        <f>F12</f>
        <v xml:space="preserve"> </v>
      </c>
      <c r="G119" s="38"/>
      <c r="H119" s="38"/>
      <c r="I119" s="32" t="s">
        <v>22</v>
      </c>
      <c r="J119" s="69" t="str">
        <f>IF(J12="","",J12)</f>
        <v>20. 9. 2023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38"/>
      <c r="E121" s="38"/>
      <c r="F121" s="27" t="str">
        <f>E15</f>
        <v xml:space="preserve"> </v>
      </c>
      <c r="G121" s="38"/>
      <c r="H121" s="38"/>
      <c r="I121" s="32" t="s">
        <v>29</v>
      </c>
      <c r="J121" s="36" t="str">
        <f>E21</f>
        <v xml:space="preserve"> 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38"/>
      <c r="E122" s="38"/>
      <c r="F122" s="27" t="str">
        <f>IF(E18="","",E18)</f>
        <v>Vyplň údaj</v>
      </c>
      <c r="G122" s="38"/>
      <c r="H122" s="38"/>
      <c r="I122" s="32" t="s">
        <v>31</v>
      </c>
      <c r="J122" s="36" t="str">
        <f>E24</f>
        <v xml:space="preserve"> 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48"/>
      <c r="B124" s="149"/>
      <c r="C124" s="150" t="s">
        <v>121</v>
      </c>
      <c r="D124" s="151" t="s">
        <v>58</v>
      </c>
      <c r="E124" s="151" t="s">
        <v>54</v>
      </c>
      <c r="F124" s="151" t="s">
        <v>55</v>
      </c>
      <c r="G124" s="151" t="s">
        <v>122</v>
      </c>
      <c r="H124" s="151" t="s">
        <v>123</v>
      </c>
      <c r="I124" s="151" t="s">
        <v>124</v>
      </c>
      <c r="J124" s="151" t="s">
        <v>102</v>
      </c>
      <c r="K124" s="152" t="s">
        <v>125</v>
      </c>
      <c r="L124" s="153"/>
      <c r="M124" s="86" t="s">
        <v>1</v>
      </c>
      <c r="N124" s="87" t="s">
        <v>37</v>
      </c>
      <c r="O124" s="87" t="s">
        <v>126</v>
      </c>
      <c r="P124" s="87" t="s">
        <v>127</v>
      </c>
      <c r="Q124" s="87" t="s">
        <v>128</v>
      </c>
      <c r="R124" s="87" t="s">
        <v>129</v>
      </c>
      <c r="S124" s="87" t="s">
        <v>130</v>
      </c>
      <c r="T124" s="88" t="s">
        <v>131</v>
      </c>
      <c r="U124" s="148"/>
      <c r="V124" s="148"/>
      <c r="W124" s="148"/>
      <c r="X124" s="148"/>
      <c r="Y124" s="148"/>
      <c r="Z124" s="148"/>
      <c r="AA124" s="148"/>
      <c r="AB124" s="148"/>
      <c r="AC124" s="148"/>
      <c r="AD124" s="148"/>
      <c r="AE124" s="148"/>
    </row>
    <row r="125" s="2" customFormat="1" ht="22.8" customHeight="1">
      <c r="A125" s="38"/>
      <c r="B125" s="39"/>
      <c r="C125" s="93" t="s">
        <v>132</v>
      </c>
      <c r="D125" s="38"/>
      <c r="E125" s="38"/>
      <c r="F125" s="38"/>
      <c r="G125" s="38"/>
      <c r="H125" s="38"/>
      <c r="I125" s="38"/>
      <c r="J125" s="154">
        <f>BK125</f>
        <v>0</v>
      </c>
      <c r="K125" s="38"/>
      <c r="L125" s="39"/>
      <c r="M125" s="89"/>
      <c r="N125" s="73"/>
      <c r="O125" s="90"/>
      <c r="P125" s="155">
        <f>P126+P129+P131+P133+P136+P139+P141+P151</f>
        <v>0</v>
      </c>
      <c r="Q125" s="90"/>
      <c r="R125" s="155">
        <f>R126+R129+R131+R133+R136+R139+R141+R151</f>
        <v>0</v>
      </c>
      <c r="S125" s="90"/>
      <c r="T125" s="156">
        <f>T126+T129+T131+T133+T136+T139+T141+T151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9" t="s">
        <v>72</v>
      </c>
      <c r="AU125" s="19" t="s">
        <v>104</v>
      </c>
      <c r="BK125" s="157">
        <f>BK126+BK129+BK131+BK133+BK136+BK139+BK141+BK151</f>
        <v>0</v>
      </c>
    </row>
    <row r="126" s="12" customFormat="1" ht="25.92" customHeight="1">
      <c r="A126" s="12"/>
      <c r="B126" s="158"/>
      <c r="C126" s="12"/>
      <c r="D126" s="159" t="s">
        <v>72</v>
      </c>
      <c r="E126" s="160" t="s">
        <v>703</v>
      </c>
      <c r="F126" s="160" t="s">
        <v>631</v>
      </c>
      <c r="G126" s="12"/>
      <c r="H126" s="12"/>
      <c r="I126" s="161"/>
      <c r="J126" s="162">
        <f>BK126</f>
        <v>0</v>
      </c>
      <c r="K126" s="12"/>
      <c r="L126" s="158"/>
      <c r="M126" s="163"/>
      <c r="N126" s="164"/>
      <c r="O126" s="164"/>
      <c r="P126" s="165">
        <f>SUM(P127:P128)</f>
        <v>0</v>
      </c>
      <c r="Q126" s="164"/>
      <c r="R126" s="165">
        <f>SUM(R127:R128)</f>
        <v>0</v>
      </c>
      <c r="S126" s="164"/>
      <c r="T126" s="166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9" t="s">
        <v>81</v>
      </c>
      <c r="AT126" s="167" t="s">
        <v>72</v>
      </c>
      <c r="AU126" s="167" t="s">
        <v>73</v>
      </c>
      <c r="AY126" s="159" t="s">
        <v>135</v>
      </c>
      <c r="BK126" s="168">
        <f>SUM(BK127:BK128)</f>
        <v>0</v>
      </c>
    </row>
    <row r="127" s="2" customFormat="1" ht="16.5" customHeight="1">
      <c r="A127" s="38"/>
      <c r="B127" s="171"/>
      <c r="C127" s="209" t="s">
        <v>73</v>
      </c>
      <c r="D127" s="209" t="s">
        <v>310</v>
      </c>
      <c r="E127" s="210" t="s">
        <v>632</v>
      </c>
      <c r="F127" s="211" t="s">
        <v>704</v>
      </c>
      <c r="G127" s="212" t="s">
        <v>705</v>
      </c>
      <c r="H127" s="213">
        <v>3</v>
      </c>
      <c r="I127" s="214"/>
      <c r="J127" s="215">
        <f>ROUND(I127*H127,2)</f>
        <v>0</v>
      </c>
      <c r="K127" s="211" t="s">
        <v>1</v>
      </c>
      <c r="L127" s="216"/>
      <c r="M127" s="217" t="s">
        <v>1</v>
      </c>
      <c r="N127" s="218" t="s">
        <v>38</v>
      </c>
      <c r="O127" s="77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3" t="s">
        <v>175</v>
      </c>
      <c r="AT127" s="183" t="s">
        <v>310</v>
      </c>
      <c r="AU127" s="183" t="s">
        <v>81</v>
      </c>
      <c r="AY127" s="19" t="s">
        <v>135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9" t="s">
        <v>81</v>
      </c>
      <c r="BK127" s="184">
        <f>ROUND(I127*H127,2)</f>
        <v>0</v>
      </c>
      <c r="BL127" s="19" t="s">
        <v>136</v>
      </c>
      <c r="BM127" s="183" t="s">
        <v>83</v>
      </c>
    </row>
    <row r="128" s="2" customFormat="1" ht="16.5" customHeight="1">
      <c r="A128" s="38"/>
      <c r="B128" s="171"/>
      <c r="C128" s="209" t="s">
        <v>73</v>
      </c>
      <c r="D128" s="209" t="s">
        <v>310</v>
      </c>
      <c r="E128" s="210" t="s">
        <v>637</v>
      </c>
      <c r="F128" s="211" t="s">
        <v>706</v>
      </c>
      <c r="G128" s="212" t="s">
        <v>634</v>
      </c>
      <c r="H128" s="213">
        <v>1</v>
      </c>
      <c r="I128" s="214"/>
      <c r="J128" s="215">
        <f>ROUND(I128*H128,2)</f>
        <v>0</v>
      </c>
      <c r="K128" s="211" t="s">
        <v>1</v>
      </c>
      <c r="L128" s="216"/>
      <c r="M128" s="217" t="s">
        <v>1</v>
      </c>
      <c r="N128" s="218" t="s">
        <v>38</v>
      </c>
      <c r="O128" s="77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3" t="s">
        <v>175</v>
      </c>
      <c r="AT128" s="183" t="s">
        <v>310</v>
      </c>
      <c r="AU128" s="183" t="s">
        <v>81</v>
      </c>
      <c r="AY128" s="19" t="s">
        <v>135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9" t="s">
        <v>81</v>
      </c>
      <c r="BK128" s="184">
        <f>ROUND(I128*H128,2)</f>
        <v>0</v>
      </c>
      <c r="BL128" s="19" t="s">
        <v>136</v>
      </c>
      <c r="BM128" s="183" t="s">
        <v>136</v>
      </c>
    </row>
    <row r="129" s="12" customFormat="1" ht="25.92" customHeight="1">
      <c r="A129" s="12"/>
      <c r="B129" s="158"/>
      <c r="C129" s="12"/>
      <c r="D129" s="159" t="s">
        <v>72</v>
      </c>
      <c r="E129" s="160" t="s">
        <v>707</v>
      </c>
      <c r="F129" s="160" t="s">
        <v>708</v>
      </c>
      <c r="G129" s="12"/>
      <c r="H129" s="12"/>
      <c r="I129" s="161"/>
      <c r="J129" s="162">
        <f>BK129</f>
        <v>0</v>
      </c>
      <c r="K129" s="12"/>
      <c r="L129" s="158"/>
      <c r="M129" s="163"/>
      <c r="N129" s="164"/>
      <c r="O129" s="164"/>
      <c r="P129" s="165">
        <f>P130</f>
        <v>0</v>
      </c>
      <c r="Q129" s="164"/>
      <c r="R129" s="165">
        <f>R130</f>
        <v>0</v>
      </c>
      <c r="S129" s="164"/>
      <c r="T129" s="166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9" t="s">
        <v>81</v>
      </c>
      <c r="AT129" s="167" t="s">
        <v>72</v>
      </c>
      <c r="AU129" s="167" t="s">
        <v>73</v>
      </c>
      <c r="AY129" s="159" t="s">
        <v>135</v>
      </c>
      <c r="BK129" s="168">
        <f>BK130</f>
        <v>0</v>
      </c>
    </row>
    <row r="130" s="2" customFormat="1" ht="16.5" customHeight="1">
      <c r="A130" s="38"/>
      <c r="B130" s="171"/>
      <c r="C130" s="209" t="s">
        <v>73</v>
      </c>
      <c r="D130" s="209" t="s">
        <v>310</v>
      </c>
      <c r="E130" s="210" t="s">
        <v>639</v>
      </c>
      <c r="F130" s="211" t="s">
        <v>709</v>
      </c>
      <c r="G130" s="212" t="s">
        <v>225</v>
      </c>
      <c r="H130" s="213">
        <v>5</v>
      </c>
      <c r="I130" s="214"/>
      <c r="J130" s="215">
        <f>ROUND(I130*H130,2)</f>
        <v>0</v>
      </c>
      <c r="K130" s="211" t="s">
        <v>1</v>
      </c>
      <c r="L130" s="216"/>
      <c r="M130" s="217" t="s">
        <v>1</v>
      </c>
      <c r="N130" s="218" t="s">
        <v>38</v>
      </c>
      <c r="O130" s="77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3" t="s">
        <v>175</v>
      </c>
      <c r="AT130" s="183" t="s">
        <v>310</v>
      </c>
      <c r="AU130" s="183" t="s">
        <v>81</v>
      </c>
      <c r="AY130" s="19" t="s">
        <v>135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9" t="s">
        <v>81</v>
      </c>
      <c r="BK130" s="184">
        <f>ROUND(I130*H130,2)</f>
        <v>0</v>
      </c>
      <c r="BL130" s="19" t="s">
        <v>136</v>
      </c>
      <c r="BM130" s="183" t="s">
        <v>157</v>
      </c>
    </row>
    <row r="131" s="12" customFormat="1" ht="25.92" customHeight="1">
      <c r="A131" s="12"/>
      <c r="B131" s="158"/>
      <c r="C131" s="12"/>
      <c r="D131" s="159" t="s">
        <v>72</v>
      </c>
      <c r="E131" s="160" t="s">
        <v>710</v>
      </c>
      <c r="F131" s="160" t="s">
        <v>711</v>
      </c>
      <c r="G131" s="12"/>
      <c r="H131" s="12"/>
      <c r="I131" s="161"/>
      <c r="J131" s="162">
        <f>BK131</f>
        <v>0</v>
      </c>
      <c r="K131" s="12"/>
      <c r="L131" s="158"/>
      <c r="M131" s="163"/>
      <c r="N131" s="164"/>
      <c r="O131" s="164"/>
      <c r="P131" s="165">
        <f>P132</f>
        <v>0</v>
      </c>
      <c r="Q131" s="164"/>
      <c r="R131" s="165">
        <f>R132</f>
        <v>0</v>
      </c>
      <c r="S131" s="164"/>
      <c r="T131" s="166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9" t="s">
        <v>81</v>
      </c>
      <c r="AT131" s="167" t="s">
        <v>72</v>
      </c>
      <c r="AU131" s="167" t="s">
        <v>73</v>
      </c>
      <c r="AY131" s="159" t="s">
        <v>135</v>
      </c>
      <c r="BK131" s="168">
        <f>BK132</f>
        <v>0</v>
      </c>
    </row>
    <row r="132" s="2" customFormat="1" ht="21.75" customHeight="1">
      <c r="A132" s="38"/>
      <c r="B132" s="171"/>
      <c r="C132" s="209" t="s">
        <v>73</v>
      </c>
      <c r="D132" s="209" t="s">
        <v>310</v>
      </c>
      <c r="E132" s="210" t="s">
        <v>643</v>
      </c>
      <c r="F132" s="211" t="s">
        <v>712</v>
      </c>
      <c r="G132" s="212" t="s">
        <v>634</v>
      </c>
      <c r="H132" s="213">
        <v>13</v>
      </c>
      <c r="I132" s="214"/>
      <c r="J132" s="215">
        <f>ROUND(I132*H132,2)</f>
        <v>0</v>
      </c>
      <c r="K132" s="211" t="s">
        <v>1</v>
      </c>
      <c r="L132" s="216"/>
      <c r="M132" s="217" t="s">
        <v>1</v>
      </c>
      <c r="N132" s="218" t="s">
        <v>38</v>
      </c>
      <c r="O132" s="77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3" t="s">
        <v>175</v>
      </c>
      <c r="AT132" s="183" t="s">
        <v>310</v>
      </c>
      <c r="AU132" s="183" t="s">
        <v>81</v>
      </c>
      <c r="AY132" s="19" t="s">
        <v>135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9" t="s">
        <v>81</v>
      </c>
      <c r="BK132" s="184">
        <f>ROUND(I132*H132,2)</f>
        <v>0</v>
      </c>
      <c r="BL132" s="19" t="s">
        <v>136</v>
      </c>
      <c r="BM132" s="183" t="s">
        <v>175</v>
      </c>
    </row>
    <row r="133" s="12" customFormat="1" ht="25.92" customHeight="1">
      <c r="A133" s="12"/>
      <c r="B133" s="158"/>
      <c r="C133" s="12"/>
      <c r="D133" s="159" t="s">
        <v>72</v>
      </c>
      <c r="E133" s="160" t="s">
        <v>713</v>
      </c>
      <c r="F133" s="160" t="s">
        <v>646</v>
      </c>
      <c r="G133" s="12"/>
      <c r="H133" s="12"/>
      <c r="I133" s="161"/>
      <c r="J133" s="162">
        <f>BK133</f>
        <v>0</v>
      </c>
      <c r="K133" s="12"/>
      <c r="L133" s="158"/>
      <c r="M133" s="163"/>
      <c r="N133" s="164"/>
      <c r="O133" s="164"/>
      <c r="P133" s="165">
        <f>SUM(P134:P135)</f>
        <v>0</v>
      </c>
      <c r="Q133" s="164"/>
      <c r="R133" s="165">
        <f>SUM(R134:R135)</f>
        <v>0</v>
      </c>
      <c r="S133" s="164"/>
      <c r="T133" s="166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9" t="s">
        <v>81</v>
      </c>
      <c r="AT133" s="167" t="s">
        <v>72</v>
      </c>
      <c r="AU133" s="167" t="s">
        <v>73</v>
      </c>
      <c r="AY133" s="159" t="s">
        <v>135</v>
      </c>
      <c r="BK133" s="168">
        <f>SUM(BK134:BK135)</f>
        <v>0</v>
      </c>
    </row>
    <row r="134" s="2" customFormat="1" ht="16.5" customHeight="1">
      <c r="A134" s="38"/>
      <c r="B134" s="171"/>
      <c r="C134" s="209" t="s">
        <v>73</v>
      </c>
      <c r="D134" s="209" t="s">
        <v>310</v>
      </c>
      <c r="E134" s="210" t="s">
        <v>647</v>
      </c>
      <c r="F134" s="211" t="s">
        <v>714</v>
      </c>
      <c r="G134" s="212" t="s">
        <v>225</v>
      </c>
      <c r="H134" s="213">
        <v>5</v>
      </c>
      <c r="I134" s="214"/>
      <c r="J134" s="215">
        <f>ROUND(I134*H134,2)</f>
        <v>0</v>
      </c>
      <c r="K134" s="211" t="s">
        <v>1</v>
      </c>
      <c r="L134" s="216"/>
      <c r="M134" s="217" t="s">
        <v>1</v>
      </c>
      <c r="N134" s="218" t="s">
        <v>38</v>
      </c>
      <c r="O134" s="77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3" t="s">
        <v>175</v>
      </c>
      <c r="AT134" s="183" t="s">
        <v>310</v>
      </c>
      <c r="AU134" s="183" t="s">
        <v>81</v>
      </c>
      <c r="AY134" s="19" t="s">
        <v>135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9" t="s">
        <v>81</v>
      </c>
      <c r="BK134" s="184">
        <f>ROUND(I134*H134,2)</f>
        <v>0</v>
      </c>
      <c r="BL134" s="19" t="s">
        <v>136</v>
      </c>
      <c r="BM134" s="183" t="s">
        <v>183</v>
      </c>
    </row>
    <row r="135" s="2" customFormat="1" ht="16.5" customHeight="1">
      <c r="A135" s="38"/>
      <c r="B135" s="171"/>
      <c r="C135" s="209" t="s">
        <v>73</v>
      </c>
      <c r="D135" s="209" t="s">
        <v>310</v>
      </c>
      <c r="E135" s="210" t="s">
        <v>649</v>
      </c>
      <c r="F135" s="211" t="s">
        <v>650</v>
      </c>
      <c r="G135" s="212" t="s">
        <v>225</v>
      </c>
      <c r="H135" s="213">
        <v>50</v>
      </c>
      <c r="I135" s="214"/>
      <c r="J135" s="215">
        <f>ROUND(I135*H135,2)</f>
        <v>0</v>
      </c>
      <c r="K135" s="211" t="s">
        <v>1</v>
      </c>
      <c r="L135" s="216"/>
      <c r="M135" s="217" t="s">
        <v>1</v>
      </c>
      <c r="N135" s="218" t="s">
        <v>38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175</v>
      </c>
      <c r="AT135" s="183" t="s">
        <v>310</v>
      </c>
      <c r="AU135" s="183" t="s">
        <v>81</v>
      </c>
      <c r="AY135" s="19" t="s">
        <v>135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9" t="s">
        <v>81</v>
      </c>
      <c r="BK135" s="184">
        <f>ROUND(I135*H135,2)</f>
        <v>0</v>
      </c>
      <c r="BL135" s="19" t="s">
        <v>136</v>
      </c>
      <c r="BM135" s="183" t="s">
        <v>191</v>
      </c>
    </row>
    <row r="136" s="12" customFormat="1" ht="25.92" customHeight="1">
      <c r="A136" s="12"/>
      <c r="B136" s="158"/>
      <c r="C136" s="12"/>
      <c r="D136" s="159" t="s">
        <v>72</v>
      </c>
      <c r="E136" s="160" t="s">
        <v>715</v>
      </c>
      <c r="F136" s="160" t="s">
        <v>716</v>
      </c>
      <c r="G136" s="12"/>
      <c r="H136" s="12"/>
      <c r="I136" s="161"/>
      <c r="J136" s="162">
        <f>BK136</f>
        <v>0</v>
      </c>
      <c r="K136" s="12"/>
      <c r="L136" s="158"/>
      <c r="M136" s="163"/>
      <c r="N136" s="164"/>
      <c r="O136" s="164"/>
      <c r="P136" s="165">
        <f>SUM(P137:P138)</f>
        <v>0</v>
      </c>
      <c r="Q136" s="164"/>
      <c r="R136" s="165">
        <f>SUM(R137:R138)</f>
        <v>0</v>
      </c>
      <c r="S136" s="164"/>
      <c r="T136" s="166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9" t="s">
        <v>81</v>
      </c>
      <c r="AT136" s="167" t="s">
        <v>72</v>
      </c>
      <c r="AU136" s="167" t="s">
        <v>73</v>
      </c>
      <c r="AY136" s="159" t="s">
        <v>135</v>
      </c>
      <c r="BK136" s="168">
        <f>SUM(BK137:BK138)</f>
        <v>0</v>
      </c>
    </row>
    <row r="137" s="2" customFormat="1" ht="21.75" customHeight="1">
      <c r="A137" s="38"/>
      <c r="B137" s="171"/>
      <c r="C137" s="209" t="s">
        <v>73</v>
      </c>
      <c r="D137" s="209" t="s">
        <v>310</v>
      </c>
      <c r="E137" s="210" t="s">
        <v>655</v>
      </c>
      <c r="F137" s="211" t="s">
        <v>717</v>
      </c>
      <c r="G137" s="212" t="s">
        <v>634</v>
      </c>
      <c r="H137" s="213">
        <v>3</v>
      </c>
      <c r="I137" s="214"/>
      <c r="J137" s="215">
        <f>ROUND(I137*H137,2)</f>
        <v>0</v>
      </c>
      <c r="K137" s="211" t="s">
        <v>1</v>
      </c>
      <c r="L137" s="216"/>
      <c r="M137" s="217" t="s">
        <v>1</v>
      </c>
      <c r="N137" s="218" t="s">
        <v>38</v>
      </c>
      <c r="O137" s="77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3" t="s">
        <v>175</v>
      </c>
      <c r="AT137" s="183" t="s">
        <v>310</v>
      </c>
      <c r="AU137" s="183" t="s">
        <v>81</v>
      </c>
      <c r="AY137" s="19" t="s">
        <v>135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9" t="s">
        <v>81</v>
      </c>
      <c r="BK137" s="184">
        <f>ROUND(I137*H137,2)</f>
        <v>0</v>
      </c>
      <c r="BL137" s="19" t="s">
        <v>136</v>
      </c>
      <c r="BM137" s="183" t="s">
        <v>199</v>
      </c>
    </row>
    <row r="138" s="12" customFormat="1" ht="22.8" customHeight="1">
      <c r="A138" s="12"/>
      <c r="B138" s="158"/>
      <c r="C138" s="12"/>
      <c r="D138" s="159" t="s">
        <v>72</v>
      </c>
      <c r="E138" s="169" t="s">
        <v>718</v>
      </c>
      <c r="F138" s="169" t="s">
        <v>652</v>
      </c>
      <c r="G138" s="12"/>
      <c r="H138" s="12"/>
      <c r="I138" s="161"/>
      <c r="J138" s="170">
        <f>BK138</f>
        <v>0</v>
      </c>
      <c r="K138" s="12"/>
      <c r="L138" s="158"/>
      <c r="M138" s="163"/>
      <c r="N138" s="164"/>
      <c r="O138" s="164"/>
      <c r="P138" s="165">
        <v>0</v>
      </c>
      <c r="Q138" s="164"/>
      <c r="R138" s="165">
        <v>0</v>
      </c>
      <c r="S138" s="164"/>
      <c r="T138" s="166"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9" t="s">
        <v>81</v>
      </c>
      <c r="AT138" s="167" t="s">
        <v>72</v>
      </c>
      <c r="AU138" s="167" t="s">
        <v>81</v>
      </c>
      <c r="AY138" s="159" t="s">
        <v>135</v>
      </c>
      <c r="BK138" s="168">
        <v>0</v>
      </c>
    </row>
    <row r="139" s="12" customFormat="1" ht="25.92" customHeight="1">
      <c r="A139" s="12"/>
      <c r="B139" s="158"/>
      <c r="C139" s="12"/>
      <c r="D139" s="159" t="s">
        <v>72</v>
      </c>
      <c r="E139" s="160" t="s">
        <v>719</v>
      </c>
      <c r="F139" s="160" t="s">
        <v>654</v>
      </c>
      <c r="G139" s="12"/>
      <c r="H139" s="12"/>
      <c r="I139" s="161"/>
      <c r="J139" s="162">
        <f>BK139</f>
        <v>0</v>
      </c>
      <c r="K139" s="12"/>
      <c r="L139" s="158"/>
      <c r="M139" s="163"/>
      <c r="N139" s="164"/>
      <c r="O139" s="164"/>
      <c r="P139" s="165">
        <f>P140</f>
        <v>0</v>
      </c>
      <c r="Q139" s="164"/>
      <c r="R139" s="165">
        <f>R140</f>
        <v>0</v>
      </c>
      <c r="S139" s="164"/>
      <c r="T139" s="166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9" t="s">
        <v>81</v>
      </c>
      <c r="AT139" s="167" t="s">
        <v>72</v>
      </c>
      <c r="AU139" s="167" t="s">
        <v>73</v>
      </c>
      <c r="AY139" s="159" t="s">
        <v>135</v>
      </c>
      <c r="BK139" s="168">
        <f>BK140</f>
        <v>0</v>
      </c>
    </row>
    <row r="140" s="2" customFormat="1" ht="16.5" customHeight="1">
      <c r="A140" s="38"/>
      <c r="B140" s="171"/>
      <c r="C140" s="172" t="s">
        <v>73</v>
      </c>
      <c r="D140" s="172" t="s">
        <v>138</v>
      </c>
      <c r="E140" s="173" t="s">
        <v>659</v>
      </c>
      <c r="F140" s="174" t="s">
        <v>660</v>
      </c>
      <c r="G140" s="175" t="s">
        <v>613</v>
      </c>
      <c r="H140" s="176">
        <v>6</v>
      </c>
      <c r="I140" s="177"/>
      <c r="J140" s="178">
        <f>ROUND(I140*H140,2)</f>
        <v>0</v>
      </c>
      <c r="K140" s="174" t="s">
        <v>1</v>
      </c>
      <c r="L140" s="39"/>
      <c r="M140" s="179" t="s">
        <v>1</v>
      </c>
      <c r="N140" s="180" t="s">
        <v>38</v>
      </c>
      <c r="O140" s="77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3" t="s">
        <v>136</v>
      </c>
      <c r="AT140" s="183" t="s">
        <v>138</v>
      </c>
      <c r="AU140" s="183" t="s">
        <v>81</v>
      </c>
      <c r="AY140" s="19" t="s">
        <v>135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9" t="s">
        <v>81</v>
      </c>
      <c r="BK140" s="184">
        <f>ROUND(I140*H140,2)</f>
        <v>0</v>
      </c>
      <c r="BL140" s="19" t="s">
        <v>136</v>
      </c>
      <c r="BM140" s="183" t="s">
        <v>208</v>
      </c>
    </row>
    <row r="141" s="12" customFormat="1" ht="25.92" customHeight="1">
      <c r="A141" s="12"/>
      <c r="B141" s="158"/>
      <c r="C141" s="12"/>
      <c r="D141" s="159" t="s">
        <v>72</v>
      </c>
      <c r="E141" s="160" t="s">
        <v>720</v>
      </c>
      <c r="F141" s="160" t="s">
        <v>674</v>
      </c>
      <c r="G141" s="12"/>
      <c r="H141" s="12"/>
      <c r="I141" s="161"/>
      <c r="J141" s="162">
        <f>BK141</f>
        <v>0</v>
      </c>
      <c r="K141" s="12"/>
      <c r="L141" s="158"/>
      <c r="M141" s="163"/>
      <c r="N141" s="164"/>
      <c r="O141" s="164"/>
      <c r="P141" s="165">
        <f>SUM(P142:P150)</f>
        <v>0</v>
      </c>
      <c r="Q141" s="164"/>
      <c r="R141" s="165">
        <f>SUM(R142:R150)</f>
        <v>0</v>
      </c>
      <c r="S141" s="164"/>
      <c r="T141" s="166">
        <f>SUM(T142:T150)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9" t="s">
        <v>81</v>
      </c>
      <c r="AT141" s="167" t="s">
        <v>72</v>
      </c>
      <c r="AU141" s="167" t="s">
        <v>73</v>
      </c>
      <c r="AY141" s="159" t="s">
        <v>135</v>
      </c>
      <c r="BK141" s="168">
        <f>SUM(BK142:BK150)</f>
        <v>0</v>
      </c>
    </row>
    <row r="142" s="2" customFormat="1" ht="16.5" customHeight="1">
      <c r="A142" s="38"/>
      <c r="B142" s="171"/>
      <c r="C142" s="172" t="s">
        <v>73</v>
      </c>
      <c r="D142" s="172" t="s">
        <v>138</v>
      </c>
      <c r="E142" s="173" t="s">
        <v>721</v>
      </c>
      <c r="F142" s="174" t="s">
        <v>722</v>
      </c>
      <c r="G142" s="175" t="s">
        <v>634</v>
      </c>
      <c r="H142" s="176">
        <v>13</v>
      </c>
      <c r="I142" s="177"/>
      <c r="J142" s="178">
        <f>ROUND(I142*H142,2)</f>
        <v>0</v>
      </c>
      <c r="K142" s="174" t="s">
        <v>1</v>
      </c>
      <c r="L142" s="39"/>
      <c r="M142" s="179" t="s">
        <v>1</v>
      </c>
      <c r="N142" s="180" t="s">
        <v>38</v>
      </c>
      <c r="O142" s="77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3" t="s">
        <v>136</v>
      </c>
      <c r="AT142" s="183" t="s">
        <v>138</v>
      </c>
      <c r="AU142" s="183" t="s">
        <v>81</v>
      </c>
      <c r="AY142" s="19" t="s">
        <v>135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9" t="s">
        <v>81</v>
      </c>
      <c r="BK142" s="184">
        <f>ROUND(I142*H142,2)</f>
        <v>0</v>
      </c>
      <c r="BL142" s="19" t="s">
        <v>136</v>
      </c>
      <c r="BM142" s="183" t="s">
        <v>222</v>
      </c>
    </row>
    <row r="143" s="2" customFormat="1" ht="24.15" customHeight="1">
      <c r="A143" s="38"/>
      <c r="B143" s="171"/>
      <c r="C143" s="172" t="s">
        <v>73</v>
      </c>
      <c r="D143" s="172" t="s">
        <v>138</v>
      </c>
      <c r="E143" s="173" t="s">
        <v>723</v>
      </c>
      <c r="F143" s="174" t="s">
        <v>724</v>
      </c>
      <c r="G143" s="175" t="s">
        <v>634</v>
      </c>
      <c r="H143" s="176">
        <v>7</v>
      </c>
      <c r="I143" s="177"/>
      <c r="J143" s="178">
        <f>ROUND(I143*H143,2)</f>
        <v>0</v>
      </c>
      <c r="K143" s="174" t="s">
        <v>1</v>
      </c>
      <c r="L143" s="39"/>
      <c r="M143" s="179" t="s">
        <v>1</v>
      </c>
      <c r="N143" s="180" t="s">
        <v>38</v>
      </c>
      <c r="O143" s="77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3" t="s">
        <v>136</v>
      </c>
      <c r="AT143" s="183" t="s">
        <v>138</v>
      </c>
      <c r="AU143" s="183" t="s">
        <v>81</v>
      </c>
      <c r="AY143" s="19" t="s">
        <v>135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9" t="s">
        <v>81</v>
      </c>
      <c r="BK143" s="184">
        <f>ROUND(I143*H143,2)</f>
        <v>0</v>
      </c>
      <c r="BL143" s="19" t="s">
        <v>136</v>
      </c>
      <c r="BM143" s="183" t="s">
        <v>234</v>
      </c>
    </row>
    <row r="144" s="2" customFormat="1" ht="16.5" customHeight="1">
      <c r="A144" s="38"/>
      <c r="B144" s="171"/>
      <c r="C144" s="172" t="s">
        <v>73</v>
      </c>
      <c r="D144" s="172" t="s">
        <v>138</v>
      </c>
      <c r="E144" s="173" t="s">
        <v>661</v>
      </c>
      <c r="F144" s="174" t="s">
        <v>725</v>
      </c>
      <c r="G144" s="175" t="s">
        <v>613</v>
      </c>
      <c r="H144" s="176">
        <v>5</v>
      </c>
      <c r="I144" s="177"/>
      <c r="J144" s="178">
        <f>ROUND(I144*H144,2)</f>
        <v>0</v>
      </c>
      <c r="K144" s="174" t="s">
        <v>1</v>
      </c>
      <c r="L144" s="39"/>
      <c r="M144" s="179" t="s">
        <v>1</v>
      </c>
      <c r="N144" s="180" t="s">
        <v>38</v>
      </c>
      <c r="O144" s="77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3" t="s">
        <v>136</v>
      </c>
      <c r="AT144" s="183" t="s">
        <v>138</v>
      </c>
      <c r="AU144" s="183" t="s">
        <v>81</v>
      </c>
      <c r="AY144" s="19" t="s">
        <v>135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9" t="s">
        <v>81</v>
      </c>
      <c r="BK144" s="184">
        <f>ROUND(I144*H144,2)</f>
        <v>0</v>
      </c>
      <c r="BL144" s="19" t="s">
        <v>136</v>
      </c>
      <c r="BM144" s="183" t="s">
        <v>241</v>
      </c>
    </row>
    <row r="145" s="2" customFormat="1" ht="16.5" customHeight="1">
      <c r="A145" s="38"/>
      <c r="B145" s="171"/>
      <c r="C145" s="172" t="s">
        <v>73</v>
      </c>
      <c r="D145" s="172" t="s">
        <v>138</v>
      </c>
      <c r="E145" s="173" t="s">
        <v>681</v>
      </c>
      <c r="F145" s="174" t="s">
        <v>682</v>
      </c>
      <c r="G145" s="175" t="s">
        <v>634</v>
      </c>
      <c r="H145" s="176">
        <v>1</v>
      </c>
      <c r="I145" s="177"/>
      <c r="J145" s="178">
        <f>ROUND(I145*H145,2)</f>
        <v>0</v>
      </c>
      <c r="K145" s="174" t="s">
        <v>1</v>
      </c>
      <c r="L145" s="39"/>
      <c r="M145" s="179" t="s">
        <v>1</v>
      </c>
      <c r="N145" s="180" t="s">
        <v>38</v>
      </c>
      <c r="O145" s="77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3" t="s">
        <v>136</v>
      </c>
      <c r="AT145" s="183" t="s">
        <v>138</v>
      </c>
      <c r="AU145" s="183" t="s">
        <v>81</v>
      </c>
      <c r="AY145" s="19" t="s">
        <v>135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9" t="s">
        <v>81</v>
      </c>
      <c r="BK145" s="184">
        <f>ROUND(I145*H145,2)</f>
        <v>0</v>
      </c>
      <c r="BL145" s="19" t="s">
        <v>136</v>
      </c>
      <c r="BM145" s="183" t="s">
        <v>249</v>
      </c>
    </row>
    <row r="146" s="2" customFormat="1" ht="16.5" customHeight="1">
      <c r="A146" s="38"/>
      <c r="B146" s="171"/>
      <c r="C146" s="172" t="s">
        <v>73</v>
      </c>
      <c r="D146" s="172" t="s">
        <v>138</v>
      </c>
      <c r="E146" s="173" t="s">
        <v>726</v>
      </c>
      <c r="F146" s="174" t="s">
        <v>727</v>
      </c>
      <c r="G146" s="175" t="s">
        <v>634</v>
      </c>
      <c r="H146" s="176">
        <v>3</v>
      </c>
      <c r="I146" s="177"/>
      <c r="J146" s="178">
        <f>ROUND(I146*H146,2)</f>
        <v>0</v>
      </c>
      <c r="K146" s="174" t="s">
        <v>1</v>
      </c>
      <c r="L146" s="39"/>
      <c r="M146" s="179" t="s">
        <v>1</v>
      </c>
      <c r="N146" s="180" t="s">
        <v>38</v>
      </c>
      <c r="O146" s="77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3" t="s">
        <v>136</v>
      </c>
      <c r="AT146" s="183" t="s">
        <v>138</v>
      </c>
      <c r="AU146" s="183" t="s">
        <v>81</v>
      </c>
      <c r="AY146" s="19" t="s">
        <v>135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9" t="s">
        <v>81</v>
      </c>
      <c r="BK146" s="184">
        <f>ROUND(I146*H146,2)</f>
        <v>0</v>
      </c>
      <c r="BL146" s="19" t="s">
        <v>136</v>
      </c>
      <c r="BM146" s="183" t="s">
        <v>258</v>
      </c>
    </row>
    <row r="147" s="2" customFormat="1" ht="21.75" customHeight="1">
      <c r="A147" s="38"/>
      <c r="B147" s="171"/>
      <c r="C147" s="172" t="s">
        <v>73</v>
      </c>
      <c r="D147" s="172" t="s">
        <v>138</v>
      </c>
      <c r="E147" s="173" t="s">
        <v>728</v>
      </c>
      <c r="F147" s="174" t="s">
        <v>729</v>
      </c>
      <c r="G147" s="175" t="s">
        <v>225</v>
      </c>
      <c r="H147" s="176">
        <v>5</v>
      </c>
      <c r="I147" s="177"/>
      <c r="J147" s="178">
        <f>ROUND(I147*H147,2)</f>
        <v>0</v>
      </c>
      <c r="K147" s="174" t="s">
        <v>1</v>
      </c>
      <c r="L147" s="39"/>
      <c r="M147" s="179" t="s">
        <v>1</v>
      </c>
      <c r="N147" s="180" t="s">
        <v>38</v>
      </c>
      <c r="O147" s="77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3" t="s">
        <v>136</v>
      </c>
      <c r="AT147" s="183" t="s">
        <v>138</v>
      </c>
      <c r="AU147" s="183" t="s">
        <v>81</v>
      </c>
      <c r="AY147" s="19" t="s">
        <v>135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9" t="s">
        <v>81</v>
      </c>
      <c r="BK147" s="184">
        <f>ROUND(I147*H147,2)</f>
        <v>0</v>
      </c>
      <c r="BL147" s="19" t="s">
        <v>136</v>
      </c>
      <c r="BM147" s="183" t="s">
        <v>268</v>
      </c>
    </row>
    <row r="148" s="2" customFormat="1" ht="16.5" customHeight="1">
      <c r="A148" s="38"/>
      <c r="B148" s="171"/>
      <c r="C148" s="172" t="s">
        <v>73</v>
      </c>
      <c r="D148" s="172" t="s">
        <v>138</v>
      </c>
      <c r="E148" s="173" t="s">
        <v>685</v>
      </c>
      <c r="F148" s="174" t="s">
        <v>686</v>
      </c>
      <c r="G148" s="175" t="s">
        <v>225</v>
      </c>
      <c r="H148" s="176">
        <v>50</v>
      </c>
      <c r="I148" s="177"/>
      <c r="J148" s="178">
        <f>ROUND(I148*H148,2)</f>
        <v>0</v>
      </c>
      <c r="K148" s="174" t="s">
        <v>1</v>
      </c>
      <c r="L148" s="39"/>
      <c r="M148" s="179" t="s">
        <v>1</v>
      </c>
      <c r="N148" s="180" t="s">
        <v>38</v>
      </c>
      <c r="O148" s="77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136</v>
      </c>
      <c r="AT148" s="183" t="s">
        <v>138</v>
      </c>
      <c r="AU148" s="183" t="s">
        <v>81</v>
      </c>
      <c r="AY148" s="19" t="s">
        <v>135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9" t="s">
        <v>81</v>
      </c>
      <c r="BK148" s="184">
        <f>ROUND(I148*H148,2)</f>
        <v>0</v>
      </c>
      <c r="BL148" s="19" t="s">
        <v>136</v>
      </c>
      <c r="BM148" s="183" t="s">
        <v>278</v>
      </c>
    </row>
    <row r="149" s="2" customFormat="1" ht="16.5" customHeight="1">
      <c r="A149" s="38"/>
      <c r="B149" s="171"/>
      <c r="C149" s="172" t="s">
        <v>73</v>
      </c>
      <c r="D149" s="172" t="s">
        <v>138</v>
      </c>
      <c r="E149" s="173" t="s">
        <v>730</v>
      </c>
      <c r="F149" s="174" t="s">
        <v>731</v>
      </c>
      <c r="G149" s="175" t="s">
        <v>225</v>
      </c>
      <c r="H149" s="176">
        <v>5</v>
      </c>
      <c r="I149" s="177"/>
      <c r="J149" s="178">
        <f>ROUND(I149*H149,2)</f>
        <v>0</v>
      </c>
      <c r="K149" s="174" t="s">
        <v>1</v>
      </c>
      <c r="L149" s="39"/>
      <c r="M149" s="179" t="s">
        <v>1</v>
      </c>
      <c r="N149" s="180" t="s">
        <v>38</v>
      </c>
      <c r="O149" s="77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3" t="s">
        <v>136</v>
      </c>
      <c r="AT149" s="183" t="s">
        <v>138</v>
      </c>
      <c r="AU149" s="183" t="s">
        <v>81</v>
      </c>
      <c r="AY149" s="19" t="s">
        <v>135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9" t="s">
        <v>81</v>
      </c>
      <c r="BK149" s="184">
        <f>ROUND(I149*H149,2)</f>
        <v>0</v>
      </c>
      <c r="BL149" s="19" t="s">
        <v>136</v>
      </c>
      <c r="BM149" s="183" t="s">
        <v>286</v>
      </c>
    </row>
    <row r="150" s="2" customFormat="1" ht="16.5" customHeight="1">
      <c r="A150" s="38"/>
      <c r="B150" s="171"/>
      <c r="C150" s="172" t="s">
        <v>73</v>
      </c>
      <c r="D150" s="172" t="s">
        <v>138</v>
      </c>
      <c r="E150" s="173" t="s">
        <v>663</v>
      </c>
      <c r="F150" s="174" t="s">
        <v>732</v>
      </c>
      <c r="G150" s="175" t="s">
        <v>634</v>
      </c>
      <c r="H150" s="176">
        <v>3</v>
      </c>
      <c r="I150" s="177"/>
      <c r="J150" s="178">
        <f>ROUND(I150*H150,2)</f>
        <v>0</v>
      </c>
      <c r="K150" s="174" t="s">
        <v>1</v>
      </c>
      <c r="L150" s="39"/>
      <c r="M150" s="179" t="s">
        <v>1</v>
      </c>
      <c r="N150" s="180" t="s">
        <v>38</v>
      </c>
      <c r="O150" s="77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3" t="s">
        <v>136</v>
      </c>
      <c r="AT150" s="183" t="s">
        <v>138</v>
      </c>
      <c r="AU150" s="183" t="s">
        <v>81</v>
      </c>
      <c r="AY150" s="19" t="s">
        <v>135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9" t="s">
        <v>81</v>
      </c>
      <c r="BK150" s="184">
        <f>ROUND(I150*H150,2)</f>
        <v>0</v>
      </c>
      <c r="BL150" s="19" t="s">
        <v>136</v>
      </c>
      <c r="BM150" s="183" t="s">
        <v>297</v>
      </c>
    </row>
    <row r="151" s="12" customFormat="1" ht="25.92" customHeight="1">
      <c r="A151" s="12"/>
      <c r="B151" s="158"/>
      <c r="C151" s="12"/>
      <c r="D151" s="159" t="s">
        <v>72</v>
      </c>
      <c r="E151" s="160" t="s">
        <v>733</v>
      </c>
      <c r="F151" s="160" t="s">
        <v>688</v>
      </c>
      <c r="G151" s="12"/>
      <c r="H151" s="12"/>
      <c r="I151" s="161"/>
      <c r="J151" s="162">
        <f>BK151</f>
        <v>0</v>
      </c>
      <c r="K151" s="12"/>
      <c r="L151" s="158"/>
      <c r="M151" s="163"/>
      <c r="N151" s="164"/>
      <c r="O151" s="164"/>
      <c r="P151" s="165">
        <f>SUM(P152:P154)</f>
        <v>0</v>
      </c>
      <c r="Q151" s="164"/>
      <c r="R151" s="165">
        <f>SUM(R152:R154)</f>
        <v>0</v>
      </c>
      <c r="S151" s="164"/>
      <c r="T151" s="166">
        <f>SUM(T152:T154)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59" t="s">
        <v>81</v>
      </c>
      <c r="AT151" s="167" t="s">
        <v>72</v>
      </c>
      <c r="AU151" s="167" t="s">
        <v>73</v>
      </c>
      <c r="AY151" s="159" t="s">
        <v>135</v>
      </c>
      <c r="BK151" s="168">
        <f>SUM(BK152:BK154)</f>
        <v>0</v>
      </c>
    </row>
    <row r="152" s="2" customFormat="1" ht="16.5" customHeight="1">
      <c r="A152" s="38"/>
      <c r="B152" s="171"/>
      <c r="C152" s="172" t="s">
        <v>73</v>
      </c>
      <c r="D152" s="172" t="s">
        <v>138</v>
      </c>
      <c r="E152" s="173" t="s">
        <v>689</v>
      </c>
      <c r="F152" s="174" t="s">
        <v>690</v>
      </c>
      <c r="G152" s="175" t="s">
        <v>634</v>
      </c>
      <c r="H152" s="176">
        <v>4</v>
      </c>
      <c r="I152" s="177"/>
      <c r="J152" s="178">
        <f>ROUND(I152*H152,2)</f>
        <v>0</v>
      </c>
      <c r="K152" s="174" t="s">
        <v>1</v>
      </c>
      <c r="L152" s="39"/>
      <c r="M152" s="179" t="s">
        <v>1</v>
      </c>
      <c r="N152" s="180" t="s">
        <v>38</v>
      </c>
      <c r="O152" s="77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3" t="s">
        <v>136</v>
      </c>
      <c r="AT152" s="183" t="s">
        <v>138</v>
      </c>
      <c r="AU152" s="183" t="s">
        <v>81</v>
      </c>
      <c r="AY152" s="19" t="s">
        <v>135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9" t="s">
        <v>81</v>
      </c>
      <c r="BK152" s="184">
        <f>ROUND(I152*H152,2)</f>
        <v>0</v>
      </c>
      <c r="BL152" s="19" t="s">
        <v>136</v>
      </c>
      <c r="BM152" s="183" t="s">
        <v>309</v>
      </c>
    </row>
    <row r="153" s="2" customFormat="1" ht="16.5" customHeight="1">
      <c r="A153" s="38"/>
      <c r="B153" s="171"/>
      <c r="C153" s="172" t="s">
        <v>73</v>
      </c>
      <c r="D153" s="172" t="s">
        <v>138</v>
      </c>
      <c r="E153" s="173" t="s">
        <v>734</v>
      </c>
      <c r="F153" s="174" t="s">
        <v>735</v>
      </c>
      <c r="G153" s="175" t="s">
        <v>225</v>
      </c>
      <c r="H153" s="176">
        <v>5</v>
      </c>
      <c r="I153" s="177"/>
      <c r="J153" s="178">
        <f>ROUND(I153*H153,2)</f>
        <v>0</v>
      </c>
      <c r="K153" s="174" t="s">
        <v>1</v>
      </c>
      <c r="L153" s="39"/>
      <c r="M153" s="179" t="s">
        <v>1</v>
      </c>
      <c r="N153" s="180" t="s">
        <v>38</v>
      </c>
      <c r="O153" s="77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3" t="s">
        <v>136</v>
      </c>
      <c r="AT153" s="183" t="s">
        <v>138</v>
      </c>
      <c r="AU153" s="183" t="s">
        <v>81</v>
      </c>
      <c r="AY153" s="19" t="s">
        <v>135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9" t="s">
        <v>81</v>
      </c>
      <c r="BK153" s="184">
        <f>ROUND(I153*H153,2)</f>
        <v>0</v>
      </c>
      <c r="BL153" s="19" t="s">
        <v>136</v>
      </c>
      <c r="BM153" s="183" t="s">
        <v>319</v>
      </c>
    </row>
    <row r="154" s="2" customFormat="1" ht="16.5" customHeight="1">
      <c r="A154" s="38"/>
      <c r="B154" s="171"/>
      <c r="C154" s="172" t="s">
        <v>73</v>
      </c>
      <c r="D154" s="172" t="s">
        <v>138</v>
      </c>
      <c r="E154" s="173" t="s">
        <v>736</v>
      </c>
      <c r="F154" s="174" t="s">
        <v>737</v>
      </c>
      <c r="G154" s="175" t="s">
        <v>225</v>
      </c>
      <c r="H154" s="176">
        <v>5</v>
      </c>
      <c r="I154" s="177"/>
      <c r="J154" s="178">
        <f>ROUND(I154*H154,2)</f>
        <v>0</v>
      </c>
      <c r="K154" s="174" t="s">
        <v>1</v>
      </c>
      <c r="L154" s="39"/>
      <c r="M154" s="227" t="s">
        <v>1</v>
      </c>
      <c r="N154" s="228" t="s">
        <v>38</v>
      </c>
      <c r="O154" s="229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3" t="s">
        <v>136</v>
      </c>
      <c r="AT154" s="183" t="s">
        <v>138</v>
      </c>
      <c r="AU154" s="183" t="s">
        <v>81</v>
      </c>
      <c r="AY154" s="19" t="s">
        <v>135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9" t="s">
        <v>81</v>
      </c>
      <c r="BK154" s="184">
        <f>ROUND(I154*H154,2)</f>
        <v>0</v>
      </c>
      <c r="BL154" s="19" t="s">
        <v>136</v>
      </c>
      <c r="BM154" s="183" t="s">
        <v>329</v>
      </c>
    </row>
    <row r="155" s="2" customFormat="1" ht="6.96" customHeight="1">
      <c r="A155" s="38"/>
      <c r="B155" s="60"/>
      <c r="C155" s="61"/>
      <c r="D155" s="61"/>
      <c r="E155" s="61"/>
      <c r="F155" s="61"/>
      <c r="G155" s="61"/>
      <c r="H155" s="61"/>
      <c r="I155" s="61"/>
      <c r="J155" s="61"/>
      <c r="K155" s="61"/>
      <c r="L155" s="39"/>
      <c r="M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</sheetData>
  <autoFilter ref="C124:K15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96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Rekonstrukce foyer a vytápění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97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738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20. 9. 2023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ROUND(J117,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ROUND((SUM(BE117:BE129)),  2)</f>
        <v>0</v>
      </c>
      <c r="G33" s="38"/>
      <c r="H33" s="38"/>
      <c r="I33" s="128">
        <v>0.20999999999999999</v>
      </c>
      <c r="J33" s="127">
        <f>ROUND(((SUM(BE117:BE129))*I33),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ROUND((SUM(BF117:BF129)),  2)</f>
        <v>0</v>
      </c>
      <c r="G34" s="38"/>
      <c r="H34" s="38"/>
      <c r="I34" s="128">
        <v>0.14999999999999999</v>
      </c>
      <c r="J34" s="127">
        <f>ROUND(((SUM(BF117:BF129))*I34),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ROUND((SUM(BG117:BG129)),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ROUND((SUM(BH117:BH129)),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ROUND((SUM(BI117:BI129)),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Rekonstrukce foyer a vytápění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VON - Vedlejší a ostatní náklady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20. 9. 2023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101</v>
      </c>
      <c r="D94" s="129"/>
      <c r="E94" s="129"/>
      <c r="F94" s="129"/>
      <c r="G94" s="129"/>
      <c r="H94" s="129"/>
      <c r="I94" s="129"/>
      <c r="J94" s="138" t="s">
        <v>102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103</v>
      </c>
      <c r="D96" s="38"/>
      <c r="E96" s="38"/>
      <c r="F96" s="38"/>
      <c r="G96" s="38"/>
      <c r="H96" s="38"/>
      <c r="I96" s="38"/>
      <c r="J96" s="96">
        <f>J117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104</v>
      </c>
    </row>
    <row r="97" s="9" customFormat="1" ht="24.96" customHeight="1">
      <c r="A97" s="9"/>
      <c r="B97" s="140"/>
      <c r="C97" s="9"/>
      <c r="D97" s="141" t="s">
        <v>739</v>
      </c>
      <c r="E97" s="142"/>
      <c r="F97" s="142"/>
      <c r="G97" s="142"/>
      <c r="H97" s="142"/>
      <c r="I97" s="142"/>
      <c r="J97" s="143">
        <f>J118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38"/>
      <c r="D98" s="38"/>
      <c r="E98" s="38"/>
      <c r="F98" s="38"/>
      <c r="G98" s="38"/>
      <c r="H98" s="38"/>
      <c r="I98" s="38"/>
      <c r="J98" s="38"/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55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120</v>
      </c>
      <c r="D104" s="38"/>
      <c r="E104" s="38"/>
      <c r="F104" s="38"/>
      <c r="G104" s="38"/>
      <c r="H104" s="38"/>
      <c r="I104" s="38"/>
      <c r="J104" s="38"/>
      <c r="K104" s="38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38"/>
      <c r="D105" s="38"/>
      <c r="E105" s="38"/>
      <c r="F105" s="38"/>
      <c r="G105" s="38"/>
      <c r="H105" s="38"/>
      <c r="I105" s="38"/>
      <c r="J105" s="38"/>
      <c r="K105" s="38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38"/>
      <c r="E106" s="38"/>
      <c r="F106" s="38"/>
      <c r="G106" s="38"/>
      <c r="H106" s="38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38"/>
      <c r="D107" s="38"/>
      <c r="E107" s="121" t="str">
        <f>E7</f>
        <v>Rekonstrukce foyer a vytápění</v>
      </c>
      <c r="F107" s="32"/>
      <c r="G107" s="32"/>
      <c r="H107" s="32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97</v>
      </c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38"/>
      <c r="D109" s="38"/>
      <c r="E109" s="67" t="str">
        <f>E9</f>
        <v>VON - Vedlejší a ostatní náklady</v>
      </c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38"/>
      <c r="E111" s="38"/>
      <c r="F111" s="27" t="str">
        <f>F12</f>
        <v xml:space="preserve"> </v>
      </c>
      <c r="G111" s="38"/>
      <c r="H111" s="38"/>
      <c r="I111" s="32" t="s">
        <v>22</v>
      </c>
      <c r="J111" s="69" t="str">
        <f>IF(J12="","",J12)</f>
        <v>20. 9. 2023</v>
      </c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38"/>
      <c r="E113" s="38"/>
      <c r="F113" s="27" t="str">
        <f>E15</f>
        <v xml:space="preserve"> </v>
      </c>
      <c r="G113" s="38"/>
      <c r="H113" s="38"/>
      <c r="I113" s="32" t="s">
        <v>29</v>
      </c>
      <c r="J113" s="36" t="str">
        <f>E21</f>
        <v xml:space="preserve"> </v>
      </c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27</v>
      </c>
      <c r="D114" s="38"/>
      <c r="E114" s="38"/>
      <c r="F114" s="27" t="str">
        <f>IF(E18="","",E18)</f>
        <v>Vyplň údaj</v>
      </c>
      <c r="G114" s="38"/>
      <c r="H114" s="38"/>
      <c r="I114" s="32" t="s">
        <v>31</v>
      </c>
      <c r="J114" s="36" t="str">
        <f>E24</f>
        <v xml:space="preserve"> </v>
      </c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48"/>
      <c r="B116" s="149"/>
      <c r="C116" s="150" t="s">
        <v>121</v>
      </c>
      <c r="D116" s="151" t="s">
        <v>58</v>
      </c>
      <c r="E116" s="151" t="s">
        <v>54</v>
      </c>
      <c r="F116" s="151" t="s">
        <v>55</v>
      </c>
      <c r="G116" s="151" t="s">
        <v>122</v>
      </c>
      <c r="H116" s="151" t="s">
        <v>123</v>
      </c>
      <c r="I116" s="151" t="s">
        <v>124</v>
      </c>
      <c r="J116" s="151" t="s">
        <v>102</v>
      </c>
      <c r="K116" s="152" t="s">
        <v>125</v>
      </c>
      <c r="L116" s="153"/>
      <c r="M116" s="86" t="s">
        <v>1</v>
      </c>
      <c r="N116" s="87" t="s">
        <v>37</v>
      </c>
      <c r="O116" s="87" t="s">
        <v>126</v>
      </c>
      <c r="P116" s="87" t="s">
        <v>127</v>
      </c>
      <c r="Q116" s="87" t="s">
        <v>128</v>
      </c>
      <c r="R116" s="87" t="s">
        <v>129</v>
      </c>
      <c r="S116" s="87" t="s">
        <v>130</v>
      </c>
      <c r="T116" s="88" t="s">
        <v>131</v>
      </c>
      <c r="U116" s="148"/>
      <c r="V116" s="148"/>
      <c r="W116" s="148"/>
      <c r="X116" s="148"/>
      <c r="Y116" s="148"/>
      <c r="Z116" s="148"/>
      <c r="AA116" s="148"/>
      <c r="AB116" s="148"/>
      <c r="AC116" s="148"/>
      <c r="AD116" s="148"/>
      <c r="AE116" s="148"/>
    </row>
    <row r="117" s="2" customFormat="1" ht="22.8" customHeight="1">
      <c r="A117" s="38"/>
      <c r="B117" s="39"/>
      <c r="C117" s="93" t="s">
        <v>132</v>
      </c>
      <c r="D117" s="38"/>
      <c r="E117" s="38"/>
      <c r="F117" s="38"/>
      <c r="G117" s="38"/>
      <c r="H117" s="38"/>
      <c r="I117" s="38"/>
      <c r="J117" s="154">
        <f>BK117</f>
        <v>0</v>
      </c>
      <c r="K117" s="38"/>
      <c r="L117" s="39"/>
      <c r="M117" s="89"/>
      <c r="N117" s="73"/>
      <c r="O117" s="90"/>
      <c r="P117" s="155">
        <f>P118</f>
        <v>0</v>
      </c>
      <c r="Q117" s="90"/>
      <c r="R117" s="155">
        <f>R118</f>
        <v>0</v>
      </c>
      <c r="S117" s="90"/>
      <c r="T117" s="156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9" t="s">
        <v>72</v>
      </c>
      <c r="AU117" s="19" t="s">
        <v>104</v>
      </c>
      <c r="BK117" s="157">
        <f>BK118</f>
        <v>0</v>
      </c>
    </row>
    <row r="118" s="12" customFormat="1" ht="25.92" customHeight="1">
      <c r="A118" s="12"/>
      <c r="B118" s="158"/>
      <c r="C118" s="12"/>
      <c r="D118" s="159" t="s">
        <v>72</v>
      </c>
      <c r="E118" s="160" t="s">
        <v>740</v>
      </c>
      <c r="F118" s="160" t="s">
        <v>741</v>
      </c>
      <c r="G118" s="12"/>
      <c r="H118" s="12"/>
      <c r="I118" s="161"/>
      <c r="J118" s="162">
        <f>BK118</f>
        <v>0</v>
      </c>
      <c r="K118" s="12"/>
      <c r="L118" s="158"/>
      <c r="M118" s="163"/>
      <c r="N118" s="164"/>
      <c r="O118" s="164"/>
      <c r="P118" s="165">
        <f>SUM(P119:P129)</f>
        <v>0</v>
      </c>
      <c r="Q118" s="164"/>
      <c r="R118" s="165">
        <f>SUM(R119:R129)</f>
        <v>0</v>
      </c>
      <c r="S118" s="164"/>
      <c r="T118" s="166">
        <f>SUM(T119:T129)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9" t="s">
        <v>164</v>
      </c>
      <c r="AT118" s="167" t="s">
        <v>72</v>
      </c>
      <c r="AU118" s="167" t="s">
        <v>73</v>
      </c>
      <c r="AY118" s="159" t="s">
        <v>135</v>
      </c>
      <c r="BK118" s="168">
        <f>SUM(BK119:BK129)</f>
        <v>0</v>
      </c>
    </row>
    <row r="119" s="2" customFormat="1" ht="16.5" customHeight="1">
      <c r="A119" s="38"/>
      <c r="B119" s="171"/>
      <c r="C119" s="172" t="s">
        <v>136</v>
      </c>
      <c r="D119" s="172" t="s">
        <v>138</v>
      </c>
      <c r="E119" s="173" t="s">
        <v>742</v>
      </c>
      <c r="F119" s="174" t="s">
        <v>743</v>
      </c>
      <c r="G119" s="175" t="s">
        <v>358</v>
      </c>
      <c r="H119" s="176">
        <v>1</v>
      </c>
      <c r="I119" s="177"/>
      <c r="J119" s="178">
        <f>ROUND(I119*H119,2)</f>
        <v>0</v>
      </c>
      <c r="K119" s="174" t="s">
        <v>744</v>
      </c>
      <c r="L119" s="39"/>
      <c r="M119" s="179" t="s">
        <v>1</v>
      </c>
      <c r="N119" s="180" t="s">
        <v>38</v>
      </c>
      <c r="O119" s="77"/>
      <c r="P119" s="181">
        <f>O119*H119</f>
        <v>0</v>
      </c>
      <c r="Q119" s="181">
        <v>0</v>
      </c>
      <c r="R119" s="181">
        <f>Q119*H119</f>
        <v>0</v>
      </c>
      <c r="S119" s="181">
        <v>0</v>
      </c>
      <c r="T119" s="18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83" t="s">
        <v>745</v>
      </c>
      <c r="AT119" s="183" t="s">
        <v>138</v>
      </c>
      <c r="AU119" s="183" t="s">
        <v>81</v>
      </c>
      <c r="AY119" s="19" t="s">
        <v>135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9" t="s">
        <v>81</v>
      </c>
      <c r="BK119" s="184">
        <f>ROUND(I119*H119,2)</f>
        <v>0</v>
      </c>
      <c r="BL119" s="19" t="s">
        <v>745</v>
      </c>
      <c r="BM119" s="183" t="s">
        <v>746</v>
      </c>
    </row>
    <row r="120" s="13" customFormat="1">
      <c r="A120" s="13"/>
      <c r="B120" s="185"/>
      <c r="C120" s="13"/>
      <c r="D120" s="186" t="s">
        <v>143</v>
      </c>
      <c r="E120" s="187" t="s">
        <v>1</v>
      </c>
      <c r="F120" s="188" t="s">
        <v>747</v>
      </c>
      <c r="G120" s="13"/>
      <c r="H120" s="187" t="s">
        <v>1</v>
      </c>
      <c r="I120" s="189"/>
      <c r="J120" s="13"/>
      <c r="K120" s="13"/>
      <c r="L120" s="185"/>
      <c r="M120" s="190"/>
      <c r="N120" s="191"/>
      <c r="O120" s="191"/>
      <c r="P120" s="191"/>
      <c r="Q120" s="191"/>
      <c r="R120" s="191"/>
      <c r="S120" s="191"/>
      <c r="T120" s="19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87" t="s">
        <v>143</v>
      </c>
      <c r="AU120" s="187" t="s">
        <v>81</v>
      </c>
      <c r="AV120" s="13" t="s">
        <v>81</v>
      </c>
      <c r="AW120" s="13" t="s">
        <v>30</v>
      </c>
      <c r="AX120" s="13" t="s">
        <v>73</v>
      </c>
      <c r="AY120" s="187" t="s">
        <v>135</v>
      </c>
    </row>
    <row r="121" s="14" customFormat="1">
      <c r="A121" s="14"/>
      <c r="B121" s="193"/>
      <c r="C121" s="14"/>
      <c r="D121" s="186" t="s">
        <v>143</v>
      </c>
      <c r="E121" s="194" t="s">
        <v>1</v>
      </c>
      <c r="F121" s="195" t="s">
        <v>81</v>
      </c>
      <c r="G121" s="14"/>
      <c r="H121" s="196">
        <v>1</v>
      </c>
      <c r="I121" s="197"/>
      <c r="J121" s="14"/>
      <c r="K121" s="14"/>
      <c r="L121" s="193"/>
      <c r="M121" s="198"/>
      <c r="N121" s="199"/>
      <c r="O121" s="199"/>
      <c r="P121" s="199"/>
      <c r="Q121" s="199"/>
      <c r="R121" s="199"/>
      <c r="S121" s="199"/>
      <c r="T121" s="20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194" t="s">
        <v>143</v>
      </c>
      <c r="AU121" s="194" t="s">
        <v>81</v>
      </c>
      <c r="AV121" s="14" t="s">
        <v>83</v>
      </c>
      <c r="AW121" s="14" t="s">
        <v>30</v>
      </c>
      <c r="AX121" s="14" t="s">
        <v>73</v>
      </c>
      <c r="AY121" s="194" t="s">
        <v>135</v>
      </c>
    </row>
    <row r="122" s="15" customFormat="1">
      <c r="A122" s="15"/>
      <c r="B122" s="201"/>
      <c r="C122" s="15"/>
      <c r="D122" s="186" t="s">
        <v>143</v>
      </c>
      <c r="E122" s="202" t="s">
        <v>1</v>
      </c>
      <c r="F122" s="203" t="s">
        <v>146</v>
      </c>
      <c r="G122" s="15"/>
      <c r="H122" s="204">
        <v>1</v>
      </c>
      <c r="I122" s="205"/>
      <c r="J122" s="15"/>
      <c r="K122" s="15"/>
      <c r="L122" s="201"/>
      <c r="M122" s="206"/>
      <c r="N122" s="207"/>
      <c r="O122" s="207"/>
      <c r="P122" s="207"/>
      <c r="Q122" s="207"/>
      <c r="R122" s="207"/>
      <c r="S122" s="207"/>
      <c r="T122" s="208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02" t="s">
        <v>143</v>
      </c>
      <c r="AU122" s="202" t="s">
        <v>81</v>
      </c>
      <c r="AV122" s="15" t="s">
        <v>136</v>
      </c>
      <c r="AW122" s="15" t="s">
        <v>30</v>
      </c>
      <c r="AX122" s="15" t="s">
        <v>81</v>
      </c>
      <c r="AY122" s="202" t="s">
        <v>135</v>
      </c>
    </row>
    <row r="123" s="2" customFormat="1" ht="24.15" customHeight="1">
      <c r="A123" s="38"/>
      <c r="B123" s="171"/>
      <c r="C123" s="172" t="s">
        <v>164</v>
      </c>
      <c r="D123" s="172" t="s">
        <v>138</v>
      </c>
      <c r="E123" s="173" t="s">
        <v>748</v>
      </c>
      <c r="F123" s="174" t="s">
        <v>749</v>
      </c>
      <c r="G123" s="175" t="s">
        <v>358</v>
      </c>
      <c r="H123" s="176">
        <v>1</v>
      </c>
      <c r="I123" s="177"/>
      <c r="J123" s="178">
        <f>ROUND(I123*H123,2)</f>
        <v>0</v>
      </c>
      <c r="K123" s="174" t="s">
        <v>744</v>
      </c>
      <c r="L123" s="39"/>
      <c r="M123" s="179" t="s">
        <v>1</v>
      </c>
      <c r="N123" s="180" t="s">
        <v>38</v>
      </c>
      <c r="O123" s="77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3" t="s">
        <v>745</v>
      </c>
      <c r="AT123" s="183" t="s">
        <v>138</v>
      </c>
      <c r="AU123" s="183" t="s">
        <v>81</v>
      </c>
      <c r="AY123" s="19" t="s">
        <v>135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9" t="s">
        <v>81</v>
      </c>
      <c r="BK123" s="184">
        <f>ROUND(I123*H123,2)</f>
        <v>0</v>
      </c>
      <c r="BL123" s="19" t="s">
        <v>745</v>
      </c>
      <c r="BM123" s="183" t="s">
        <v>750</v>
      </c>
    </row>
    <row r="124" s="2" customFormat="1" ht="16.5" customHeight="1">
      <c r="A124" s="38"/>
      <c r="B124" s="171"/>
      <c r="C124" s="172" t="s">
        <v>157</v>
      </c>
      <c r="D124" s="172" t="s">
        <v>138</v>
      </c>
      <c r="E124" s="173" t="s">
        <v>751</v>
      </c>
      <c r="F124" s="174" t="s">
        <v>752</v>
      </c>
      <c r="G124" s="175" t="s">
        <v>358</v>
      </c>
      <c r="H124" s="176">
        <v>1</v>
      </c>
      <c r="I124" s="177"/>
      <c r="J124" s="178">
        <f>ROUND(I124*H124,2)</f>
        <v>0</v>
      </c>
      <c r="K124" s="174" t="s">
        <v>744</v>
      </c>
      <c r="L124" s="39"/>
      <c r="M124" s="179" t="s">
        <v>1</v>
      </c>
      <c r="N124" s="180" t="s">
        <v>38</v>
      </c>
      <c r="O124" s="77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3" t="s">
        <v>745</v>
      </c>
      <c r="AT124" s="183" t="s">
        <v>138</v>
      </c>
      <c r="AU124" s="183" t="s">
        <v>81</v>
      </c>
      <c r="AY124" s="19" t="s">
        <v>135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9" t="s">
        <v>81</v>
      </c>
      <c r="BK124" s="184">
        <f>ROUND(I124*H124,2)</f>
        <v>0</v>
      </c>
      <c r="BL124" s="19" t="s">
        <v>745</v>
      </c>
      <c r="BM124" s="183" t="s">
        <v>753</v>
      </c>
    </row>
    <row r="125" s="2" customFormat="1" ht="16.5" customHeight="1">
      <c r="A125" s="38"/>
      <c r="B125" s="171"/>
      <c r="C125" s="172" t="s">
        <v>81</v>
      </c>
      <c r="D125" s="172" t="s">
        <v>138</v>
      </c>
      <c r="E125" s="173" t="s">
        <v>754</v>
      </c>
      <c r="F125" s="174" t="s">
        <v>755</v>
      </c>
      <c r="G125" s="175" t="s">
        <v>358</v>
      </c>
      <c r="H125" s="176">
        <v>1</v>
      </c>
      <c r="I125" s="177"/>
      <c r="J125" s="178">
        <f>ROUND(I125*H125,2)</f>
        <v>0</v>
      </c>
      <c r="K125" s="174" t="s">
        <v>744</v>
      </c>
      <c r="L125" s="39"/>
      <c r="M125" s="179" t="s">
        <v>1</v>
      </c>
      <c r="N125" s="180" t="s">
        <v>38</v>
      </c>
      <c r="O125" s="77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3" t="s">
        <v>745</v>
      </c>
      <c r="AT125" s="183" t="s">
        <v>138</v>
      </c>
      <c r="AU125" s="183" t="s">
        <v>81</v>
      </c>
      <c r="AY125" s="19" t="s">
        <v>135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9" t="s">
        <v>81</v>
      </c>
      <c r="BK125" s="184">
        <f>ROUND(I125*H125,2)</f>
        <v>0</v>
      </c>
      <c r="BL125" s="19" t="s">
        <v>745</v>
      </c>
      <c r="BM125" s="183" t="s">
        <v>756</v>
      </c>
    </row>
    <row r="126" s="2" customFormat="1" ht="24.15" customHeight="1">
      <c r="A126" s="38"/>
      <c r="B126" s="171"/>
      <c r="C126" s="172" t="s">
        <v>171</v>
      </c>
      <c r="D126" s="172" t="s">
        <v>138</v>
      </c>
      <c r="E126" s="173" t="s">
        <v>757</v>
      </c>
      <c r="F126" s="174" t="s">
        <v>758</v>
      </c>
      <c r="G126" s="175" t="s">
        <v>358</v>
      </c>
      <c r="H126" s="176">
        <v>1</v>
      </c>
      <c r="I126" s="177"/>
      <c r="J126" s="178">
        <f>ROUND(I126*H126,2)</f>
        <v>0</v>
      </c>
      <c r="K126" s="174" t="s">
        <v>1</v>
      </c>
      <c r="L126" s="39"/>
      <c r="M126" s="179" t="s">
        <v>1</v>
      </c>
      <c r="N126" s="180" t="s">
        <v>38</v>
      </c>
      <c r="O126" s="77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3" t="s">
        <v>745</v>
      </c>
      <c r="AT126" s="183" t="s">
        <v>138</v>
      </c>
      <c r="AU126" s="183" t="s">
        <v>81</v>
      </c>
      <c r="AY126" s="19" t="s">
        <v>135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9" t="s">
        <v>81</v>
      </c>
      <c r="BK126" s="184">
        <f>ROUND(I126*H126,2)</f>
        <v>0</v>
      </c>
      <c r="BL126" s="19" t="s">
        <v>745</v>
      </c>
      <c r="BM126" s="183" t="s">
        <v>759</v>
      </c>
    </row>
    <row r="127" s="2" customFormat="1" ht="24.15" customHeight="1">
      <c r="A127" s="38"/>
      <c r="B127" s="171"/>
      <c r="C127" s="172" t="s">
        <v>83</v>
      </c>
      <c r="D127" s="172" t="s">
        <v>138</v>
      </c>
      <c r="E127" s="173" t="s">
        <v>760</v>
      </c>
      <c r="F127" s="174" t="s">
        <v>761</v>
      </c>
      <c r="G127" s="175" t="s">
        <v>358</v>
      </c>
      <c r="H127" s="176">
        <v>1</v>
      </c>
      <c r="I127" s="177"/>
      <c r="J127" s="178">
        <f>ROUND(I127*H127,2)</f>
        <v>0</v>
      </c>
      <c r="K127" s="174" t="s">
        <v>744</v>
      </c>
      <c r="L127" s="39"/>
      <c r="M127" s="179" t="s">
        <v>1</v>
      </c>
      <c r="N127" s="180" t="s">
        <v>38</v>
      </c>
      <c r="O127" s="77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3" t="s">
        <v>745</v>
      </c>
      <c r="AT127" s="183" t="s">
        <v>138</v>
      </c>
      <c r="AU127" s="183" t="s">
        <v>81</v>
      </c>
      <c r="AY127" s="19" t="s">
        <v>135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9" t="s">
        <v>81</v>
      </c>
      <c r="BK127" s="184">
        <f>ROUND(I127*H127,2)</f>
        <v>0</v>
      </c>
      <c r="BL127" s="19" t="s">
        <v>745</v>
      </c>
      <c r="BM127" s="183" t="s">
        <v>762</v>
      </c>
    </row>
    <row r="128" s="2" customFormat="1" ht="16.5" customHeight="1">
      <c r="A128" s="38"/>
      <c r="B128" s="171"/>
      <c r="C128" s="172" t="s">
        <v>153</v>
      </c>
      <c r="D128" s="172" t="s">
        <v>138</v>
      </c>
      <c r="E128" s="173" t="s">
        <v>763</v>
      </c>
      <c r="F128" s="174" t="s">
        <v>764</v>
      </c>
      <c r="G128" s="175" t="s">
        <v>358</v>
      </c>
      <c r="H128" s="176">
        <v>1</v>
      </c>
      <c r="I128" s="177"/>
      <c r="J128" s="178">
        <f>ROUND(I128*H128,2)</f>
        <v>0</v>
      </c>
      <c r="K128" s="174" t="s">
        <v>765</v>
      </c>
      <c r="L128" s="39"/>
      <c r="M128" s="179" t="s">
        <v>1</v>
      </c>
      <c r="N128" s="180" t="s">
        <v>38</v>
      </c>
      <c r="O128" s="77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3" t="s">
        <v>745</v>
      </c>
      <c r="AT128" s="183" t="s">
        <v>138</v>
      </c>
      <c r="AU128" s="183" t="s">
        <v>81</v>
      </c>
      <c r="AY128" s="19" t="s">
        <v>135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9" t="s">
        <v>81</v>
      </c>
      <c r="BK128" s="184">
        <f>ROUND(I128*H128,2)</f>
        <v>0</v>
      </c>
      <c r="BL128" s="19" t="s">
        <v>745</v>
      </c>
      <c r="BM128" s="183" t="s">
        <v>766</v>
      </c>
    </row>
    <row r="129" s="2" customFormat="1" ht="16.5" customHeight="1">
      <c r="A129" s="38"/>
      <c r="B129" s="171"/>
      <c r="C129" s="172" t="s">
        <v>175</v>
      </c>
      <c r="D129" s="172" t="s">
        <v>138</v>
      </c>
      <c r="E129" s="173" t="s">
        <v>767</v>
      </c>
      <c r="F129" s="174" t="s">
        <v>768</v>
      </c>
      <c r="G129" s="175" t="s">
        <v>358</v>
      </c>
      <c r="H129" s="176">
        <v>1</v>
      </c>
      <c r="I129" s="177"/>
      <c r="J129" s="178">
        <f>ROUND(I129*H129,2)</f>
        <v>0</v>
      </c>
      <c r="K129" s="174" t="s">
        <v>150</v>
      </c>
      <c r="L129" s="39"/>
      <c r="M129" s="227" t="s">
        <v>1</v>
      </c>
      <c r="N129" s="228" t="s">
        <v>38</v>
      </c>
      <c r="O129" s="229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3" t="s">
        <v>745</v>
      </c>
      <c r="AT129" s="183" t="s">
        <v>138</v>
      </c>
      <c r="AU129" s="183" t="s">
        <v>81</v>
      </c>
      <c r="AY129" s="19" t="s">
        <v>135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9" t="s">
        <v>81</v>
      </c>
      <c r="BK129" s="184">
        <f>ROUND(I129*H129,2)</f>
        <v>0</v>
      </c>
      <c r="BL129" s="19" t="s">
        <v>745</v>
      </c>
      <c r="BM129" s="183" t="s">
        <v>769</v>
      </c>
    </row>
    <row r="130" s="2" customFormat="1" ht="6.96" customHeight="1">
      <c r="A130" s="38"/>
      <c r="B130" s="60"/>
      <c r="C130" s="61"/>
      <c r="D130" s="61"/>
      <c r="E130" s="61"/>
      <c r="F130" s="61"/>
      <c r="G130" s="61"/>
      <c r="H130" s="61"/>
      <c r="I130" s="61"/>
      <c r="J130" s="61"/>
      <c r="K130" s="61"/>
      <c r="L130" s="39"/>
      <c r="M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</sheetData>
  <autoFilter ref="C116:K12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Aigel</dc:creator>
  <cp:lastModifiedBy>Petr Aigel</cp:lastModifiedBy>
  <dcterms:created xsi:type="dcterms:W3CDTF">2023-11-07T15:07:49Z</dcterms:created>
  <dcterms:modified xsi:type="dcterms:W3CDTF">2023-11-07T15:07:53Z</dcterms:modified>
</cp:coreProperties>
</file>