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Fenyk\OneDrive - AV MEDIA, a.s\Plocha\"/>
    </mc:Choice>
  </mc:AlternateContent>
  <xr:revisionPtr revIDLastSave="0" documentId="13_ncr:1_{0F5B74B4-2D17-4805-87A8-265D204A6F7A}" xr6:coauthVersionLast="47" xr6:coauthVersionMax="47" xr10:uidLastSave="{00000000-0000-0000-0000-000000000000}"/>
  <bookViews>
    <workbookView xWindow="14610" yWindow="2235" windowWidth="28800" windowHeight="15435" activeTab="2" xr2:uid="{00000000-000D-0000-FFFF-FFFF00000000}"/>
  </bookViews>
  <sheets>
    <sheet name="Krycí list" sheetId="1" r:id="rId1"/>
    <sheet name="Rekapitulace" sheetId="2" r:id="rId2"/>
    <sheet name="Jazyky č.1" sheetId="5" r:id="rId3"/>
    <sheet name="Jazyky č.2" sheetId="6" r:id="rId4"/>
    <sheet name="Robotika" sheetId="7" r:id="rId5"/>
    <sheet name="Cvičná kuchyň" sheetId="8" r:id="rId6"/>
    <sheet name="Družina" sheetId="9" r:id="rId7"/>
    <sheet name="Kabinet" sheetId="10" r:id="rId8"/>
    <sheet name="Přírodopis" sheetId="11" r:id="rId9"/>
    <sheet name="Zeměpis" sheetId="12" r:id="rId10"/>
    <sheet name="#Figury" sheetId="4" state="hidden" r:id="rId11"/>
  </sheets>
  <definedNames>
    <definedName name="_xlnm.Print_Titles" localSheetId="5">'Cvičná kuchyň'!$11:$13</definedName>
    <definedName name="_xlnm.Print_Titles" localSheetId="6">Družina!$11:$13</definedName>
    <definedName name="_xlnm.Print_Titles" localSheetId="2">'Jazyky č.1'!$11:$13</definedName>
    <definedName name="_xlnm.Print_Titles" localSheetId="3">'Jazyky č.2'!$11:$13</definedName>
    <definedName name="_xlnm.Print_Titles" localSheetId="7">Kabinet!$11:$13</definedName>
    <definedName name="_xlnm.Print_Titles" localSheetId="8">Přírodopis!$11:$13</definedName>
    <definedName name="_xlnm.Print_Titles" localSheetId="1">Rekapitulace!$11:$13</definedName>
    <definedName name="_xlnm.Print_Titles" localSheetId="4">Robotika!$11:$13</definedName>
    <definedName name="_xlnm.Print_Titles" localSheetId="9">Zeměpis!$11:$13</definedName>
    <definedName name="_xlnm.Print_Area" localSheetId="5">'Cvičná kuchyň'!$A$1:$J$27</definedName>
    <definedName name="_xlnm.Print_Area" localSheetId="6">Družina!$A$1:$J$30</definedName>
    <definedName name="_xlnm.Print_Area" localSheetId="2">'Jazyky č.1'!$A$1:$J$23</definedName>
    <definedName name="_xlnm.Print_Area" localSheetId="3">'Jazyky č.2'!$A$1:$J$23</definedName>
    <definedName name="_xlnm.Print_Area" localSheetId="7">Kabinet!$A$1:$J$38</definedName>
    <definedName name="_xlnm.Print_Area" localSheetId="8">Přírodopis!$A$1:$J$17</definedName>
    <definedName name="_xlnm.Print_Area" localSheetId="4">Robotika!$A$1:$J$23</definedName>
    <definedName name="_xlnm.Print_Area" localSheetId="9">Zeměpis!$A$1:$J$17</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č.1'!$A$1:$J$23</definedName>
    <definedName name="Z_65E3123D_ED26_44E3_A414_09EEEF825484_.wvu.PrintArea" localSheetId="3" hidden="1">'Jazyky č.2'!$A$1:$J$23</definedName>
    <definedName name="Z_65E3123D_ED26_44E3_A414_09EEEF825484_.wvu.PrintArea" localSheetId="4" hidden="1">Robotika!$A$1:$J$23</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č.1'!$A$1:$J$23</definedName>
    <definedName name="Z_82B4F4D9_5370_4303_A97E_2A49E01AF629_.wvu.PrintArea" localSheetId="3" hidden="1">'Jazyky č.2'!$A$1:$J$23</definedName>
    <definedName name="Z_82B4F4D9_5370_4303_A97E_2A49E01AF629_.wvu.PrintArea" localSheetId="4" hidden="1">Robotika!$A$1:$J$23</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č.1'!$A$1:$J$23</definedName>
    <definedName name="Z_D6CFA044_0C8C_4ECE_96A2_AFF3DD5E0425_.wvu.PrintArea" localSheetId="3" hidden="1">'Jazyky č.2'!$A$1:$J$23</definedName>
    <definedName name="Z_D6CFA044_0C8C_4ECE_96A2_AFF3DD5E0425_.wvu.PrintArea" localSheetId="4" hidden="1">Robotika!$A$1:$J$23</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1" i="2"/>
  <c r="B20" i="2"/>
  <c r="B19" i="2"/>
  <c r="B18" i="2"/>
  <c r="B17" i="2"/>
  <c r="B16" i="2"/>
  <c r="B15" i="2"/>
  <c r="C9" i="12" l="1"/>
  <c r="C8" i="12"/>
  <c r="C7" i="12"/>
  <c r="C5" i="12"/>
  <c r="C4" i="12"/>
  <c r="C3" i="12"/>
  <c r="C9" i="11"/>
  <c r="C8" i="11"/>
  <c r="C7" i="11"/>
  <c r="C5" i="11"/>
  <c r="C4" i="11"/>
  <c r="C3" i="11"/>
  <c r="C9" i="10"/>
  <c r="C8" i="10"/>
  <c r="C7" i="10"/>
  <c r="C5" i="10"/>
  <c r="C4" i="10"/>
  <c r="C3" i="10"/>
  <c r="C9" i="9"/>
  <c r="C8" i="9"/>
  <c r="C7" i="9"/>
  <c r="C5" i="9"/>
  <c r="C4" i="9"/>
  <c r="C3" i="9"/>
  <c r="C9" i="8"/>
  <c r="C8" i="8"/>
  <c r="C7" i="8"/>
  <c r="C5" i="8"/>
  <c r="C4" i="8"/>
  <c r="C3" i="8"/>
  <c r="C9" i="7"/>
  <c r="C8" i="7"/>
  <c r="C7" i="7"/>
  <c r="C5" i="7"/>
  <c r="C4" i="7"/>
  <c r="C3" i="7"/>
  <c r="C9" i="6"/>
  <c r="C8" i="6"/>
  <c r="C7" i="6"/>
  <c r="C5" i="6"/>
  <c r="C4" i="6"/>
  <c r="C3" i="6"/>
  <c r="C4" i="5"/>
  <c r="B3" i="2"/>
  <c r="C3" i="5"/>
  <c r="C5" i="5"/>
  <c r="C7" i="5"/>
  <c r="C8" i="5"/>
  <c r="C9" i="5"/>
  <c r="I16" i="12" l="1"/>
  <c r="I15" i="12" s="1"/>
  <c r="I14" i="12" s="1"/>
  <c r="I16" i="11"/>
  <c r="I15" i="11" s="1"/>
  <c r="I14" i="11" s="1"/>
  <c r="I37" i="10"/>
  <c r="K37" i="10" s="1"/>
  <c r="I36" i="10"/>
  <c r="K36" i="10" s="1"/>
  <c r="I35" i="10"/>
  <c r="K35" i="10" s="1"/>
  <c r="I34" i="10"/>
  <c r="K34" i="10" s="1"/>
  <c r="I33" i="10"/>
  <c r="K33" i="10" s="1"/>
  <c r="I32" i="10"/>
  <c r="K32" i="10" s="1"/>
  <c r="I31" i="10"/>
  <c r="K31" i="10" s="1"/>
  <c r="K30" i="10"/>
  <c r="I30" i="10"/>
  <c r="I29" i="10"/>
  <c r="K29" i="10" s="1"/>
  <c r="I28" i="10"/>
  <c r="K28" i="10" s="1"/>
  <c r="I27" i="10"/>
  <c r="K27" i="10" s="1"/>
  <c r="I26" i="10"/>
  <c r="K26" i="10" s="1"/>
  <c r="I25" i="10"/>
  <c r="K25" i="10" s="1"/>
  <c r="I24" i="10"/>
  <c r="K24" i="10" s="1"/>
  <c r="K23" i="10"/>
  <c r="I23" i="10"/>
  <c r="I22" i="10"/>
  <c r="K22" i="10" s="1"/>
  <c r="I21" i="10"/>
  <c r="K21" i="10" s="1"/>
  <c r="I20" i="10"/>
  <c r="K20" i="10" s="1"/>
  <c r="I19" i="10"/>
  <c r="K19" i="10" s="1"/>
  <c r="I18" i="10"/>
  <c r="K18" i="10" s="1"/>
  <c r="I17" i="10"/>
  <c r="K17" i="10" s="1"/>
  <c r="I16" i="10"/>
  <c r="K16" i="10" s="1"/>
  <c r="I29" i="9"/>
  <c r="K29" i="9" s="1"/>
  <c r="I28" i="9"/>
  <c r="K28" i="9" s="1"/>
  <c r="I27" i="9"/>
  <c r="K27" i="9" s="1"/>
  <c r="I26" i="9"/>
  <c r="K26" i="9" s="1"/>
  <c r="K25" i="9"/>
  <c r="I25" i="9"/>
  <c r="I24" i="9"/>
  <c r="K24" i="9" s="1"/>
  <c r="I23" i="9"/>
  <c r="K23" i="9" s="1"/>
  <c r="I22" i="9"/>
  <c r="K22" i="9" s="1"/>
  <c r="I21" i="9"/>
  <c r="K21" i="9" s="1"/>
  <c r="I20" i="9"/>
  <c r="K20" i="9" s="1"/>
  <c r="I19" i="9"/>
  <c r="K19" i="9" s="1"/>
  <c r="I18" i="9"/>
  <c r="I15" i="9" s="1"/>
  <c r="I14" i="9" s="1"/>
  <c r="I17" i="9"/>
  <c r="K17" i="9" s="1"/>
  <c r="I16" i="9"/>
  <c r="K16" i="9" s="1"/>
  <c r="I26" i="8"/>
  <c r="K26" i="8" s="1"/>
  <c r="I25" i="8"/>
  <c r="K25" i="8" s="1"/>
  <c r="I24" i="8"/>
  <c r="K24" i="8" s="1"/>
  <c r="I23" i="8"/>
  <c r="K23" i="8" s="1"/>
  <c r="I22" i="8"/>
  <c r="K22" i="8" s="1"/>
  <c r="I21" i="8"/>
  <c r="K21" i="8" s="1"/>
  <c r="I20" i="8"/>
  <c r="K20" i="8" s="1"/>
  <c r="I19" i="8"/>
  <c r="K19" i="8" s="1"/>
  <c r="I18" i="8"/>
  <c r="K18" i="8" s="1"/>
  <c r="I17" i="8"/>
  <c r="K17" i="8" s="1"/>
  <c r="I16" i="8"/>
  <c r="K16" i="8" s="1"/>
  <c r="I22" i="7"/>
  <c r="K22" i="7" s="1"/>
  <c r="I21" i="7"/>
  <c r="K21" i="7" s="1"/>
  <c r="I20" i="7"/>
  <c r="K20" i="7" s="1"/>
  <c r="I19" i="7"/>
  <c r="K19" i="7" s="1"/>
  <c r="K18" i="7"/>
  <c r="I18" i="7"/>
  <c r="K17" i="7"/>
  <c r="I17" i="7"/>
  <c r="I16" i="7"/>
  <c r="I15" i="7" s="1"/>
  <c r="I14" i="7" s="1"/>
  <c r="I22" i="6"/>
  <c r="K22" i="6" s="1"/>
  <c r="I21" i="6"/>
  <c r="K21" i="6" s="1"/>
  <c r="I20" i="6"/>
  <c r="K20" i="6" s="1"/>
  <c r="I19" i="6"/>
  <c r="K19" i="6" s="1"/>
  <c r="I18" i="6"/>
  <c r="K18" i="6" s="1"/>
  <c r="I17" i="6"/>
  <c r="K17" i="6" s="1"/>
  <c r="I16" i="6"/>
  <c r="K16" i="6" s="1"/>
  <c r="I23" i="7" l="1"/>
  <c r="C17" i="2"/>
  <c r="K16" i="7"/>
  <c r="I30" i="9"/>
  <c r="C19" i="2"/>
  <c r="I17" i="11"/>
  <c r="C21" i="2"/>
  <c r="I17" i="12"/>
  <c r="C22" i="2"/>
  <c r="K16" i="12"/>
  <c r="K16" i="11"/>
  <c r="I15" i="10"/>
  <c r="I14" i="10" s="1"/>
  <c r="K18" i="9"/>
  <c r="I15" i="8"/>
  <c r="I14" i="8" s="1"/>
  <c r="I15" i="6"/>
  <c r="I14" i="6" s="1"/>
  <c r="I23" i="6" l="1"/>
  <c r="C16" i="2"/>
  <c r="I27" i="8"/>
  <c r="C18" i="2"/>
  <c r="I38" i="10"/>
  <c r="C20" i="2"/>
  <c r="K17" i="5"/>
  <c r="K18" i="5"/>
  <c r="K19" i="5"/>
  <c r="K21" i="5"/>
  <c r="I17" i="5"/>
  <c r="I18" i="5"/>
  <c r="I19" i="5"/>
  <c r="I20" i="5"/>
  <c r="K20" i="5" s="1"/>
  <c r="I21" i="5"/>
  <c r="I22" i="5"/>
  <c r="K22" i="5" s="1"/>
  <c r="A14" i="2"/>
  <c r="I16" i="5"/>
  <c r="K16" i="5" s="1"/>
  <c r="I15" i="5" l="1"/>
  <c r="I14" i="5" l="1"/>
  <c r="I23" i="5" l="1"/>
  <c r="C15" i="2"/>
  <c r="C23" i="2" s="1"/>
  <c r="C14" i="2"/>
  <c r="B2" i="2"/>
  <c r="B4" i="2"/>
  <c r="B5" i="2"/>
  <c r="B7" i="2"/>
  <c r="B8" i="2"/>
  <c r="B9" i="2"/>
  <c r="E35" i="1"/>
  <c r="J35" i="1"/>
  <c r="R35" i="1"/>
  <c r="P38" i="1"/>
  <c r="P39" i="1"/>
  <c r="P40" i="1"/>
  <c r="P41" i="1"/>
  <c r="P42" i="1"/>
  <c r="J46" i="1"/>
  <c r="K47" i="1"/>
  <c r="E44" i="1" l="1"/>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<sst xmlns="http://schemas.openxmlformats.org/spreadsheetml/2006/main" count="604" uniqueCount="234">
  <si>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</si>
  <si>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</si>
  <si>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</si>
  <si>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</si>
  <si>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</si>
  <si>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</si>
  <si>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</si>
  <si>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</si>
  <si>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</si>
  <si>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</si>
  <si>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</si>
  <si>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</si>
  <si>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</si>
  <si>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</si>
  <si>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</si>
  <si>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</si>
  <si>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</si>
  <si>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</si>
  <si>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</si>
  <si>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</si>
  <si>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</si>
  <si>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</si>
  <si>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</si>
  <si>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</si>
  <si>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</si>
  <si>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</si>
  <si>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</si>
  <si>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</si>
  <si>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</si>
  <si>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</si>
  <si>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</si>
  <si>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</si>
  <si>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</si>
  <si>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</si>
  <si>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</si>
  <si>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</si>
  <si>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</si>
  <si>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</si>
  <si>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</si>
  <si>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</si>
  <si>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</si>
  <si>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</si>
  <si>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</si>
  <si>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</si>
  <si>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</si>
  <si>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</si>
  <si>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</si>
  <si>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</si>
  <si>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</si>
  <si>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</si>
  <si>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</si>
  <si>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</si>
  <si>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</si>
  <si>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</si>
  <si>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</si>
  <si>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</si>
  <si>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</si>
  <si>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</si>
  <si>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</si>
  <si>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</si>
  <si>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</si>
  <si>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</si>
  <si>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</si>
  <si>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</si>
  <si>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</si>
  <si>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</si>
  <si>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</si>
  <si>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</si>
  <si>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</si>
  <si>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</si>
  <si>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</si>
  <si>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</si>
  <si>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</si>
  <si>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</si>
  <si>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</si>
  <si>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</si>
  <si>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</si>
  <si>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</si>
  <si>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</si>
  <si>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</si>
  <si>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</si>
  <si>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</si>
  <si>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</si>
  <si>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</si>
  <si>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</si>
  <si>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</si>
  <si>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</si>
  <si>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</si>
  <si>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</si>
  <si>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</si>
  <si>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</si>
  <si>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</si>
  <si>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</si>
  <si>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</si>
  <si>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</si>
  <si>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</si>
  <si>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</si>
  <si>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</si>
  <si>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</si>
  <si>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</si>
  <si>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</si>
  <si>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a mateřská škola Brno, Antonínská 3, p.o.
Antonínská 3, 602 00 Brno</t>
  </si>
  <si>
    <t>Učebna pro výuku cizích jazyků č.1</t>
  </si>
  <si>
    <t>ks</t>
  </si>
  <si>
    <t>jednomístný žákovský stůl s elektrickým výsuvem</t>
  </si>
  <si>
    <t>jednomístný žákovský stůl s elektrickým výsuvem s úpravou pro imobilního žáka</t>
  </si>
  <si>
    <t>dvoumístný žákovský stůl s elektrickým výsuvem</t>
  </si>
  <si>
    <t>učitelská katedra</t>
  </si>
  <si>
    <t>žákovská židle</t>
  </si>
  <si>
    <t>učitelská židle</t>
  </si>
  <si>
    <t>03/2023</t>
  </si>
  <si>
    <t>textilní nástěnka</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</si>
  <si>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</si>
  <si>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</si>
  <si>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</si>
  <si>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</si>
  <si>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</si>
  <si>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</si>
  <si>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</si>
  <si>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</si>
  <si>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</si>
  <si>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t>
  </si>
  <si>
    <t>učitelská katedra s výsuvem</t>
  </si>
  <si>
    <t>Kód položky</t>
  </si>
  <si>
    <t>Kuchyňská sestava</t>
  </si>
  <si>
    <t xml:space="preserve">Kuchyňská sestava o celkových rozměrech 900/2000x4285x600mm. Výška pracovní plochy 900 mm. Pracovní plocha z postformingové desky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1,8mm. Skříňky jsou opatřeny plastovými výškově stavitelnými nožkami. Dveře skříněk a zásuvky jsou opatřeny úchytkou. Soklová lišta po celé délce sestavy z LTD min. tl. 18 mm, ABS hrana min. tl. 0,8 mm lepena PUR lepidlem. Sestavu tvoří: 3x jednodveřová (L+R) skříňka šířky 600mm,  2x zásuvková skříňka s min. 3 zásuvkami ; 2x skříň pro věstavěnou troubu š.600 mm, horní skříňky - 4x dvoudveřová skříňka š. 600 mm,  skříňka pro uložení 1 x mikrovlnné trouby a 2 x skříňka pro digestoř š. 600mm. Horní skříňky opatřeny LED páskem s dostačujícím osvětlením pracovní plochy dle norem.  Spotřebiče však nejsou součástí této položky. Možnost výběru barevného provedení kuchyňské linky alespoň ze čtyř základních typů dekorů/barev pro LTD a postformingovou desku se zástěnou. Cena vč. dopravy a instalace bez zapojení rozvodů - stavba (včetně vody a odpadů).
</t>
  </si>
  <si>
    <t xml:space="preserve">Pracovní pult o rozměru 900/2000x7129x600 mm, konec zkosený. Výška pracovní plochy 900 mm. Pracovní plocha z postformingové destky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2,5- 3mm. Skříňky jsou opatřeny plastovými výškově stavitelnými nožkami. Dveře skříněk a zásuvky jsou opatřeny úchytkou. Soklová lišta po celé délce sestavy z LTD min. tl. 18 mm, ABS hrana min. tl. 0,8 mm lepena PUR lepidlem. Sestavu tvoří: 2x jednodveřová dřezová skříňka s policí, 600 mm ,2x jednodveřová (L+R) skříňka šířky 600mm,  3x zásuvková skříňka s min. 3 zásuvkami ; 2x skříň pro věstavěnou troubu a 1 x myčka, 1 x pro pračku, 1 x jednoudveřová otevřená skříňka 460mm, horní skříňky - 8x dvoudveřová š. 600 mm,  1x dvoudveřová š. 460mm,  skříňka pro uložení 1 x mikrovlnné trouby a 2 x skříňka pro digestoř š. 600mm. Horní skříňky opatřeny LED páskem s dostačujícím osvětlením pracovní plochy dle norem.  Součástí kuchyně 1 x myčka a 1 x pračka, spotřebiče však nejsou součástí této nabídky. Možnost výběru barevného provedení kuchyňské linky alespoň ze čtyř základních typů dekorů/barev pro LTD a postformingovou desku se zástěnou. Cena vč. dopravy a instalace bez zapojení rozvodů - stavba (včetně vody a odpadů).
</t>
  </si>
  <si>
    <t>Vestavná trouba</t>
  </si>
  <si>
    <t xml:space="preserve">Elektrická vestavná trouba trouba - objem alespoň 75 l, madlo,  otočné voliče, alespoň 6 funkcí trouby, horkovzdušné pečení
</t>
  </si>
  <si>
    <t>Indukční deska</t>
  </si>
  <si>
    <t xml:space="preserve">Indukční varná deska - šířka 600 mm, povrch z černého skla, 9 úrovní nastavení výkonu, 4 indukční varné zóny: 2x cca 160 mm + 2x cca 210 mm, dotykové ovládání pro nastavení výkonu
</t>
  </si>
  <si>
    <t>Digestoř</t>
  </si>
  <si>
    <t>odsavač par • více rychlosti odsávání • LED osvětlení • bez odtahů• omyvatelný filtr • zpětná klapka • Zapojení stavba.</t>
  </si>
  <si>
    <t xml:space="preserve">Vestavná myčka </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</si>
  <si>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</si>
  <si>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Pračka</t>
  </si>
  <si>
    <t>Pračka - vestavěná, 600 mm šířka</t>
  </si>
  <si>
    <t>Skříňka s dvoudřezem</t>
  </si>
  <si>
    <r>
      <t xml:space="preserve">Skříňka s dvojdřezem. Rozměry: 900/1400 (s obkladem)x1025x600 mm (VxŠxH). Pracovní plocha postforming. Osazení pracovní desky - 1x dvoudřez, včetně sifonu (nábytek), 2x stojánková baterie - dodávka nábytku, </t>
    </r>
    <r>
      <rPr>
        <sz val="10"/>
        <color rgb="FFFF0000"/>
        <rFont val="Arial"/>
        <family val="2"/>
        <charset val="238"/>
      </rPr>
      <t>napojena na ohřívač (dodávka stavba) propojení - dodávka stavby.</t>
    </r>
    <r>
      <rPr>
        <sz val="10"/>
        <color rgb="FF000000"/>
        <rFont val="Arial"/>
        <family val="2"/>
        <charset val="238"/>
      </rPr>
      <t xml:space="preserve">
Skříňky pod pracovní deskou - 1x dvojdveřová skříň.  Seřiditelné panty včetně tlumičů pro pomalé dovírání dveří. Rektifikace pomocí plastových nožek - min. výška 100 mm.
Korpus skříňky, police, dveře z LTD min. tl. 18 mm, korpus lepený, všechny plochy olepeny ABS hranou min. tl. 0,8 mm, u dveří 2 mm, lepeno na PUR.
Možnost výběru barevného provedení alespoň ze čtyř základních typů dekorů/barev. 
Popis doplňuje dispozice a schéma.  </t>
    </r>
  </si>
  <si>
    <t>Žákovská židle</t>
  </si>
  <si>
    <t xml:space="preserve">Celoplastová židle s vysokou odolností. Stohovatelná. Materiál - polypropylenu, díky němuž jsou židle i velmi lehké. Rozměry : výška 830x hl560x š495. Cena vč. dopravy a instalace
</t>
  </si>
  <si>
    <t>Stůl žákovská</t>
  </si>
  <si>
    <t xml:space="preserve">Stůl o rozměru 750x1200x600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</si>
  <si>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Stůl žákovský</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</si>
  <si>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</si>
  <si>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 xml:space="preserve">Židle jsou vyrobeny z kvalitního bukového dřeva.Sedák je tvarově vylisován z vícevrstvé bukové překližky.Velký důraz
při výrobě je kladen na pevnost židle ve spojích a celkovou kvalitu provedení.Ergonomie židle odpovídá mezinárodním normám
 a vyrábí se ve výškách sedáku 18, 22, 26, 31, 35, 38, 43, 46 cm.
Židle bez područek jsou stohovatelné. Cena vč. dopravy a instalace. </t>
  </si>
  <si>
    <t>Katedra učitele</t>
  </si>
  <si>
    <t xml:space="preserve">Katedra pro učitele o rozměru 760 x1300x582 mm. Katedra učitele s uzamykatelnou skříňkou. Pracovní deska LTD tl. 25 mm opatřená ABS hranou tl. 2 mm. V pravé části katedry umístěna uzamykatelná skříňka na soklu s dvěmi policemi. Skříňka vybavena větrací mřížkou a 2x kabelovou průhodkou. Korpus skříňky vč. zad a polic  z LTD min. tl. 18 mm, korpus lepený, všechny plochy olepeny ABS hranou min. tl. 0,8 mm. Police musí být výškově stavitelné, podpěry polic zabraňující jejich vysunutí. Bezpečnostní panty bez viditelných šroubů včetně tlumičů pro pomalé dovírání dveří. Dveře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Skříňka je uzamykatelná jednocestným zámkem. Možnost výběru barevného provedení alespoň ze čtyř základních typů dekorů/barev. Cena vč. dopravy a instalace. 
</t>
  </si>
  <si>
    <t>Žákovské stoly</t>
  </si>
  <si>
    <t xml:space="preserve">Stolová deska - laminovaná dřevotřísková deska (dále LTD) tl. 18 mm ve tvaru lichoběžníku o rozměrech min. 600–710×1200×600mm, plastová hrana v dekoru lamina tl. 2 mm, rámová podnož - kovová s povrchovou úpravou RAL 9006 - hliník, výškově stavitelná, průměr nohy 60 mm, výšková stavitelnost pomocí plastové rektifikace 110 mm. Cena vč. dopravy a instalace. </t>
  </si>
  <si>
    <t>Pojízdná skříňka</t>
  </si>
  <si>
    <t>Pojízdná skříňka - čtvrtkruh, Skříňka žákovská nízká výšky 2OH, na kolečkách s brzdou, 1/4 kruhu. Materiál LTD min. tl. 18 mm, hrana ABS min. tl. 2 mm lepena PUR lepidlem. 1 pevná police. Výběr min. ze 4 dekorů.Cena vč. dopravy a instalace.</t>
  </si>
  <si>
    <t>Pojízdná knihovna oboustranná</t>
  </si>
  <si>
    <t>Pojízdná skříňka - knihovnička oboustranná; 900 š. Skříňka žákovská nízká výšky, na kolečkách s brzdou. Přihrádky pro knihy ve třech úrovních na obou stranách. Materiál LTD min. tl. 18 mm, hrana ABS min. tl. 2 mm lepena PUR lepidlem. Výběr min. ze 4 dekorů.Cena vč. dopravy a instalace.</t>
  </si>
  <si>
    <t xml:space="preserve">Nízká skříň s boxy </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</si>
  <si>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75x312x427 mm a vč.8 ks plastových boxů o rozměrech 150x312x427 mm. Požadovaný výběr z min. 8 barevných odstínů pro boxy. Skříň je opatřena rektifikací. 
Popis doplňuje schéma a dispozice. 735x1049x480 mm. Možnost výběru barevného provedení alespoň ze čtyř základních typů dekorů/barev.
</t>
  </si>
  <si>
    <t xml:space="preserve">Skříň kombinovaná </t>
  </si>
  <si>
    <t xml:space="preserve">Skříň žákovská s dveřmi výšky 5OH o rozměru 1803x800x480 mm.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3OH otevřená s dvěmi policemi,  spodní část 2OH s dveřmi a policemi. Dno skříně opatřeno rektifikacemi pro vyrovnání nerovnosti podlah. Cena vč. dopravy a instalace.
</t>
  </si>
  <si>
    <t>Skříň vestavěná</t>
  </si>
  <si>
    <t>Skříň žákovská s dveřmi výšky 5OH+2OH o rozměru cca 2040x910x600 mm. Rozměry jsou pouze orientační, je nutné zaměřit na místě.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spodní část 5OH s dvěmi,  horní část 2OH s dveřmi. Dno skříně opatřeno rektifikacemi pro vyrovnání nerovnosti podlah. Cena vč. dopravy a instalace.</t>
  </si>
  <si>
    <t>Magnetická bílá tabule</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</si>
  <si>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2400x1200 mm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</si>
  <si>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1500x1000 mm
</t>
  </si>
  <si>
    <t>Koberec</t>
  </si>
  <si>
    <t xml:space="preserve">Koberec - smyčkový vlas - složení vlákna 22% PA + 78 PP, tř. zátěže 32, podklad AB, váha vlasu - 660g/m2. Orientační rozměr 3000 x 5000 mm.
</t>
  </si>
  <si>
    <t>Sedák šestiúhelníkový</t>
  </si>
  <si>
    <t xml:space="preserve">Rozměr: 300x540x468 mm,  sedák vyplněn tuhým molitanem. Potah voděodolný kortexin. </t>
  </si>
  <si>
    <t>Sedací vaky</t>
  </si>
  <si>
    <t xml:space="preserve">Jednovrstvý sedací vak. Nemá dodatečný vnitřní obal.
Vysoce kvalitní látka je nenáročná na údržbu. Případné nečistoty lze jednoduše odstranit vlhkou houbičkou s mýdlovou vodou.Jednovrstvý sedací vak. Nemá dodatečný vnitřní obal.
Sedací vakve tvaru hrušky je opatřen plnícím otvorem, díky němuž je možno kdykoliv v budoucnu doplňovat jeho EPS výplň. Plnící otvor je bezpečně zajištěn dvojitým zipem se schovaným jezdcem. Z
Samotná EPS náplň je potravinářské kvality, zdravotně nezávadná s certifikací a kuličky jsou dostatečně husté a malé, aby nedocházelo k rychlému sesednutí.
Vysokou odolnost, kvalitu a dlouhou životnost sedacích pytlů zajišťují dvojité švy, použití jen kvalitních a certifikovaných materiálů a také vícestupňová kontrola při jejich výrobě. Hmotnost:6kg. Nosnost 120 kg. Objem náplně: 307l. Možnost výběru ze 14 barev. Rozmětŕy: 900x900x1100 mm
</t>
  </si>
  <si>
    <t>Stůl</t>
  </si>
  <si>
    <t xml:space="preserve">Stůl o rozměru 750x1800x800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</si>
  <si>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pod řezačku</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</si>
  <si>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</si>
  <si>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jednací</t>
  </si>
  <si>
    <t xml:space="preserve">Konferenční stůl pro 8 osob. Orientační rozměry: 728 x 2200 x 1000mm. Deska LTD zaoblená, hrany ABS, podnož pod deskou stolu kovová obdélniková, nohy kulatého průřezu průměr 60mm. RAL 9006.
</t>
  </si>
  <si>
    <t>Set konferenčních stolků</t>
  </si>
  <si>
    <t xml:space="preserve">Konferenční stolky (2 kusy) patřící k sobě typově, větší stolek rozměr 1000 x 500 mm, menší stolek umístěn pod větším. Menší stolek rozměr 700 x 400 mm. Nohy tvořeny samonosnou rámovou kovovou podnoží, která bude vedena po celém obvodu desky, sestavena z ocelových profilů min. 40x40 mm včetně rektifikací pro vyrovnání nerovností podlahy. Výška vyššího stolu min. 500 mm.Cena vč. dopravy a montáže.		
</t>
  </si>
  <si>
    <t>Konferenční židle</t>
  </si>
  <si>
    <t xml:space="preserve">Konferenční židle s opěrákem opatřeným černou prodyšnou síťovinou. Výplň sedáku z kvalitního molitanu. Konstrukce stříbrná, součástí konstrukce područky, černé. Celková orientační výška 83 cm, výška sedu 46 cm, celková šířka sedáku min.45 cm, šířka sedáku 45 cm, hloubka židle 59 cm, hloubka sedáku 47 cm. Stohovatelná po 5 ks. Cena vč. dopravy a montáže.		
</t>
  </si>
  <si>
    <t>Židle pracovní</t>
  </si>
  <si>
    <t xml:space="preserve">Kancelářská židle na kolečkách s T-synchronní mechanikou: horizontální posuv sedáku, závislé naklápění sedáku a opěráku, zajištění v 5 polohách. Nastavení odporu naklánění opěráku v závislosti na hmotnosti uživatele (manuální).Antišokový systém zabraňující samovolnému navrácení opěráku při odjištění funkce naklápění. Síťovaný opěrák. Samostatně výškově stavitelná bederní opěrka. Nylonový černý kříž s Ø 640 mm s kolečky Ø 65 mm. Nosnost židle min.110 kg.  Výškově stavitelné područky. Sedák v potahovině, která musí splňovat min. 150 000 martindale - sedacích cyklů (odolnost vůči prodření).  Látka musí splňovat stálost při světle: 6 (ISO 105 – B02:1999). Výběr sedáku z 16 barev. Orientační rozměry: výška: 104-120mm, šířka sedáku  - min 510 mm, hloubka sedáku židle- min.500 mm. Cena vč. dopravy a montáže.		
</t>
  </si>
  <si>
    <t>Sedací souprava rohová</t>
  </si>
  <si>
    <t xml:space="preserve">Rohová pohovka - nohy jsou opatřeny filcovými kluzáky, plastová podnož. Sedák - řezaná pěna - hustota 35 kg/m3. Opěrák - řezaná pěna - hustota 25 kg/m3. Čalounění -  100 %polyester, potah pravděpodobně šedá, nutno zkonzultovat s investorem. Rozpětí od 251 cm; Orientační rozměry : 670 x 2720x1600 /900 mm.Cena vč. dopravy a montáže.		
</t>
  </si>
  <si>
    <t>Sedací vak</t>
  </si>
  <si>
    <t>Skříň s dveřmi</t>
  </si>
  <si>
    <t xml:space="preserve">Skříň s dveřmi 2OH o rozměru 732x800x419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</si>
  <si>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Skříň pro uložení pošty</t>
  </si>
  <si>
    <t xml:space="preserve">Skříň pro uložení pošty - horní a spodní část s dvířky, vždy ve výšce 1OH, střední část otevřená s poličkami tvořícími 3 sloupce a 10 řádků tj. 30 políček pro poštu. Rozměry min. 1800x800x400 mm. Korpus skříně vč. zad a polic bude vyroben z LTD  tl. 18 mm, korpus lepený, všechny plochy olepeny ABS hranou tl. 2 mm, vyjma bočních hran půdy a dna, zde plastová hrana tl. 0,8 mm. Půda je naložená na boky skříně. Dno skříně opatřeno rektifikacemi pro vyrovnání nerovnosti podlah. Cena vč. dopravy a instalace. 
</t>
  </si>
  <si>
    <t>Skříň s dvířky</t>
  </si>
  <si>
    <t xml:space="preserve">Skříň s dveřmi 2OH o rozměru 732x1000x600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</si>
  <si>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Textilní nástěnka</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</si>
  <si>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</si>
  <si>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1800X1200 mm. 
</t>
  </si>
  <si>
    <t>Stůl pracovní</t>
  </si>
  <si>
    <t>Stůl konferenční nízký</t>
  </si>
  <si>
    <t xml:space="preserve">Konferenční stolek, rozměr 1000 x 500 mm. Nohy tvořeny samonosnou rámovou kovovou podnoží, která bude vedena po celém obvodu desky, sestavena z ocelových profilů min. 40x40 mm včetně rektifikací pro vyrovnání nerovností podlahy.
</t>
  </si>
  <si>
    <t>Konferenční křesílka</t>
  </si>
  <si>
    <t xml:space="preserve">konferenční židle/křesílko; celočalouněný korpus
bez područek
dřevěná podnož, přírodní dub, olejovaný
bez kluzáků
</t>
  </si>
  <si>
    <t>Skříň s třemi šuplíky</t>
  </si>
  <si>
    <t xml:space="preserve">Skříň se šuplíky 2OH o rozměru min. 750x800x419 mm. Korpus i police LTD tl. 18 mm, pohledová záda LTD tl. 18 mm. Dno a půda naložena na bocích skříně. Hrany ABS tl. 0,7 mm.  Zásuvky mají úchytky hliníková " L" profil s roztečí 96 mm. Dno opatřeno rektifikacemi. Cena vč. dopravy a instalace.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</si>
  <si>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</si>
  <si>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Skříň kombinovaná</t>
  </si>
  <si>
    <t xml:space="preserve">Skříň s dveřmi a nikou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Spodní část skříně 2 OH s dvířky, horní část nika otevřená. Cena vč. dopravy a instalace.
</t>
  </si>
  <si>
    <t>Skříň šatní</t>
  </si>
  <si>
    <t xml:space="preserve">Skříň s dveřmi šatní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</si>
  <si>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Kuchyňská linka</t>
  </si>
  <si>
    <t xml:space="preserve">Kuchyňská sestava o celkových rozměrech min. 2000x3030x600mm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2,5 - 3mm. Skříňky jsou opatřeny plastovými výškově stavitelnými nožkami. Dveře skříněk a zásuvky jsou opatřeny  úchytkou.  Soklová lišta po celé délce sestavy z LTD min. tl. 18 mm, ABS hrana min. tl. 0,8 mm lepena PUR lepidlem. Sestavu tvoří: 1x skříň pro nízkou vestavnou chladničku š.600mm; 1x jednodveřová skříňka s 1 policí, 1x jednodveřová skříňka s dřezem; 2x zásuvková skříňka s min. 4 zásuvkami , 4x horní dvoudveřová policová skříňka ; 1xhorní otevřená policová skříňka s upravenou policí pro vestavnou mikrovlnnou troubu š.600mm. Horní skříňky opatřeny zafrézovaným LED páskem do dna skříněk s dostačujícím osvětlením pracovní plochy dle norem. Spotřebiče nejsou součástí této položky.  Možnost výběru barevného provedení kuchyňské linky alespoň ze čtyř základních typů dekorů/barev pro LTD a postformingovou desku se zástěnou. Cena vč. dopravy a instalace. (Příprava - stavba a tedy bez zapojení vody a odpadů)
</t>
  </si>
  <si>
    <t>Lednice /linka</t>
  </si>
  <si>
    <t xml:space="preserve">Chladnička s mrazákem bílá, Kompaktní chladnička disponuje objemem chladicí části 107 l a 13 l v mrazicí části. Spotřebič má záruku 5 let na motor a je zařazen do energetické třídy E. Funkce pro automatické odmrazování a snadné elektronické ovládání pro přesné nastavení. Chladnička dosahuje hlučnosti 38 dB a otevírání dveří je možné změnit. S vnitřním osvětlením je prostor dokonale osvětlen, a vy tak nepřehlédnete žádný kousek. 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</si>
  <si>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 xml:space="preserve">Nábytek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</si>
  <si>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</si>
  <si>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Základní škola a mateřská škola Brno, Antonínská 3, p.o.
Antonínská 550/3, Veveří, 602 00 Brno</t>
  </si>
  <si>
    <t>Učebny pro výuku v ZŠ Antonínská</t>
  </si>
  <si>
    <t>Učebna zeměpisu</t>
  </si>
  <si>
    <t>Učebna přírodopisu</t>
  </si>
  <si>
    <t>kabinet</t>
  </si>
  <si>
    <t>Družina</t>
  </si>
  <si>
    <t>Cvičná kuchyň</t>
  </si>
  <si>
    <t xml:space="preserve">Učebna informatiky a robotiky </t>
  </si>
  <si>
    <t>Učebna pro výuku cizích jazyků č.2</t>
  </si>
  <si>
    <t>Nábytek za všechny učebny</t>
  </si>
  <si>
    <t>Nábytek v učebně jazyků č.1</t>
  </si>
  <si>
    <t>Nábytek v učebně jazyků č.2</t>
  </si>
  <si>
    <t>Nábytek v učebně informatiky a robotiky</t>
  </si>
  <si>
    <t>Nábytek ve cvičné kuchyni</t>
  </si>
  <si>
    <t>Nábytek v družině</t>
  </si>
  <si>
    <t>Nábytek v kabinetu</t>
  </si>
  <si>
    <t>Nábytek v učebně přírodopisu</t>
  </si>
  <si>
    <t>Nábytek v učebně zeměpisu</t>
  </si>
  <si>
    <t>NEOCENĚNÝ SOUPIS PRACÍ A DODÁVEK A SLUŽEB</t>
  </si>
  <si>
    <t xml:space="preserve">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7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</si>
  <si>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7 odstínů (konečná barva bude upřesněna zadavatelem). Ergonomicky tvarovaná skořepina. Opěradlo odpružené. Velikost skořepin min. ve 4 velikostech dle níže uvedené normy. Prvek musí splňovat normu ČSN EN 1729:1 a ČSN EN 1729:2 pro tento druh nábytku. Uchazeč je povinen certifikát na vyžádání předložit.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</si>
  <si>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7 odstínů (konečná barva bude upřesněna zadavatelem). Ergonomicky tvarovaná skořepina. Opěradlo odpružené. Velikost skořepin min. ve 4 velikostech dle níže uvedené normy. Prvek musí splňovat normu ČSN EN 1729:1 a ČSN EN 1729:2 pro tento druh nábytku. Uchazeč je povinen certifikát na vyžádání předložit. Cena vč. dopravy a instalace.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</si>
  <si>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7 odstínů ,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</si>
</sst>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theme="1"/>
      <name val="Arial"/>
      <family val="2"/>
      <charset val="238"/>
    </font>
    <font>
      <sz val="10"/>
      <color rgb="FFFF0000"/>
      <name val="Arial"/>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19" fillId="0" borderId="0"/>
    <xf numFmtId="0" fontId="24"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36">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vertical="center" wrapText="1"/>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4" fontId="16"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0" fontId="5" fillId="0" borderId="0" xfId="0" applyFont="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wrapText="1"/>
    </xf>
    <xf numFmtId="4" fontId="15" fillId="0" borderId="0" xfId="0" applyNumberFormat="1" applyFont="1" applyAlignment="1">
      <alignment horizontal="right" vertical="center"/>
    </xf>
    <xf numFmtId="0" fontId="12"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4" fontId="17" fillId="0" borderId="0" xfId="0" applyNumberFormat="1" applyFont="1" applyAlignment="1">
      <alignment horizontal="right" vertical="center"/>
    </xf>
    <xf numFmtId="0" fontId="2" fillId="0" borderId="0" xfId="0" applyFont="1" applyAlignment="1" applyProtection="1">
      <alignment wrapText="1"/>
      <protection locked="0"/>
    </xf>
    <xf numFmtId="0" fontId="2" fillId="0" borderId="4" xfId="0" applyFont="1" applyBorder="1" applyAlignment="1" applyProtection="1">
      <alignment wrapText="1"/>
      <protection locked="0"/>
    </xf>
    <xf numFmtId="49" fontId="2" fillId="2" borderId="0" xfId="0" applyNumberFormat="1" applyFont="1" applyFill="1"/>
    <xf numFmtId="0" fontId="2" fillId="0" borderId="4" xfId="0" applyFont="1" applyBorder="1" applyProtection="1">
      <protection locked="0"/>
    </xf>
    <xf numFmtId="1" fontId="2" fillId="3" borderId="48" xfId="0" applyNumberFormat="1" applyFont="1" applyFill="1" applyBorder="1" applyAlignment="1">
      <alignment horizontal="center" vertical="center"/>
    </xf>
    <xf numFmtId="49"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49" fontId="2" fillId="0" borderId="0" xfId="0" applyNumberFormat="1" applyFont="1" applyAlignment="1">
      <alignment vertical="center" wrapText="1"/>
    </xf>
    <xf numFmtId="49" fontId="11" fillId="2" borderId="17" xfId="0" applyNumberFormat="1" applyFont="1" applyFill="1" applyBorder="1"/>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11" fillId="2" borderId="17" xfId="0" applyNumberFormat="1" applyFont="1" applyFill="1" applyBorder="1" applyAlignment="1">
      <alignment vertical="center" wrapText="1"/>
    </xf>
    <xf numFmtId="49" fontId="11" fillId="2" borderId="17" xfId="0" applyNumberFormat="1" applyFont="1" applyFill="1" applyBorder="1" applyAlignment="1">
      <alignment vertical="center"/>
    </xf>
    <xf numFmtId="0" fontId="2" fillId="0" borderId="0" xfId="0" applyFont="1" applyAlignment="1" applyProtection="1">
      <alignment vertical="center"/>
      <protection locked="0"/>
    </xf>
    <xf numFmtId="49" fontId="2" fillId="3" borderId="49" xfId="0" applyNumberFormat="1" applyFont="1" applyFill="1" applyBorder="1" applyAlignment="1">
      <alignment vertical="center" wrapText="1"/>
    </xf>
    <xf numFmtId="1" fontId="2" fillId="3" borderId="32" xfId="0" applyNumberFormat="1" applyFont="1" applyFill="1" applyBorder="1" applyAlignment="1">
      <alignment vertical="center"/>
    </xf>
    <xf numFmtId="166" fontId="2" fillId="0" borderId="0" xfId="0" applyNumberFormat="1" applyFont="1" applyAlignment="1">
      <alignment vertical="center"/>
    </xf>
    <xf numFmtId="0" fontId="16" fillId="0" borderId="0" xfId="0" applyFont="1" applyAlignment="1">
      <alignment horizontal="left" vertical="top" wrapText="1"/>
    </xf>
    <xf numFmtId="49" fontId="2" fillId="2" borderId="0" xfId="0" applyNumberFormat="1" applyFont="1" applyFill="1" applyAlignment="1">
      <alignment horizontal="left" vertical="top" wrapText="1"/>
    </xf>
    <xf numFmtId="49" fontId="2" fillId="4" borderId="0" xfId="0" applyNumberFormat="1" applyFont="1" applyFill="1" applyAlignment="1">
      <alignment horizontal="left" vertical="top" wrapText="1"/>
    </xf>
    <xf numFmtId="1" fontId="2" fillId="3" borderId="48"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3" fillId="0" borderId="0" xfId="0" applyFont="1"/>
    <xf numFmtId="0" fontId="23" fillId="0" borderId="0" xfId="0" applyFont="1"/>
    <xf numFmtId="4" fontId="23" fillId="0" borderId="0" xfId="0" applyNumberFormat="1" applyFont="1"/>
    <xf numFmtId="0" fontId="23" fillId="0" borderId="0" xfId="0" applyFont="1" applyAlignment="1">
      <alignment vertical="center"/>
    </xf>
    <xf numFmtId="4" fontId="23" fillId="0" borderId="0" xfId="0" applyNumberFormat="1" applyFont="1" applyAlignment="1">
      <alignment horizontal="right" vertical="center"/>
    </xf>
    <xf numFmtId="0" fontId="2" fillId="0" borderId="0" xfId="0" applyFont="1" applyAlignment="1">
      <alignment horizontal="left" vertical="top" wrapText="1"/>
    </xf>
    <xf numFmtId="4" fontId="25"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4" fontId="2" fillId="5" borderId="0" xfId="0" applyNumberFormat="1" applyFont="1" applyFill="1" applyAlignment="1">
      <alignment horizontal="right" vertical="center"/>
    </xf>
    <xf numFmtId="49" fontId="2" fillId="2" borderId="0" xfId="0" applyNumberFormat="1" applyFont="1" applyFill="1" applyAlignment="1">
      <alignment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wrapText="1"/>
    </xf>
    <xf numFmtId="166" fontId="16" fillId="0" borderId="0" xfId="0" applyNumberFormat="1" applyFont="1" applyAlignment="1">
      <alignment horizontal="center" vertical="center"/>
    </xf>
    <xf numFmtId="4" fontId="25" fillId="0" borderId="0" xfId="0" applyNumberFormat="1" applyFont="1" applyAlignment="1">
      <alignment horizontal="right" vertical="center"/>
    </xf>
    <xf numFmtId="169" fontId="2" fillId="0" borderId="0" xfId="0" applyNumberFormat="1" applyFont="1" applyAlignment="1">
      <alignment horizontal="right" vertical="center"/>
    </xf>
    <xf numFmtId="0" fontId="2" fillId="5" borderId="0" xfId="0" applyFont="1" applyFill="1" applyAlignment="1">
      <alignment vertical="center"/>
    </xf>
    <xf numFmtId="165" fontId="2" fillId="5" borderId="0" xfId="0" applyNumberFormat="1" applyFont="1" applyFill="1" applyAlignment="1">
      <alignment horizontal="right" vertical="center"/>
    </xf>
    <xf numFmtId="49" fontId="2" fillId="0" borderId="0" xfId="0" applyNumberFormat="1" applyFont="1" applyAlignment="1">
      <alignment horizontal="left" vertical="center" wrapText="1"/>
    </xf>
    <xf numFmtId="0" fontId="2" fillId="0" borderId="0" xfId="0" applyFont="1" applyAlignment="1">
      <alignment vertical="center" wrapText="1"/>
    </xf>
    <xf numFmtId="0" fontId="27" fillId="0" borderId="0" xfId="0" applyFont="1" applyAlignment="1">
      <alignment vertical="center" wrapText="1"/>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0" fontId="2" fillId="0" borderId="0" xfId="0" applyFont="1" applyAlignment="1">
      <alignment vertical="center"/>
    </xf>
    <xf numFmtId="49" fontId="2" fillId="4" borderId="0" xfId="0" applyNumberFormat="1" applyFont="1" applyFill="1" applyAlignment="1">
      <alignment horizontal="left" vertical="center"/>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131781</xdr:rowOff>
    </xdr:to>
    <xdr:sp macro="" textlink="">
      <xdr:nvSpPr>
        <xdr:cNvPr id="2" name="AutoShape 3" descr="VÃ½sledek obrÃ¡zku pro vex edr booster kit">
          <a:extLst>
            <a:ext uri="{FF2B5EF4-FFF2-40B4-BE49-F238E27FC236}">
              <a16:creationId xmlns:a16="http://schemas.microsoft.com/office/drawing/2014/main" id="{A4D646B6-9E1F-4E99-BE34-9EB58E21E675}"/>
            </a:ext>
          </a:extLst>
        </xdr:cNvPr>
        <xdr:cNvSpPr>
          <a:spLocks noChangeAspect="1" noChangeArrowheads="1"/>
        </xdr:cNvSpPr>
      </xdr:nvSpPr>
      <xdr:spPr bwMode="auto">
        <a:xfrm>
          <a:off x="1390650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42D903A5-17F6-4005-AC01-9CC2EA9D7F85}"/>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1A4B232-F6EB-445A-909F-0759711646BE}"/>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9136F6D0-91D0-4986-BAAB-88B975A8E47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0C5B0F79-3F22-4C62-907A-4029AB4EA280}"/>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4816C726-D262-40AF-95F6-FD31D71F838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F1B09D-26D5-4214-B622-A85B46D0E90C}"/>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B7706C8-01A1-4566-84EC-694B0C94BCD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A4162C2E-E512-46DB-9D6B-8DAB7EB6400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E5C6736-DE1F-490E-BB4B-F102ABC3811C}"/>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BE1F9612-B888-46AD-8721-C9A5A3178FF4}"/>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D1B75F8-F9FF-4703-BE7D-6159A4597CC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813E052E-BE54-4EDA-9D72-898EEEEAE1B0}"/>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5276C7D0-A5FC-4B6F-9A4E-1952DA1D12B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E12B8551-0A9D-4BD2-B817-FB41D981DAC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F9625F5-49C1-4038-AD3A-D3095B2B30FA}"/>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1177C9F-F437-4918-B9B6-5B6C1E2EA095}"/>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9635EEC-82D9-4E1B-B476-EDC00B0AED7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6BB4969F-76DE-42C6-9F8A-DEBC9066D009}"/>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5F93368-212B-4B95-B366-54071F7C93B8}"/>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2F91B503-C42F-47B4-AED1-96448EB58BCB}"/>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B3324E81-9A4B-4071-B321-FFCE75B8DF6A}"/>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46EABF13-165D-424D-B2D7-0A28E8A2432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68AD763-4FAA-4E2E-832B-567A8C76B8D8}"/>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17E22470-5022-47A1-9FFC-DFB03262C80D}"/>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C612039-74D5-4D4A-AAAB-3467F9298191}"/>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CD75EC7-E439-4DEC-BEAE-4D0378491DB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69006C26-03F8-4559-B26B-0F2B9B86386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67F0D44F-577A-4C0A-9D6B-7CF493B8BB1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E8E1293-B21F-4BA2-9BF4-F5412405AE89}"/>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1A2BCB37-9C50-46F5-B03C-97904A78389F}"/>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DD258B87-D450-4064-B2FE-21F94FF37760}"/>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71C0860C-DCE0-4917-A813-0EE224A326E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0BDFE453-84E3-4A22-A131-6487745E181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ACCFD192-300C-4F71-8493-DEED35D2614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F660326-4DAA-4B66-9402-9916A6E105B7}"/>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A5E856E-B6CE-4FE3-BFEF-978E00610792}"/>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C9BE4FE1-8775-4541-93E9-B6277CF5AC5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1B293B06-5533-4238-A9AC-79510F43879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BE5C13F-A080-4408-A704-EC3E694D00EC}"/>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AF6ACBCF-D416-47BD-9B51-C2FA116E87E0}"/>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4729CEE8-BD35-4663-B776-CC29E5C7CAC7}"/>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CFFC2BA0-05F1-445A-9732-AE106EBC4239}"/>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9087E39A-35F6-4377-BD77-D37B7C2C10E5}"/>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B3DD053-4E5D-4328-88DA-3EAE02356E8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8FA36B8-EA9F-44C2-A65A-2F7150D3C314}"/>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AA72D1C-93EB-4B45-B875-DB7BBF1DBA0B}"/>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1F22EBE4-9E86-438D-92E1-4761F681A57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8A559C3-A9AA-4A8B-86A7-5C610F47A79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034EDC7B-5261-48CE-972D-4EE89E7E47B9}"/>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C496A326-38A4-4CA1-B2E8-4C5011BCEF7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8798707A-164C-4960-A153-5D2025C7421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325BA6A3-23C5-4249-B61A-95383436AD2B}"/>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08A8E27E-9551-4784-A612-45A7FFE220CB}"/>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46707DE-2C12-4956-A439-F227178A30FF}"/>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AB9B7A95-374A-46DD-B8DF-288D8C8D4E9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94611F19-03DB-4B82-883E-F1EBD2DF737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539E3904-A1D6-4855-8D9E-8FBF5C820B33}"/>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5DED76BE-B3A6-4A24-BC8B-26222E861B74}"/>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9ED6DFC6-16AD-4AB2-9E91-129E749E60B2}"/>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950BE591-67BC-4DC6-B095-7FD95101D8B8}"/>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4371F864-BCC4-4BCF-A65F-D6062959807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D5C546AE-6926-49F8-91F7-5B275EE909FB}"/>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A3F9A1DD-7D16-4F46-9647-8672E8D0E86F}"/>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74049B00-12E5-41BD-A31A-DAFB9F9501D6}"/>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60CB4D1F-471D-4346-A25F-7974CCAB7C4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531D85E-CBA9-437B-ACE4-6D8C6671659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07CB5B46-7AF7-4F79-B2E9-674D48052EBA}"/>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996E6320-7A46-4FD8-A392-1CD487258450}"/>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8A81310A-C5B5-4820-81D6-697C56E4FF3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17600309-7E5B-47A7-89FD-CD3B0F48E63C}"/>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08386BD-E32B-4626-B32B-01EC8A622F1D}"/>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30B5AAAD-206E-48C5-8A50-0B82492CC267}"/>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86E1559-967B-41B5-BBF0-F272B230B42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A4B85BE1-DFE0-4CC2-A5EC-392D33C3841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BAC50248-C4D1-49F1-AAAD-EA98F0D60750}"/>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C5251227-AC05-4867-8F26-072FE7CB5DB5}"/>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EA15BD35-37B9-4ECA-88D9-8482337FB518}"/>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16576-1A79-465E-A463-275BC26E373D}"/>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CAFDA870-0CAB-4392-810B-F1CD8F3586AB}"/>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21C5F084-9BFC-4511-870C-6E7C2206936C}"/>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236F758-DC1C-430F-A14F-6425DFCEB722}"/>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5C316161-0026-499E-ABB9-6E9962D76681}"/>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B673DA7-7D06-4341-92AA-1A57B035E5B6}"/>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D36139F8-6808-47FE-8BD9-1D21CE2B060D}"/>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08AD1F94-2FAE-4428-B19B-A33FC34B0761}"/>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0E85F701-EDAE-4A9B-AA51-550A6EB600F2}"/>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D8576431-AEC7-47E6-A320-20E3F16D89D1}"/>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B9A79AD9-F5BE-4086-B5DD-E21C60179D75}"/>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D46011D8-ECF7-4557-B9E7-78E0591E9B2B}"/>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A3B7764-644D-44E8-AA07-8511108AD2E7}"/>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739532C3-68EB-402C-A823-3411E73B13DE}"/>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69E41102-442A-47E1-8647-25B63F627588}"/>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922600B-8C66-4446-A6F3-7AD6C8F206B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E130AF9-479A-4127-A69D-B510D0423516}"/>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01EE1A8A-9613-42B3-9AE1-594A6C7E5C94}"/>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3EA23135-7716-4FA3-829A-0E4F3AE54BF0}"/>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AA724421-A42E-4504-9CA0-40D6D023EFCE}"/>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A65D0DE2-771C-4FAA-ADB2-F873CD5E2FB1}"/>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27B3ABC-7D4E-43BF-ADCC-4F12F83169C3}"/>
            </a:ext>
          </a:extLst>
        </xdr:cNvPr>
        <xdr:cNvSpPr>
          <a:spLocks noChangeAspect="1" noChangeArrowheads="1"/>
        </xdr:cNvSpPr>
      </xdr:nvSpPr>
      <xdr:spPr bwMode="auto">
        <a:xfrm>
          <a:off x="13906500" y="130206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9C389896-7ACA-43D6-A718-240F0299CF7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F671F7D-B52F-4303-86C9-800553A0F01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E1A9A8F-D72B-4A96-B673-BE1E636BCBCC}"/>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2F1D82B7-5D70-4F61-B3AE-6938023218D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1796A01F-9179-4560-A954-D95897733F0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5B05BD3-39B4-4FF8-9449-5E3F6AEB456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03A43D6-EB8D-417C-B6A7-497C7DA930BB}"/>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0808921-E10B-43CB-8D3F-BB081D2E199A}"/>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4F533680-DB35-4FFC-BB27-8ADC14A9D39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838549E1-C662-4CA1-A927-E1F98410A1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DD61A0CA-19DA-4CE5-944C-6C4F9DD4A57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EC0FD576-CB3D-4490-9111-EE579ECC3776}"/>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E59C767A-4FB2-4422-8449-6CB682C041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29D6ED05-9B55-438E-974B-9C7499535E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179AA4-34A4-4589-9F98-888F944DDC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71D976EE-0F33-4843-A66D-7AB7B842A6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E156AD9-B427-482D-9397-1EFA0F1DB8D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74980A4C-2862-4698-B8A6-A9090C7D873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135590</xdr:rowOff>
    </xdr:to>
    <xdr:sp macro="" textlink="">
      <xdr:nvSpPr>
        <xdr:cNvPr id="2" name="AutoShape 3" descr="VÃ½sledek obrÃ¡zku pro vex edr booster kit">
          <a:extLst>
            <a:ext uri="{FF2B5EF4-FFF2-40B4-BE49-F238E27FC236}">
              <a16:creationId xmlns:a16="http://schemas.microsoft.com/office/drawing/2014/main" id="{B52D0686-AAE2-4553-A5BB-A15EBC59BC7C}"/>
            </a:ext>
          </a:extLst>
        </xdr:cNvPr>
        <xdr:cNvSpPr>
          <a:spLocks noChangeAspect="1" noChangeArrowheads="1"/>
        </xdr:cNvSpPr>
      </xdr:nvSpPr>
      <xdr:spPr bwMode="auto">
        <a:xfrm>
          <a:off x="13906500" y="2781300"/>
          <a:ext cx="304800" cy="30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E0AB311-5CAF-40A6-AE0A-D1C64ADBDD0F}"/>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9AE61B4D-D857-48A2-B853-C96B342AA1F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E98E1D86-CD4D-4B34-B90A-E7096B8C7674}"/>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3603FEAB-2640-4EB9-AA6A-DC2FF4FB6FB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D6030D55-01E7-426D-930E-2DBB4709BC8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D4AA1F9-65D9-4D6F-A888-082E39F07B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2AA455A-8325-4AC3-82AA-6062DBA06282}"/>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327D134-E69C-4949-B1EF-3178BF3B6ACB}"/>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2C144EF-10EF-4050-B1E4-B8FDC6C6C5B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9194143-C1F5-41F2-8F55-D7E7DC085737}"/>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58D10785-390A-4039-8B68-2BBAE0705F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591B062-81C1-4417-8FA6-E69A9DA490D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DFFB6384-9648-41DE-9BBE-866B551B1F3E}"/>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60AE004A-1782-41E7-BFA0-4304F208CD7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D46C5229-5362-435F-A22B-36AE7BE5291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3E5A25C-11F0-4F34-A8B5-C9E6D20749A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5A70C8A2-49C9-4F18-BB8F-6F1DBC84D280}"/>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F71C978-F251-425E-A6CD-516C3A07CA3A}"/>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C2FAB9DC-1764-4C2B-82EF-FD715F550E05}"/>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9A4EE61A-6DBE-4747-8DE2-9780F85EF22B}"/>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DE384665-749D-431F-88B2-032F7A23FF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65D3FE2-440E-441B-9CA7-532F8D8DCFA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09BEBD0-1B40-4940-99BA-BF3164167A5D}"/>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97E0E19-2F13-4CCF-BEC1-922BA938AD0C}"/>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48439BB-362B-45C2-9CA9-90A01D088B75}"/>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A9FD4A38-33AC-4798-94DF-52367D1787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E452196D-AF67-4092-A0F0-7EF44A9BB87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28EFDFA8-FA9C-4895-A68F-202A5EC05FFE}"/>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37FCCB4-B7CA-4834-B547-677DD80A8832}"/>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A0113CBE-D410-4232-8AE4-7766FF7DA9D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7D4BB672-526E-48E0-91BF-315CA06765B0}"/>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456EDA41-F729-499A-B7B5-3EB8C1DE32FC}"/>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6F718AB6-05F6-489C-B7D9-2DEF9C128A29}"/>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28D0AFF-7E5D-4D18-978C-B63ADD179827}"/>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0558250C-FEFA-40D3-A973-D07BFB140265}"/>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18702F2F-2262-4367-B384-59CE17953CA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82A21C7-97F7-4591-8827-9DCE3DC72FDC}"/>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B6020ABE-B027-47F4-95DB-C20E5B10254E}"/>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39612C6-AED3-4B6E-AB99-DC5BE315E460}"/>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A6EC6C5-27DB-439D-9638-1C3FECE71A09}"/>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C68AFC0C-FB1E-4C6C-8856-C128CA391632}"/>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3FC7BB40-8026-4575-9961-DA0490DDF7C1}"/>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8041360B-139C-435A-8080-ECDF9BD3B3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E97A182E-9A4C-4355-8EC9-D40B4E4C166A}"/>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1CDBFD5-2367-4446-BE60-91A7C967B326}"/>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42B8AF0C-24AF-402B-874A-6A0CFFC6F7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1692C6F-A232-4523-84D1-604139C31274}"/>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5E95B587-206C-4C19-A329-E3C997B2E9F6}"/>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6877933-76E0-476C-A403-3CFEF4101FF0}"/>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7DE6002E-C55E-4AE2-A91A-A0529942850D}"/>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37D6818C-0679-41C9-8574-A622AEE8D25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9845FA7-C3F2-40B5-B689-5B716323B5BF}"/>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A03FA5A4-E287-49F4-84AF-B4B2019E908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B9EF4034-EFC6-4F78-92E1-9697A2A0628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2A64289F-5BED-416A-A980-2CA9BF76E11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7665EBA0-3128-4BFF-8B12-EDAA55ADF2E4}"/>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FA5C5D90-8E9F-4B61-BAF6-4ABE0525E87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BD591DE8-B900-42E1-8285-808C7908B9C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40A9C787-A849-45CC-B372-E7C58EF68D6F}"/>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4E51DCA3-AE17-477D-9613-39B4B22B57E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08DB7E20-08FF-4459-A862-BC8F02023729}"/>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3D94C73C-E415-4A09-B485-FDC053D54D3B}"/>
            </a:ext>
          </a:extLst>
        </xdr:cNvPr>
        <xdr:cNvSpPr>
          <a:spLocks noChangeAspect="1" noChangeArrowheads="1"/>
        </xdr:cNvSpPr>
      </xdr:nvSpPr>
      <xdr:spPr bwMode="auto">
        <a:xfrm>
          <a:off x="13906500" y="3962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D4B873B-0903-4153-9A7B-7C55D75AAB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B39DE81A-1FED-4BBD-AF5D-571A76C0682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2F9CD89-4A9E-4D0A-8BF7-C30E59BF051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C19E83BD-80EA-4303-AEF1-C264EE60040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854A383-829C-4BCF-BA93-42D73D37BFF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E9E3E154-038D-46ED-BC73-62B87AC230DD}"/>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23C614D7-4C2C-4434-8E16-1221CFC31920}"/>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2BFF3B4C-4DAD-4336-9C6D-9CEBC099D68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5478D041-E88A-4442-8DB0-2C54E25C12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CFC55346-2BD8-4748-BD14-21173A300FA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9F7C0BA-90D2-44B1-A90C-749D3BEFE57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740D030-3290-4A86-8E1D-518BFE1EDB66}"/>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DF1B0805-C6D7-4E3C-949E-67733A0FDDC5}"/>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64D67939-D651-4BF3-B509-8C67F0F32D99}"/>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1C0053D8-BDD3-4E74-8BDA-F984A6377C4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3FD94F08-2C22-47E7-BB98-7C7EF5B8C7D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F5D3BB-4798-48C6-BFEA-6DE4C51B3866}"/>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B61B8BC6-023E-44D6-A702-9FDAA9BBF258}"/>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C523BCE-8C9F-48D5-B474-73CC78F7DA83}"/>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BF6D653C-0B60-4EB6-ACFF-36B7B0BD971D}"/>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CA02DDB9-4A83-42DE-BEB9-BCB42F794FE6}"/>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0D2CBB89-9C3D-4696-B44E-8B887F7486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74543D8-882F-4095-AC04-81CAEFF3EE1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AF419F2B-F266-465C-ACDB-3DA4054D09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9C97637D-7A3E-40C2-9ED4-21F7096C6106}"/>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C6DACAE-379D-435B-B003-36FBC53A9E8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6E01FCC6-BF8B-46F3-8A36-ECD5717DE56A}"/>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A8DA9C25-5009-4852-994E-CF606DD85CD2}"/>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94F583B-A38E-484F-95A5-C21AE468F1C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94E4628D-C147-4441-A2AF-BDE8A9671BF3}"/>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96558C23-1446-4A85-864C-FDFA2B857158}"/>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5E0FF99A-11F7-4552-92B7-8243AEED7664}"/>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A36DC819-01AC-4EDD-A1C0-5D8F0A12112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F7706A3A-C7DE-4234-B73D-C4BB8A132DAE}"/>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06D364BC-1D17-42BD-A51C-41A79D9DEC43}"/>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679A60BE-DE4E-4EE3-9BC4-F31AD7FA7275}"/>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32DCCC3-71A1-4005-8D18-A0C861AEF343}"/>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E6F934EE-A3D5-4738-B006-5879F8B368AC}"/>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CEEC4AA-0EF3-4162-A1CF-2B117A78ECC4}"/>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83AE89F2-C8D9-49A1-A085-936C3159D4C9}"/>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2C6D088B-BF77-4D9E-AAF9-59BCDC795299}"/>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5F6BA923-0EA1-41D6-A8A6-FF57ECF77D63}"/>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D02BA064-C34D-44FA-B4DC-C14DF95DADB5}"/>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6AE13724-905A-4E89-A1A1-99012FC7444D}"/>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39D3ADC4-CC78-4410-801C-6E44A701EF5B}"/>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CB69CB8-2AC0-4CF3-BF46-A2714471358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C6656DB1-46F2-4AFB-A1A8-DC9A047B5AC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744A08C6-DCB7-42E7-A3E8-F29E4381D06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6EADB63-EF88-4EF1-9762-7046BA9572E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20A0222B-C814-41D9-958F-FA03A6CD2223}"/>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98B65EF8-595F-4F20-923D-BC578713C100}"/>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C6FAC45C-CD23-4F78-92F4-B83DA4D4E0C8}"/>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FB2C62AA-7A00-4506-AE82-E55992550EBF}"/>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AAA1275F-0E30-4CF7-8C72-3FFD079CA8E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5D1CCD24-EA43-4C51-A1A8-CD8A57560618}"/>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BA50AB6-7FB8-4249-87D8-2BB7409E1149}"/>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3DC416BF-4D16-400E-A51B-6654D9103FCD}"/>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1A30C2FA-E727-4C80-BF0C-CB54F1790408}"/>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9866B34-0693-4436-8D20-DDBFF5FF9C4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81422333-9501-4349-B732-A07974649ABF}"/>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419D964-51E0-4695-9378-19BEBD786F1A}"/>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F9104776-F7BA-4C52-A578-7F71C2B43CB6}"/>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94025F0-72B6-4191-9DC6-55C97A95CD5A}"/>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407F34FF-1480-4A2E-B73D-53053127C83D}"/>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ADA5AF4F-4BDD-453C-9607-D33A4D6A347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FC4DF81D-6129-49AA-9217-1FD65B1F7F3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23D7255C-3273-4A2E-9639-E6543D473D6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26301A0E-F75C-4629-8C66-D723D923A5E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CA3640DC-6AAB-41F4-9360-4CECA074FFC6}"/>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1B289DFE-0638-4C65-9656-188C6B742BD3}"/>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558A0187-E3F3-45C5-8F68-71587AEBF0D0}"/>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60FAF575-B522-424E-BF28-B45F3288B255}"/>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26F00ACD-C1D0-44CC-9F6B-2AC4450A0CC8}"/>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CABB5FB5-657B-44B7-AA64-0CD1B4A8045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6889AD0D-9546-4E70-9733-6B89C3E8911B}"/>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95E62FE8-6AEA-4860-8D6C-17F0BD29E09F}"/>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35E25539-8107-4C6A-B3E6-52CCF05C6509}"/>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FBC3A1-0E8D-4F52-985F-2485150D0A31}"/>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4353DA6B-1473-4B4B-ABAA-BD0711C3C6BE}"/>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47E96ACF-CFCA-4E25-883D-AA2AD9F5A7AC}"/>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57221E9-4478-4741-AB51-5A40099BDA23}"/>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79319B0-965F-41F7-B56A-09D6D9B7B375}"/>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DCFF674A-EAF9-44F2-8AC0-8C2C16F3D0AC}"/>
            </a:ext>
          </a:extLst>
        </xdr:cNvPr>
        <xdr:cNvSpPr>
          <a:spLocks noChangeAspect="1" noChangeArrowheads="1"/>
        </xdr:cNvSpPr>
      </xdr:nvSpPr>
      <xdr:spPr bwMode="auto">
        <a:xfrm>
          <a:off x="13906500" y="17030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131782</xdr:rowOff>
    </xdr:to>
    <xdr:sp macro="" textlink="">
      <xdr:nvSpPr>
        <xdr:cNvPr id="2" name="AutoShape 3" descr="VÃ½sledek obrÃ¡zku pro vex edr booster kit">
          <a:extLst>
            <a:ext uri="{FF2B5EF4-FFF2-40B4-BE49-F238E27FC236}">
              <a16:creationId xmlns:a16="http://schemas.microsoft.com/office/drawing/2014/main" id="{B21B0693-88CE-4648-863C-8B65C26D73BC}"/>
            </a:ext>
          </a:extLst>
        </xdr:cNvPr>
        <xdr:cNvSpPr>
          <a:spLocks noChangeAspect="1" noChangeArrowheads="1"/>
        </xdr:cNvSpPr>
      </xdr:nvSpPr>
      <xdr:spPr bwMode="auto">
        <a:xfrm>
          <a:off x="13906500" y="2781300"/>
          <a:ext cx="304800" cy="307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BA186D7-8A2E-482B-BA17-D4541482C9DE}"/>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08D49B33-9EDE-4812-A6C6-7365C4E025E7}"/>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09CFBC6-35B4-43D7-A27C-859874ABAA10}"/>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D3C87F30-6022-45AE-A446-42F65AE269AC}"/>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82D5EE4-026B-4903-AB71-E9176EB8FCEC}"/>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349F289D-0848-44BF-91B7-1E4576AABEE7}"/>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B00026E-5B61-4FC8-B96C-15205AA15FD2}"/>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C740DFEA-5C60-4C25-91BD-FC1FC776EEA6}"/>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D7D39F24-CB92-434A-A88D-BA591CD666D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CFA2FAEF-FDF2-4F1A-8D7D-0940C385D5B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CFA35ECB-9B0B-4283-9A0C-3722694B0F9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2768A0A-EBC5-4BA0-ACB6-1B59972F1A5C}"/>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E2B42566-EC58-4F29-BEF5-382B65A1189A}"/>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85DD9F3F-CB97-4F61-BDBC-08DD991C83B5}"/>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275AB259-CEDD-4488-8A6A-1F7D408DBB64}"/>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A0FF151-BAF7-46C6-AFD4-EED52AE1237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E8D831D4-533B-452D-9046-8DC9B933644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D379D59F-54B2-4879-9752-858A798F62B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D0D84699-D1D2-4CB2-823D-C95BF08925E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B986C5F-F58B-42AA-BCE8-4E93B8B43984}"/>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43A74757-2F3F-477B-963D-2F0320CEDC4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B658741-3CA4-4B01-B3FA-201748C500E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8B5280D8-148D-4EC3-A300-FB3BA1A7923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CFA7BB1-4504-4B7C-B227-5838BBB0D82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41B5DD4-14F3-477F-B3AC-EA4A2EA4DF9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2B83B4F-56E9-4907-954F-1AD88C423A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64C5543-1E1F-4AF3-94BB-3369FFCDA45B}"/>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E946EA1D-C339-4EC6-BD85-A2A4E6A12BB4}"/>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8A415C6-9FD0-4886-A536-6AB650E16C43}"/>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D7BB80F1-AA2F-4C03-A7A8-17178B6290A8}"/>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766D190-4665-493B-B4FB-D353DF076EF2}"/>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FFDE6494-F45E-4704-9888-F303EE006F7A}"/>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35BD6A2-FDB2-4DE3-89C0-4FC0FB5A99EB}"/>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5C1D9973-5DC5-412A-AF4A-AA458D8D94DC}"/>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87CE29D1-B804-4A9D-80D0-851ABDA4699C}"/>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83125294-C4CD-4440-A024-C078E559DF1F}"/>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EAF9661-9FF3-4359-B79E-9AF265F6564B}"/>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0DE496A3-48A0-4ECB-A5C0-38D32DAAF383}"/>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2EE33DB-1A4C-49F9-AF36-37B741703095}"/>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3531225-0DF0-4B4F-A828-FD0BF6680543}"/>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54501599-9E3D-485A-823D-B2590BB005B4}"/>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FAE6AEE-C538-4479-955D-7B5893CDB3D3}"/>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F9076BC1-74B6-4C09-AD8F-25764CBBB6E8}"/>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8944FEE2-9E86-410B-9F16-B3AFCA167E32}"/>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9B0B582D-64FC-40DF-9DF7-A3F7A2CA5AEA}"/>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ABE763A9-5F44-4F0A-8712-16348562AE72}"/>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52B84F81-5908-4C26-9AEC-2E2CDC14CF5E}"/>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C227AA83-042F-43B9-BE09-795784E76102}"/>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EC28895-43EC-4331-BFFA-35A3F4A10529}"/>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02560C62-537A-4281-A9CF-67B3576CEEC8}"/>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19D0A049-0AF9-4302-8EE7-E51B08D1BC24}"/>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9E15D0AF-2A64-4F65-AF64-48F355BBD238}"/>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9D67D43F-45B0-4E2A-AC40-75AEA7CB9C1E}"/>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74BDB27-B151-4DFA-86BA-500537A48E9F}"/>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ABC005DE-92CF-479C-8506-5F4DFDA61A7A}"/>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3730F09D-0F38-48D7-9257-18FC61E0BD87}"/>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EEF6455-A75E-4CE5-BB86-498626704D22}"/>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37253F0-C04F-4229-B2DE-EE7FF869349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F6FB66EE-2A03-4453-92DC-87E3907E5B1F}"/>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9A8ED69D-B7E8-4B9C-9EDF-66BB716CCAC5}"/>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923E7536-A638-4A21-B3BD-9502AE63B7C0}"/>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29FB44E-DBFF-44CE-A6F1-4C59778E399C}"/>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11D0CC67-F1BA-48C6-8DDA-9D8205EB39B9}"/>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9305C68B-9D91-4643-BD01-54168912520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EDDAAD1-7513-45C1-9ED4-AB420D0C2ED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F61F2E6-6207-48A9-8A9B-FF789F973B5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BC4519A-4471-4168-8D42-FF7C2FACA62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6000D0C8-865C-4D1E-AC6C-CBC67C225892}"/>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D9B2F9A9-38DC-436A-8578-D47B4B0618A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8B5766CA-83B6-4491-8975-DC4004F1CFF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42F2A70B-AC5D-4BA9-8DEC-8937ADCC51EE}"/>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A7A33F7-354B-42B8-ACBE-C8BA7ACC699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4EF81BAB-4991-4997-BDF6-6230C7A73B7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8F0B99E9-B919-4AF5-BECE-CD8C5641240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0344517C-365A-4187-98C9-AD001C0F1B2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149198</xdr:rowOff>
    </xdr:to>
    <xdr:sp macro="" textlink="">
      <xdr:nvSpPr>
        <xdr:cNvPr id="2" name="AutoShape 1" descr="Výsledek obrázku pro kuka ready2educate">
          <a:extLst>
            <a:ext uri="{FF2B5EF4-FFF2-40B4-BE49-F238E27FC236}">
              <a16:creationId xmlns:a16="http://schemas.microsoft.com/office/drawing/2014/main" id="{33B14204-5443-4415-A039-EB156C67D8E9}"/>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3" name="AutoShape 3" descr="VÃ½sledek obrÃ¡zku pro vex edr booster kit">
          <a:extLst>
            <a:ext uri="{FF2B5EF4-FFF2-40B4-BE49-F238E27FC236}">
              <a16:creationId xmlns:a16="http://schemas.microsoft.com/office/drawing/2014/main" id="{6E1F40FD-8033-4565-8129-85AF2824C3C2}"/>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4" name="AutoShape 1" descr="Výsledek obrázku pro kuka ready2educate">
          <a:extLst>
            <a:ext uri="{FF2B5EF4-FFF2-40B4-BE49-F238E27FC236}">
              <a16:creationId xmlns:a16="http://schemas.microsoft.com/office/drawing/2014/main" id="{A0921D62-0E32-4C6F-B878-BB9F450867A1}"/>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5" name="AutoShape 3" descr="VÃ½sledek obrÃ¡zku pro vex edr booster kit">
          <a:extLst>
            <a:ext uri="{FF2B5EF4-FFF2-40B4-BE49-F238E27FC236}">
              <a16:creationId xmlns:a16="http://schemas.microsoft.com/office/drawing/2014/main" id="{458090E2-0F55-4C6B-8024-61C66B08BD8C}"/>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6" name="AutoShape 3" descr="VÃ½sledek obrÃ¡zku pro vex edr booster kit">
          <a:extLst>
            <a:ext uri="{FF2B5EF4-FFF2-40B4-BE49-F238E27FC236}">
              <a16:creationId xmlns:a16="http://schemas.microsoft.com/office/drawing/2014/main" id="{87BD68B5-34E0-4E69-A7F6-BD57B5F565DF}"/>
            </a:ext>
          </a:extLst>
        </xdr:cNvPr>
        <xdr:cNvSpPr>
          <a:spLocks noChangeAspect="1" noChangeArrowheads="1"/>
        </xdr:cNvSpPr>
      </xdr:nvSpPr>
      <xdr:spPr bwMode="auto">
        <a:xfrm>
          <a:off x="13906500" y="27813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B165578-16DA-424B-8D93-7EEDDE72F179}"/>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1C56533D-CE4A-4707-8BA2-F5852D213980}"/>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3C99B201-03E1-43A8-BD7B-FBC1E579B344}"/>
            </a:ext>
          </a:extLst>
        </xdr:cNvPr>
        <xdr:cNvSpPr>
          <a:spLocks noChangeAspect="1" noChangeArrowheads="1"/>
        </xdr:cNvSpPr>
      </xdr:nvSpPr>
      <xdr:spPr bwMode="auto">
        <a:xfrm>
          <a:off x="13906500" y="2943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A41103D7-52C4-4B4A-A554-DD0723FED52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E5F172A4-A990-4F8E-B8A7-6FECEA72F28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FC7EA696-B247-47A4-8135-F9EC6B77DBE8}"/>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91FECF90-FD89-478B-9C4A-21C05A70EC9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1F3754ED-B84E-49CD-928D-291DE456D1E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F15914FD-3FAD-468A-90F5-A544FF7CB9D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81A2B046-E17D-460E-9FF9-3F81445C9E3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DD9320FE-AAE5-4938-897F-AA45BF8E53A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9C505D46-F2A5-4FE0-A762-DCE1E977D61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728182FF-563A-42EF-9194-E9EC93D0279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7D844A3-2EF7-4963-B1F8-9EAEA9D7398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923B5A1B-D4FD-4ADB-AA03-D810708EA9B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75C16EA4-CEEB-46E4-A46E-F7C8475864D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CB7C1F46-41AD-4218-8749-D5A58156D66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AB333193-03EB-43CF-BAE5-0F9EEDD5CCA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17BC4D26-9B0D-437B-AFB9-9A7AE41E7F4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475B0998-943B-4FCD-9647-54BDA53AF6F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BE0A48AD-56BF-45C6-B9A6-4417130F353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9D299FFA-7654-462E-9EC6-4E447D7B0AA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1E31D049-CEBE-4E90-AD55-F58B7895C15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B0457FE1-A02E-4079-8290-961B4E35979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0B0CD3C7-3A1D-4DFA-85B4-276D5311962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2F2D259-7C05-4703-9885-4E6A1EE824B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FD26FB-0B37-48E4-B62E-FEB2E7C5F7B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81C9A61B-7F37-49DC-A978-E39805A869C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26D019B8-A9F3-41EB-A9B8-B83986B23C3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125F5BA4-AA29-464D-9DC2-5060998BBDE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A1F9B3FB-08DE-4933-B801-6ADC269EA1AA}"/>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55A3C034-AE8C-4710-B331-FDFA7A3A921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71F10070-AB10-405C-B457-CCD21CB46AB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C227D690-211E-443D-968D-E74EB033097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11589736-6686-4BDB-8229-2A5A3276A575}"/>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8DA49B7C-3544-4686-89E8-8219E2415AD1}"/>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CBD983A4-52E8-4B23-B012-38367E6C6C76}"/>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80005416-8BAF-40B4-B0DC-DDEB85360E58}"/>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B0D7AAA8-D51F-40C6-8103-475E1A81F952}"/>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8DCAD6D5-75CC-4EC0-9F33-E4E1590A8CBD}"/>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20339</xdr:rowOff>
    </xdr:to>
    <xdr:sp macro="" textlink="">
      <xdr:nvSpPr>
        <xdr:cNvPr id="8" name="AutoShape 3" descr="VÃ½sledek obrÃ¡zku pro vex edr booster kit">
          <a:extLst>
            <a:ext uri="{FF2B5EF4-FFF2-40B4-BE49-F238E27FC236}">
              <a16:creationId xmlns:a16="http://schemas.microsoft.com/office/drawing/2014/main" id="{186BF36A-767D-4ADD-9EFC-62AD5BE9F11D}"/>
            </a:ext>
          </a:extLst>
        </xdr:cNvPr>
        <xdr:cNvSpPr>
          <a:spLocks noChangeAspect="1" noChangeArrowheads="1"/>
        </xdr:cNvSpPr>
      </xdr:nvSpPr>
      <xdr:spPr bwMode="auto">
        <a:xfrm>
          <a:off x="13277850" y="2781300"/>
          <a:ext cx="304800" cy="187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F86A2DA-73D3-4421-8317-DDC3389F12DF}"/>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F6F34A8-1B4D-46B2-9D9E-E9E455B99741}"/>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6276B8CD-1A79-41C9-92B3-8BDCBFFC5F8A}"/>
            </a:ext>
          </a:extLst>
        </xdr:cNvPr>
        <xdr:cNvSpPr>
          <a:spLocks noChangeAspect="1" noChangeArrowheads="1"/>
        </xdr:cNvSpPr>
      </xdr:nvSpPr>
      <xdr:spPr bwMode="auto">
        <a:xfrm>
          <a:off x="1327785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135591</xdr:rowOff>
    </xdr:to>
    <xdr:sp macro="" textlink="">
      <xdr:nvSpPr>
        <xdr:cNvPr id="12" name="AutoShape 1" descr="Výsledek obrázku pro kuka ready2educate">
          <a:extLst>
            <a:ext uri="{FF2B5EF4-FFF2-40B4-BE49-F238E27FC236}">
              <a16:creationId xmlns:a16="http://schemas.microsoft.com/office/drawing/2014/main" id="{E0052FB5-18AE-485B-9D69-B6470E51AF2A}"/>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13" name="AutoShape 3" descr="VÃ½sledek obrÃ¡zku pro vex edr booster kit">
          <a:extLst>
            <a:ext uri="{FF2B5EF4-FFF2-40B4-BE49-F238E27FC236}">
              <a16:creationId xmlns:a16="http://schemas.microsoft.com/office/drawing/2014/main" id="{65775136-7877-424F-B60B-8CC2D594993C}"/>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2" customWidth="1"/>
    <col min="2" max="2" width="3.140625" style="82" customWidth="1"/>
    <col min="3" max="3" width="2.7109375" style="82" customWidth="1"/>
    <col min="4" max="4" width="6.85546875" style="82" customWidth="1"/>
    <col min="5" max="5" width="13.5703125" style="82" customWidth="1"/>
    <col min="6" max="6" width="0.5703125" style="82" customWidth="1"/>
    <col min="7" max="7" width="2.5703125" style="82" customWidth="1"/>
    <col min="8" max="8" width="2.7109375" style="82" customWidth="1"/>
    <col min="9" max="9" width="9.7109375" style="82" customWidth="1"/>
    <col min="10" max="10" width="13.5703125" style="82" customWidth="1"/>
    <col min="11" max="11" width="0.7109375" style="82" customWidth="1"/>
    <col min="12" max="12" width="2.42578125" style="82" customWidth="1"/>
    <col min="13" max="13" width="2.85546875" style="82" customWidth="1"/>
    <col min="14" max="14" width="2" style="82" customWidth="1"/>
    <col min="15" max="15" width="12.7109375" style="82" customWidth="1"/>
    <col min="16" max="16" width="2.85546875" style="82" customWidth="1"/>
    <col min="17" max="17" width="2" style="82" customWidth="1"/>
    <col min="18" max="18" width="13.5703125" style="82" customWidth="1"/>
    <col min="19" max="19" width="0.5703125" style="82" customWidth="1"/>
    <col min="20" max="16384" width="9.140625" style="82"/>
  </cols>
  <sheetData>
    <row r="1" spans="1:19" ht="12.75" hidden="1" customHeight="1" x14ac:dyDescent="0.2">
      <c r="A1" s="90"/>
      <c r="B1" s="91"/>
      <c r="C1" s="91"/>
      <c r="D1" s="91"/>
      <c r="E1" s="91"/>
      <c r="F1" s="91"/>
      <c r="G1" s="91"/>
      <c r="H1" s="91"/>
      <c r="I1" s="91"/>
      <c r="J1" s="91"/>
      <c r="K1" s="91"/>
      <c r="L1" s="91"/>
      <c r="M1" s="91"/>
      <c r="N1" s="91"/>
      <c r="O1" s="91"/>
      <c r="P1" s="91"/>
      <c r="Q1" s="91"/>
      <c r="R1" s="91"/>
      <c r="S1" s="92"/>
    </row>
    <row r="2" spans="1:19" ht="23.25" customHeight="1" x14ac:dyDescent="0.35">
      <c r="A2" s="90"/>
      <c r="B2" s="91"/>
      <c r="C2" s="91"/>
      <c r="D2" s="91"/>
      <c r="E2" s="91"/>
      <c r="F2" s="91"/>
      <c r="G2" s="93" t="s">
        <v>81</v>
      </c>
      <c r="H2" s="91"/>
      <c r="I2" s="91"/>
      <c r="J2" s="91"/>
      <c r="K2" s="91"/>
      <c r="L2" s="91"/>
      <c r="M2" s="91"/>
      <c r="N2" s="91"/>
      <c r="O2" s="91"/>
      <c r="P2" s="91"/>
      <c r="Q2" s="91"/>
      <c r="R2" s="91"/>
      <c r="S2" s="92"/>
    </row>
    <row r="3" spans="1:19" ht="12" hidden="1" customHeight="1" x14ac:dyDescent="0.2">
      <c r="A3" s="94"/>
      <c r="B3" s="95"/>
      <c r="C3" s="95"/>
      <c r="D3" s="95"/>
      <c r="E3" s="95"/>
      <c r="F3" s="95"/>
      <c r="G3" s="95"/>
      <c r="H3" s="95"/>
      <c r="I3" s="95"/>
      <c r="J3" s="95"/>
      <c r="K3" s="95"/>
      <c r="L3" s="95"/>
      <c r="M3" s="95"/>
      <c r="N3" s="95"/>
      <c r="O3" s="95"/>
      <c r="P3" s="95"/>
      <c r="Q3" s="95"/>
      <c r="R3" s="95"/>
      <c r="S3" s="96"/>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17" t="s">
        <v>212</v>
      </c>
      <c r="F5" s="218"/>
      <c r="G5" s="218"/>
      <c r="H5" s="218"/>
      <c r="I5" s="218"/>
      <c r="J5" s="219"/>
      <c r="K5" s="1"/>
      <c r="L5" s="1"/>
      <c r="M5" s="1"/>
      <c r="N5" s="1"/>
      <c r="O5" s="1" t="s">
        <v>1</v>
      </c>
      <c r="P5" s="97" t="s">
        <v>2</v>
      </c>
      <c r="Q5" s="98"/>
      <c r="R5" s="6"/>
      <c r="S5" s="7"/>
    </row>
    <row r="6" spans="1:19" ht="17.25" hidden="1" customHeight="1" x14ac:dyDescent="0.2">
      <c r="A6" s="5"/>
      <c r="B6" s="1" t="s">
        <v>3</v>
      </c>
      <c r="C6" s="1"/>
      <c r="D6" s="1"/>
      <c r="E6" s="99" t="s">
        <v>4</v>
      </c>
      <c r="F6" s="1"/>
      <c r="G6" s="1"/>
      <c r="H6" s="1"/>
      <c r="I6" s="1"/>
      <c r="J6" s="8"/>
      <c r="K6" s="1"/>
      <c r="L6" s="1"/>
      <c r="M6" s="1"/>
      <c r="N6" s="1"/>
      <c r="O6" s="1"/>
      <c r="P6" s="99"/>
      <c r="Q6" s="100"/>
      <c r="R6" s="8"/>
      <c r="S6" s="7"/>
    </row>
    <row r="7" spans="1:19" ht="24" customHeight="1" x14ac:dyDescent="0.2">
      <c r="A7" s="5"/>
      <c r="B7" s="1" t="s">
        <v>5</v>
      </c>
      <c r="C7" s="1"/>
      <c r="D7" s="1"/>
      <c r="E7" s="220" t="s">
        <v>101</v>
      </c>
      <c r="F7" s="221"/>
      <c r="G7" s="221"/>
      <c r="H7" s="221"/>
      <c r="I7" s="221"/>
      <c r="J7" s="222"/>
      <c r="K7" s="1"/>
      <c r="L7" s="1"/>
      <c r="M7" s="1"/>
      <c r="N7" s="1"/>
      <c r="O7" s="1" t="s">
        <v>6</v>
      </c>
      <c r="P7" s="99" t="s">
        <v>7</v>
      </c>
      <c r="Q7" s="100"/>
      <c r="R7" s="8"/>
      <c r="S7" s="7"/>
    </row>
    <row r="8" spans="1:19" ht="17.25" hidden="1" customHeight="1" x14ac:dyDescent="0.2">
      <c r="A8" s="5"/>
      <c r="B8" s="1" t="s">
        <v>8</v>
      </c>
      <c r="C8" s="1"/>
      <c r="D8" s="1"/>
      <c r="E8" s="99" t="s">
        <v>2</v>
      </c>
      <c r="F8" s="1"/>
      <c r="G8" s="1"/>
      <c r="H8" s="1"/>
      <c r="I8" s="1"/>
      <c r="J8" s="8"/>
      <c r="K8" s="1"/>
      <c r="L8" s="1"/>
      <c r="M8" s="1"/>
      <c r="N8" s="1"/>
      <c r="O8" s="1"/>
      <c r="P8" s="99"/>
      <c r="Q8" s="100"/>
      <c r="R8" s="8"/>
      <c r="S8" s="7"/>
    </row>
    <row r="9" spans="1:19" ht="24" customHeight="1" x14ac:dyDescent="0.2">
      <c r="A9" s="5"/>
      <c r="B9" s="1" t="s">
        <v>9</v>
      </c>
      <c r="C9" s="1"/>
      <c r="D9" s="1"/>
      <c r="E9" s="223" t="s">
        <v>229</v>
      </c>
      <c r="F9" s="224"/>
      <c r="G9" s="224"/>
      <c r="H9" s="224"/>
      <c r="I9" s="224"/>
      <c r="J9" s="225"/>
      <c r="K9" s="1"/>
      <c r="L9" s="1"/>
      <c r="M9" s="1"/>
      <c r="N9" s="1"/>
      <c r="O9" s="1" t="s">
        <v>10</v>
      </c>
      <c r="P9" s="226" t="s">
        <v>7</v>
      </c>
      <c r="Q9" s="227"/>
      <c r="R9" s="228"/>
      <c r="S9" s="7"/>
    </row>
    <row r="10" spans="1:19" ht="17.25" hidden="1" customHeight="1" x14ac:dyDescent="0.2">
      <c r="A10" s="5"/>
      <c r="B10" s="1" t="s">
        <v>11</v>
      </c>
      <c r="C10" s="1"/>
      <c r="D10" s="1"/>
      <c r="E10" s="1" t="s">
        <v>2</v>
      </c>
      <c r="F10" s="1"/>
      <c r="G10" s="1"/>
      <c r="H10" s="1"/>
      <c r="I10" s="1"/>
      <c r="J10" s="1"/>
      <c r="K10" s="1"/>
      <c r="L10" s="1"/>
      <c r="M10" s="1"/>
      <c r="N10" s="1"/>
      <c r="O10" s="1"/>
      <c r="P10" s="100"/>
      <c r="Q10" s="100"/>
      <c r="R10" s="1"/>
      <c r="S10" s="7"/>
    </row>
    <row r="11" spans="1:19" ht="17.25" hidden="1" customHeight="1" x14ac:dyDescent="0.2">
      <c r="A11" s="5"/>
      <c r="B11" s="1" t="s">
        <v>12</v>
      </c>
      <c r="C11" s="1"/>
      <c r="D11" s="1"/>
      <c r="E11" s="1" t="s">
        <v>2</v>
      </c>
      <c r="F11" s="1"/>
      <c r="G11" s="1"/>
      <c r="H11" s="1"/>
      <c r="I11" s="1"/>
      <c r="J11" s="1"/>
      <c r="K11" s="1"/>
      <c r="L11" s="1"/>
      <c r="M11" s="1"/>
      <c r="N11" s="1"/>
      <c r="O11" s="1"/>
      <c r="P11" s="100"/>
      <c r="Q11" s="100"/>
      <c r="R11" s="1"/>
      <c r="S11" s="7"/>
    </row>
    <row r="12" spans="1:19" ht="17.25" hidden="1" customHeight="1" x14ac:dyDescent="0.2">
      <c r="A12" s="5"/>
      <c r="B12" s="1" t="s">
        <v>13</v>
      </c>
      <c r="C12" s="1"/>
      <c r="D12" s="1"/>
      <c r="E12" s="1" t="s">
        <v>2</v>
      </c>
      <c r="F12" s="1"/>
      <c r="G12" s="1"/>
      <c r="H12" s="1"/>
      <c r="I12" s="1"/>
      <c r="J12" s="1"/>
      <c r="K12" s="1"/>
      <c r="L12" s="1"/>
      <c r="M12" s="1"/>
      <c r="N12" s="1"/>
      <c r="O12" s="1"/>
      <c r="P12" s="100"/>
      <c r="Q12" s="100"/>
      <c r="R12" s="1"/>
      <c r="S12" s="7"/>
    </row>
    <row r="13" spans="1:19" ht="17.25" hidden="1" customHeight="1" x14ac:dyDescent="0.2">
      <c r="A13" s="5"/>
      <c r="B13" s="1"/>
      <c r="C13" s="1"/>
      <c r="D13" s="1"/>
      <c r="E13" s="1" t="s">
        <v>2</v>
      </c>
      <c r="F13" s="1"/>
      <c r="G13" s="1"/>
      <c r="H13" s="1"/>
      <c r="I13" s="1"/>
      <c r="J13" s="1"/>
      <c r="K13" s="1"/>
      <c r="L13" s="1"/>
      <c r="M13" s="1"/>
      <c r="N13" s="1"/>
      <c r="O13" s="1"/>
      <c r="P13" s="100"/>
      <c r="Q13" s="100"/>
      <c r="R13" s="1"/>
      <c r="S13" s="7"/>
    </row>
    <row r="14" spans="1:19" ht="17.25" hidden="1" customHeight="1" x14ac:dyDescent="0.2">
      <c r="A14" s="5"/>
      <c r="B14" s="1"/>
      <c r="C14" s="1"/>
      <c r="D14" s="1"/>
      <c r="E14" s="1" t="s">
        <v>2</v>
      </c>
      <c r="F14" s="1"/>
      <c r="G14" s="1"/>
      <c r="H14" s="1"/>
      <c r="I14" s="1"/>
      <c r="J14" s="1"/>
      <c r="K14" s="1"/>
      <c r="L14" s="1"/>
      <c r="M14" s="1"/>
      <c r="N14" s="1"/>
      <c r="O14" s="1"/>
      <c r="P14" s="100"/>
      <c r="Q14" s="100"/>
      <c r="R14" s="1"/>
      <c r="S14" s="7"/>
    </row>
    <row r="15" spans="1:19" ht="17.25" hidden="1" customHeight="1" x14ac:dyDescent="0.2">
      <c r="A15" s="5"/>
      <c r="B15" s="1"/>
      <c r="C15" s="1"/>
      <c r="D15" s="1"/>
      <c r="E15" s="1" t="s">
        <v>2</v>
      </c>
      <c r="F15" s="1"/>
      <c r="G15" s="1"/>
      <c r="H15" s="1"/>
      <c r="I15" s="1"/>
      <c r="J15" s="1"/>
      <c r="K15" s="1"/>
      <c r="L15" s="1"/>
      <c r="M15" s="1"/>
      <c r="N15" s="1"/>
      <c r="O15" s="1"/>
      <c r="P15" s="100"/>
      <c r="Q15" s="100"/>
      <c r="R15" s="1"/>
      <c r="S15" s="7"/>
    </row>
    <row r="16" spans="1:19" ht="17.25" hidden="1" customHeight="1" x14ac:dyDescent="0.2">
      <c r="A16" s="5"/>
      <c r="B16" s="1"/>
      <c r="C16" s="1"/>
      <c r="D16" s="1"/>
      <c r="E16" s="1" t="s">
        <v>2</v>
      </c>
      <c r="F16" s="1"/>
      <c r="G16" s="1"/>
      <c r="H16" s="1"/>
      <c r="I16" s="1"/>
      <c r="J16" s="1"/>
      <c r="K16" s="1"/>
      <c r="L16" s="1"/>
      <c r="M16" s="1"/>
      <c r="N16" s="1"/>
      <c r="O16" s="1"/>
      <c r="P16" s="100"/>
      <c r="Q16" s="100"/>
      <c r="R16" s="1"/>
      <c r="S16" s="7"/>
    </row>
    <row r="17" spans="1:19" ht="17.25" hidden="1" customHeight="1" x14ac:dyDescent="0.2">
      <c r="A17" s="5"/>
      <c r="B17" s="1"/>
      <c r="C17" s="1"/>
      <c r="D17" s="1"/>
      <c r="E17" s="1" t="s">
        <v>2</v>
      </c>
      <c r="F17" s="1"/>
      <c r="G17" s="1"/>
      <c r="H17" s="1"/>
      <c r="I17" s="1"/>
      <c r="J17" s="1"/>
      <c r="K17" s="1"/>
      <c r="L17" s="1"/>
      <c r="M17" s="1"/>
      <c r="N17" s="1"/>
      <c r="O17" s="1"/>
      <c r="P17" s="100"/>
      <c r="Q17" s="100"/>
      <c r="R17" s="1"/>
      <c r="S17" s="7"/>
    </row>
    <row r="18" spans="1:19" ht="17.25" hidden="1" customHeight="1" x14ac:dyDescent="0.2">
      <c r="A18" s="5"/>
      <c r="B18" s="1"/>
      <c r="C18" s="1"/>
      <c r="D18" s="1"/>
      <c r="E18" s="1" t="s">
        <v>2</v>
      </c>
      <c r="F18" s="1"/>
      <c r="G18" s="1"/>
      <c r="H18" s="1"/>
      <c r="I18" s="1"/>
      <c r="J18" s="1"/>
      <c r="K18" s="1"/>
      <c r="L18" s="1"/>
      <c r="M18" s="1"/>
      <c r="N18" s="1"/>
      <c r="O18" s="1"/>
      <c r="P18" s="100"/>
      <c r="Q18" s="100"/>
      <c r="R18" s="1"/>
      <c r="S18" s="7"/>
    </row>
    <row r="19" spans="1:19" ht="17.25" hidden="1" customHeight="1" x14ac:dyDescent="0.2">
      <c r="A19" s="5"/>
      <c r="B19" s="1"/>
      <c r="C19" s="1"/>
      <c r="D19" s="1"/>
      <c r="E19" s="1" t="s">
        <v>2</v>
      </c>
      <c r="F19" s="1"/>
      <c r="G19" s="1"/>
      <c r="H19" s="1"/>
      <c r="I19" s="1"/>
      <c r="J19" s="1"/>
      <c r="K19" s="1"/>
      <c r="L19" s="1"/>
      <c r="M19" s="1"/>
      <c r="N19" s="1"/>
      <c r="O19" s="1"/>
      <c r="P19" s="100"/>
      <c r="Q19" s="100"/>
      <c r="R19" s="1"/>
      <c r="S19" s="7"/>
    </row>
    <row r="20" spans="1:19" ht="17.25" hidden="1" customHeight="1" x14ac:dyDescent="0.2">
      <c r="A20" s="5"/>
      <c r="B20" s="1"/>
      <c r="C20" s="1"/>
      <c r="D20" s="1"/>
      <c r="E20" s="1" t="s">
        <v>2</v>
      </c>
      <c r="F20" s="1"/>
      <c r="G20" s="1"/>
      <c r="H20" s="1"/>
      <c r="I20" s="1"/>
      <c r="J20" s="1"/>
      <c r="K20" s="1"/>
      <c r="L20" s="1"/>
      <c r="M20" s="1"/>
      <c r="N20" s="1"/>
      <c r="O20" s="1"/>
      <c r="P20" s="100"/>
      <c r="Q20" s="100"/>
      <c r="R20" s="1"/>
      <c r="S20" s="7"/>
    </row>
    <row r="21" spans="1:19" ht="17.25" hidden="1" customHeight="1" x14ac:dyDescent="0.2">
      <c r="A21" s="5"/>
      <c r="B21" s="1"/>
      <c r="C21" s="1"/>
      <c r="D21" s="1"/>
      <c r="E21" s="1" t="s">
        <v>2</v>
      </c>
      <c r="F21" s="1"/>
      <c r="G21" s="1"/>
      <c r="H21" s="1"/>
      <c r="I21" s="1"/>
      <c r="J21" s="1"/>
      <c r="K21" s="1"/>
      <c r="L21" s="1"/>
      <c r="M21" s="1"/>
      <c r="N21" s="1"/>
      <c r="O21" s="1"/>
      <c r="P21" s="100"/>
      <c r="Q21" s="100"/>
      <c r="R21" s="1"/>
      <c r="S21" s="7"/>
    </row>
    <row r="22" spans="1:19" ht="17.25" hidden="1" customHeight="1" x14ac:dyDescent="0.2">
      <c r="A22" s="5"/>
      <c r="B22" s="1"/>
      <c r="C22" s="1"/>
      <c r="D22" s="1"/>
      <c r="E22" s="1" t="s">
        <v>2</v>
      </c>
      <c r="F22" s="1"/>
      <c r="G22" s="1"/>
      <c r="H22" s="1"/>
      <c r="I22" s="1"/>
      <c r="J22" s="1"/>
      <c r="K22" s="1"/>
      <c r="L22" s="1"/>
      <c r="M22" s="1"/>
      <c r="N22" s="1"/>
      <c r="O22" s="1"/>
      <c r="P22" s="100"/>
      <c r="Q22" s="100"/>
      <c r="R22" s="1"/>
      <c r="S22" s="7"/>
    </row>
    <row r="23" spans="1:19" ht="17.25" hidden="1" customHeight="1" x14ac:dyDescent="0.2">
      <c r="A23" s="5"/>
      <c r="B23" s="1"/>
      <c r="C23" s="1"/>
      <c r="D23" s="1"/>
      <c r="E23" s="1" t="s">
        <v>2</v>
      </c>
      <c r="F23" s="1"/>
      <c r="G23" s="1"/>
      <c r="H23" s="1"/>
      <c r="I23" s="1"/>
      <c r="J23" s="1"/>
      <c r="K23" s="1"/>
      <c r="L23" s="1"/>
      <c r="M23" s="1"/>
      <c r="N23" s="1"/>
      <c r="O23" s="1"/>
      <c r="P23" s="100"/>
      <c r="Q23" s="100"/>
      <c r="R23" s="1"/>
      <c r="S23" s="7"/>
    </row>
    <row r="24" spans="1:19" ht="17.25" hidden="1" customHeight="1" x14ac:dyDescent="0.2">
      <c r="A24" s="5"/>
      <c r="B24" s="1"/>
      <c r="C24" s="1"/>
      <c r="D24" s="1"/>
      <c r="E24" s="1" t="s">
        <v>2</v>
      </c>
      <c r="F24" s="1"/>
      <c r="G24" s="1"/>
      <c r="H24" s="1"/>
      <c r="I24" s="1"/>
      <c r="J24" s="1"/>
      <c r="K24" s="1"/>
      <c r="L24" s="1"/>
      <c r="M24" s="1"/>
      <c r="N24" s="1"/>
      <c r="O24" s="1"/>
      <c r="P24" s="100"/>
      <c r="Q24" s="100"/>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230" t="s">
        <v>211</v>
      </c>
      <c r="F26" s="231"/>
      <c r="G26" s="231"/>
      <c r="H26" s="231"/>
      <c r="I26" s="231"/>
      <c r="J26" s="232"/>
      <c r="K26" s="1"/>
      <c r="L26" s="1"/>
      <c r="M26" s="1"/>
      <c r="N26" s="1"/>
      <c r="O26" s="101" t="s">
        <v>7</v>
      </c>
      <c r="P26" s="102" t="s">
        <v>7</v>
      </c>
      <c r="Q26" s="103"/>
      <c r="R26" s="10"/>
      <c r="S26" s="7"/>
    </row>
    <row r="27" spans="1:19" ht="17.850000000000001" customHeight="1" x14ac:dyDescent="0.2">
      <c r="A27" s="5"/>
      <c r="B27" s="1" t="s">
        <v>17</v>
      </c>
      <c r="C27" s="1"/>
      <c r="D27" s="1"/>
      <c r="E27" s="99" t="s">
        <v>100</v>
      </c>
      <c r="F27" s="1"/>
      <c r="G27" s="1"/>
      <c r="H27" s="1"/>
      <c r="I27" s="1"/>
      <c r="J27" s="8"/>
      <c r="K27" s="1"/>
      <c r="L27" s="1"/>
      <c r="M27" s="1"/>
      <c r="N27" s="1"/>
      <c r="O27" s="101" t="s">
        <v>7</v>
      </c>
      <c r="P27" s="102" t="s">
        <v>7</v>
      </c>
      <c r="Q27" s="103"/>
      <c r="R27" s="10"/>
      <c r="S27" s="7"/>
    </row>
    <row r="28" spans="1:19" ht="17.850000000000001" customHeight="1" x14ac:dyDescent="0.2">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x14ac:dyDescent="0.2">
      <c r="A29" s="5"/>
      <c r="B29" s="1"/>
      <c r="C29" s="1"/>
      <c r="D29" s="1"/>
      <c r="E29" s="104" t="s">
        <v>7</v>
      </c>
      <c r="F29" s="11"/>
      <c r="G29" s="11"/>
      <c r="H29" s="11"/>
      <c r="I29" s="11"/>
      <c r="J29" s="12"/>
      <c r="K29" s="1"/>
      <c r="L29" s="1"/>
      <c r="M29" s="1"/>
      <c r="N29" s="1"/>
      <c r="O29" s="100"/>
      <c r="P29" s="100"/>
      <c r="Q29" s="100"/>
      <c r="R29" s="1"/>
      <c r="S29" s="7"/>
    </row>
    <row r="30" spans="1:19" ht="17.850000000000001" customHeight="1" x14ac:dyDescent="0.2">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x14ac:dyDescent="0.2">
      <c r="A31" s="5"/>
      <c r="B31" s="1"/>
      <c r="C31" s="1"/>
      <c r="D31" s="1"/>
      <c r="E31" s="101" t="s">
        <v>7</v>
      </c>
      <c r="F31" s="1"/>
      <c r="G31" s="102" t="s">
        <v>100</v>
      </c>
      <c r="H31" s="14"/>
      <c r="I31" s="105"/>
      <c r="J31" s="1"/>
      <c r="K31" s="1"/>
      <c r="L31" s="1"/>
      <c r="M31" s="1"/>
      <c r="N31" s="1"/>
      <c r="O31" s="106" t="s">
        <v>110</v>
      </c>
      <c r="P31" s="100"/>
      <c r="Q31" s="100"/>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6">
        <v>0</v>
      </c>
      <c r="F38" s="37"/>
      <c r="G38" s="34">
        <v>10</v>
      </c>
      <c r="H38" s="38" t="s">
        <v>38</v>
      </c>
      <c r="I38" s="10"/>
      <c r="J38" s="117">
        <v>0</v>
      </c>
      <c r="K38" s="118"/>
      <c r="L38" s="34">
        <v>14</v>
      </c>
      <c r="M38" s="102" t="s">
        <v>39</v>
      </c>
      <c r="N38" s="14"/>
      <c r="O38" s="14"/>
      <c r="P38" s="119" t="str">
        <f>M51</f>
        <v>21</v>
      </c>
      <c r="Q38" s="120" t="s">
        <v>41</v>
      </c>
      <c r="R38" s="116">
        <f>(E38+E40+E42)*0.025</f>
        <v>0</v>
      </c>
      <c r="S38" s="39"/>
    </row>
    <row r="39" spans="1:19" ht="20.25" customHeight="1" x14ac:dyDescent="0.2">
      <c r="A39" s="34">
        <v>2</v>
      </c>
      <c r="B39" s="40"/>
      <c r="C39" s="12"/>
      <c r="D39" s="36"/>
      <c r="E39" s="116"/>
      <c r="F39" s="37"/>
      <c r="G39" s="34">
        <v>11</v>
      </c>
      <c r="H39" s="1" t="s">
        <v>42</v>
      </c>
      <c r="I39" s="36"/>
      <c r="J39" s="117">
        <v>0</v>
      </c>
      <c r="K39" s="118"/>
      <c r="L39" s="34">
        <v>15</v>
      </c>
      <c r="M39" s="102" t="s">
        <v>90</v>
      </c>
      <c r="N39" s="14"/>
      <c r="O39" s="14"/>
      <c r="P39" s="119" t="str">
        <f>M51</f>
        <v>21</v>
      </c>
      <c r="Q39" s="120" t="s">
        <v>41</v>
      </c>
      <c r="R39" s="116">
        <v>0</v>
      </c>
      <c r="S39" s="39"/>
    </row>
    <row r="40" spans="1:19" ht="20.25" customHeight="1" x14ac:dyDescent="0.2">
      <c r="A40" s="34">
        <v>3</v>
      </c>
      <c r="B40" s="35" t="s">
        <v>43</v>
      </c>
      <c r="C40" s="6"/>
      <c r="D40" s="36"/>
      <c r="E40" s="116">
        <v>0</v>
      </c>
      <c r="F40" s="37"/>
      <c r="G40" s="34">
        <v>12</v>
      </c>
      <c r="H40" s="38" t="s">
        <v>44</v>
      </c>
      <c r="I40" s="10"/>
      <c r="J40" s="117">
        <v>0</v>
      </c>
      <c r="K40" s="118"/>
      <c r="L40" s="34">
        <v>16</v>
      </c>
      <c r="M40" s="102" t="s">
        <v>45</v>
      </c>
      <c r="N40" s="14"/>
      <c r="O40" s="14"/>
      <c r="P40" s="119" t="str">
        <f>M51</f>
        <v>21</v>
      </c>
      <c r="Q40" s="120" t="s">
        <v>41</v>
      </c>
      <c r="R40" s="116">
        <v>0</v>
      </c>
      <c r="S40" s="39"/>
    </row>
    <row r="41" spans="1:19" ht="20.25" customHeight="1" x14ac:dyDescent="0.2">
      <c r="A41" s="34">
        <v>4</v>
      </c>
      <c r="B41" s="40"/>
      <c r="C41" s="12"/>
      <c r="D41" s="36"/>
      <c r="E41" s="116"/>
      <c r="F41" s="37"/>
      <c r="G41" s="34"/>
      <c r="H41" s="38"/>
      <c r="I41" s="10"/>
      <c r="J41" s="117"/>
      <c r="K41" s="118"/>
      <c r="L41" s="34">
        <v>17</v>
      </c>
      <c r="M41" s="102" t="s">
        <v>46</v>
      </c>
      <c r="N41" s="14"/>
      <c r="O41" s="14"/>
      <c r="P41" s="119" t="str">
        <f>M51</f>
        <v>21</v>
      </c>
      <c r="Q41" s="120" t="s">
        <v>41</v>
      </c>
      <c r="R41" s="116">
        <f>(E38+E40+E42)*0.04</f>
        <v>0</v>
      </c>
      <c r="S41" s="39"/>
    </row>
    <row r="42" spans="1:19" ht="20.25" customHeight="1" x14ac:dyDescent="0.2">
      <c r="A42" s="34">
        <v>5</v>
      </c>
      <c r="B42" s="35" t="s">
        <v>89</v>
      </c>
      <c r="C42" s="6"/>
      <c r="D42" s="36"/>
      <c r="E42" s="116">
        <f>Rekapitulace!C28</f>
        <v>0</v>
      </c>
      <c r="F42" s="70"/>
      <c r="G42" s="41"/>
      <c r="H42" s="14"/>
      <c r="I42" s="10"/>
      <c r="J42" s="121"/>
      <c r="K42" s="122"/>
      <c r="L42" s="34">
        <v>18</v>
      </c>
      <c r="M42" s="102" t="s">
        <v>47</v>
      </c>
      <c r="N42" s="14"/>
      <c r="O42" s="14"/>
      <c r="P42" s="119">
        <f>M53</f>
        <v>0</v>
      </c>
      <c r="Q42" s="120" t="s">
        <v>41</v>
      </c>
      <c r="R42" s="116">
        <v>0</v>
      </c>
      <c r="S42" s="7"/>
    </row>
    <row r="43" spans="1:19" ht="20.25" customHeight="1" x14ac:dyDescent="0.2">
      <c r="A43" s="34">
        <v>6</v>
      </c>
      <c r="B43" s="40"/>
      <c r="C43" s="12"/>
      <c r="D43" s="36"/>
      <c r="E43" s="116"/>
      <c r="F43" s="70"/>
      <c r="G43" s="41"/>
      <c r="H43" s="14"/>
      <c r="I43" s="10"/>
      <c r="J43" s="121"/>
      <c r="K43" s="122"/>
      <c r="L43" s="34">
        <v>19</v>
      </c>
      <c r="M43" s="38" t="s">
        <v>48</v>
      </c>
      <c r="N43" s="14"/>
      <c r="O43" s="14"/>
      <c r="P43" s="14"/>
      <c r="Q43" s="10"/>
      <c r="R43" s="116">
        <v>0</v>
      </c>
      <c r="S43" s="7"/>
    </row>
    <row r="44" spans="1:19" ht="20.25" customHeight="1" x14ac:dyDescent="0.2">
      <c r="A44" s="34">
        <v>7</v>
      </c>
      <c r="B44" s="35" t="s">
        <v>84</v>
      </c>
      <c r="C44" s="6"/>
      <c r="D44" s="36"/>
      <c r="E44" s="116">
        <f>Rekapitulace!C14</f>
        <v>0</v>
      </c>
      <c r="F44" s="70"/>
      <c r="G44" s="41"/>
      <c r="H44" s="14"/>
      <c r="I44" s="10"/>
      <c r="J44" s="121"/>
      <c r="K44" s="122"/>
      <c r="L44" s="34"/>
      <c r="M44" s="38"/>
      <c r="N44" s="14"/>
      <c r="O44" s="14"/>
      <c r="P44" s="14"/>
      <c r="Q44" s="10"/>
      <c r="R44" s="116"/>
      <c r="S44" s="7"/>
    </row>
    <row r="45" spans="1:19" ht="20.25" customHeight="1" x14ac:dyDescent="0.2">
      <c r="A45" s="34">
        <v>8</v>
      </c>
      <c r="B45" s="40"/>
      <c r="C45" s="12"/>
      <c r="D45" s="36"/>
      <c r="E45" s="116"/>
      <c r="F45" s="70"/>
      <c r="G45" s="41"/>
      <c r="H45" s="14"/>
      <c r="I45" s="10"/>
      <c r="J45" s="122"/>
      <c r="K45" s="122"/>
      <c r="L45" s="34"/>
      <c r="M45" s="38"/>
      <c r="N45" s="14"/>
      <c r="O45" s="14"/>
      <c r="P45" s="14"/>
      <c r="Q45" s="10"/>
      <c r="R45" s="116"/>
      <c r="S45" s="7"/>
    </row>
    <row r="46" spans="1:19" ht="20.25" customHeight="1" x14ac:dyDescent="0.2">
      <c r="A46" s="34">
        <v>9</v>
      </c>
      <c r="B46" s="42" t="s">
        <v>85</v>
      </c>
      <c r="C46" s="14"/>
      <c r="D46" s="10"/>
      <c r="E46" s="123">
        <f>SUM(E38:E45)</f>
        <v>0</v>
      </c>
      <c r="F46" s="43"/>
      <c r="G46" s="34">
        <v>13</v>
      </c>
      <c r="H46" s="42" t="s">
        <v>86</v>
      </c>
      <c r="I46" s="10"/>
      <c r="J46" s="124">
        <f>SUM(J38:J41)</f>
        <v>0</v>
      </c>
      <c r="K46" s="125"/>
      <c r="L46" s="34">
        <v>20</v>
      </c>
      <c r="M46" s="35" t="s">
        <v>87</v>
      </c>
      <c r="N46" s="9"/>
      <c r="O46" s="9"/>
      <c r="P46" s="9"/>
      <c r="Q46" s="44"/>
      <c r="R46" s="123">
        <f>SUM(R38:R43)</f>
        <v>0</v>
      </c>
      <c r="S46" s="21"/>
    </row>
    <row r="47" spans="1:19" ht="20.25" customHeight="1" x14ac:dyDescent="0.2">
      <c r="A47" s="45">
        <v>21</v>
      </c>
      <c r="B47" s="46" t="s">
        <v>49</v>
      </c>
      <c r="C47" s="47"/>
      <c r="D47" s="48"/>
      <c r="E47" s="126">
        <v>0</v>
      </c>
      <c r="F47" s="49"/>
      <c r="G47" s="45">
        <v>22</v>
      </c>
      <c r="H47" s="46" t="s">
        <v>50</v>
      </c>
      <c r="I47" s="48"/>
      <c r="J47" s="127">
        <f>(E38+E40+E42)*0.03</f>
        <v>0</v>
      </c>
      <c r="K47" s="128" t="str">
        <f>M51</f>
        <v>21</v>
      </c>
      <c r="L47" s="45">
        <v>23</v>
      </c>
      <c r="M47" s="46" t="s">
        <v>51</v>
      </c>
      <c r="N47" s="47"/>
      <c r="O47" s="47"/>
      <c r="P47" s="47"/>
      <c r="Q47" s="48"/>
      <c r="R47" s="126">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88</v>
      </c>
      <c r="N49" s="14"/>
      <c r="O49" s="14"/>
      <c r="P49" s="14"/>
      <c r="Q49" s="39"/>
      <c r="R49" s="123">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29" t="s">
        <v>56</v>
      </c>
      <c r="N50" s="12" t="s">
        <v>41</v>
      </c>
      <c r="O50" s="130">
        <f>ROUND(R49-O51,2)</f>
        <v>0</v>
      </c>
      <c r="P50" s="14" t="s">
        <v>57</v>
      </c>
      <c r="Q50" s="10"/>
      <c r="R50" s="131">
        <f>ROUND(O50*M50/100,2)</f>
        <v>0</v>
      </c>
      <c r="S50" s="58">
        <f>O50*M50/100</f>
        <v>0</v>
      </c>
    </row>
    <row r="51" spans="1:19" ht="20.25" customHeight="1" thickBot="1" x14ac:dyDescent="0.25">
      <c r="A51" s="59" t="s">
        <v>16</v>
      </c>
      <c r="B51" s="9"/>
      <c r="C51" s="9"/>
      <c r="D51" s="9"/>
      <c r="E51" s="9"/>
      <c r="F51" s="6"/>
      <c r="G51" s="60"/>
      <c r="H51" s="9"/>
      <c r="I51" s="9"/>
      <c r="J51" s="9"/>
      <c r="K51" s="9"/>
      <c r="L51" s="34">
        <v>26</v>
      </c>
      <c r="M51" s="132" t="s">
        <v>40</v>
      </c>
      <c r="N51" s="10" t="s">
        <v>41</v>
      </c>
      <c r="O51" s="130">
        <f>R49</f>
        <v>0</v>
      </c>
      <c r="P51" s="14" t="s">
        <v>57</v>
      </c>
      <c r="Q51" s="10"/>
      <c r="R51" s="116">
        <f>ROUND(O51*M51/100,2)</f>
        <v>0</v>
      </c>
      <c r="S51" s="61">
        <f>O51*M51/100</f>
        <v>0</v>
      </c>
    </row>
    <row r="52" spans="1:19" ht="20.25" customHeight="1" thickBot="1" x14ac:dyDescent="0.25">
      <c r="A52" s="5"/>
      <c r="B52" s="1"/>
      <c r="C52" s="1"/>
      <c r="D52" s="1"/>
      <c r="E52" s="1"/>
      <c r="F52" s="8"/>
      <c r="G52" s="54"/>
      <c r="H52" s="1"/>
      <c r="I52" s="1"/>
      <c r="J52" s="1"/>
      <c r="K52" s="1"/>
      <c r="L52" s="45">
        <v>27</v>
      </c>
      <c r="M52" s="62" t="s">
        <v>91</v>
      </c>
      <c r="N52" s="47"/>
      <c r="O52" s="47"/>
      <c r="P52" s="47"/>
      <c r="Q52" s="63"/>
      <c r="R52" s="133">
        <f>R49+R50+R51</f>
        <v>0</v>
      </c>
      <c r="S52" s="64"/>
    </row>
    <row r="53" spans="1:19" ht="20.25" customHeight="1" x14ac:dyDescent="0.2">
      <c r="A53" s="56" t="s">
        <v>54</v>
      </c>
      <c r="B53" s="11"/>
      <c r="C53" s="11"/>
      <c r="D53" s="11"/>
      <c r="E53" s="11"/>
      <c r="F53" s="12"/>
      <c r="G53" s="57" t="s">
        <v>55</v>
      </c>
      <c r="H53" s="11"/>
      <c r="I53" s="11"/>
      <c r="J53" s="11"/>
      <c r="K53" s="11"/>
      <c r="L53" s="53" t="s">
        <v>58</v>
      </c>
      <c r="M53" s="24"/>
      <c r="N53" s="30" t="s">
        <v>59</v>
      </c>
      <c r="O53" s="23"/>
      <c r="P53" s="23"/>
      <c r="Q53" s="23"/>
      <c r="R53" s="134"/>
      <c r="S53" s="26"/>
    </row>
    <row r="54" spans="1:19" ht="20.25" customHeight="1" x14ac:dyDescent="0.2">
      <c r="A54" s="59" t="s">
        <v>18</v>
      </c>
      <c r="B54" s="9"/>
      <c r="C54" s="9"/>
      <c r="D54" s="9"/>
      <c r="E54" s="9"/>
      <c r="F54" s="6"/>
      <c r="G54" s="60"/>
      <c r="H54" s="9"/>
      <c r="I54" s="9"/>
      <c r="J54" s="9"/>
      <c r="K54" s="9"/>
      <c r="L54" s="34">
        <v>28</v>
      </c>
      <c r="M54" s="38" t="s">
        <v>60</v>
      </c>
      <c r="N54" s="14"/>
      <c r="O54" s="14"/>
      <c r="P54" s="14"/>
      <c r="Q54" s="10"/>
      <c r="R54" s="116">
        <v>0</v>
      </c>
      <c r="S54" s="39"/>
    </row>
    <row r="55" spans="1:19" ht="20.25" customHeight="1" x14ac:dyDescent="0.2">
      <c r="A55" s="5"/>
      <c r="B55" s="1"/>
      <c r="C55" s="1"/>
      <c r="D55" s="1"/>
      <c r="E55" s="1"/>
      <c r="F55" s="8"/>
      <c r="G55" s="54"/>
      <c r="H55" s="1"/>
      <c r="I55" s="1"/>
      <c r="J55" s="1"/>
      <c r="K55" s="1"/>
      <c r="L55" s="34">
        <v>29</v>
      </c>
      <c r="M55" s="38" t="s">
        <v>61</v>
      </c>
      <c r="N55" s="14"/>
      <c r="O55" s="14"/>
      <c r="P55" s="14"/>
      <c r="Q55" s="10"/>
      <c r="R55" s="116">
        <v>0</v>
      </c>
      <c r="S55" s="39"/>
    </row>
    <row r="56" spans="1:19" ht="20.25" customHeight="1" x14ac:dyDescent="0.2">
      <c r="A56" s="65" t="s">
        <v>54</v>
      </c>
      <c r="B56" s="16"/>
      <c r="C56" s="16"/>
      <c r="D56" s="16"/>
      <c r="E56" s="16"/>
      <c r="F56" s="66"/>
      <c r="G56" s="67" t="s">
        <v>55</v>
      </c>
      <c r="H56" s="16"/>
      <c r="I56" s="16"/>
      <c r="J56" s="16"/>
      <c r="K56" s="16"/>
      <c r="L56" s="45">
        <v>30</v>
      </c>
      <c r="M56" s="46" t="s">
        <v>62</v>
      </c>
      <c r="N56" s="47"/>
      <c r="O56" s="47"/>
      <c r="P56" s="47"/>
      <c r="Q56" s="48"/>
      <c r="R56" s="110">
        <v>0</v>
      </c>
      <c r="S56" s="68"/>
    </row>
    <row r="59" spans="1:19" ht="27" customHeight="1" x14ac:dyDescent="0.2">
      <c r="A59" s="229"/>
      <c r="B59" s="229"/>
      <c r="C59" s="229"/>
      <c r="D59" s="229"/>
      <c r="E59" s="229"/>
      <c r="F59" s="229"/>
      <c r="G59" s="229"/>
      <c r="H59" s="229"/>
      <c r="I59" s="229"/>
      <c r="J59" s="229"/>
      <c r="K59" s="229"/>
      <c r="L59" s="229"/>
      <c r="M59" s="229"/>
      <c r="N59" s="229"/>
      <c r="O59" s="229"/>
      <c r="P59" s="229"/>
      <c r="Q59" s="229"/>
      <c r="R59" s="22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9"/>
  <sheetViews>
    <sheetView showGridLines="0" workbookViewId="0">
      <selection activeCell="C24" sqref="C24"/>
    </sheetView>
  </sheetViews>
  <sheetFormatPr defaultColWidth="9.140625" defaultRowHeight="11.25" x14ac:dyDescent="0.2"/>
  <cols>
    <col min="1" max="1" width="11.7109375" style="171" customWidth="1"/>
    <col min="2" max="2" width="62.85546875" style="171" customWidth="1"/>
    <col min="3" max="3" width="13.5703125" style="171" customWidth="1"/>
    <col min="4" max="4" width="9.140625" style="172"/>
    <col min="5" max="16384" width="9.140625" style="171"/>
  </cols>
  <sheetData>
    <row r="1" spans="1:4" s="82" customFormat="1" ht="18" x14ac:dyDescent="0.25">
      <c r="A1" s="73" t="s">
        <v>80</v>
      </c>
      <c r="B1" s="80"/>
      <c r="C1" s="80"/>
      <c r="D1" s="81"/>
    </row>
    <row r="2" spans="1:4" s="82" customFormat="1" ht="12.75" x14ac:dyDescent="0.2">
      <c r="A2" s="74" t="s">
        <v>63</v>
      </c>
      <c r="B2" s="76" t="str">
        <f>'Krycí list'!E5</f>
        <v>Učebny pro výuku v ZŠ Antonínská</v>
      </c>
      <c r="C2" s="83"/>
      <c r="D2" s="81"/>
    </row>
    <row r="3" spans="1:4" s="82" customFormat="1" ht="12.75" x14ac:dyDescent="0.2">
      <c r="A3" s="74" t="s">
        <v>64</v>
      </c>
      <c r="B3" s="76" t="str">
        <f>'Krycí list'!E7</f>
        <v>Základní škola a mateřská škola Brno, Antonínská 3, p.o.
Antonínská 3, 602 00 Brno</v>
      </c>
      <c r="C3" s="84"/>
      <c r="D3" s="81"/>
    </row>
    <row r="4" spans="1:4" s="82" customFormat="1" ht="12.75" x14ac:dyDescent="0.2">
      <c r="A4" s="74" t="s">
        <v>65</v>
      </c>
      <c r="B4" s="76" t="str">
        <f>'Krycí list'!E9</f>
        <v>NEOCENĚNÝ SOUPIS PRACÍ A DODÁVEK A SLUŽEB</v>
      </c>
      <c r="C4" s="84"/>
      <c r="D4" s="81"/>
    </row>
    <row r="5" spans="1:4" s="82" customFormat="1" ht="12.75" x14ac:dyDescent="0.2">
      <c r="A5" s="75" t="s">
        <v>66</v>
      </c>
      <c r="B5" s="76" t="str">
        <f>'Krycí list'!P5</f>
        <v xml:space="preserve"> </v>
      </c>
      <c r="C5" s="84"/>
      <c r="D5" s="81"/>
    </row>
    <row r="6" spans="1:4" s="82" customFormat="1" ht="6" customHeight="1" x14ac:dyDescent="0.2">
      <c r="A6" s="75"/>
      <c r="B6" s="76"/>
      <c r="C6" s="84"/>
      <c r="D6" s="81"/>
    </row>
    <row r="7" spans="1:4" s="82" customFormat="1" ht="12.75" x14ac:dyDescent="0.2">
      <c r="A7" s="85" t="s">
        <v>67</v>
      </c>
      <c r="B7" s="76" t="str">
        <f>'Krycí list'!E26</f>
        <v>Základní škola a mateřská škola Brno, Antonínská 3, p.o.
Antonínská 550/3, Veveří, 602 00 Brno</v>
      </c>
      <c r="C7" s="84"/>
      <c r="D7" s="81"/>
    </row>
    <row r="8" spans="1:4" s="82" customFormat="1" ht="12.75" x14ac:dyDescent="0.2">
      <c r="A8" s="85" t="s">
        <v>68</v>
      </c>
      <c r="B8" s="76" t="str">
        <f>'Krycí list'!E28</f>
        <v xml:space="preserve"> </v>
      </c>
      <c r="C8" s="84"/>
      <c r="D8" s="81"/>
    </row>
    <row r="9" spans="1:4" s="82" customFormat="1" ht="12.75" x14ac:dyDescent="0.2">
      <c r="A9" s="85" t="s">
        <v>69</v>
      </c>
      <c r="B9" s="77" t="str">
        <f>'Krycí list'!O31</f>
        <v>03/2023</v>
      </c>
      <c r="C9" s="84"/>
      <c r="D9" s="81"/>
    </row>
    <row r="10" spans="1:4" s="82" customFormat="1" ht="6.75" customHeight="1" x14ac:dyDescent="0.2">
      <c r="A10" s="80"/>
      <c r="B10" s="80"/>
      <c r="C10" s="80"/>
      <c r="D10" s="81"/>
    </row>
    <row r="11" spans="1:4" s="82" customFormat="1" ht="12.75" x14ac:dyDescent="0.2">
      <c r="A11" s="78" t="s">
        <v>70</v>
      </c>
      <c r="B11" s="71" t="s">
        <v>71</v>
      </c>
      <c r="C11" s="86" t="s">
        <v>72</v>
      </c>
      <c r="D11" s="81"/>
    </row>
    <row r="12" spans="1:4" s="82" customFormat="1" ht="12.75" x14ac:dyDescent="0.2">
      <c r="A12" s="79">
        <v>1</v>
      </c>
      <c r="B12" s="72">
        <v>2</v>
      </c>
      <c r="C12" s="87">
        <v>3</v>
      </c>
      <c r="D12" s="81"/>
    </row>
    <row r="13" spans="1:4" s="82" customFormat="1" ht="4.5" customHeight="1" x14ac:dyDescent="0.2">
      <c r="A13" s="88"/>
      <c r="B13" s="89"/>
      <c r="C13" s="89"/>
      <c r="D13" s="81"/>
    </row>
    <row r="14" spans="1:4" s="69" customFormat="1" ht="12" customHeight="1" x14ac:dyDescent="0.2">
      <c r="A14" s="188" t="str">
        <f>'Jazyky č.1'!D14</f>
        <v>AVT</v>
      </c>
      <c r="B14" s="189" t="s">
        <v>220</v>
      </c>
      <c r="C14" s="190">
        <f>'Jazyky č.1'!I14+'Jazyky č.2'!I14+Robotika!I14+'Cvičná kuchyň'!I14+Družina!I14+Kabinet!I14+Přírodopis!I14+Zeměpis!I14</f>
        <v>0</v>
      </c>
    </row>
    <row r="15" spans="1:4" s="69" customFormat="1" ht="12" customHeight="1" x14ac:dyDescent="0.2">
      <c r="A15" s="188"/>
      <c r="B15" s="192" t="str">
        <f>'Jazyky č.1'!E14</f>
        <v>Nábytek v učebně jazyků č.1</v>
      </c>
      <c r="C15" s="193">
        <f>'Jazyky č.1'!I14</f>
        <v>0</v>
      </c>
    </row>
    <row r="16" spans="1:4" s="69" customFormat="1" ht="12" customHeight="1" x14ac:dyDescent="0.2">
      <c r="A16" s="188"/>
      <c r="B16" s="192" t="str">
        <f>'Jazyky č.2'!E14</f>
        <v>Nábytek v učebně jazyků č.2</v>
      </c>
      <c r="C16" s="193">
        <f>'Jazyky č.2'!I14</f>
        <v>0</v>
      </c>
    </row>
    <row r="17" spans="1:4" s="69" customFormat="1" ht="12" customHeight="1" x14ac:dyDescent="0.2">
      <c r="A17" s="188"/>
      <c r="B17" s="192" t="str">
        <f>Robotika!E14</f>
        <v>Nábytek v učebně informatiky a robotiky</v>
      </c>
      <c r="C17" s="193">
        <f>Robotika!I14</f>
        <v>0</v>
      </c>
    </row>
    <row r="18" spans="1:4" s="69" customFormat="1" ht="12" customHeight="1" x14ac:dyDescent="0.2">
      <c r="A18" s="188"/>
      <c r="B18" s="192" t="str">
        <f>'Cvičná kuchyň'!E14</f>
        <v>Nábytek ve cvičné kuchyni</v>
      </c>
      <c r="C18" s="193">
        <f>'Cvičná kuchyň'!I14</f>
        <v>0</v>
      </c>
    </row>
    <row r="19" spans="1:4" s="69" customFormat="1" ht="12" customHeight="1" x14ac:dyDescent="0.2">
      <c r="A19" s="188"/>
      <c r="B19" s="192" t="str">
        <f>Družina!E14</f>
        <v>Nábytek v družině</v>
      </c>
      <c r="C19" s="193">
        <f>Družina!I14</f>
        <v>0</v>
      </c>
    </row>
    <row r="20" spans="1:4" s="69" customFormat="1" ht="12" customHeight="1" x14ac:dyDescent="0.2">
      <c r="A20" s="188"/>
      <c r="B20" s="192" t="str">
        <f>Kabinet!E14</f>
        <v>Nábytek v kabinetu</v>
      </c>
      <c r="C20" s="193">
        <f>Kabinet!I14</f>
        <v>0</v>
      </c>
    </row>
    <row r="21" spans="1:4" s="69" customFormat="1" ht="12" customHeight="1" x14ac:dyDescent="0.2">
      <c r="A21" s="188"/>
      <c r="B21" s="192" t="str">
        <f>Přírodopis!E14</f>
        <v>Nábytek v učebně přírodopisu</v>
      </c>
      <c r="C21" s="193">
        <f>Přírodopis!I14</f>
        <v>0</v>
      </c>
    </row>
    <row r="22" spans="1:4" s="69" customFormat="1" ht="12" customHeight="1" x14ac:dyDescent="0.2">
      <c r="A22" s="191"/>
      <c r="B22" s="192" t="str">
        <f>Zeměpis!E14</f>
        <v>Nábytek v učebně zeměpisu</v>
      </c>
      <c r="C22" s="193">
        <f>Zeměpis!I14</f>
        <v>0</v>
      </c>
    </row>
    <row r="23" spans="1:4" s="167" customFormat="1" ht="12" customHeight="1" x14ac:dyDescent="0.2">
      <c r="A23" s="191"/>
      <c r="B23" s="199" t="s">
        <v>97</v>
      </c>
      <c r="C23" s="200">
        <f>SUM(C15:C22)</f>
        <v>0</v>
      </c>
      <c r="D23" s="168"/>
    </row>
    <row r="24" spans="1:4" s="167" customFormat="1" ht="12" customHeight="1" x14ac:dyDescent="0.2">
      <c r="A24" s="191"/>
      <c r="B24" s="192"/>
      <c r="C24" s="193"/>
      <c r="D24" s="168"/>
    </row>
    <row r="25" spans="1:4" s="167" customFormat="1" ht="12" customHeight="1" x14ac:dyDescent="0.2">
      <c r="A25" s="191"/>
      <c r="B25" s="192"/>
      <c r="C25" s="193"/>
      <c r="D25" s="168"/>
    </row>
    <row r="26" spans="1:4" s="169" customFormat="1" ht="12" customHeight="1" x14ac:dyDescent="0.2">
      <c r="A26" s="191"/>
      <c r="B26" s="192"/>
      <c r="C26" s="193"/>
      <c r="D26" s="170"/>
    </row>
    <row r="27" spans="1:4" x14ac:dyDescent="0.2">
      <c r="A27" s="191"/>
      <c r="B27" s="192"/>
      <c r="C27" s="195"/>
    </row>
    <row r="28" spans="1:4" x14ac:dyDescent="0.2">
      <c r="A28" s="188"/>
      <c r="B28" s="189"/>
      <c r="C28" s="190"/>
    </row>
    <row r="29" spans="1:4" x14ac:dyDescent="0.2">
      <c r="A29" s="191"/>
      <c r="B29" s="194"/>
      <c r="C29" s="195"/>
    </row>
    <row r="30" spans="1:4" x14ac:dyDescent="0.2">
      <c r="A30" s="191"/>
      <c r="B30" s="194"/>
      <c r="C30" s="195"/>
    </row>
    <row r="31" spans="1:4" x14ac:dyDescent="0.2">
      <c r="A31" s="191"/>
      <c r="B31" s="194"/>
      <c r="C31" s="195"/>
    </row>
    <row r="32" spans="1:4" x14ac:dyDescent="0.2">
      <c r="A32" s="188"/>
      <c r="B32" s="189"/>
      <c r="C32" s="190"/>
    </row>
    <row r="33" spans="1:3" x14ac:dyDescent="0.2">
      <c r="A33" s="196"/>
      <c r="B33" s="194"/>
      <c r="C33" s="195"/>
    </row>
    <row r="34" spans="1:3" x14ac:dyDescent="0.2">
      <c r="A34" s="196"/>
      <c r="B34" s="194"/>
      <c r="C34" s="195"/>
    </row>
    <row r="35" spans="1:3" x14ac:dyDescent="0.2">
      <c r="A35" s="196"/>
      <c r="B35" s="194"/>
      <c r="C35" s="195"/>
    </row>
    <row r="36" spans="1:3" x14ac:dyDescent="0.2">
      <c r="A36" s="196"/>
      <c r="B36" s="194"/>
      <c r="C36" s="195"/>
    </row>
    <row r="37" spans="1:3" x14ac:dyDescent="0.2">
      <c r="A37" s="196"/>
      <c r="B37" s="194"/>
      <c r="C37" s="195"/>
    </row>
    <row r="38" spans="1:3" x14ac:dyDescent="0.2">
      <c r="A38" s="196"/>
      <c r="B38" s="194"/>
      <c r="C38" s="195"/>
    </row>
    <row r="39" spans="1:3" x14ac:dyDescent="0.2">
      <c r="A39" s="196"/>
      <c r="B39" s="197"/>
      <c r="C39" s="198"/>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6209-E3C4-4EEE-AABD-E4B4B303957A}">
  <sheetPr>
    <pageSetUpPr fitToPage="1"/>
  </sheetPr>
  <dimension ref="A1:L23"/>
  <sheetViews>
    <sheetView showGridLines="0" tabSelected="1" topLeftCell="A19" zoomScale="70" zoomScaleNormal="70" workbookViewId="0">
      <selection activeCell="E20" sqref="E20"/>
    </sheetView>
  </sheetViews>
  <sheetFormatPr defaultColWidth="9.140625" defaultRowHeight="12.75" x14ac:dyDescent="0.2"/>
  <cols>
    <col min="1" max="1" width="5.5703125" style="82" customWidth="1"/>
    <col min="2" max="2" width="4.42578125" style="175" customWidth="1"/>
    <col min="3" max="3" width="6" style="175" customWidth="1"/>
    <col min="4" max="4" width="12.7109375" style="164" customWidth="1"/>
    <col min="5" max="5" width="94.28515625" style="187"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37"/>
      <c r="C1" s="137"/>
      <c r="D1" s="163"/>
      <c r="E1" s="180"/>
      <c r="F1" s="160"/>
      <c r="G1" s="160"/>
      <c r="H1" s="160"/>
      <c r="I1" s="160"/>
      <c r="J1" s="160"/>
      <c r="K1" s="160"/>
    </row>
    <row r="2" spans="1:12" x14ac:dyDescent="0.2">
      <c r="A2" s="136" t="s">
        <v>63</v>
      </c>
      <c r="B2" s="137"/>
      <c r="C2" s="138" t="s">
        <v>102</v>
      </c>
      <c r="D2" s="139"/>
      <c r="E2" s="181"/>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81"/>
      <c r="F4" s="137"/>
      <c r="G4" s="137"/>
      <c r="H4" s="137"/>
      <c r="I4" s="138"/>
      <c r="J4" s="160"/>
      <c r="K4" s="160"/>
    </row>
    <row r="5" spans="1:12" x14ac:dyDescent="0.2">
      <c r="A5" s="137" t="s">
        <v>73</v>
      </c>
      <c r="B5" s="137"/>
      <c r="C5" s="138" t="str">
        <f>'Krycí list'!P5</f>
        <v xml:space="preserve"> </v>
      </c>
      <c r="D5" s="139"/>
      <c r="E5" s="181"/>
      <c r="F5" s="137"/>
      <c r="G5" s="137"/>
      <c r="H5" s="137"/>
      <c r="I5" s="138"/>
      <c r="J5" s="160"/>
      <c r="K5" s="160"/>
    </row>
    <row r="6" spans="1:12" x14ac:dyDescent="0.2">
      <c r="A6" s="137"/>
      <c r="B6" s="137"/>
      <c r="C6" s="138"/>
      <c r="D6" s="139"/>
      <c r="E6" s="181"/>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81"/>
      <c r="F8" s="137"/>
      <c r="G8" s="137"/>
      <c r="H8" s="137"/>
      <c r="I8" s="138"/>
      <c r="J8" s="160"/>
      <c r="K8" s="160"/>
    </row>
    <row r="9" spans="1:12" x14ac:dyDescent="0.2">
      <c r="A9" s="137" t="s">
        <v>69</v>
      </c>
      <c r="B9" s="137"/>
      <c r="C9" s="235" t="str">
        <f>'Krycí list'!O31</f>
        <v>03/2023</v>
      </c>
      <c r="D9" s="234"/>
      <c r="E9" s="181"/>
      <c r="F9" s="137"/>
      <c r="G9" s="137"/>
      <c r="H9" s="137"/>
      <c r="I9" s="138"/>
      <c r="J9" s="160"/>
      <c r="K9" s="160"/>
    </row>
    <row r="10" spans="1:12" x14ac:dyDescent="0.2">
      <c r="A10" s="160"/>
      <c r="B10" s="137"/>
      <c r="C10" s="137"/>
      <c r="D10" s="163"/>
      <c r="E10" s="180"/>
      <c r="F10" s="160"/>
      <c r="G10" s="160"/>
      <c r="H10" s="160"/>
      <c r="I10" s="160"/>
      <c r="J10" s="160"/>
      <c r="K10" s="160"/>
    </row>
    <row r="11" spans="1:12" s="158" customFormat="1" ht="38.25" x14ac:dyDescent="0.2">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
      <c r="A12" s="177">
        <v>1</v>
      </c>
      <c r="B12" s="162">
        <v>2</v>
      </c>
      <c r="C12" s="162">
        <v>3</v>
      </c>
      <c r="D12" s="141">
        <v>4</v>
      </c>
      <c r="E12" s="182">
        <v>5</v>
      </c>
      <c r="F12" s="162">
        <v>6</v>
      </c>
      <c r="G12" s="162">
        <v>7</v>
      </c>
      <c r="H12" s="162">
        <v>8</v>
      </c>
      <c r="I12" s="162">
        <v>9</v>
      </c>
      <c r="J12" s="162">
        <v>10</v>
      </c>
      <c r="K12" s="162">
        <v>11</v>
      </c>
      <c r="L12" s="161"/>
    </row>
    <row r="13" spans="1:12" x14ac:dyDescent="0.2">
      <c r="A13" s="166"/>
      <c r="B13" s="174"/>
      <c r="C13" s="174"/>
      <c r="D13" s="173"/>
      <c r="E13" s="183"/>
      <c r="F13" s="166"/>
      <c r="G13" s="166"/>
      <c r="H13" s="166"/>
      <c r="I13" s="166"/>
      <c r="J13" s="166"/>
      <c r="K13" s="166"/>
    </row>
    <row r="14" spans="1:12" s="142" customFormat="1" x14ac:dyDescent="0.2">
      <c r="A14" s="150"/>
      <c r="B14" s="151"/>
      <c r="D14" s="152" t="s">
        <v>83</v>
      </c>
      <c r="E14" s="184" t="s">
        <v>221</v>
      </c>
      <c r="I14" s="153">
        <f>+I15</f>
        <v>0</v>
      </c>
      <c r="K14" s="148"/>
    </row>
    <row r="15" spans="1:12" s="135" customFormat="1" x14ac:dyDescent="0.2">
      <c r="A15" s="178"/>
      <c r="B15" s="146"/>
      <c r="C15" s="146"/>
      <c r="D15" s="165"/>
      <c r="E15" s="179" t="s">
        <v>82</v>
      </c>
      <c r="F15" s="144"/>
      <c r="G15" s="143"/>
      <c r="H15" s="143"/>
      <c r="I15" s="145">
        <f>SUM(I16:I22)</f>
        <v>0</v>
      </c>
      <c r="J15" s="149"/>
      <c r="K15" s="148"/>
    </row>
    <row r="16" spans="1:12" s="135" customFormat="1" ht="216.75" x14ac:dyDescent="0.2">
      <c r="A16" s="178">
        <v>1</v>
      </c>
      <c r="B16" s="146"/>
      <c r="C16" s="146" t="s">
        <v>98</v>
      </c>
      <c r="D16" s="165" t="s">
        <v>104</v>
      </c>
      <c r="E16" s="185" t="s">
        <v>113</v>
      </c>
      <c r="F16" s="146" t="s">
        <v>103</v>
      </c>
      <c r="G16" s="147">
        <v>3</v>
      </c>
      <c r="H16" s="148"/>
      <c r="I16" s="148">
        <f t="shared" ref="I16:I22" si="0">ROUND(G16*H16,2)</f>
        <v>0</v>
      </c>
      <c r="J16" s="149">
        <v>21</v>
      </c>
      <c r="K16" s="148">
        <f t="shared" ref="K16:K22" si="1">I16+((I16/100)*J16)</f>
        <v>0</v>
      </c>
    </row>
    <row r="17" spans="1:11" s="135" customFormat="1" ht="229.5" x14ac:dyDescent="0.2">
      <c r="A17" s="178">
        <v>2</v>
      </c>
      <c r="B17" s="146"/>
      <c r="C17" s="146" t="s">
        <v>98</v>
      </c>
      <c r="D17" s="165" t="s">
        <v>105</v>
      </c>
      <c r="E17" s="185" t="s">
        <v>114</v>
      </c>
      <c r="F17" s="146" t="s">
        <v>103</v>
      </c>
      <c r="G17" s="147">
        <v>1</v>
      </c>
      <c r="H17" s="148"/>
      <c r="I17" s="148">
        <f t="shared" si="0"/>
        <v>0</v>
      </c>
      <c r="J17" s="149">
        <v>21</v>
      </c>
      <c r="K17" s="148">
        <f t="shared" si="1"/>
        <v>0</v>
      </c>
    </row>
    <row r="18" spans="1:11" s="135" customFormat="1" ht="229.5" x14ac:dyDescent="0.2">
      <c r="A18" s="178">
        <v>3</v>
      </c>
      <c r="B18" s="146"/>
      <c r="C18" s="146" t="s">
        <v>98</v>
      </c>
      <c r="D18" s="165" t="s">
        <v>106</v>
      </c>
      <c r="E18" s="185" t="s">
        <v>115</v>
      </c>
      <c r="F18" s="146" t="s">
        <v>103</v>
      </c>
      <c r="G18" s="147">
        <v>8</v>
      </c>
      <c r="H18" s="148"/>
      <c r="I18" s="148">
        <f t="shared" si="0"/>
        <v>0</v>
      </c>
      <c r="J18" s="149">
        <v>21</v>
      </c>
      <c r="K18" s="148">
        <f t="shared" si="1"/>
        <v>0</v>
      </c>
    </row>
    <row r="19" spans="1:11" s="135" customFormat="1" ht="331.5" x14ac:dyDescent="0.2">
      <c r="A19" s="178">
        <v>4</v>
      </c>
      <c r="B19" s="146"/>
      <c r="C19" s="146" t="s">
        <v>98</v>
      </c>
      <c r="D19" s="165" t="s">
        <v>107</v>
      </c>
      <c r="E19" s="185" t="s">
        <v>116</v>
      </c>
      <c r="F19" s="146" t="s">
        <v>103</v>
      </c>
      <c r="G19" s="147">
        <v>1</v>
      </c>
      <c r="H19" s="148"/>
      <c r="I19" s="148">
        <f t="shared" si="0"/>
        <v>0</v>
      </c>
      <c r="J19" s="149">
        <v>21</v>
      </c>
      <c r="K19" s="148">
        <f t="shared" si="1"/>
        <v>0</v>
      </c>
    </row>
    <row r="20" spans="1:11" s="135" customFormat="1" ht="127.5" x14ac:dyDescent="0.2">
      <c r="A20" s="178">
        <v>5</v>
      </c>
      <c r="B20" s="146"/>
      <c r="C20" s="146" t="s">
        <v>98</v>
      </c>
      <c r="D20" s="165" t="s">
        <v>108</v>
      </c>
      <c r="E20" s="185" t="s">
        <v>230</v>
      </c>
      <c r="F20" s="146" t="s">
        <v>103</v>
      </c>
      <c r="G20" s="147">
        <v>20</v>
      </c>
      <c r="H20" s="148"/>
      <c r="I20" s="148">
        <f t="shared" si="0"/>
        <v>0</v>
      </c>
      <c r="J20" s="149">
        <v>21</v>
      </c>
      <c r="K20" s="148">
        <f t="shared" si="1"/>
        <v>0</v>
      </c>
    </row>
    <row r="21" spans="1:11" s="135" customFormat="1" ht="102" x14ac:dyDescent="0.2">
      <c r="A21" s="178">
        <v>6</v>
      </c>
      <c r="B21" s="146"/>
      <c r="C21" s="146" t="s">
        <v>98</v>
      </c>
      <c r="D21" s="165" t="s">
        <v>109</v>
      </c>
      <c r="E21" s="185" t="s">
        <v>231</v>
      </c>
      <c r="F21" s="146" t="s">
        <v>103</v>
      </c>
      <c r="G21" s="147">
        <v>1</v>
      </c>
      <c r="H21" s="147"/>
      <c r="I21" s="148">
        <f t="shared" si="0"/>
        <v>0</v>
      </c>
      <c r="J21" s="149">
        <v>21</v>
      </c>
      <c r="K21" s="148">
        <f t="shared" si="1"/>
        <v>0</v>
      </c>
    </row>
    <row r="22" spans="1:11" s="135" customFormat="1" ht="51" x14ac:dyDescent="0.2">
      <c r="A22" s="178">
        <v>7</v>
      </c>
      <c r="B22" s="146"/>
      <c r="C22" s="146" t="s">
        <v>98</v>
      </c>
      <c r="D22" s="165" t="s">
        <v>111</v>
      </c>
      <c r="E22" s="185" t="s">
        <v>112</v>
      </c>
      <c r="F22" s="146" t="s">
        <v>103</v>
      </c>
      <c r="G22" s="147">
        <v>3</v>
      </c>
      <c r="H22" s="147"/>
      <c r="I22" s="148">
        <f t="shared" si="0"/>
        <v>0</v>
      </c>
      <c r="J22" s="149">
        <v>21</v>
      </c>
      <c r="K22" s="148">
        <f t="shared" si="1"/>
        <v>0</v>
      </c>
    </row>
    <row r="23" spans="1:11" s="155" customFormat="1" x14ac:dyDescent="0.2">
      <c r="A23" s="154"/>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B05B-6D4E-4322-A1FD-C4E70EF757A1}">
  <sheetPr>
    <pageSetUpPr fitToPage="1"/>
  </sheetPr>
  <dimension ref="A1:L23"/>
  <sheetViews>
    <sheetView showGridLines="0" topLeftCell="A19" zoomScale="70" zoomScaleNormal="70" workbookViewId="0">
      <selection activeCell="E21" sqref="E21"/>
    </sheetView>
  </sheetViews>
  <sheetFormatPr defaultColWidth="9.140625" defaultRowHeight="12.75" x14ac:dyDescent="0.2"/>
  <cols>
    <col min="1" max="1" width="5.5703125" style="82" customWidth="1"/>
    <col min="2" max="2" width="4.42578125" style="175" customWidth="1"/>
    <col min="3" max="3" width="6" style="175" customWidth="1"/>
    <col min="4" max="4" width="12.7109375" style="164" customWidth="1"/>
    <col min="5" max="5" width="94.28515625" style="187"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37"/>
      <c r="C1" s="137"/>
      <c r="D1" s="163"/>
      <c r="E1" s="180"/>
      <c r="F1" s="160"/>
      <c r="G1" s="160"/>
      <c r="H1" s="160"/>
      <c r="I1" s="160"/>
      <c r="J1" s="160"/>
      <c r="K1" s="160"/>
    </row>
    <row r="2" spans="1:12" x14ac:dyDescent="0.2">
      <c r="A2" s="136" t="s">
        <v>63</v>
      </c>
      <c r="B2" s="137"/>
      <c r="C2" s="138" t="s">
        <v>219</v>
      </c>
      <c r="D2" s="139"/>
      <c r="E2" s="181"/>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81"/>
      <c r="F4" s="137"/>
      <c r="G4" s="137"/>
      <c r="H4" s="137"/>
      <c r="I4" s="138"/>
      <c r="J4" s="160"/>
      <c r="K4" s="160"/>
    </row>
    <row r="5" spans="1:12" x14ac:dyDescent="0.2">
      <c r="A5" s="137" t="s">
        <v>73</v>
      </c>
      <c r="B5" s="137"/>
      <c r="C5" s="138" t="str">
        <f>'Krycí list'!P5</f>
        <v xml:space="preserve"> </v>
      </c>
      <c r="D5" s="139"/>
      <c r="E5" s="181"/>
      <c r="F5" s="137"/>
      <c r="G5" s="137"/>
      <c r="H5" s="137"/>
      <c r="I5" s="138"/>
      <c r="J5" s="160"/>
      <c r="K5" s="160"/>
    </row>
    <row r="6" spans="1:12" x14ac:dyDescent="0.2">
      <c r="A6" s="137"/>
      <c r="B6" s="137"/>
      <c r="C6" s="138"/>
      <c r="D6" s="139"/>
      <c r="E6" s="181"/>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81"/>
      <c r="F8" s="137"/>
      <c r="G8" s="137"/>
      <c r="H8" s="137"/>
      <c r="I8" s="138"/>
      <c r="J8" s="160"/>
      <c r="K8" s="160"/>
    </row>
    <row r="9" spans="1:12" x14ac:dyDescent="0.2">
      <c r="A9" s="137" t="s">
        <v>69</v>
      </c>
      <c r="B9" s="137"/>
      <c r="C9" s="235" t="str">
        <f>'Krycí list'!O31</f>
        <v>03/2023</v>
      </c>
      <c r="D9" s="234"/>
      <c r="E9" s="181"/>
      <c r="F9" s="137"/>
      <c r="G9" s="137"/>
      <c r="H9" s="137"/>
      <c r="I9" s="138"/>
      <c r="J9" s="160"/>
      <c r="K9" s="160"/>
    </row>
    <row r="10" spans="1:12" x14ac:dyDescent="0.2">
      <c r="A10" s="160"/>
      <c r="B10" s="137"/>
      <c r="C10" s="137"/>
      <c r="D10" s="163"/>
      <c r="E10" s="180"/>
      <c r="F10" s="160"/>
      <c r="G10" s="160"/>
      <c r="H10" s="160"/>
      <c r="I10" s="160"/>
      <c r="J10" s="160"/>
      <c r="K10" s="160"/>
    </row>
    <row r="11" spans="1:12" s="158" customFormat="1" ht="38.25" x14ac:dyDescent="0.2">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
      <c r="A12" s="177">
        <v>1</v>
      </c>
      <c r="B12" s="162">
        <v>2</v>
      </c>
      <c r="C12" s="162">
        <v>3</v>
      </c>
      <c r="D12" s="141">
        <v>4</v>
      </c>
      <c r="E12" s="182">
        <v>5</v>
      </c>
      <c r="F12" s="162">
        <v>6</v>
      </c>
      <c r="G12" s="162">
        <v>7</v>
      </c>
      <c r="H12" s="162">
        <v>8</v>
      </c>
      <c r="I12" s="162">
        <v>9</v>
      </c>
      <c r="J12" s="162">
        <v>10</v>
      </c>
      <c r="K12" s="162">
        <v>11</v>
      </c>
      <c r="L12" s="161"/>
    </row>
    <row r="13" spans="1:12" x14ac:dyDescent="0.2">
      <c r="A13" s="166"/>
      <c r="B13" s="174"/>
      <c r="C13" s="174"/>
      <c r="D13" s="173"/>
      <c r="E13" s="183"/>
      <c r="F13" s="166"/>
      <c r="G13" s="166"/>
      <c r="H13" s="166"/>
      <c r="I13" s="166"/>
      <c r="J13" s="166"/>
      <c r="K13" s="166"/>
    </row>
    <row r="14" spans="1:12" s="142" customFormat="1" x14ac:dyDescent="0.2">
      <c r="A14" s="150"/>
      <c r="B14" s="151"/>
      <c r="D14" s="152" t="s">
        <v>83</v>
      </c>
      <c r="E14" s="184" t="s">
        <v>222</v>
      </c>
      <c r="I14" s="153">
        <f>+I15</f>
        <v>0</v>
      </c>
      <c r="K14" s="148"/>
    </row>
    <row r="15" spans="1:12" s="135" customFormat="1" x14ac:dyDescent="0.2">
      <c r="A15" s="178"/>
      <c r="B15" s="146"/>
      <c r="C15" s="146"/>
      <c r="D15" s="165"/>
      <c r="E15" s="179" t="s">
        <v>82</v>
      </c>
      <c r="F15" s="144"/>
      <c r="G15" s="143"/>
      <c r="H15" s="143"/>
      <c r="I15" s="145">
        <f>SUM(I16:I22)</f>
        <v>0</v>
      </c>
      <c r="J15" s="149"/>
      <c r="K15" s="148"/>
    </row>
    <row r="16" spans="1:12" s="135" customFormat="1" ht="216.75" x14ac:dyDescent="0.2">
      <c r="A16" s="178">
        <v>1</v>
      </c>
      <c r="B16" s="146"/>
      <c r="C16" s="146" t="s">
        <v>98</v>
      </c>
      <c r="D16" s="165" t="s">
        <v>104</v>
      </c>
      <c r="E16" s="185" t="s">
        <v>113</v>
      </c>
      <c r="F16" s="146" t="s">
        <v>103</v>
      </c>
      <c r="G16" s="147">
        <v>3</v>
      </c>
      <c r="H16" s="148"/>
      <c r="I16" s="148">
        <f t="shared" ref="I16:I22" si="0">ROUND(G16*H16,2)</f>
        <v>0</v>
      </c>
      <c r="J16" s="149">
        <v>21</v>
      </c>
      <c r="K16" s="148">
        <f t="shared" ref="K16:K22" si="1">I16+((I16/100)*J16)</f>
        <v>0</v>
      </c>
    </row>
    <row r="17" spans="1:11" s="135" customFormat="1" ht="229.5" x14ac:dyDescent="0.2">
      <c r="A17" s="178">
        <v>2</v>
      </c>
      <c r="B17" s="146"/>
      <c r="C17" s="146" t="s">
        <v>98</v>
      </c>
      <c r="D17" s="165" t="s">
        <v>105</v>
      </c>
      <c r="E17" s="185" t="s">
        <v>114</v>
      </c>
      <c r="F17" s="146" t="s">
        <v>103</v>
      </c>
      <c r="G17" s="147">
        <v>1</v>
      </c>
      <c r="H17" s="148"/>
      <c r="I17" s="148">
        <f t="shared" si="0"/>
        <v>0</v>
      </c>
      <c r="J17" s="149">
        <v>21</v>
      </c>
      <c r="K17" s="148">
        <f t="shared" si="1"/>
        <v>0</v>
      </c>
    </row>
    <row r="18" spans="1:11" s="135" customFormat="1" ht="216.75" x14ac:dyDescent="0.2">
      <c r="A18" s="178">
        <v>3</v>
      </c>
      <c r="B18" s="146"/>
      <c r="C18" s="146" t="s">
        <v>98</v>
      </c>
      <c r="D18" s="165" t="s">
        <v>106</v>
      </c>
      <c r="E18" s="185" t="s">
        <v>117</v>
      </c>
      <c r="F18" s="146" t="s">
        <v>103</v>
      </c>
      <c r="G18" s="147">
        <v>8</v>
      </c>
      <c r="H18" s="148"/>
      <c r="I18" s="148">
        <f t="shared" si="0"/>
        <v>0</v>
      </c>
      <c r="J18" s="149">
        <v>21</v>
      </c>
      <c r="K18" s="148">
        <f t="shared" si="1"/>
        <v>0</v>
      </c>
    </row>
    <row r="19" spans="1:11" s="135" customFormat="1" ht="331.5" x14ac:dyDescent="0.2">
      <c r="A19" s="178">
        <v>4</v>
      </c>
      <c r="B19" s="146"/>
      <c r="C19" s="146" t="s">
        <v>98</v>
      </c>
      <c r="D19" s="165" t="s">
        <v>107</v>
      </c>
      <c r="E19" s="185" t="s">
        <v>118</v>
      </c>
      <c r="F19" s="146" t="s">
        <v>103</v>
      </c>
      <c r="G19" s="147">
        <v>1</v>
      </c>
      <c r="H19" s="148"/>
      <c r="I19" s="148">
        <f t="shared" si="0"/>
        <v>0</v>
      </c>
      <c r="J19" s="149">
        <v>21</v>
      </c>
      <c r="K19" s="148">
        <f t="shared" si="1"/>
        <v>0</v>
      </c>
    </row>
    <row r="20" spans="1:11" s="135" customFormat="1" ht="127.5" x14ac:dyDescent="0.2">
      <c r="A20" s="178">
        <v>5</v>
      </c>
      <c r="B20" s="146"/>
      <c r="C20" s="146" t="s">
        <v>98</v>
      </c>
      <c r="D20" s="165" t="s">
        <v>108</v>
      </c>
      <c r="E20" s="185" t="s">
        <v>230</v>
      </c>
      <c r="F20" s="146" t="s">
        <v>103</v>
      </c>
      <c r="G20" s="147">
        <v>20</v>
      </c>
      <c r="H20" s="148"/>
      <c r="I20" s="148">
        <f t="shared" si="0"/>
        <v>0</v>
      </c>
      <c r="J20" s="149">
        <v>21</v>
      </c>
      <c r="K20" s="148">
        <f t="shared" si="1"/>
        <v>0</v>
      </c>
    </row>
    <row r="21" spans="1:11" s="135" customFormat="1" ht="121.15" customHeight="1" x14ac:dyDescent="0.2">
      <c r="A21" s="178">
        <v>6</v>
      </c>
      <c r="B21" s="146"/>
      <c r="C21" s="146" t="s">
        <v>98</v>
      </c>
      <c r="D21" s="165" t="s">
        <v>109</v>
      </c>
      <c r="E21" s="185" t="s">
        <v>232</v>
      </c>
      <c r="F21" s="146" t="s">
        <v>103</v>
      </c>
      <c r="G21" s="147">
        <v>1</v>
      </c>
      <c r="H21" s="147"/>
      <c r="I21" s="148">
        <f t="shared" si="0"/>
        <v>0</v>
      </c>
      <c r="J21" s="149">
        <v>21</v>
      </c>
      <c r="K21" s="148">
        <f t="shared" si="1"/>
        <v>0</v>
      </c>
    </row>
    <row r="22" spans="1:11" s="135" customFormat="1" ht="75" customHeight="1" x14ac:dyDescent="0.2">
      <c r="A22" s="178">
        <v>7</v>
      </c>
      <c r="B22" s="146"/>
      <c r="C22" s="146" t="s">
        <v>98</v>
      </c>
      <c r="D22" s="165" t="s">
        <v>111</v>
      </c>
      <c r="E22" s="185" t="s">
        <v>119</v>
      </c>
      <c r="F22" s="146" t="s">
        <v>103</v>
      </c>
      <c r="G22" s="147">
        <v>3</v>
      </c>
      <c r="H22" s="147"/>
      <c r="I22" s="148">
        <f t="shared" si="0"/>
        <v>0</v>
      </c>
      <c r="J22" s="149">
        <v>21</v>
      </c>
      <c r="K22" s="148">
        <f t="shared" si="1"/>
        <v>0</v>
      </c>
    </row>
    <row r="23" spans="1:11" s="155" customFormat="1" x14ac:dyDescent="0.2">
      <c r="A23" s="154"/>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457F-A2B4-497F-ACD6-EBFDE48F9FC8}">
  <sheetPr>
    <pageSetUpPr fitToPage="1"/>
  </sheetPr>
  <dimension ref="A1:L23"/>
  <sheetViews>
    <sheetView showGridLines="0" topLeftCell="A19" zoomScale="70" zoomScaleNormal="70" workbookViewId="0">
      <selection activeCell="E21" sqref="E21"/>
    </sheetView>
  </sheetViews>
  <sheetFormatPr defaultColWidth="9.140625" defaultRowHeight="12.75" x14ac:dyDescent="0.2"/>
  <cols>
    <col min="1" max="1" width="5.5703125" style="82" customWidth="1"/>
    <col min="2" max="2" width="4.42578125" style="175" customWidth="1"/>
    <col min="3" max="3" width="6" style="175" customWidth="1"/>
    <col min="4" max="4" width="12.7109375" style="164" customWidth="1"/>
    <col min="5" max="5" width="94.28515625" style="187"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37"/>
      <c r="C1" s="137"/>
      <c r="D1" s="163"/>
      <c r="E1" s="180"/>
      <c r="F1" s="160"/>
      <c r="G1" s="160"/>
      <c r="H1" s="160"/>
      <c r="I1" s="160"/>
      <c r="J1" s="160"/>
      <c r="K1" s="160"/>
    </row>
    <row r="2" spans="1:12" x14ac:dyDescent="0.2">
      <c r="A2" s="136" t="s">
        <v>63</v>
      </c>
      <c r="B2" s="137"/>
      <c r="C2" s="138" t="s">
        <v>218</v>
      </c>
      <c r="D2" s="139"/>
      <c r="E2" s="181"/>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81"/>
      <c r="F4" s="137"/>
      <c r="G4" s="137"/>
      <c r="H4" s="137"/>
      <c r="I4" s="138"/>
      <c r="J4" s="160"/>
      <c r="K4" s="160"/>
    </row>
    <row r="5" spans="1:12" x14ac:dyDescent="0.2">
      <c r="A5" s="137" t="s">
        <v>73</v>
      </c>
      <c r="B5" s="137"/>
      <c r="C5" s="138" t="str">
        <f>'Krycí list'!P5</f>
        <v xml:space="preserve"> </v>
      </c>
      <c r="D5" s="139"/>
      <c r="E5" s="181"/>
      <c r="F5" s="137"/>
      <c r="G5" s="137"/>
      <c r="H5" s="137"/>
      <c r="I5" s="138"/>
      <c r="J5" s="160"/>
      <c r="K5" s="160"/>
    </row>
    <row r="6" spans="1:12" x14ac:dyDescent="0.2">
      <c r="A6" s="137"/>
      <c r="B6" s="137"/>
      <c r="C6" s="138"/>
      <c r="D6" s="139"/>
      <c r="E6" s="181"/>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81"/>
      <c r="F8" s="137"/>
      <c r="G8" s="137"/>
      <c r="H8" s="137"/>
      <c r="I8" s="138"/>
      <c r="J8" s="160"/>
      <c r="K8" s="160"/>
    </row>
    <row r="9" spans="1:12" x14ac:dyDescent="0.2">
      <c r="A9" s="137" t="s">
        <v>69</v>
      </c>
      <c r="B9" s="137"/>
      <c r="C9" s="235" t="str">
        <f>'Krycí list'!O31</f>
        <v>03/2023</v>
      </c>
      <c r="D9" s="234"/>
      <c r="E9" s="181"/>
      <c r="F9" s="137"/>
      <c r="G9" s="137"/>
      <c r="H9" s="137"/>
      <c r="I9" s="138"/>
      <c r="J9" s="160"/>
      <c r="K9" s="160"/>
    </row>
    <row r="10" spans="1:12" x14ac:dyDescent="0.2">
      <c r="A10" s="160"/>
      <c r="B10" s="137"/>
      <c r="C10" s="137"/>
      <c r="D10" s="163"/>
      <c r="E10" s="180"/>
      <c r="F10" s="160"/>
      <c r="G10" s="160"/>
      <c r="H10" s="160"/>
      <c r="I10" s="160"/>
      <c r="J10" s="160"/>
      <c r="K10" s="160"/>
    </row>
    <row r="11" spans="1:12" s="158" customFormat="1" ht="38.25" x14ac:dyDescent="0.2">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
      <c r="A12" s="177">
        <v>1</v>
      </c>
      <c r="B12" s="162">
        <v>2</v>
      </c>
      <c r="C12" s="162">
        <v>3</v>
      </c>
      <c r="D12" s="141">
        <v>4</v>
      </c>
      <c r="E12" s="182">
        <v>5</v>
      </c>
      <c r="F12" s="162">
        <v>6</v>
      </c>
      <c r="G12" s="162">
        <v>7</v>
      </c>
      <c r="H12" s="162">
        <v>8</v>
      </c>
      <c r="I12" s="162">
        <v>9</v>
      </c>
      <c r="J12" s="162">
        <v>10</v>
      </c>
      <c r="K12" s="162">
        <v>11</v>
      </c>
      <c r="L12" s="161"/>
    </row>
    <row r="13" spans="1:12" x14ac:dyDescent="0.2">
      <c r="A13" s="166"/>
      <c r="B13" s="174"/>
      <c r="C13" s="174"/>
      <c r="D13" s="173"/>
      <c r="E13" s="183"/>
      <c r="F13" s="166"/>
      <c r="G13" s="166"/>
      <c r="H13" s="166"/>
      <c r="I13" s="166"/>
      <c r="J13" s="166"/>
      <c r="K13" s="166"/>
    </row>
    <row r="14" spans="1:12" s="142" customFormat="1" x14ac:dyDescent="0.2">
      <c r="A14" s="150"/>
      <c r="B14" s="151"/>
      <c r="D14" s="152" t="s">
        <v>83</v>
      </c>
      <c r="E14" s="184" t="s">
        <v>223</v>
      </c>
      <c r="I14" s="153">
        <f>+I15</f>
        <v>0</v>
      </c>
      <c r="K14" s="148"/>
    </row>
    <row r="15" spans="1:12" s="135" customFormat="1" x14ac:dyDescent="0.2">
      <c r="A15" s="178"/>
      <c r="B15" s="146"/>
      <c r="C15" s="146"/>
      <c r="D15" s="165"/>
      <c r="E15" s="179" t="s">
        <v>82</v>
      </c>
      <c r="F15" s="144"/>
      <c r="G15" s="143"/>
      <c r="H15" s="143"/>
      <c r="I15" s="145">
        <f>SUM(I16:I22)</f>
        <v>0</v>
      </c>
      <c r="J15" s="149"/>
      <c r="K15" s="148"/>
    </row>
    <row r="16" spans="1:12" s="135" customFormat="1" ht="216.75" x14ac:dyDescent="0.2">
      <c r="A16" s="178">
        <v>1</v>
      </c>
      <c r="B16" s="146"/>
      <c r="C16" s="146" t="s">
        <v>98</v>
      </c>
      <c r="D16" s="165" t="s">
        <v>104</v>
      </c>
      <c r="E16" s="201" t="s">
        <v>120</v>
      </c>
      <c r="F16" s="146" t="s">
        <v>103</v>
      </c>
      <c r="G16" s="147">
        <v>3</v>
      </c>
      <c r="H16" s="148"/>
      <c r="I16" s="202">
        <f t="shared" ref="I16:I22" si="0">ROUND(G16*H16,2)</f>
        <v>0</v>
      </c>
      <c r="J16" s="203">
        <v>21</v>
      </c>
      <c r="K16" s="204">
        <f t="shared" ref="K16:K22" si="1">I16+((I16/100)*J16)</f>
        <v>0</v>
      </c>
    </row>
    <row r="17" spans="1:11" s="135" customFormat="1" ht="216.75" x14ac:dyDescent="0.2">
      <c r="A17" s="178">
        <v>2</v>
      </c>
      <c r="B17" s="146"/>
      <c r="C17" s="146" t="s">
        <v>98</v>
      </c>
      <c r="D17" s="165" t="s">
        <v>105</v>
      </c>
      <c r="E17" s="201" t="s">
        <v>121</v>
      </c>
      <c r="F17" s="146" t="s">
        <v>103</v>
      </c>
      <c r="G17" s="147">
        <v>1</v>
      </c>
      <c r="H17" s="148"/>
      <c r="I17" s="202">
        <f t="shared" si="0"/>
        <v>0</v>
      </c>
      <c r="J17" s="203">
        <v>21</v>
      </c>
      <c r="K17" s="204">
        <f t="shared" si="1"/>
        <v>0</v>
      </c>
    </row>
    <row r="18" spans="1:11" s="135" customFormat="1" ht="216.75" x14ac:dyDescent="0.2">
      <c r="A18" s="178">
        <v>3</v>
      </c>
      <c r="B18" s="146"/>
      <c r="C18" s="146" t="s">
        <v>98</v>
      </c>
      <c r="D18" s="165" t="s">
        <v>106</v>
      </c>
      <c r="E18" s="201" t="s">
        <v>117</v>
      </c>
      <c r="F18" s="146" t="s">
        <v>103</v>
      </c>
      <c r="G18" s="147">
        <v>8</v>
      </c>
      <c r="H18" s="148"/>
      <c r="I18" s="202">
        <f t="shared" si="0"/>
        <v>0</v>
      </c>
      <c r="J18" s="203">
        <v>21</v>
      </c>
      <c r="K18" s="204">
        <f t="shared" si="1"/>
        <v>0</v>
      </c>
    </row>
    <row r="19" spans="1:11" s="135" customFormat="1" ht="331.5" x14ac:dyDescent="0.2">
      <c r="A19" s="178">
        <v>4</v>
      </c>
      <c r="B19" s="146"/>
      <c r="C19" s="146" t="s">
        <v>98</v>
      </c>
      <c r="D19" s="165" t="s">
        <v>122</v>
      </c>
      <c r="E19" s="201" t="s">
        <v>118</v>
      </c>
      <c r="F19" s="146" t="s">
        <v>103</v>
      </c>
      <c r="G19" s="147">
        <v>1</v>
      </c>
      <c r="H19" s="148"/>
      <c r="I19" s="202">
        <f t="shared" si="0"/>
        <v>0</v>
      </c>
      <c r="J19" s="203">
        <v>21</v>
      </c>
      <c r="K19" s="204">
        <f t="shared" si="1"/>
        <v>0</v>
      </c>
    </row>
    <row r="20" spans="1:11" s="135" customFormat="1" ht="127.5" x14ac:dyDescent="0.2">
      <c r="A20" s="178">
        <v>5</v>
      </c>
      <c r="B20" s="146"/>
      <c r="C20" s="146" t="s">
        <v>98</v>
      </c>
      <c r="D20" s="165" t="s">
        <v>108</v>
      </c>
      <c r="E20" s="201" t="s">
        <v>230</v>
      </c>
      <c r="F20" s="146" t="s">
        <v>103</v>
      </c>
      <c r="G20" s="147">
        <v>20</v>
      </c>
      <c r="H20" s="148"/>
      <c r="I20" s="202">
        <f t="shared" si="0"/>
        <v>0</v>
      </c>
      <c r="J20" s="203">
        <v>21</v>
      </c>
      <c r="K20" s="204">
        <f t="shared" si="1"/>
        <v>0</v>
      </c>
    </row>
    <row r="21" spans="1:11" s="135" customFormat="1" ht="114.75" x14ac:dyDescent="0.2">
      <c r="A21" s="178">
        <v>6</v>
      </c>
      <c r="B21" s="146"/>
      <c r="C21" s="146" t="s">
        <v>98</v>
      </c>
      <c r="D21" s="165" t="s">
        <v>109</v>
      </c>
      <c r="E21" s="201" t="s">
        <v>232</v>
      </c>
      <c r="F21" s="146" t="s">
        <v>103</v>
      </c>
      <c r="G21" s="147">
        <v>1</v>
      </c>
      <c r="H21" s="147"/>
      <c r="I21" s="202">
        <f t="shared" si="0"/>
        <v>0</v>
      </c>
      <c r="J21" s="203">
        <v>21</v>
      </c>
      <c r="K21" s="204">
        <f t="shared" si="1"/>
        <v>0</v>
      </c>
    </row>
    <row r="22" spans="1:11" s="135" customFormat="1" ht="58.15" customHeight="1" x14ac:dyDescent="0.2">
      <c r="A22" s="178">
        <v>7</v>
      </c>
      <c r="B22" s="146"/>
      <c r="C22" s="146" t="s">
        <v>98</v>
      </c>
      <c r="D22" s="165" t="s">
        <v>111</v>
      </c>
      <c r="E22" s="201" t="s">
        <v>112</v>
      </c>
      <c r="F22" s="146" t="s">
        <v>103</v>
      </c>
      <c r="G22" s="147">
        <v>3</v>
      </c>
      <c r="H22" s="147"/>
      <c r="I22" s="202">
        <f t="shared" si="0"/>
        <v>0</v>
      </c>
      <c r="J22" s="203">
        <v>21</v>
      </c>
      <c r="K22" s="204">
        <f t="shared" si="1"/>
        <v>0</v>
      </c>
    </row>
    <row r="23" spans="1:11" s="155" customFormat="1" x14ac:dyDescent="0.2">
      <c r="A23" s="178"/>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A002-7B61-4AB4-A76C-94BADD476AA8}">
  <sheetPr>
    <pageSetUpPr fitToPage="1"/>
  </sheetPr>
  <dimension ref="A1:N27"/>
  <sheetViews>
    <sheetView showGridLines="0" topLeftCell="A18" zoomScale="70" zoomScaleNormal="70" workbookViewId="0">
      <selection activeCell="E24" sqref="E24"/>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60"/>
      <c r="C1" s="160"/>
      <c r="D1" s="205"/>
      <c r="E1" s="205"/>
      <c r="F1" s="160"/>
      <c r="G1" s="160"/>
      <c r="H1" s="160"/>
      <c r="I1" s="160"/>
      <c r="J1" s="160"/>
      <c r="K1" s="160"/>
    </row>
    <row r="2" spans="1:12" x14ac:dyDescent="0.2">
      <c r="A2" s="136" t="s">
        <v>63</v>
      </c>
      <c r="B2" s="137"/>
      <c r="C2" s="138" t="s">
        <v>217</v>
      </c>
      <c r="D2" s="139"/>
      <c r="E2" s="139"/>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39"/>
      <c r="F4" s="137"/>
      <c r="G4" s="137"/>
      <c r="H4" s="137"/>
      <c r="I4" s="138"/>
      <c r="J4" s="160"/>
      <c r="K4" s="160"/>
    </row>
    <row r="5" spans="1:12" x14ac:dyDescent="0.2">
      <c r="A5" s="137" t="s">
        <v>73</v>
      </c>
      <c r="B5" s="137"/>
      <c r="C5" s="138" t="str">
        <f>'Krycí list'!P5</f>
        <v xml:space="preserve"> </v>
      </c>
      <c r="D5" s="139"/>
      <c r="E5" s="139"/>
      <c r="F5" s="137"/>
      <c r="G5" s="137"/>
      <c r="H5" s="137"/>
      <c r="I5" s="138"/>
      <c r="J5" s="160"/>
      <c r="K5" s="160"/>
    </row>
    <row r="6" spans="1:12" x14ac:dyDescent="0.2">
      <c r="A6" s="137"/>
      <c r="B6" s="137"/>
      <c r="C6" s="138"/>
      <c r="D6" s="139"/>
      <c r="E6" s="139"/>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39"/>
      <c r="F8" s="137"/>
      <c r="G8" s="137"/>
      <c r="H8" s="137"/>
      <c r="I8" s="138"/>
      <c r="J8" s="160"/>
      <c r="K8" s="160"/>
    </row>
    <row r="9" spans="1:12" x14ac:dyDescent="0.2">
      <c r="A9" s="137" t="s">
        <v>69</v>
      </c>
      <c r="B9" s="137"/>
      <c r="C9" s="235" t="str">
        <f>'Krycí list'!O31</f>
        <v>03/2023</v>
      </c>
      <c r="D9" s="234"/>
      <c r="E9" s="139"/>
      <c r="F9" s="137"/>
      <c r="G9" s="137"/>
      <c r="H9" s="137"/>
      <c r="I9" s="138"/>
      <c r="J9" s="160"/>
      <c r="K9" s="160"/>
    </row>
    <row r="10" spans="1:12" x14ac:dyDescent="0.2">
      <c r="A10" s="160"/>
      <c r="B10" s="160"/>
      <c r="C10" s="160"/>
      <c r="D10" s="205"/>
      <c r="E10" s="205"/>
      <c r="F10" s="160"/>
      <c r="G10" s="160"/>
      <c r="H10" s="160"/>
      <c r="I10" s="160"/>
      <c r="J10" s="160"/>
      <c r="K10" s="160"/>
    </row>
    <row r="11" spans="1:12" s="158" customFormat="1" ht="38.25" x14ac:dyDescent="0.2">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
      <c r="A12" s="207">
        <v>1</v>
      </c>
      <c r="B12" s="162">
        <v>2</v>
      </c>
      <c r="C12" s="162">
        <v>3</v>
      </c>
      <c r="D12" s="141">
        <v>4</v>
      </c>
      <c r="E12" s="141">
        <v>5</v>
      </c>
      <c r="F12" s="162">
        <v>6</v>
      </c>
      <c r="G12" s="162">
        <v>7</v>
      </c>
      <c r="H12" s="162">
        <v>8</v>
      </c>
      <c r="I12" s="162">
        <v>9</v>
      </c>
      <c r="J12" s="162">
        <v>10</v>
      </c>
      <c r="K12" s="162">
        <v>11</v>
      </c>
      <c r="L12" s="161"/>
    </row>
    <row r="13" spans="1:12" x14ac:dyDescent="0.2">
      <c r="A13" s="166"/>
      <c r="B13" s="166"/>
      <c r="C13" s="166"/>
      <c r="D13" s="208"/>
      <c r="E13" s="208"/>
      <c r="F13" s="166"/>
      <c r="G13" s="166"/>
      <c r="H13" s="166"/>
      <c r="I13" s="166"/>
      <c r="J13" s="166"/>
      <c r="K13" s="166"/>
    </row>
    <row r="14" spans="1:12" s="142" customFormat="1" x14ac:dyDescent="0.2">
      <c r="A14" s="178"/>
      <c r="B14" s="146"/>
      <c r="C14" s="146"/>
      <c r="D14" s="152" t="s">
        <v>83</v>
      </c>
      <c r="E14" s="184" t="s">
        <v>224</v>
      </c>
      <c r="I14" s="153">
        <f>I15</f>
        <v>0</v>
      </c>
      <c r="J14" s="149"/>
      <c r="K14" s="148"/>
      <c r="L14" s="135"/>
    </row>
    <row r="15" spans="1:12" s="135" customFormat="1" x14ac:dyDescent="0.2">
      <c r="A15" s="146"/>
      <c r="B15" s="209"/>
      <c r="C15" s="143"/>
      <c r="D15" s="144"/>
      <c r="E15" s="144" t="s">
        <v>82</v>
      </c>
      <c r="F15" s="143"/>
      <c r="G15" s="143"/>
      <c r="H15" s="143"/>
      <c r="I15" s="145">
        <f>SUM(I16:I26)</f>
        <v>0</v>
      </c>
      <c r="J15" s="149"/>
      <c r="K15" s="148"/>
    </row>
    <row r="16" spans="1:12" s="135" customFormat="1" ht="191.25" x14ac:dyDescent="0.2">
      <c r="A16" s="146">
        <v>1</v>
      </c>
      <c r="B16" s="146"/>
      <c r="C16" s="146" t="s">
        <v>98</v>
      </c>
      <c r="D16" s="165" t="s">
        <v>124</v>
      </c>
      <c r="E16" s="185" t="s">
        <v>125</v>
      </c>
      <c r="F16" s="146" t="s">
        <v>103</v>
      </c>
      <c r="G16" s="147">
        <v>1</v>
      </c>
      <c r="H16" s="148"/>
      <c r="I16" s="210">
        <f t="shared" ref="I16:I26" si="0">ROUND(G16*H16,2)</f>
        <v>0</v>
      </c>
      <c r="J16" s="149">
        <v>21</v>
      </c>
      <c r="K16" s="148">
        <f t="shared" ref="K16:K26" si="1">I16+((I16/100)*J16)</f>
        <v>0</v>
      </c>
      <c r="L16" s="211"/>
    </row>
    <row r="17" spans="1:14" s="135" customFormat="1" ht="216.75" x14ac:dyDescent="0.2">
      <c r="A17" s="178">
        <v>2</v>
      </c>
      <c r="B17" s="146"/>
      <c r="C17" s="146" t="s">
        <v>98</v>
      </c>
      <c r="D17" s="165" t="s">
        <v>124</v>
      </c>
      <c r="E17" s="185" t="s">
        <v>126</v>
      </c>
      <c r="F17" s="146" t="s">
        <v>103</v>
      </c>
      <c r="G17" s="147">
        <v>1</v>
      </c>
      <c r="H17" s="204"/>
      <c r="I17" s="210">
        <f t="shared" si="0"/>
        <v>0</v>
      </c>
      <c r="J17" s="149">
        <v>21</v>
      </c>
      <c r="K17" s="148">
        <f t="shared" si="1"/>
        <v>0</v>
      </c>
      <c r="L17" s="211"/>
      <c r="M17" s="212"/>
      <c r="N17" s="212"/>
    </row>
    <row r="18" spans="1:14" s="135" customFormat="1" ht="38.25" x14ac:dyDescent="0.2">
      <c r="A18" s="178">
        <v>3</v>
      </c>
      <c r="B18" s="146"/>
      <c r="C18" s="146" t="s">
        <v>98</v>
      </c>
      <c r="D18" s="165" t="s">
        <v>127</v>
      </c>
      <c r="E18" s="185" t="s">
        <v>128</v>
      </c>
      <c r="F18" s="146" t="s">
        <v>103</v>
      </c>
      <c r="G18" s="213">
        <v>4</v>
      </c>
      <c r="H18" s="148"/>
      <c r="I18" s="210">
        <f t="shared" si="0"/>
        <v>0</v>
      </c>
      <c r="J18" s="149">
        <v>21</v>
      </c>
      <c r="K18" s="148">
        <f t="shared" si="1"/>
        <v>0</v>
      </c>
      <c r="L18" s="211"/>
    </row>
    <row r="19" spans="1:14" s="135" customFormat="1" ht="38.25" x14ac:dyDescent="0.2">
      <c r="A19" s="178">
        <v>4</v>
      </c>
      <c r="B19" s="146"/>
      <c r="C19" s="146" t="s">
        <v>98</v>
      </c>
      <c r="D19" s="165" t="s">
        <v>129</v>
      </c>
      <c r="E19" s="185" t="s">
        <v>130</v>
      </c>
      <c r="F19" s="146" t="s">
        <v>103</v>
      </c>
      <c r="G19" s="213">
        <v>4</v>
      </c>
      <c r="H19" s="148"/>
      <c r="I19" s="210">
        <f t="shared" si="0"/>
        <v>0</v>
      </c>
      <c r="J19" s="149">
        <v>21</v>
      </c>
      <c r="K19" s="148">
        <f t="shared" si="1"/>
        <v>0</v>
      </c>
      <c r="L19" s="211"/>
    </row>
    <row r="20" spans="1:14" s="135" customFormat="1" ht="25.5" x14ac:dyDescent="0.2">
      <c r="A20" s="178">
        <v>5</v>
      </c>
      <c r="B20" s="146"/>
      <c r="C20" s="146" t="s">
        <v>98</v>
      </c>
      <c r="D20" s="165" t="s">
        <v>131</v>
      </c>
      <c r="E20" s="185" t="s">
        <v>132</v>
      </c>
      <c r="F20" s="146" t="s">
        <v>103</v>
      </c>
      <c r="G20" s="213">
        <v>4</v>
      </c>
      <c r="H20" s="148"/>
      <c r="I20" s="210">
        <f t="shared" si="0"/>
        <v>0</v>
      </c>
      <c r="J20" s="149">
        <v>21</v>
      </c>
      <c r="K20" s="148">
        <f t="shared" si="1"/>
        <v>0</v>
      </c>
      <c r="L20" s="211"/>
    </row>
    <row r="21" spans="1:14" s="135" customFormat="1" ht="38.25" x14ac:dyDescent="0.2">
      <c r="A21" s="178">
        <v>6</v>
      </c>
      <c r="B21" s="146"/>
      <c r="C21" s="146" t="s">
        <v>98</v>
      </c>
      <c r="D21" s="165" t="s">
        <v>133</v>
      </c>
      <c r="E21" s="185" t="s">
        <v>134</v>
      </c>
      <c r="F21" s="146" t="s">
        <v>103</v>
      </c>
      <c r="G21" s="213">
        <v>1</v>
      </c>
      <c r="H21" s="148"/>
      <c r="I21" s="210">
        <f t="shared" si="0"/>
        <v>0</v>
      </c>
      <c r="J21" s="149">
        <v>21</v>
      </c>
      <c r="K21" s="148">
        <f t="shared" si="1"/>
        <v>0</v>
      </c>
      <c r="L21" s="211"/>
    </row>
    <row r="22" spans="1:14" s="135" customFormat="1" x14ac:dyDescent="0.2">
      <c r="A22" s="178">
        <v>7</v>
      </c>
      <c r="B22" s="146"/>
      <c r="C22" s="146" t="s">
        <v>98</v>
      </c>
      <c r="D22" s="214" t="s">
        <v>135</v>
      </c>
      <c r="E22" s="215" t="s">
        <v>136</v>
      </c>
      <c r="F22" s="146" t="s">
        <v>103</v>
      </c>
      <c r="G22" s="213">
        <v>1</v>
      </c>
      <c r="H22" s="148"/>
      <c r="I22" s="210">
        <f t="shared" si="0"/>
        <v>0</v>
      </c>
      <c r="J22" s="149">
        <v>21</v>
      </c>
      <c r="K22" s="148">
        <f t="shared" si="1"/>
        <v>0</v>
      </c>
      <c r="L22" s="211"/>
    </row>
    <row r="23" spans="1:14" s="135" customFormat="1" ht="114.75" x14ac:dyDescent="0.2">
      <c r="A23" s="178">
        <v>8</v>
      </c>
      <c r="B23" s="146"/>
      <c r="C23" s="146" t="s">
        <v>98</v>
      </c>
      <c r="D23" s="214" t="s">
        <v>137</v>
      </c>
      <c r="E23" s="215" t="s">
        <v>138</v>
      </c>
      <c r="F23" s="146" t="s">
        <v>103</v>
      </c>
      <c r="G23" s="213">
        <v>1</v>
      </c>
      <c r="H23" s="148"/>
      <c r="I23" s="210">
        <f t="shared" si="0"/>
        <v>0</v>
      </c>
      <c r="J23" s="149">
        <v>21</v>
      </c>
      <c r="K23" s="148">
        <f t="shared" si="1"/>
        <v>0</v>
      </c>
      <c r="L23" s="211"/>
    </row>
    <row r="24" spans="1:14" s="135" customFormat="1" ht="38.25" x14ac:dyDescent="0.2">
      <c r="A24" s="178">
        <v>9</v>
      </c>
      <c r="B24" s="146"/>
      <c r="C24" s="146" t="s">
        <v>98</v>
      </c>
      <c r="D24" s="214" t="s">
        <v>139</v>
      </c>
      <c r="E24" s="215" t="s">
        <v>140</v>
      </c>
      <c r="F24" s="146" t="s">
        <v>103</v>
      </c>
      <c r="G24" s="213">
        <v>16</v>
      </c>
      <c r="H24" s="148"/>
      <c r="I24" s="210">
        <f t="shared" si="0"/>
        <v>0</v>
      </c>
      <c r="J24" s="149">
        <v>21</v>
      </c>
      <c r="K24" s="148">
        <f t="shared" si="1"/>
        <v>0</v>
      </c>
      <c r="L24" s="211"/>
    </row>
    <row r="25" spans="1:14" s="135" customFormat="1" ht="63.75" x14ac:dyDescent="0.2">
      <c r="A25" s="178">
        <v>10</v>
      </c>
      <c r="B25" s="146"/>
      <c r="C25" s="146" t="s">
        <v>98</v>
      </c>
      <c r="D25" s="214" t="s">
        <v>141</v>
      </c>
      <c r="E25" s="215" t="s">
        <v>142</v>
      </c>
      <c r="F25" s="146" t="s">
        <v>103</v>
      </c>
      <c r="G25" s="213">
        <v>1</v>
      </c>
      <c r="H25" s="148"/>
      <c r="I25" s="210">
        <f t="shared" si="0"/>
        <v>0</v>
      </c>
      <c r="J25" s="149">
        <v>21</v>
      </c>
      <c r="K25" s="148">
        <f t="shared" si="1"/>
        <v>0</v>
      </c>
      <c r="L25" s="211"/>
    </row>
    <row r="26" spans="1:14" s="135" customFormat="1" ht="63.75" x14ac:dyDescent="0.2">
      <c r="A26" s="178">
        <v>11</v>
      </c>
      <c r="B26" s="146"/>
      <c r="C26" s="146" t="s">
        <v>98</v>
      </c>
      <c r="D26" s="214" t="s">
        <v>143</v>
      </c>
      <c r="E26" s="215" t="s">
        <v>144</v>
      </c>
      <c r="F26" s="146" t="s">
        <v>103</v>
      </c>
      <c r="G26" s="213">
        <v>2</v>
      </c>
      <c r="H26" s="148"/>
      <c r="I26" s="210">
        <f t="shared" si="0"/>
        <v>0</v>
      </c>
      <c r="J26" s="149">
        <v>21</v>
      </c>
      <c r="K26" s="148">
        <f t="shared" si="1"/>
        <v>0</v>
      </c>
      <c r="L26" s="211"/>
    </row>
    <row r="27" spans="1:14" s="155" customFormat="1" x14ac:dyDescent="0.2">
      <c r="D27" s="156"/>
      <c r="E27" s="156" t="s">
        <v>97</v>
      </c>
      <c r="I2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C1FA-78DF-49F4-9308-1AA2215803CF}">
  <sheetPr>
    <pageSetUpPr fitToPage="1"/>
  </sheetPr>
  <dimension ref="A1:O30"/>
  <sheetViews>
    <sheetView showGridLines="0" zoomScale="70" zoomScaleNormal="70" workbookViewId="0">
      <selection activeCell="E17" sqref="E17"/>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60"/>
      <c r="C1" s="160"/>
      <c r="D1" s="205"/>
      <c r="E1" s="205"/>
      <c r="F1" s="160"/>
      <c r="G1" s="160"/>
      <c r="H1" s="160"/>
      <c r="I1" s="160"/>
      <c r="J1" s="160"/>
      <c r="K1" s="160"/>
    </row>
    <row r="2" spans="1:12" x14ac:dyDescent="0.2">
      <c r="A2" s="136" t="s">
        <v>63</v>
      </c>
      <c r="B2" s="137"/>
      <c r="C2" s="138" t="s">
        <v>216</v>
      </c>
      <c r="D2" s="139"/>
      <c r="E2" s="139"/>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39"/>
      <c r="F4" s="137"/>
      <c r="G4" s="137"/>
      <c r="H4" s="137"/>
      <c r="I4" s="138"/>
      <c r="J4" s="160"/>
      <c r="K4" s="160"/>
    </row>
    <row r="5" spans="1:12" x14ac:dyDescent="0.2">
      <c r="A5" s="137" t="s">
        <v>73</v>
      </c>
      <c r="B5" s="137"/>
      <c r="C5" s="138" t="str">
        <f>'Krycí list'!P5</f>
        <v xml:space="preserve"> </v>
      </c>
      <c r="D5" s="139"/>
      <c r="E5" s="139"/>
      <c r="F5" s="137"/>
      <c r="G5" s="137"/>
      <c r="H5" s="137"/>
      <c r="I5" s="138"/>
      <c r="J5" s="160"/>
      <c r="K5" s="160"/>
    </row>
    <row r="6" spans="1:12" x14ac:dyDescent="0.2">
      <c r="A6" s="137"/>
      <c r="B6" s="137"/>
      <c r="C6" s="138"/>
      <c r="D6" s="139"/>
      <c r="E6" s="139"/>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39"/>
      <c r="F8" s="137"/>
      <c r="G8" s="137"/>
      <c r="H8" s="137"/>
      <c r="I8" s="138"/>
      <c r="J8" s="160"/>
      <c r="K8" s="160"/>
    </row>
    <row r="9" spans="1:12" x14ac:dyDescent="0.2">
      <c r="A9" s="137" t="s">
        <v>69</v>
      </c>
      <c r="B9" s="137"/>
      <c r="C9" s="235" t="str">
        <f>'Krycí list'!O31</f>
        <v>03/2023</v>
      </c>
      <c r="D9" s="234"/>
      <c r="E9" s="139"/>
      <c r="F9" s="137"/>
      <c r="G9" s="137"/>
      <c r="H9" s="137"/>
      <c r="I9" s="138"/>
      <c r="J9" s="160"/>
      <c r="K9" s="160"/>
    </row>
    <row r="10" spans="1:12" x14ac:dyDescent="0.2">
      <c r="A10" s="160"/>
      <c r="B10" s="160"/>
      <c r="C10" s="160"/>
      <c r="D10" s="205"/>
      <c r="E10" s="205"/>
      <c r="F10" s="160"/>
      <c r="G10" s="160"/>
      <c r="H10" s="160"/>
      <c r="I10" s="160"/>
      <c r="J10" s="160"/>
      <c r="K10" s="160"/>
    </row>
    <row r="11" spans="1:12" s="158" customFormat="1" ht="38.25" x14ac:dyDescent="0.2">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
      <c r="A12" s="207">
        <v>1</v>
      </c>
      <c r="B12" s="162">
        <v>2</v>
      </c>
      <c r="C12" s="162">
        <v>3</v>
      </c>
      <c r="D12" s="141">
        <v>4</v>
      </c>
      <c r="E12" s="141">
        <v>5</v>
      </c>
      <c r="F12" s="162">
        <v>6</v>
      </c>
      <c r="G12" s="162">
        <v>7</v>
      </c>
      <c r="H12" s="162">
        <v>8</v>
      </c>
      <c r="I12" s="162">
        <v>9</v>
      </c>
      <c r="J12" s="162">
        <v>10</v>
      </c>
      <c r="K12" s="162">
        <v>11</v>
      </c>
      <c r="L12" s="161"/>
    </row>
    <row r="13" spans="1:12" x14ac:dyDescent="0.2">
      <c r="A13" s="166"/>
      <c r="B13" s="166"/>
      <c r="C13" s="166"/>
      <c r="D13" s="208"/>
      <c r="E13" s="208"/>
      <c r="F13" s="166"/>
      <c r="G13" s="166"/>
      <c r="H13" s="166"/>
      <c r="I13" s="166"/>
      <c r="J13" s="166"/>
      <c r="K13" s="166"/>
    </row>
    <row r="14" spans="1:12" s="142" customFormat="1" x14ac:dyDescent="0.2">
      <c r="A14" s="178"/>
      <c r="B14" s="146"/>
      <c r="C14" s="146"/>
      <c r="D14" s="152" t="s">
        <v>83</v>
      </c>
      <c r="E14" s="184" t="s">
        <v>225</v>
      </c>
      <c r="I14" s="153">
        <f>I15</f>
        <v>0</v>
      </c>
      <c r="J14" s="149"/>
      <c r="K14" s="148"/>
      <c r="L14" s="135"/>
    </row>
    <row r="15" spans="1:12" s="135" customFormat="1" x14ac:dyDescent="0.2">
      <c r="A15" s="146"/>
      <c r="B15" s="209"/>
      <c r="C15" s="143"/>
      <c r="D15" s="144"/>
      <c r="E15" s="144" t="s">
        <v>82</v>
      </c>
      <c r="F15" s="143"/>
      <c r="G15" s="143"/>
      <c r="H15" s="143"/>
      <c r="I15" s="145">
        <f>SUM(I16:I29)</f>
        <v>0</v>
      </c>
      <c r="J15" s="149"/>
      <c r="K15" s="148"/>
    </row>
    <row r="16" spans="1:12" s="135" customFormat="1" ht="76.5" x14ac:dyDescent="0.2">
      <c r="A16" s="146">
        <v>1</v>
      </c>
      <c r="B16" s="146"/>
      <c r="C16" s="146" t="s">
        <v>98</v>
      </c>
      <c r="D16" s="165" t="s">
        <v>108</v>
      </c>
      <c r="E16" s="185" t="s">
        <v>145</v>
      </c>
      <c r="F16" s="146" t="s">
        <v>103</v>
      </c>
      <c r="G16" s="147">
        <v>24</v>
      </c>
      <c r="H16" s="148"/>
      <c r="I16" s="210">
        <f t="shared" ref="I16:I29" si="0">ROUND(G16*H16,2)</f>
        <v>0</v>
      </c>
      <c r="J16" s="149">
        <v>21</v>
      </c>
      <c r="K16" s="148">
        <f t="shared" ref="K16:K29" si="1">I16+((I16/100)*J16)</f>
        <v>0</v>
      </c>
      <c r="L16" s="211"/>
    </row>
    <row r="17" spans="1:15" s="135" customFormat="1" ht="127.5" x14ac:dyDescent="0.2">
      <c r="A17" s="178">
        <v>2</v>
      </c>
      <c r="B17" s="146"/>
      <c r="C17" s="146" t="s">
        <v>98</v>
      </c>
      <c r="D17" s="165" t="s">
        <v>109</v>
      </c>
      <c r="E17" s="185" t="s">
        <v>233</v>
      </c>
      <c r="F17" s="146" t="s">
        <v>103</v>
      </c>
      <c r="G17" s="147">
        <v>1</v>
      </c>
      <c r="H17" s="204"/>
      <c r="I17" s="210">
        <f t="shared" si="0"/>
        <v>0</v>
      </c>
      <c r="J17" s="149">
        <v>21</v>
      </c>
      <c r="K17" s="148">
        <f t="shared" si="1"/>
        <v>0</v>
      </c>
      <c r="L17" s="211"/>
      <c r="M17" s="212"/>
      <c r="N17" s="212"/>
      <c r="O17" s="212"/>
    </row>
    <row r="18" spans="1:15" s="135" customFormat="1" ht="140.25" x14ac:dyDescent="0.2">
      <c r="A18" s="178">
        <v>3</v>
      </c>
      <c r="B18" s="146"/>
      <c r="C18" s="146" t="s">
        <v>98</v>
      </c>
      <c r="D18" s="165" t="s">
        <v>146</v>
      </c>
      <c r="E18" s="185" t="s">
        <v>147</v>
      </c>
      <c r="F18" s="146" t="s">
        <v>103</v>
      </c>
      <c r="G18" s="213">
        <v>1</v>
      </c>
      <c r="H18" s="148"/>
      <c r="I18" s="210">
        <f t="shared" si="0"/>
        <v>0</v>
      </c>
      <c r="J18" s="149">
        <v>21</v>
      </c>
      <c r="K18" s="148">
        <f t="shared" si="1"/>
        <v>0</v>
      </c>
      <c r="L18" s="211"/>
    </row>
    <row r="19" spans="1:15" s="135" customFormat="1" ht="51" x14ac:dyDescent="0.2">
      <c r="A19" s="178">
        <v>4</v>
      </c>
      <c r="B19" s="146"/>
      <c r="C19" s="146" t="s">
        <v>98</v>
      </c>
      <c r="D19" s="165" t="s">
        <v>148</v>
      </c>
      <c r="E19" s="185" t="s">
        <v>149</v>
      </c>
      <c r="F19" s="146" t="s">
        <v>103</v>
      </c>
      <c r="G19" s="213">
        <v>8</v>
      </c>
      <c r="H19" s="148"/>
      <c r="I19" s="210">
        <f t="shared" si="0"/>
        <v>0</v>
      </c>
      <c r="J19" s="149">
        <v>21</v>
      </c>
      <c r="K19" s="148">
        <f t="shared" si="1"/>
        <v>0</v>
      </c>
      <c r="L19" s="211"/>
    </row>
    <row r="20" spans="1:15" s="135" customFormat="1" ht="38.25" x14ac:dyDescent="0.2">
      <c r="A20" s="178">
        <v>5</v>
      </c>
      <c r="B20" s="146"/>
      <c r="C20" s="146" t="s">
        <v>98</v>
      </c>
      <c r="D20" s="165" t="s">
        <v>150</v>
      </c>
      <c r="E20" s="185" t="s">
        <v>151</v>
      </c>
      <c r="F20" s="146" t="s">
        <v>103</v>
      </c>
      <c r="G20" s="213">
        <v>2</v>
      </c>
      <c r="H20" s="148"/>
      <c r="I20" s="210">
        <f t="shared" si="0"/>
        <v>0</v>
      </c>
      <c r="J20" s="149">
        <v>21</v>
      </c>
      <c r="K20" s="148">
        <f t="shared" si="1"/>
        <v>0</v>
      </c>
      <c r="L20" s="211"/>
    </row>
    <row r="21" spans="1:15" s="135" customFormat="1" ht="38.25" x14ac:dyDescent="0.2">
      <c r="A21" s="178">
        <v>6</v>
      </c>
      <c r="B21" s="146"/>
      <c r="C21" s="146" t="s">
        <v>98</v>
      </c>
      <c r="D21" s="165" t="s">
        <v>152</v>
      </c>
      <c r="E21" s="185" t="s">
        <v>153</v>
      </c>
      <c r="F21" s="146" t="s">
        <v>103</v>
      </c>
      <c r="G21" s="213">
        <v>1</v>
      </c>
      <c r="H21" s="148"/>
      <c r="I21" s="210">
        <f t="shared" si="0"/>
        <v>0</v>
      </c>
      <c r="J21" s="149">
        <v>21</v>
      </c>
      <c r="K21" s="148">
        <f t="shared" si="1"/>
        <v>0</v>
      </c>
      <c r="L21" s="211"/>
    </row>
    <row r="22" spans="1:15" s="135" customFormat="1" ht="114.75" x14ac:dyDescent="0.2">
      <c r="A22" s="178">
        <v>7</v>
      </c>
      <c r="B22" s="146"/>
      <c r="C22" s="146" t="s">
        <v>98</v>
      </c>
      <c r="D22" s="165" t="s">
        <v>154</v>
      </c>
      <c r="E22" s="185" t="s">
        <v>155</v>
      </c>
      <c r="F22" s="146" t="s">
        <v>103</v>
      </c>
      <c r="G22" s="213">
        <v>4</v>
      </c>
      <c r="H22" s="148"/>
      <c r="I22" s="210">
        <f t="shared" si="0"/>
        <v>0</v>
      </c>
      <c r="J22" s="149">
        <v>21</v>
      </c>
      <c r="K22" s="148">
        <f t="shared" si="1"/>
        <v>0</v>
      </c>
      <c r="L22" s="211"/>
    </row>
    <row r="23" spans="1:15" s="135" customFormat="1" ht="127.5" x14ac:dyDescent="0.2">
      <c r="A23" s="178">
        <v>8</v>
      </c>
      <c r="B23" s="146"/>
      <c r="C23" s="146" t="s">
        <v>98</v>
      </c>
      <c r="D23" s="165" t="s">
        <v>156</v>
      </c>
      <c r="E23" s="185" t="s">
        <v>157</v>
      </c>
      <c r="F23" s="146" t="s">
        <v>103</v>
      </c>
      <c r="G23" s="213">
        <v>2</v>
      </c>
      <c r="H23" s="148"/>
      <c r="I23" s="210">
        <f t="shared" si="0"/>
        <v>0</v>
      </c>
      <c r="J23" s="149">
        <v>21</v>
      </c>
      <c r="K23" s="148">
        <f t="shared" si="1"/>
        <v>0</v>
      </c>
      <c r="L23" s="211"/>
    </row>
    <row r="24" spans="1:15" s="135" customFormat="1" ht="127.5" x14ac:dyDescent="0.2">
      <c r="A24" s="178">
        <v>9</v>
      </c>
      <c r="B24" s="146"/>
      <c r="C24" s="146" t="s">
        <v>98</v>
      </c>
      <c r="D24" s="165" t="s">
        <v>158</v>
      </c>
      <c r="E24" s="185" t="s">
        <v>159</v>
      </c>
      <c r="F24" s="146" t="s">
        <v>103</v>
      </c>
      <c r="G24" s="213">
        <v>1</v>
      </c>
      <c r="H24" s="148"/>
      <c r="I24" s="210">
        <f t="shared" si="0"/>
        <v>0</v>
      </c>
      <c r="J24" s="149">
        <v>21</v>
      </c>
      <c r="K24" s="148">
        <f t="shared" si="1"/>
        <v>0</v>
      </c>
      <c r="L24" s="211"/>
    </row>
    <row r="25" spans="1:15" s="135" customFormat="1" ht="89.25" x14ac:dyDescent="0.2">
      <c r="A25" s="178">
        <v>10</v>
      </c>
      <c r="B25" s="146"/>
      <c r="C25" s="146" t="s">
        <v>98</v>
      </c>
      <c r="D25" s="165" t="s">
        <v>160</v>
      </c>
      <c r="E25" s="185" t="s">
        <v>161</v>
      </c>
      <c r="F25" s="146" t="s">
        <v>103</v>
      </c>
      <c r="G25" s="213">
        <v>1</v>
      </c>
      <c r="H25" s="148"/>
      <c r="I25" s="210">
        <f t="shared" si="0"/>
        <v>0</v>
      </c>
      <c r="J25" s="149">
        <v>21</v>
      </c>
      <c r="K25" s="148">
        <f t="shared" si="1"/>
        <v>0</v>
      </c>
      <c r="L25" s="211"/>
    </row>
    <row r="26" spans="1:15" s="135" customFormat="1" ht="89.25" x14ac:dyDescent="0.2">
      <c r="A26" s="178">
        <v>11</v>
      </c>
      <c r="B26" s="146"/>
      <c r="C26" s="146" t="s">
        <v>98</v>
      </c>
      <c r="D26" s="165" t="s">
        <v>160</v>
      </c>
      <c r="E26" s="185" t="s">
        <v>162</v>
      </c>
      <c r="F26" s="146" t="s">
        <v>103</v>
      </c>
      <c r="G26" s="213">
        <v>1</v>
      </c>
      <c r="H26" s="148"/>
      <c r="I26" s="210">
        <f t="shared" si="0"/>
        <v>0</v>
      </c>
      <c r="J26" s="149">
        <v>21</v>
      </c>
      <c r="K26" s="148">
        <f t="shared" si="1"/>
        <v>0</v>
      </c>
      <c r="L26" s="211"/>
    </row>
    <row r="27" spans="1:15" s="135" customFormat="1" ht="38.25" x14ac:dyDescent="0.2">
      <c r="A27" s="178">
        <v>12</v>
      </c>
      <c r="B27" s="146"/>
      <c r="C27" s="146" t="s">
        <v>98</v>
      </c>
      <c r="D27" s="165" t="s">
        <v>163</v>
      </c>
      <c r="E27" s="185" t="s">
        <v>164</v>
      </c>
      <c r="F27" s="146" t="s">
        <v>103</v>
      </c>
      <c r="G27" s="213">
        <v>1</v>
      </c>
      <c r="H27" s="148"/>
      <c r="I27" s="210">
        <f t="shared" si="0"/>
        <v>0</v>
      </c>
      <c r="J27" s="149">
        <v>21</v>
      </c>
      <c r="K27" s="148">
        <f t="shared" si="1"/>
        <v>0</v>
      </c>
      <c r="L27" s="211"/>
    </row>
    <row r="28" spans="1:15" s="135" customFormat="1" ht="38.25" x14ac:dyDescent="0.2">
      <c r="A28" s="178">
        <v>13</v>
      </c>
      <c r="B28" s="146"/>
      <c r="C28" s="146" t="s">
        <v>98</v>
      </c>
      <c r="D28" s="165" t="s">
        <v>165</v>
      </c>
      <c r="E28" s="185" t="s">
        <v>166</v>
      </c>
      <c r="F28" s="146" t="s">
        <v>103</v>
      </c>
      <c r="G28" s="213">
        <v>3</v>
      </c>
      <c r="H28" s="148"/>
      <c r="I28" s="210">
        <f t="shared" si="0"/>
        <v>0</v>
      </c>
      <c r="J28" s="149">
        <v>21</v>
      </c>
      <c r="K28" s="148">
        <f t="shared" si="1"/>
        <v>0</v>
      </c>
      <c r="L28" s="211"/>
    </row>
    <row r="29" spans="1:15" s="135" customFormat="1" ht="140.25" x14ac:dyDescent="0.2">
      <c r="A29" s="178">
        <v>14</v>
      </c>
      <c r="B29" s="146"/>
      <c r="C29" s="146" t="s">
        <v>98</v>
      </c>
      <c r="D29" s="165" t="s">
        <v>167</v>
      </c>
      <c r="E29" s="185" t="s">
        <v>168</v>
      </c>
      <c r="F29" s="146" t="s">
        <v>103</v>
      </c>
      <c r="G29" s="213">
        <v>3</v>
      </c>
      <c r="H29" s="148"/>
      <c r="I29" s="210">
        <f t="shared" si="0"/>
        <v>0</v>
      </c>
      <c r="J29" s="149">
        <v>21</v>
      </c>
      <c r="K29" s="148">
        <f t="shared" si="1"/>
        <v>0</v>
      </c>
      <c r="L29" s="211"/>
    </row>
    <row r="30" spans="1:15" s="155" customFormat="1" x14ac:dyDescent="0.2">
      <c r="D30" s="156"/>
      <c r="E30" s="156" t="s">
        <v>97</v>
      </c>
      <c r="I30"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07D6-F086-44CA-A58C-DE62A8CD7135}">
  <sheetPr>
    <pageSetUpPr fitToPage="1"/>
  </sheetPr>
  <dimension ref="A1:O38"/>
  <sheetViews>
    <sheetView showGridLines="0" topLeftCell="A7" zoomScale="70" zoomScaleNormal="70" workbookViewId="0">
      <selection activeCell="E21" sqref="E21"/>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60"/>
      <c r="C1" s="160"/>
      <c r="D1" s="205"/>
      <c r="E1" s="205"/>
      <c r="F1" s="160"/>
      <c r="G1" s="160"/>
      <c r="H1" s="160"/>
      <c r="I1" s="160"/>
      <c r="J1" s="160"/>
      <c r="K1" s="160"/>
    </row>
    <row r="2" spans="1:12" x14ac:dyDescent="0.2">
      <c r="A2" s="136" t="s">
        <v>63</v>
      </c>
      <c r="B2" s="137"/>
      <c r="C2" s="138" t="s">
        <v>215</v>
      </c>
      <c r="D2" s="139"/>
      <c r="E2" s="139"/>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39"/>
      <c r="F4" s="137"/>
      <c r="G4" s="137"/>
      <c r="H4" s="137"/>
      <c r="I4" s="138"/>
      <c r="J4" s="160"/>
      <c r="K4" s="160"/>
    </row>
    <row r="5" spans="1:12" x14ac:dyDescent="0.2">
      <c r="A5" s="137" t="s">
        <v>73</v>
      </c>
      <c r="B5" s="137"/>
      <c r="C5" s="138" t="str">
        <f>'Krycí list'!P5</f>
        <v xml:space="preserve"> </v>
      </c>
      <c r="D5" s="139"/>
      <c r="E5" s="139"/>
      <c r="F5" s="137"/>
      <c r="G5" s="137"/>
      <c r="H5" s="137"/>
      <c r="I5" s="138"/>
      <c r="J5" s="160"/>
      <c r="K5" s="160"/>
    </row>
    <row r="6" spans="1:12" x14ac:dyDescent="0.2">
      <c r="A6" s="137"/>
      <c r="B6" s="137"/>
      <c r="C6" s="138"/>
      <c r="D6" s="139"/>
      <c r="E6" s="139"/>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39"/>
      <c r="F8" s="137"/>
      <c r="G8" s="137"/>
      <c r="H8" s="137"/>
      <c r="I8" s="138"/>
      <c r="J8" s="160"/>
      <c r="K8" s="160"/>
    </row>
    <row r="9" spans="1:12" x14ac:dyDescent="0.2">
      <c r="A9" s="137" t="s">
        <v>69</v>
      </c>
      <c r="B9" s="137"/>
      <c r="C9" s="235" t="str">
        <f>'Krycí list'!O31</f>
        <v>03/2023</v>
      </c>
      <c r="D9" s="234"/>
      <c r="E9" s="139"/>
      <c r="F9" s="137"/>
      <c r="G9" s="137"/>
      <c r="H9" s="137"/>
      <c r="I9" s="138"/>
      <c r="J9" s="160"/>
      <c r="K9" s="160"/>
    </row>
    <row r="10" spans="1:12" x14ac:dyDescent="0.2">
      <c r="A10" s="160"/>
      <c r="B10" s="160"/>
      <c r="C10" s="160"/>
      <c r="D10" s="205"/>
      <c r="E10" s="205"/>
      <c r="F10" s="160"/>
      <c r="G10" s="160"/>
      <c r="H10" s="160"/>
      <c r="I10" s="160"/>
      <c r="J10" s="160"/>
      <c r="K10" s="160"/>
    </row>
    <row r="11" spans="1:12" s="158" customFormat="1" ht="38.25" x14ac:dyDescent="0.2">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
      <c r="A12" s="207">
        <v>1</v>
      </c>
      <c r="B12" s="162">
        <v>2</v>
      </c>
      <c r="C12" s="162">
        <v>3</v>
      </c>
      <c r="D12" s="141">
        <v>4</v>
      </c>
      <c r="E12" s="141">
        <v>5</v>
      </c>
      <c r="F12" s="162">
        <v>6</v>
      </c>
      <c r="G12" s="162">
        <v>7</v>
      </c>
      <c r="H12" s="162">
        <v>8</v>
      </c>
      <c r="I12" s="162">
        <v>9</v>
      </c>
      <c r="J12" s="162">
        <v>10</v>
      </c>
      <c r="K12" s="162">
        <v>11</v>
      </c>
      <c r="L12" s="161"/>
    </row>
    <row r="13" spans="1:12" x14ac:dyDescent="0.2">
      <c r="A13" s="166"/>
      <c r="B13" s="166"/>
      <c r="C13" s="166"/>
      <c r="D13" s="208"/>
      <c r="E13" s="208"/>
      <c r="F13" s="166"/>
      <c r="G13" s="166"/>
      <c r="H13" s="166"/>
      <c r="I13" s="166"/>
      <c r="J13" s="166"/>
      <c r="K13" s="166"/>
    </row>
    <row r="14" spans="1:12" s="142" customFormat="1" x14ac:dyDescent="0.2">
      <c r="A14" s="178"/>
      <c r="B14" s="146"/>
      <c r="C14" s="146"/>
      <c r="D14" s="152" t="s">
        <v>83</v>
      </c>
      <c r="E14" s="184" t="s">
        <v>226</v>
      </c>
      <c r="I14" s="153">
        <f>+I15</f>
        <v>0</v>
      </c>
      <c r="J14" s="149"/>
      <c r="K14" s="148"/>
      <c r="L14" s="135"/>
    </row>
    <row r="15" spans="1:12" s="135" customFormat="1" x14ac:dyDescent="0.2">
      <c r="A15" s="146"/>
      <c r="B15" s="209"/>
      <c r="C15" s="143"/>
      <c r="D15" s="144"/>
      <c r="E15" s="144" t="s">
        <v>82</v>
      </c>
      <c r="F15" s="143"/>
      <c r="G15" s="143"/>
      <c r="H15" s="143"/>
      <c r="I15" s="145">
        <f>SUM(I16:I37)</f>
        <v>0</v>
      </c>
      <c r="J15" s="149"/>
      <c r="K15" s="148"/>
    </row>
    <row r="16" spans="1:12" s="135" customFormat="1" ht="76.5" x14ac:dyDescent="0.2">
      <c r="A16" s="146">
        <v>1</v>
      </c>
      <c r="B16" s="146"/>
      <c r="C16" s="146" t="s">
        <v>98</v>
      </c>
      <c r="D16" s="165" t="s">
        <v>169</v>
      </c>
      <c r="E16" s="216" t="s">
        <v>170</v>
      </c>
      <c r="F16" s="146" t="s">
        <v>103</v>
      </c>
      <c r="G16" s="147">
        <v>1</v>
      </c>
      <c r="H16" s="148"/>
      <c r="I16" s="210">
        <f t="shared" ref="I16:I37" si="0">ROUND(G16*H16,2)</f>
        <v>0</v>
      </c>
      <c r="J16" s="149">
        <v>21</v>
      </c>
      <c r="K16" s="148">
        <f t="shared" ref="K16:K37" si="1">I16+((I16/100)*J16)</f>
        <v>0</v>
      </c>
      <c r="L16" s="211"/>
    </row>
    <row r="17" spans="1:15" s="135" customFormat="1" ht="76.5" x14ac:dyDescent="0.2">
      <c r="A17" s="178">
        <v>2</v>
      </c>
      <c r="B17" s="146"/>
      <c r="C17" s="146" t="s">
        <v>98</v>
      </c>
      <c r="D17" s="165" t="s">
        <v>171</v>
      </c>
      <c r="E17" s="216" t="s">
        <v>172</v>
      </c>
      <c r="F17" s="146" t="s">
        <v>103</v>
      </c>
      <c r="G17" s="147">
        <v>1</v>
      </c>
      <c r="H17" s="148"/>
      <c r="I17" s="210">
        <f t="shared" si="0"/>
        <v>0</v>
      </c>
      <c r="J17" s="149">
        <v>21</v>
      </c>
      <c r="K17" s="148">
        <f t="shared" si="1"/>
        <v>0</v>
      </c>
      <c r="L17" s="212"/>
      <c r="M17" s="212"/>
      <c r="N17" s="212"/>
      <c r="O17" s="212"/>
    </row>
    <row r="18" spans="1:15" s="135" customFormat="1" ht="38.25" x14ac:dyDescent="0.2">
      <c r="A18" s="178">
        <v>3</v>
      </c>
      <c r="B18" s="146"/>
      <c r="C18" s="146" t="s">
        <v>98</v>
      </c>
      <c r="D18" s="165" t="s">
        <v>173</v>
      </c>
      <c r="E18" s="216" t="s">
        <v>174</v>
      </c>
      <c r="F18" s="146" t="s">
        <v>103</v>
      </c>
      <c r="G18" s="147">
        <v>1</v>
      </c>
      <c r="H18" s="148"/>
      <c r="I18" s="210">
        <f t="shared" si="0"/>
        <v>0</v>
      </c>
      <c r="J18" s="149">
        <v>21</v>
      </c>
      <c r="K18" s="148">
        <f t="shared" si="1"/>
        <v>0</v>
      </c>
      <c r="L18" s="212"/>
    </row>
    <row r="19" spans="1:15" s="135" customFormat="1" ht="63.75" x14ac:dyDescent="0.2">
      <c r="A19" s="178">
        <v>4</v>
      </c>
      <c r="B19" s="146"/>
      <c r="C19" s="146" t="s">
        <v>98</v>
      </c>
      <c r="D19" s="165" t="s">
        <v>175</v>
      </c>
      <c r="E19" s="216" t="s">
        <v>176</v>
      </c>
      <c r="F19" s="146" t="s">
        <v>103</v>
      </c>
      <c r="G19" s="147">
        <v>1</v>
      </c>
      <c r="H19" s="148"/>
      <c r="I19" s="210">
        <f t="shared" si="0"/>
        <v>0</v>
      </c>
      <c r="J19" s="149">
        <v>21</v>
      </c>
      <c r="K19" s="148">
        <f t="shared" si="1"/>
        <v>0</v>
      </c>
      <c r="L19" s="212"/>
    </row>
    <row r="20" spans="1:15" s="135" customFormat="1" ht="63.75" x14ac:dyDescent="0.2">
      <c r="A20" s="178">
        <v>5</v>
      </c>
      <c r="B20" s="146"/>
      <c r="C20" s="146" t="s">
        <v>98</v>
      </c>
      <c r="D20" s="165" t="s">
        <v>177</v>
      </c>
      <c r="E20" s="216" t="s">
        <v>178</v>
      </c>
      <c r="F20" s="146" t="s">
        <v>103</v>
      </c>
      <c r="G20" s="147">
        <v>8</v>
      </c>
      <c r="H20" s="204"/>
      <c r="I20" s="210">
        <f t="shared" si="0"/>
        <v>0</v>
      </c>
      <c r="J20" s="149">
        <v>21</v>
      </c>
      <c r="K20" s="148">
        <f t="shared" si="1"/>
        <v>0</v>
      </c>
    </row>
    <row r="21" spans="1:15" s="135" customFormat="1" ht="114.75" x14ac:dyDescent="0.2">
      <c r="A21" s="178">
        <v>6</v>
      </c>
      <c r="B21" s="146"/>
      <c r="C21" s="146" t="s">
        <v>98</v>
      </c>
      <c r="D21" s="165" t="s">
        <v>179</v>
      </c>
      <c r="E21" s="216" t="s">
        <v>180</v>
      </c>
      <c r="F21" s="146" t="s">
        <v>103</v>
      </c>
      <c r="G21" s="147">
        <v>4</v>
      </c>
      <c r="H21" s="204"/>
      <c r="I21" s="210">
        <f t="shared" si="0"/>
        <v>0</v>
      </c>
      <c r="J21" s="149">
        <v>21</v>
      </c>
      <c r="K21" s="148">
        <f t="shared" si="1"/>
        <v>0</v>
      </c>
    </row>
    <row r="22" spans="1:15" s="135" customFormat="1" ht="63.75" x14ac:dyDescent="0.2">
      <c r="A22" s="178">
        <v>7</v>
      </c>
      <c r="B22" s="146"/>
      <c r="C22" s="146" t="s">
        <v>98</v>
      </c>
      <c r="D22" s="165" t="s">
        <v>181</v>
      </c>
      <c r="E22" s="216" t="s">
        <v>182</v>
      </c>
      <c r="F22" s="146" t="s">
        <v>103</v>
      </c>
      <c r="G22" s="147">
        <v>1</v>
      </c>
      <c r="H22" s="204"/>
      <c r="I22" s="210">
        <f t="shared" si="0"/>
        <v>0</v>
      </c>
      <c r="J22" s="149">
        <v>21</v>
      </c>
      <c r="K22" s="148">
        <f t="shared" si="1"/>
        <v>0</v>
      </c>
    </row>
    <row r="23" spans="1:15" s="135" customFormat="1" ht="140.25" x14ac:dyDescent="0.2">
      <c r="A23" s="178">
        <v>8</v>
      </c>
      <c r="B23" s="146"/>
      <c r="C23" s="146" t="s">
        <v>98</v>
      </c>
      <c r="D23" s="165" t="s">
        <v>183</v>
      </c>
      <c r="E23" s="216" t="s">
        <v>168</v>
      </c>
      <c r="F23" s="146" t="s">
        <v>103</v>
      </c>
      <c r="G23" s="147">
        <v>2</v>
      </c>
      <c r="H23" s="204"/>
      <c r="I23" s="210">
        <f t="shared" si="0"/>
        <v>0</v>
      </c>
      <c r="J23" s="149">
        <v>21</v>
      </c>
      <c r="K23" s="148">
        <f t="shared" si="1"/>
        <v>0</v>
      </c>
    </row>
    <row r="24" spans="1:15" s="135" customFormat="1" ht="76.5" x14ac:dyDescent="0.2">
      <c r="A24" s="178">
        <v>9</v>
      </c>
      <c r="B24" s="146"/>
      <c r="C24" s="146" t="s">
        <v>98</v>
      </c>
      <c r="D24" s="165" t="s">
        <v>184</v>
      </c>
      <c r="E24" s="216" t="s">
        <v>185</v>
      </c>
      <c r="F24" s="146" t="s">
        <v>103</v>
      </c>
      <c r="G24" s="213">
        <v>2</v>
      </c>
      <c r="H24" s="148"/>
      <c r="I24" s="210">
        <f t="shared" si="0"/>
        <v>0</v>
      </c>
      <c r="J24" s="149">
        <v>21</v>
      </c>
      <c r="K24" s="148">
        <f t="shared" si="1"/>
        <v>0</v>
      </c>
    </row>
    <row r="25" spans="1:15" s="135" customFormat="1" ht="89.25" x14ac:dyDescent="0.2">
      <c r="A25" s="178">
        <v>10</v>
      </c>
      <c r="B25" s="146"/>
      <c r="C25" s="146" t="s">
        <v>98</v>
      </c>
      <c r="D25" s="165" t="s">
        <v>186</v>
      </c>
      <c r="E25" s="216" t="s">
        <v>187</v>
      </c>
      <c r="F25" s="146" t="s">
        <v>103</v>
      </c>
      <c r="G25" s="213">
        <v>2</v>
      </c>
      <c r="H25" s="148"/>
      <c r="I25" s="210">
        <f t="shared" si="0"/>
        <v>0</v>
      </c>
      <c r="J25" s="149">
        <v>21</v>
      </c>
      <c r="K25" s="148">
        <f t="shared" si="1"/>
        <v>0</v>
      </c>
    </row>
    <row r="26" spans="1:15" s="135" customFormat="1" ht="76.5" x14ac:dyDescent="0.2">
      <c r="A26" s="178">
        <v>11</v>
      </c>
      <c r="B26" s="146"/>
      <c r="C26" s="146" t="s">
        <v>98</v>
      </c>
      <c r="D26" s="165" t="s">
        <v>188</v>
      </c>
      <c r="E26" s="216" t="s">
        <v>189</v>
      </c>
      <c r="F26" s="146" t="s">
        <v>103</v>
      </c>
      <c r="G26" s="213">
        <v>1</v>
      </c>
      <c r="H26" s="148"/>
      <c r="I26" s="210">
        <f t="shared" si="0"/>
        <v>0</v>
      </c>
      <c r="J26" s="149">
        <v>21</v>
      </c>
      <c r="K26" s="148">
        <f t="shared" si="1"/>
        <v>0</v>
      </c>
    </row>
    <row r="27" spans="1:15" s="135" customFormat="1" ht="76.5" x14ac:dyDescent="0.2">
      <c r="A27" s="178">
        <v>12</v>
      </c>
      <c r="B27" s="146"/>
      <c r="C27" s="146" t="s">
        <v>98</v>
      </c>
      <c r="D27" s="165" t="s">
        <v>190</v>
      </c>
      <c r="E27" s="216" t="s">
        <v>191</v>
      </c>
      <c r="F27" s="146" t="s">
        <v>103</v>
      </c>
      <c r="G27" s="147">
        <v>1</v>
      </c>
      <c r="H27" s="148"/>
      <c r="I27" s="210">
        <f t="shared" si="0"/>
        <v>0</v>
      </c>
      <c r="J27" s="149">
        <v>21</v>
      </c>
      <c r="K27" s="148">
        <f t="shared" si="1"/>
        <v>0</v>
      </c>
    </row>
    <row r="28" spans="1:15" s="135" customFormat="1" ht="76.5" x14ac:dyDescent="0.2">
      <c r="A28" s="178">
        <v>13</v>
      </c>
      <c r="B28" s="146"/>
      <c r="C28" s="146" t="s">
        <v>98</v>
      </c>
      <c r="D28" s="165" t="s">
        <v>190</v>
      </c>
      <c r="E28" s="216" t="s">
        <v>192</v>
      </c>
      <c r="F28" s="146" t="s">
        <v>103</v>
      </c>
      <c r="G28" s="147">
        <v>1</v>
      </c>
      <c r="H28" s="148"/>
      <c r="I28" s="210">
        <f t="shared" si="0"/>
        <v>0</v>
      </c>
      <c r="J28" s="149">
        <v>21</v>
      </c>
      <c r="K28" s="148">
        <f t="shared" si="1"/>
        <v>0</v>
      </c>
    </row>
    <row r="29" spans="1:15" s="135" customFormat="1" ht="76.5" x14ac:dyDescent="0.2">
      <c r="A29" s="178">
        <v>14</v>
      </c>
      <c r="B29" s="146"/>
      <c r="C29" s="146" t="s">
        <v>98</v>
      </c>
      <c r="D29" s="165" t="s">
        <v>193</v>
      </c>
      <c r="E29" s="216" t="s">
        <v>170</v>
      </c>
      <c r="F29" s="146" t="s">
        <v>103</v>
      </c>
      <c r="G29" s="147">
        <v>1</v>
      </c>
      <c r="H29" s="148"/>
      <c r="I29" s="210">
        <f t="shared" si="0"/>
        <v>0</v>
      </c>
      <c r="J29" s="149">
        <v>21</v>
      </c>
      <c r="K29" s="148">
        <f t="shared" si="1"/>
        <v>0</v>
      </c>
    </row>
    <row r="30" spans="1:15" s="135" customFormat="1" ht="51" x14ac:dyDescent="0.2">
      <c r="A30" s="178">
        <v>15</v>
      </c>
      <c r="B30" s="146"/>
      <c r="C30" s="146" t="s">
        <v>98</v>
      </c>
      <c r="D30" s="165" t="s">
        <v>194</v>
      </c>
      <c r="E30" s="216" t="s">
        <v>195</v>
      </c>
      <c r="F30" s="146" t="s">
        <v>103</v>
      </c>
      <c r="G30" s="147">
        <v>1</v>
      </c>
      <c r="H30" s="148"/>
      <c r="I30" s="210">
        <f t="shared" si="0"/>
        <v>0</v>
      </c>
      <c r="J30" s="149">
        <v>21</v>
      </c>
      <c r="K30" s="148">
        <f t="shared" si="1"/>
        <v>0</v>
      </c>
    </row>
    <row r="31" spans="1:15" s="135" customFormat="1" ht="76.5" x14ac:dyDescent="0.2">
      <c r="A31" s="178">
        <v>16</v>
      </c>
      <c r="B31" s="146"/>
      <c r="C31" s="146" t="s">
        <v>98</v>
      </c>
      <c r="D31" s="165" t="s">
        <v>196</v>
      </c>
      <c r="E31" s="216" t="s">
        <v>197</v>
      </c>
      <c r="F31" s="146" t="s">
        <v>103</v>
      </c>
      <c r="G31" s="147">
        <v>3</v>
      </c>
      <c r="H31" s="148"/>
      <c r="I31" s="210">
        <f t="shared" si="0"/>
        <v>0</v>
      </c>
      <c r="J31" s="149">
        <v>21</v>
      </c>
      <c r="K31" s="148">
        <f t="shared" si="1"/>
        <v>0</v>
      </c>
    </row>
    <row r="32" spans="1:15" s="135" customFormat="1" ht="51" x14ac:dyDescent="0.2">
      <c r="A32" s="178">
        <v>17</v>
      </c>
      <c r="B32" s="146"/>
      <c r="C32" s="146" t="s">
        <v>98</v>
      </c>
      <c r="D32" s="165" t="s">
        <v>198</v>
      </c>
      <c r="E32" s="216" t="s">
        <v>199</v>
      </c>
      <c r="F32" s="146" t="s">
        <v>103</v>
      </c>
      <c r="G32" s="147">
        <v>1</v>
      </c>
      <c r="H32" s="148"/>
      <c r="I32" s="210">
        <f t="shared" si="0"/>
        <v>0</v>
      </c>
      <c r="J32" s="149">
        <v>21</v>
      </c>
      <c r="K32" s="148">
        <f t="shared" si="1"/>
        <v>0</v>
      </c>
    </row>
    <row r="33" spans="1:11" s="135" customFormat="1" ht="76.5" x14ac:dyDescent="0.2">
      <c r="A33" s="178">
        <v>18</v>
      </c>
      <c r="B33" s="146"/>
      <c r="C33" s="146" t="s">
        <v>98</v>
      </c>
      <c r="D33" s="165" t="s">
        <v>188</v>
      </c>
      <c r="E33" s="216" t="s">
        <v>200</v>
      </c>
      <c r="F33" s="146" t="s">
        <v>103</v>
      </c>
      <c r="G33" s="147">
        <v>1</v>
      </c>
      <c r="H33" s="148"/>
      <c r="I33" s="210">
        <f t="shared" si="0"/>
        <v>0</v>
      </c>
      <c r="J33" s="149">
        <v>21</v>
      </c>
      <c r="K33" s="148">
        <f t="shared" si="1"/>
        <v>0</v>
      </c>
    </row>
    <row r="34" spans="1:11" s="135" customFormat="1" ht="89.25" x14ac:dyDescent="0.2">
      <c r="A34" s="178">
        <v>19</v>
      </c>
      <c r="B34" s="146"/>
      <c r="C34" s="146" t="s">
        <v>98</v>
      </c>
      <c r="D34" s="165" t="s">
        <v>201</v>
      </c>
      <c r="E34" s="216" t="s">
        <v>202</v>
      </c>
      <c r="F34" s="146" t="s">
        <v>103</v>
      </c>
      <c r="G34" s="147">
        <v>1</v>
      </c>
      <c r="H34" s="148"/>
      <c r="I34" s="210">
        <f t="shared" si="0"/>
        <v>0</v>
      </c>
      <c r="J34" s="149">
        <v>21</v>
      </c>
      <c r="K34" s="148">
        <f t="shared" si="1"/>
        <v>0</v>
      </c>
    </row>
    <row r="35" spans="1:11" s="135" customFormat="1" ht="76.5" x14ac:dyDescent="0.2">
      <c r="A35" s="178">
        <v>20</v>
      </c>
      <c r="B35" s="146"/>
      <c r="C35" s="146" t="s">
        <v>98</v>
      </c>
      <c r="D35" s="165" t="s">
        <v>203</v>
      </c>
      <c r="E35" s="216" t="s">
        <v>204</v>
      </c>
      <c r="F35" s="146" t="s">
        <v>103</v>
      </c>
      <c r="G35" s="147">
        <v>1</v>
      </c>
      <c r="H35" s="148"/>
      <c r="I35" s="210">
        <f t="shared" si="0"/>
        <v>0</v>
      </c>
      <c r="J35" s="149">
        <v>21</v>
      </c>
      <c r="K35" s="148">
        <f t="shared" si="1"/>
        <v>0</v>
      </c>
    </row>
    <row r="36" spans="1:11" s="135" customFormat="1" ht="191.25" x14ac:dyDescent="0.2">
      <c r="A36" s="178">
        <v>21</v>
      </c>
      <c r="B36" s="146"/>
      <c r="C36" s="146" t="s">
        <v>98</v>
      </c>
      <c r="D36" s="165" t="s">
        <v>205</v>
      </c>
      <c r="E36" s="216" t="s">
        <v>206</v>
      </c>
      <c r="F36" s="146" t="s">
        <v>103</v>
      </c>
      <c r="G36" s="147">
        <v>1</v>
      </c>
      <c r="H36" s="148"/>
      <c r="I36" s="210">
        <f t="shared" si="0"/>
        <v>0</v>
      </c>
      <c r="J36" s="149">
        <v>21</v>
      </c>
      <c r="K36" s="148">
        <f t="shared" si="1"/>
        <v>0</v>
      </c>
    </row>
    <row r="37" spans="1:11" s="135" customFormat="1" ht="127.5" x14ac:dyDescent="0.2">
      <c r="A37" s="178">
        <v>22</v>
      </c>
      <c r="B37" s="146"/>
      <c r="C37" s="146" t="s">
        <v>98</v>
      </c>
      <c r="D37" s="165" t="s">
        <v>207</v>
      </c>
      <c r="E37" s="216" t="s">
        <v>208</v>
      </c>
      <c r="F37" s="146" t="s">
        <v>103</v>
      </c>
      <c r="G37" s="147">
        <v>1</v>
      </c>
      <c r="H37" s="148"/>
      <c r="I37" s="210">
        <f t="shared" si="0"/>
        <v>0</v>
      </c>
      <c r="J37" s="149">
        <v>21</v>
      </c>
      <c r="K37" s="148">
        <f t="shared" si="1"/>
        <v>0</v>
      </c>
    </row>
    <row r="38" spans="1:11" s="155" customFormat="1" x14ac:dyDescent="0.2">
      <c r="D38" s="156"/>
      <c r="E38" s="156" t="s">
        <v>97</v>
      </c>
      <c r="I38"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3148-67DC-4D15-B6EA-A27C58FA1E64}">
  <sheetPr>
    <pageSetUpPr fitToPage="1"/>
  </sheetPr>
  <dimension ref="A1:L17"/>
  <sheetViews>
    <sheetView showGridLines="0" zoomScale="70" zoomScaleNormal="70" workbookViewId="0">
      <selection activeCell="H16" sqref="H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60"/>
      <c r="C1" s="160"/>
      <c r="D1" s="205"/>
      <c r="E1" s="205"/>
      <c r="F1" s="160"/>
      <c r="G1" s="160"/>
      <c r="H1" s="160"/>
      <c r="I1" s="160"/>
      <c r="J1" s="160"/>
      <c r="K1" s="160"/>
    </row>
    <row r="2" spans="1:12" x14ac:dyDescent="0.2">
      <c r="A2" s="136" t="s">
        <v>63</v>
      </c>
      <c r="B2" s="137"/>
      <c r="C2" s="138" t="s">
        <v>214</v>
      </c>
      <c r="D2" s="139"/>
      <c r="E2" s="139"/>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39"/>
      <c r="F4" s="137"/>
      <c r="G4" s="137"/>
      <c r="H4" s="137"/>
      <c r="I4" s="138"/>
      <c r="J4" s="160"/>
      <c r="K4" s="160"/>
    </row>
    <row r="5" spans="1:12" x14ac:dyDescent="0.2">
      <c r="A5" s="137" t="s">
        <v>73</v>
      </c>
      <c r="B5" s="137"/>
      <c r="C5" s="138" t="str">
        <f>'Krycí list'!P5</f>
        <v xml:space="preserve"> </v>
      </c>
      <c r="D5" s="139"/>
      <c r="E5" s="139"/>
      <c r="F5" s="137"/>
      <c r="G5" s="137"/>
      <c r="H5" s="137"/>
      <c r="I5" s="138"/>
      <c r="J5" s="160"/>
      <c r="K5" s="160"/>
    </row>
    <row r="6" spans="1:12" x14ac:dyDescent="0.2">
      <c r="A6" s="137"/>
      <c r="B6" s="137"/>
      <c r="C6" s="138"/>
      <c r="D6" s="139"/>
      <c r="E6" s="139"/>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39"/>
      <c r="F8" s="137"/>
      <c r="G8" s="137"/>
      <c r="H8" s="137"/>
      <c r="I8" s="138"/>
      <c r="J8" s="160"/>
      <c r="K8" s="160"/>
    </row>
    <row r="9" spans="1:12" x14ac:dyDescent="0.2">
      <c r="A9" s="137" t="s">
        <v>69</v>
      </c>
      <c r="B9" s="137"/>
      <c r="C9" s="235" t="str">
        <f>'Krycí list'!O31</f>
        <v>03/2023</v>
      </c>
      <c r="D9" s="234"/>
      <c r="E9" s="139"/>
      <c r="F9" s="137"/>
      <c r="G9" s="137"/>
      <c r="H9" s="137"/>
      <c r="I9" s="138"/>
      <c r="J9" s="160"/>
      <c r="K9" s="160"/>
    </row>
    <row r="10" spans="1:12" x14ac:dyDescent="0.2">
      <c r="A10" s="160"/>
      <c r="B10" s="160"/>
      <c r="C10" s="160"/>
      <c r="D10" s="205"/>
      <c r="E10" s="205"/>
      <c r="F10" s="160"/>
      <c r="G10" s="160"/>
      <c r="H10" s="160"/>
      <c r="I10" s="160"/>
      <c r="J10" s="160"/>
      <c r="K10" s="160"/>
    </row>
    <row r="11" spans="1:12" s="158" customFormat="1" ht="38.25" x14ac:dyDescent="0.2">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
      <c r="A12" s="207">
        <v>1</v>
      </c>
      <c r="B12" s="162">
        <v>2</v>
      </c>
      <c r="C12" s="162">
        <v>3</v>
      </c>
      <c r="D12" s="141">
        <v>4</v>
      </c>
      <c r="E12" s="141">
        <v>5</v>
      </c>
      <c r="F12" s="162">
        <v>6</v>
      </c>
      <c r="G12" s="162">
        <v>7</v>
      </c>
      <c r="H12" s="162">
        <v>8</v>
      </c>
      <c r="I12" s="162">
        <v>9</v>
      </c>
      <c r="J12" s="162">
        <v>10</v>
      </c>
      <c r="K12" s="162">
        <v>11</v>
      </c>
      <c r="L12" s="161"/>
    </row>
    <row r="13" spans="1:12" x14ac:dyDescent="0.2">
      <c r="A13" s="166"/>
      <c r="B13" s="166"/>
      <c r="C13" s="166"/>
      <c r="D13" s="208"/>
      <c r="E13" s="208"/>
      <c r="F13" s="166"/>
      <c r="G13" s="166"/>
      <c r="H13" s="166"/>
      <c r="I13" s="166"/>
      <c r="J13" s="166"/>
      <c r="K13" s="166"/>
    </row>
    <row r="14" spans="1:12" s="142" customFormat="1" x14ac:dyDescent="0.2">
      <c r="A14" s="178"/>
      <c r="B14" s="146"/>
      <c r="C14" s="146"/>
      <c r="D14" s="152" t="s">
        <v>83</v>
      </c>
      <c r="E14" s="184" t="s">
        <v>227</v>
      </c>
      <c r="I14" s="153">
        <f>+I15</f>
        <v>0</v>
      </c>
      <c r="J14" s="149"/>
      <c r="K14" s="148"/>
      <c r="L14" s="135"/>
    </row>
    <row r="15" spans="1:12" s="135" customFormat="1" ht="12.75" customHeight="1" x14ac:dyDescent="0.2">
      <c r="A15" s="178"/>
      <c r="B15" s="146"/>
      <c r="C15" s="146"/>
      <c r="D15" s="165"/>
      <c r="E15" s="179" t="s">
        <v>209</v>
      </c>
      <c r="F15" s="144"/>
      <c r="G15" s="143"/>
      <c r="H15" s="143"/>
      <c r="I15" s="145">
        <f>SUM(I16)</f>
        <v>0</v>
      </c>
      <c r="J15" s="149"/>
      <c r="K15" s="148"/>
    </row>
    <row r="16" spans="1:12" s="135" customFormat="1" ht="63.75" customHeight="1" x14ac:dyDescent="0.2">
      <c r="A16" s="178">
        <v>1</v>
      </c>
      <c r="B16" s="146"/>
      <c r="C16" s="146" t="s">
        <v>98</v>
      </c>
      <c r="D16" s="165" t="s">
        <v>111</v>
      </c>
      <c r="E16" s="201" t="s">
        <v>210</v>
      </c>
      <c r="F16" s="146" t="s">
        <v>103</v>
      </c>
      <c r="G16" s="147">
        <v>3</v>
      </c>
      <c r="H16" s="147"/>
      <c r="I16" s="148">
        <f t="shared" ref="I16" si="0">ROUND(G16*H16,2)</f>
        <v>0</v>
      </c>
      <c r="J16" s="149">
        <v>21</v>
      </c>
      <c r="K16" s="148">
        <f t="shared" ref="K16" si="1">I16+((I16/100)*J16)</f>
        <v>0</v>
      </c>
    </row>
    <row r="17" spans="4:9" s="155" customFormat="1" ht="12.75" customHeight="1" x14ac:dyDescent="0.2">
      <c r="D17" s="156"/>
      <c r="E17" s="156" t="s">
        <v>97</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EC98-0A17-4A4F-B927-092C5B6684F0}">
  <sheetPr>
    <pageSetUpPr fitToPage="1"/>
  </sheetPr>
  <dimension ref="A1:L17"/>
  <sheetViews>
    <sheetView showGridLines="0" zoomScale="70" zoomScaleNormal="70" workbookViewId="0">
      <selection activeCell="H16" sqref="H16"/>
    </sheetView>
  </sheetViews>
  <sheetFormatPr defaultColWidth="9.140625" defaultRowHeight="12.75" x14ac:dyDescent="0.2"/>
  <cols>
    <col min="1" max="1" width="5.5703125" style="82" customWidth="1"/>
    <col min="2" max="2" width="4.42578125" style="82" customWidth="1"/>
    <col min="3" max="3" width="6.42578125" style="82" customWidth="1"/>
    <col min="4" max="4" width="12.7109375" style="158" customWidth="1"/>
    <col min="5" max="5" width="96" style="158" customWidth="1"/>
    <col min="6" max="6" width="7.7109375" style="82" customWidth="1"/>
    <col min="7" max="7" width="9.85546875" style="82" customWidth="1"/>
    <col min="8" max="8" width="13.28515625" style="82" customWidth="1"/>
    <col min="9" max="9" width="15.5703125" style="82" customWidth="1"/>
    <col min="10" max="10" width="6.7109375" style="82" customWidth="1"/>
    <col min="11" max="11" width="15.5703125" style="82" customWidth="1"/>
    <col min="12" max="16384" width="9.140625" style="82"/>
  </cols>
  <sheetData>
    <row r="1" spans="1:12" ht="18" x14ac:dyDescent="0.25">
      <c r="A1" s="73" t="s">
        <v>99</v>
      </c>
      <c r="B1" s="160"/>
      <c r="C1" s="160"/>
      <c r="D1" s="205"/>
      <c r="E1" s="205"/>
      <c r="F1" s="160"/>
      <c r="G1" s="160"/>
      <c r="H1" s="160"/>
      <c r="I1" s="160"/>
      <c r="J1" s="160"/>
      <c r="K1" s="160"/>
    </row>
    <row r="2" spans="1:12" x14ac:dyDescent="0.2">
      <c r="A2" s="136" t="s">
        <v>63</v>
      </c>
      <c r="B2" s="137"/>
      <c r="C2" s="138" t="s">
        <v>213</v>
      </c>
      <c r="D2" s="139"/>
      <c r="E2" s="139"/>
      <c r="F2" s="137"/>
      <c r="G2" s="137"/>
      <c r="H2" s="137"/>
      <c r="I2" s="137"/>
      <c r="J2" s="160"/>
      <c r="K2" s="160"/>
    </row>
    <row r="3" spans="1:12" x14ac:dyDescent="0.2">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
      <c r="A4" s="136" t="s">
        <v>65</v>
      </c>
      <c r="B4" s="137"/>
      <c r="C4" s="138" t="str">
        <f>'Krycí list'!E9</f>
        <v>NEOCENĚNÝ SOUPIS PRACÍ A DODÁVEK A SLUŽEB</v>
      </c>
      <c r="D4" s="139"/>
      <c r="E4" s="139"/>
      <c r="F4" s="137"/>
      <c r="G4" s="137"/>
      <c r="H4" s="137"/>
      <c r="I4" s="138"/>
      <c r="J4" s="160"/>
      <c r="K4" s="160"/>
    </row>
    <row r="5" spans="1:12" x14ac:dyDescent="0.2">
      <c r="A5" s="137" t="s">
        <v>73</v>
      </c>
      <c r="B5" s="137"/>
      <c r="C5" s="138" t="str">
        <f>'Krycí list'!P5</f>
        <v xml:space="preserve"> </v>
      </c>
      <c r="D5" s="139"/>
      <c r="E5" s="139"/>
      <c r="F5" s="137"/>
      <c r="G5" s="137"/>
      <c r="H5" s="137"/>
      <c r="I5" s="138"/>
      <c r="J5" s="160"/>
      <c r="K5" s="160"/>
    </row>
    <row r="6" spans="1:12" x14ac:dyDescent="0.2">
      <c r="A6" s="137"/>
      <c r="B6" s="137"/>
      <c r="C6" s="138"/>
      <c r="D6" s="139"/>
      <c r="E6" s="139"/>
      <c r="F6" s="137"/>
      <c r="G6" s="137"/>
      <c r="H6" s="137"/>
      <c r="I6" s="138"/>
      <c r="J6" s="160"/>
      <c r="K6" s="160"/>
    </row>
    <row r="7" spans="1:12" x14ac:dyDescent="0.2">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
      <c r="A8" s="137" t="s">
        <v>68</v>
      </c>
      <c r="B8" s="137"/>
      <c r="C8" s="233" t="str">
        <f>'Krycí list'!E28</f>
        <v xml:space="preserve"> </v>
      </c>
      <c r="D8" s="234"/>
      <c r="E8" s="139"/>
      <c r="F8" s="137"/>
      <c r="G8" s="137"/>
      <c r="H8" s="137"/>
      <c r="I8" s="138"/>
      <c r="J8" s="160"/>
      <c r="K8" s="160"/>
    </row>
    <row r="9" spans="1:12" x14ac:dyDescent="0.2">
      <c r="A9" s="137" t="s">
        <v>69</v>
      </c>
      <c r="B9" s="137"/>
      <c r="C9" s="235" t="str">
        <f>'Krycí list'!O31</f>
        <v>03/2023</v>
      </c>
      <c r="D9" s="234"/>
      <c r="E9" s="139"/>
      <c r="F9" s="137"/>
      <c r="G9" s="137"/>
      <c r="H9" s="137"/>
      <c r="I9" s="138"/>
      <c r="J9" s="160"/>
      <c r="K9" s="160"/>
    </row>
    <row r="10" spans="1:12" x14ac:dyDescent="0.2">
      <c r="A10" s="160"/>
      <c r="B10" s="160"/>
      <c r="C10" s="160"/>
      <c r="D10" s="205"/>
      <c r="E10" s="205"/>
      <c r="F10" s="160"/>
      <c r="G10" s="160"/>
      <c r="H10" s="160"/>
      <c r="I10" s="160"/>
      <c r="J10" s="160"/>
      <c r="K10" s="160"/>
    </row>
    <row r="11" spans="1:12" s="158" customFormat="1" ht="38.25" x14ac:dyDescent="0.2">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
      <c r="A12" s="207">
        <v>1</v>
      </c>
      <c r="B12" s="162">
        <v>2</v>
      </c>
      <c r="C12" s="162">
        <v>3</v>
      </c>
      <c r="D12" s="141">
        <v>4</v>
      </c>
      <c r="E12" s="141">
        <v>5</v>
      </c>
      <c r="F12" s="162">
        <v>6</v>
      </c>
      <c r="G12" s="162">
        <v>7</v>
      </c>
      <c r="H12" s="162">
        <v>8</v>
      </c>
      <c r="I12" s="162">
        <v>9</v>
      </c>
      <c r="J12" s="162">
        <v>10</v>
      </c>
      <c r="K12" s="162">
        <v>11</v>
      </c>
      <c r="L12" s="161"/>
    </row>
    <row r="13" spans="1:12" x14ac:dyDescent="0.2">
      <c r="A13" s="166"/>
      <c r="B13" s="166"/>
      <c r="C13" s="166"/>
      <c r="D13" s="208"/>
      <c r="E13" s="208"/>
      <c r="F13" s="166"/>
      <c r="G13" s="166"/>
      <c r="H13" s="166"/>
      <c r="I13" s="166"/>
      <c r="J13" s="166"/>
      <c r="K13" s="166"/>
    </row>
    <row r="14" spans="1:12" s="142" customFormat="1" x14ac:dyDescent="0.2">
      <c r="A14" s="178"/>
      <c r="B14" s="146"/>
      <c r="C14" s="146"/>
      <c r="D14" s="152" t="s">
        <v>83</v>
      </c>
      <c r="E14" s="184" t="s">
        <v>228</v>
      </c>
      <c r="I14" s="153">
        <f>+I15</f>
        <v>0</v>
      </c>
      <c r="J14" s="149"/>
      <c r="K14" s="148"/>
    </row>
    <row r="15" spans="1:12" s="135" customFormat="1" x14ac:dyDescent="0.2">
      <c r="A15" s="178"/>
      <c r="B15" s="146"/>
      <c r="C15" s="146"/>
      <c r="D15" s="165"/>
      <c r="E15" s="179" t="s">
        <v>82</v>
      </c>
      <c r="F15" s="144"/>
      <c r="G15" s="143"/>
      <c r="H15" s="143"/>
      <c r="I15" s="145">
        <f>SUM(I16)</f>
        <v>0</v>
      </c>
      <c r="J15" s="149"/>
      <c r="K15" s="148"/>
    </row>
    <row r="16" spans="1:12" s="135" customFormat="1" ht="51" x14ac:dyDescent="0.2">
      <c r="A16" s="178">
        <v>1</v>
      </c>
      <c r="B16" s="146"/>
      <c r="C16" s="146" t="s">
        <v>98</v>
      </c>
      <c r="D16" s="165" t="s">
        <v>111</v>
      </c>
      <c r="E16" s="201" t="s">
        <v>112</v>
      </c>
      <c r="F16" s="146" t="s">
        <v>103</v>
      </c>
      <c r="G16" s="147">
        <v>3</v>
      </c>
      <c r="H16" s="147"/>
      <c r="I16" s="148">
        <f t="shared" ref="I16" si="0">ROUND(G16*H16,2)</f>
        <v>0</v>
      </c>
      <c r="J16" s="149">
        <v>21</v>
      </c>
      <c r="K16" s="148">
        <f t="shared" ref="K16" si="1">I16+((I16/100)*J16)</f>
        <v>0</v>
      </c>
    </row>
    <row r="17" spans="4:9" s="155" customFormat="1" x14ac:dyDescent="0.2">
      <c r="D17" s="156"/>
      <c r="E17" s="156" t="s">
        <v>97</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Jazyky č.1</vt:lpstr>
      <vt:lpstr>Jazyky č.2</vt:lpstr>
      <vt:lpstr>Robotika</vt:lpstr>
      <vt:lpstr>Cvičná kuchyň</vt:lpstr>
      <vt:lpstr>Družina</vt:lpstr>
      <vt:lpstr>Kabinet</vt:lpstr>
      <vt:lpstr>Přírodopis</vt:lpstr>
      <vt:lpstr>Zeměpis</vt:lpstr>
      <vt:lpstr>#Figury</vt:lpstr>
      <vt:lpstr>'Cvičná kuchyň'!Názvy_tisku</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'Cvičná kuchyň'!Oblast_tisku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2023-11-13T09:45:42Z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