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https://mydvagroupcz-my.sharepoint.com/personal/golesova_mydva_cz/Documents/01_PRÁCE_LENKA GOLEŠOVÁ/ŠKOLY/03_AVM/ZŠ Antonínská AVM revize/VZ/Nové podklady/Rozpočet po úpravě/"/>
    </mc:Choice>
  </mc:AlternateContent>
  <xr:revisionPtr revIDLastSave="6" documentId="8_{468F6FAE-E0FC-48C8-A236-BF669AE29241}" xr6:coauthVersionLast="47" xr6:coauthVersionMax="47" xr10:uidLastSave="{79D4D97F-D892-4359-8FFF-C0D39C83B6DE}"/>
  <bookViews>
    <workbookView xWindow="-108" yWindow="-108" windowWidth="23256" windowHeight="12456" firstSheet="1" activeTab="4" xr2:uid="{00000000-000D-0000-FFFF-FFFF00000000}"/>
  </bookViews>
  <sheets>
    <sheet name="Krycí list" sheetId="1" r:id="rId1"/>
    <sheet name="Rekapitulace" sheetId="2" r:id="rId2"/>
    <sheet name="Jazyky č.1" sheetId="5" r:id="rId3"/>
    <sheet name="Jazyky č.2" sheetId="6" r:id="rId4"/>
    <sheet name="Robotika" sheetId="7" r:id="rId5"/>
    <sheet name="Cvičná kuchyň" sheetId="8" r:id="rId6"/>
    <sheet name="Družina" sheetId="9" r:id="rId7"/>
    <sheet name="Kabinet" sheetId="10" r:id="rId8"/>
    <sheet name="Přírodopis" sheetId="11" r:id="rId9"/>
    <sheet name="Zeměpis" sheetId="12" r:id="rId10"/>
    <sheet name="#Figury" sheetId="4" state="hidden" r:id="rId11"/>
  </sheets>
  <definedNames>
    <definedName name="_xlnm.Print_Titles" localSheetId="5">'Cvičná kuchyň'!$11:$13</definedName>
    <definedName name="_xlnm.Print_Titles" localSheetId="6">Družina!$11:$13</definedName>
    <definedName name="_xlnm.Print_Titles" localSheetId="2">'Jazyky č.1'!$11:$13</definedName>
    <definedName name="_xlnm.Print_Titles" localSheetId="3">'Jazyky č.2'!$11:$13</definedName>
    <definedName name="_xlnm.Print_Titles" localSheetId="7">Kabinet!$11:$13</definedName>
    <definedName name="_xlnm.Print_Titles" localSheetId="8">Přírodopis!$11:$13</definedName>
    <definedName name="_xlnm.Print_Titles" localSheetId="1">Rekapitulace!$11:$13</definedName>
    <definedName name="_xlnm.Print_Titles" localSheetId="4">Robotika!$11:$13</definedName>
    <definedName name="_xlnm.Print_Titles" localSheetId="9">Zeměpis!$11:$13</definedName>
    <definedName name="_xlnm.Print_Area" localSheetId="5">'Cvičná kuchyň'!$A$1:$J$27</definedName>
    <definedName name="_xlnm.Print_Area" localSheetId="6">Družina!$A$1:$J$30</definedName>
    <definedName name="_xlnm.Print_Area" localSheetId="2">'Jazyky č.1'!$A$1:$J$23</definedName>
    <definedName name="_xlnm.Print_Area" localSheetId="3">'Jazyky č.2'!$A$1:$J$23</definedName>
    <definedName name="_xlnm.Print_Area" localSheetId="7">Kabinet!$A$1:$J$38</definedName>
    <definedName name="_xlnm.Print_Area" localSheetId="8">Přírodopis!$A$1:$J$17</definedName>
    <definedName name="_xlnm.Print_Area" localSheetId="4">Robotika!$A$1:$J$23</definedName>
    <definedName name="_xlnm.Print_Area" localSheetId="9">Zeměpis!$A$1:$J$17</definedName>
    <definedName name="Z_65E3123D_ED26_44E3_A414_09EEEF825484_.wvu.Cols" localSheetId="2" hidden="1">'Jazyky č.1'!#REF!,'Jazyky č.1'!#REF!,'Jazyky č.1'!#REF!</definedName>
    <definedName name="Z_65E3123D_ED26_44E3_A414_09EEEF825484_.wvu.Cols" localSheetId="3" hidden="1">'Jazyky č.2'!#REF!,'Jazyky č.2'!#REF!,'Jazyky č.2'!#REF!</definedName>
    <definedName name="Z_65E3123D_ED26_44E3_A414_09EEEF825484_.wvu.Cols" localSheetId="1" hidden="1">Rekapitulace!#REF!</definedName>
    <definedName name="Z_65E3123D_ED26_44E3_A414_09EEEF825484_.wvu.Cols" localSheetId="4" hidden="1">Robotika!#REF!,Robotika!#REF!,Robotika!#REF!</definedName>
    <definedName name="Z_65E3123D_ED26_44E3_A414_09EEEF825484_.wvu.PrintArea" localSheetId="2" hidden="1">'Jazyky č.1'!$A$1:$J$23</definedName>
    <definedName name="Z_65E3123D_ED26_44E3_A414_09EEEF825484_.wvu.PrintArea" localSheetId="3" hidden="1">'Jazyky č.2'!$A$1:$J$23</definedName>
    <definedName name="Z_65E3123D_ED26_44E3_A414_09EEEF825484_.wvu.PrintArea" localSheetId="4" hidden="1">Robotika!$A$1:$J$23</definedName>
    <definedName name="Z_65E3123D_ED26_44E3_A414_09EEEF825484_.wvu.PrintTitles" localSheetId="2" hidden="1">'Jazyky č.1'!$11:$13</definedName>
    <definedName name="Z_65E3123D_ED26_44E3_A414_09EEEF825484_.wvu.PrintTitles" localSheetId="3" hidden="1">'Jazyky č.2'!$11:$13</definedName>
    <definedName name="Z_65E3123D_ED26_44E3_A414_09EEEF825484_.wvu.PrintTitles" localSheetId="1" hidden="1">Rekapitulace!$11:$13</definedName>
    <definedName name="Z_65E3123D_ED26_44E3_A414_09EEEF825484_.wvu.PrintTitles" localSheetId="4" hidden="1">Robotika!$11:$13</definedName>
    <definedName name="Z_65E3123D_ED26_44E3_A414_09EEEF825484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65E3123D_ED26_44E3_A414_09EEEF825484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65E3123D_ED26_44E3_A414_09EEEF825484_.wvu.Rows" localSheetId="0" hidden="1">'Krycí list'!$1:$1,'Krycí list'!$3:$3,'Krycí list'!$6:$6,'Krycí list'!$8:$8,'Krycí list'!$10:$24</definedName>
    <definedName name="Z_65E3123D_ED26_44E3_A414_09EEEF825484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82B4F4D9_5370_4303_A97E_2A49E01AF629_.wvu.Cols" localSheetId="2" hidden="1">'Jazyky č.1'!#REF!,'Jazyky č.1'!#REF!,'Jazyky č.1'!#REF!</definedName>
    <definedName name="Z_82B4F4D9_5370_4303_A97E_2A49E01AF629_.wvu.Cols" localSheetId="3" hidden="1">'Jazyky č.2'!#REF!,'Jazyky č.2'!#REF!,'Jazyky č.2'!#REF!</definedName>
    <definedName name="Z_82B4F4D9_5370_4303_A97E_2A49E01AF629_.wvu.Cols" localSheetId="1" hidden="1">Rekapitulace!#REF!</definedName>
    <definedName name="Z_82B4F4D9_5370_4303_A97E_2A49E01AF629_.wvu.Cols" localSheetId="4" hidden="1">Robotika!#REF!,Robotika!#REF!,Robotika!#REF!</definedName>
    <definedName name="Z_82B4F4D9_5370_4303_A97E_2A49E01AF629_.wvu.PrintArea" localSheetId="2" hidden="1">'Jazyky č.1'!$A$1:$J$23</definedName>
    <definedName name="Z_82B4F4D9_5370_4303_A97E_2A49E01AF629_.wvu.PrintArea" localSheetId="3" hidden="1">'Jazyky č.2'!$A$1:$J$23</definedName>
    <definedName name="Z_82B4F4D9_5370_4303_A97E_2A49E01AF629_.wvu.PrintArea" localSheetId="4" hidden="1">Robotika!$A$1:$J$23</definedName>
    <definedName name="Z_82B4F4D9_5370_4303_A97E_2A49E01AF629_.wvu.PrintTitles" localSheetId="2" hidden="1">'Jazyky č.1'!$11:$13</definedName>
    <definedName name="Z_82B4F4D9_5370_4303_A97E_2A49E01AF629_.wvu.PrintTitles" localSheetId="3" hidden="1">'Jazyky č.2'!$11:$13</definedName>
    <definedName name="Z_82B4F4D9_5370_4303_A97E_2A49E01AF629_.wvu.PrintTitles" localSheetId="1" hidden="1">Rekapitulace!$11:$13</definedName>
    <definedName name="Z_82B4F4D9_5370_4303_A97E_2A49E01AF629_.wvu.PrintTitles" localSheetId="4" hidden="1">Robotika!$11:$13</definedName>
    <definedName name="Z_82B4F4D9_5370_4303_A97E_2A49E01AF629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82B4F4D9_5370_4303_A97E_2A49E01AF629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82B4F4D9_5370_4303_A97E_2A49E01AF629_.wvu.Rows" localSheetId="0" hidden="1">'Krycí list'!$1:$1,'Krycí list'!$3:$3,'Krycí list'!$6:$6,'Krycí list'!$8:$8,'Krycí list'!$10:$24</definedName>
    <definedName name="Z_82B4F4D9_5370_4303_A97E_2A49E01AF629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 name="Z_D6CFA044_0C8C_4ECE_96A2_AFF3DD5E0425_.wvu.Cols" localSheetId="2" hidden="1">'Jazyky č.1'!#REF!,'Jazyky č.1'!#REF!,'Jazyky č.1'!#REF!</definedName>
    <definedName name="Z_D6CFA044_0C8C_4ECE_96A2_AFF3DD5E0425_.wvu.Cols" localSheetId="3" hidden="1">'Jazyky č.2'!#REF!,'Jazyky č.2'!#REF!,'Jazyky č.2'!#REF!</definedName>
    <definedName name="Z_D6CFA044_0C8C_4ECE_96A2_AFF3DD5E0425_.wvu.Cols" localSheetId="1" hidden="1">Rekapitulace!#REF!</definedName>
    <definedName name="Z_D6CFA044_0C8C_4ECE_96A2_AFF3DD5E0425_.wvu.Cols" localSheetId="4" hidden="1">Robotika!#REF!,Robotika!#REF!,Robotika!#REF!</definedName>
    <definedName name="Z_D6CFA044_0C8C_4ECE_96A2_AFF3DD5E0425_.wvu.PrintArea" localSheetId="2" hidden="1">'Jazyky č.1'!$A$1:$J$23</definedName>
    <definedName name="Z_D6CFA044_0C8C_4ECE_96A2_AFF3DD5E0425_.wvu.PrintArea" localSheetId="3" hidden="1">'Jazyky č.2'!$A$1:$J$23</definedName>
    <definedName name="Z_D6CFA044_0C8C_4ECE_96A2_AFF3DD5E0425_.wvu.PrintArea" localSheetId="4" hidden="1">Robotika!$A$1:$J$23</definedName>
    <definedName name="Z_D6CFA044_0C8C_4ECE_96A2_AFF3DD5E0425_.wvu.PrintTitles" localSheetId="2" hidden="1">'Jazyky č.1'!$11:$13</definedName>
    <definedName name="Z_D6CFA044_0C8C_4ECE_96A2_AFF3DD5E0425_.wvu.PrintTitles" localSheetId="3" hidden="1">'Jazyky č.2'!$11:$13</definedName>
    <definedName name="Z_D6CFA044_0C8C_4ECE_96A2_AFF3DD5E0425_.wvu.PrintTitles" localSheetId="1" hidden="1">Rekapitulace!$11:$13</definedName>
    <definedName name="Z_D6CFA044_0C8C_4ECE_96A2_AFF3DD5E0425_.wvu.PrintTitles" localSheetId="4" hidden="1">Robotika!$11:$13</definedName>
    <definedName name="Z_D6CFA044_0C8C_4ECE_96A2_AFF3DD5E0425_.wvu.Rows" localSheetId="2" hidden="1">'Jazyky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č.1'!#REF!,'Jazyky č.1'!#REF!</definedName>
    <definedName name="Z_D6CFA044_0C8C_4ECE_96A2_AFF3DD5E0425_.wvu.Rows" localSheetId="3" hidden="1">'Jazyky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č.2'!#REF!,'Jazyky č.2'!#REF!</definedName>
    <definedName name="Z_D6CFA044_0C8C_4ECE_96A2_AFF3DD5E0425_.wvu.Rows" localSheetId="0" hidden="1">'Krycí list'!$1:$1,'Krycí list'!$3:$3,'Krycí list'!$6:$6,'Krycí list'!$8:$8,'Krycí list'!$10:$24</definedName>
    <definedName name="Z_D6CFA044_0C8C_4ECE_96A2_AFF3DD5E0425_.wvu.Rows" localSheetId="4" hidden="1">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Robotika!#REF!</definedName>
  </definedNames>
  <calcPr calcId="191029"/>
  <customWorkbookViews>
    <customWorkbookView name="Sebastian Fenyk – osobní zobrazení" guid="{65E3123D-ED26-44E3-A414-09EEEF825484}" mergeInterval="0" personalView="1" maximized="1" xWindow="-8" yWindow="-8" windowWidth="1936" windowHeight="1056" activeSheetId="3"/>
    <customWorkbookView name="Vladimír Lazárek – osobní zobrazení" guid="{82B4F4D9-5370-4303-A97E-2A49E01AF629}" mergeInterval="0" personalView="1" maximized="1" xWindow="-8" yWindow="-8" windowWidth="1936" windowHeight="1056" activeSheetId="3"/>
    <customWorkbookView name="Petr Smolík – osobní zobrazení" guid="{D6CFA044-0C8C-4ECE-96A2-AFF3DD5E0425}" mergeInterval="0" personalView="1" maximized="1" xWindow="1911" yWindow="-9" windowWidth="1938" windowHeight="104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B21" i="2"/>
  <c r="B20" i="2"/>
  <c r="B19" i="2"/>
  <c r="B18" i="2"/>
  <c r="B17" i="2"/>
  <c r="B16" i="2"/>
  <c r="B15" i="2"/>
  <c r="C9" i="12" l="1"/>
  <c r="C8" i="12"/>
  <c r="C7" i="12"/>
  <c r="C5" i="12"/>
  <c r="C4" i="12"/>
  <c r="C3" i="12"/>
  <c r="C9" i="11"/>
  <c r="C8" i="11"/>
  <c r="C7" i="11"/>
  <c r="C5" i="11"/>
  <c r="C4" i="11"/>
  <c r="C3" i="11"/>
  <c r="C9" i="10"/>
  <c r="C8" i="10"/>
  <c r="C7" i="10"/>
  <c r="C5" i="10"/>
  <c r="C4" i="10"/>
  <c r="C3" i="10"/>
  <c r="C9" i="9"/>
  <c r="C8" i="9"/>
  <c r="C7" i="9"/>
  <c r="C5" i="9"/>
  <c r="C4" i="9"/>
  <c r="C3" i="9"/>
  <c r="C9" i="8"/>
  <c r="C8" i="8"/>
  <c r="C7" i="8"/>
  <c r="C5" i="8"/>
  <c r="C4" i="8"/>
  <c r="C3" i="8"/>
  <c r="C9" i="7"/>
  <c r="C8" i="7"/>
  <c r="C7" i="7"/>
  <c r="C5" i="7"/>
  <c r="C4" i="7"/>
  <c r="C3" i="7"/>
  <c r="C9" i="6"/>
  <c r="C8" i="6"/>
  <c r="C7" i="6"/>
  <c r="C5" i="6"/>
  <c r="C4" i="6"/>
  <c r="C3" i="6"/>
  <c r="C4" i="5"/>
  <c r="B3" i="2"/>
  <c r="C3" i="5"/>
  <c r="C5" i="5"/>
  <c r="C7" i="5"/>
  <c r="C8" i="5"/>
  <c r="C9" i="5"/>
  <c r="I16" i="12" l="1"/>
  <c r="I15" i="12" s="1"/>
  <c r="I14" i="12" s="1"/>
  <c r="I16" i="11"/>
  <c r="I15" i="11" s="1"/>
  <c r="I14" i="11" s="1"/>
  <c r="I37" i="10"/>
  <c r="K37" i="10" s="1"/>
  <c r="I36" i="10"/>
  <c r="K36" i="10" s="1"/>
  <c r="I35" i="10"/>
  <c r="K35" i="10" s="1"/>
  <c r="I34" i="10"/>
  <c r="K34" i="10" s="1"/>
  <c r="I33" i="10"/>
  <c r="K33" i="10" s="1"/>
  <c r="I32" i="10"/>
  <c r="K32" i="10" s="1"/>
  <c r="I31" i="10"/>
  <c r="K31" i="10" s="1"/>
  <c r="K30" i="10"/>
  <c r="I30" i="10"/>
  <c r="I29" i="10"/>
  <c r="K29" i="10" s="1"/>
  <c r="I28" i="10"/>
  <c r="K28" i="10" s="1"/>
  <c r="I27" i="10"/>
  <c r="K27" i="10" s="1"/>
  <c r="I26" i="10"/>
  <c r="K26" i="10" s="1"/>
  <c r="I25" i="10"/>
  <c r="K25" i="10" s="1"/>
  <c r="I24" i="10"/>
  <c r="K24" i="10" s="1"/>
  <c r="K23" i="10"/>
  <c r="I23" i="10"/>
  <c r="I22" i="10"/>
  <c r="K22" i="10" s="1"/>
  <c r="I21" i="10"/>
  <c r="K21" i="10" s="1"/>
  <c r="I20" i="10"/>
  <c r="K20" i="10" s="1"/>
  <c r="I19" i="10"/>
  <c r="K19" i="10" s="1"/>
  <c r="I18" i="10"/>
  <c r="K18" i="10" s="1"/>
  <c r="I17" i="10"/>
  <c r="K17" i="10" s="1"/>
  <c r="I16" i="10"/>
  <c r="K16" i="10" s="1"/>
  <c r="I29" i="9"/>
  <c r="K29" i="9" s="1"/>
  <c r="I28" i="9"/>
  <c r="K28" i="9" s="1"/>
  <c r="I27" i="9"/>
  <c r="K27" i="9" s="1"/>
  <c r="I26" i="9"/>
  <c r="K26" i="9" s="1"/>
  <c r="K25" i="9"/>
  <c r="I25" i="9"/>
  <c r="I24" i="9"/>
  <c r="K24" i="9" s="1"/>
  <c r="I23" i="9"/>
  <c r="K23" i="9" s="1"/>
  <c r="I22" i="9"/>
  <c r="K22" i="9" s="1"/>
  <c r="I21" i="9"/>
  <c r="K21" i="9" s="1"/>
  <c r="I20" i="9"/>
  <c r="K20" i="9" s="1"/>
  <c r="I19" i="9"/>
  <c r="K19" i="9" s="1"/>
  <c r="I18" i="9"/>
  <c r="I15" i="9" s="1"/>
  <c r="I14" i="9" s="1"/>
  <c r="I17" i="9"/>
  <c r="K17" i="9" s="1"/>
  <c r="I16" i="9"/>
  <c r="K16" i="9" s="1"/>
  <c r="I26" i="8"/>
  <c r="K26" i="8" s="1"/>
  <c r="I25" i="8"/>
  <c r="K25" i="8" s="1"/>
  <c r="I24" i="8"/>
  <c r="K24" i="8" s="1"/>
  <c r="I23" i="8"/>
  <c r="K23" i="8" s="1"/>
  <c r="I22" i="8"/>
  <c r="K22" i="8" s="1"/>
  <c r="I21" i="8"/>
  <c r="K21" i="8" s="1"/>
  <c r="I20" i="8"/>
  <c r="K20" i="8" s="1"/>
  <c r="I19" i="8"/>
  <c r="K19" i="8" s="1"/>
  <c r="I18" i="8"/>
  <c r="K18" i="8" s="1"/>
  <c r="I17" i="8"/>
  <c r="K17" i="8" s="1"/>
  <c r="I16" i="8"/>
  <c r="K16" i="8" s="1"/>
  <c r="I22" i="7"/>
  <c r="K22" i="7" s="1"/>
  <c r="I21" i="7"/>
  <c r="K21" i="7" s="1"/>
  <c r="I20" i="7"/>
  <c r="K20" i="7" s="1"/>
  <c r="I19" i="7"/>
  <c r="K19" i="7" s="1"/>
  <c r="K18" i="7"/>
  <c r="I18" i="7"/>
  <c r="K17" i="7"/>
  <c r="I17" i="7"/>
  <c r="I16" i="7"/>
  <c r="I15" i="7" s="1"/>
  <c r="I14" i="7" s="1"/>
  <c r="I22" i="6"/>
  <c r="K22" i="6" s="1"/>
  <c r="I21" i="6"/>
  <c r="K21" i="6" s="1"/>
  <c r="I20" i="6"/>
  <c r="K20" i="6" s="1"/>
  <c r="I19" i="6"/>
  <c r="K19" i="6" s="1"/>
  <c r="I18" i="6"/>
  <c r="K18" i="6" s="1"/>
  <c r="I17" i="6"/>
  <c r="K17" i="6" s="1"/>
  <c r="I16" i="6"/>
  <c r="K16" i="6" s="1"/>
  <c r="I23" i="7" l="1"/>
  <c r="C17" i="2"/>
  <c r="K16" i="7"/>
  <c r="I30" i="9"/>
  <c r="C19" i="2"/>
  <c r="I17" i="11"/>
  <c r="C21" i="2"/>
  <c r="I17" i="12"/>
  <c r="C22" i="2"/>
  <c r="K16" i="12"/>
  <c r="K16" i="11"/>
  <c r="I15" i="10"/>
  <c r="I14" i="10" s="1"/>
  <c r="K18" i="9"/>
  <c r="I15" i="8"/>
  <c r="I14" i="8" s="1"/>
  <c r="I15" i="6"/>
  <c r="I14" i="6" s="1"/>
  <c r="I23" i="6" l="1"/>
  <c r="C16" i="2"/>
  <c r="I27" i="8"/>
  <c r="C18" i="2"/>
  <c r="I38" i="10"/>
  <c r="C20" i="2"/>
  <c r="K17" i="5"/>
  <c r="K18" i="5"/>
  <c r="K19" i="5"/>
  <c r="K21" i="5"/>
  <c r="I17" i="5"/>
  <c r="I18" i="5"/>
  <c r="I19" i="5"/>
  <c r="I20" i="5"/>
  <c r="K20" i="5" s="1"/>
  <c r="I21" i="5"/>
  <c r="I22" i="5"/>
  <c r="K22" i="5" s="1"/>
  <c r="A14" i="2"/>
  <c r="I16" i="5"/>
  <c r="K16" i="5" s="1"/>
  <c r="I15" i="5" l="1"/>
  <c r="I14" i="5" l="1"/>
  <c r="I23" i="5" l="1"/>
  <c r="C15" i="2"/>
  <c r="C23" i="2" s="1"/>
  <c r="C14" i="2"/>
  <c r="B2" i="2"/>
  <c r="B4" i="2"/>
  <c r="B5" i="2"/>
  <c r="B7" i="2"/>
  <c r="B8" i="2"/>
  <c r="B9" i="2"/>
  <c r="E35" i="1"/>
  <c r="J35" i="1"/>
  <c r="R35" i="1"/>
  <c r="P38" i="1"/>
  <c r="P39" i="1"/>
  <c r="P40" i="1"/>
  <c r="P41" i="1"/>
  <c r="P42" i="1"/>
  <c r="J46" i="1"/>
  <c r="K47" i="1"/>
  <c r="E44" i="1" l="1"/>
  <c r="E42" i="1" l="1"/>
  <c r="R38" i="1" l="1"/>
  <c r="J47" i="1"/>
  <c r="E46" i="1"/>
  <c r="R41" i="1"/>
  <c r="R46" i="1" l="1"/>
  <c r="R49" i="1" s="1"/>
  <c r="O51" i="1" l="1"/>
  <c r="S49" i="1"/>
  <c r="S51" i="1" l="1"/>
  <c r="R51" i="1"/>
  <c r="O50" i="1"/>
  <c r="S50" i="1" l="1"/>
  <c r="R50" i="1"/>
  <c r="R52" i="1" s="1"/>
</calcChain>
</file>

<file path=xl/sharedStrings.xml><?xml version="1.0" encoding="utf-8"?>
<sst xmlns="http://schemas.openxmlformats.org/spreadsheetml/2006/main" count="604" uniqueCount="234">
  <si>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</si>
  <si>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</si>
  <si>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</si>
  <si>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</si>
  <si>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</si>
  <si>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</si>
  <si>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</si>
  <si>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</si>
  <si>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</si>
  <si>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</si>
  <si>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</si>
  <si>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</si>
  <si>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</si>
  <si>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</si>
  <si>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</si>
  <si>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</si>
  <si>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</si>
  <si>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</si>
  <si>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</si>
  <si>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</si>
  <si>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</si>
  <si>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</si>
  <si>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</si>
  <si>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</si>
  <si>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</si>
  <si>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</si>
  <si>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</si>
  <si>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</si>
  <si>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</si>
  <si>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</si>
  <si>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</si>
  <si>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</si>
  <si>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</si>
  <si>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</si>
  <si>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</si>
  <si>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</si>
  <si>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</si>
  <si>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HSV</t>
  </si>
  <si>
    <t>Práce přesčas</t>
  </si>
  <si>
    <t>Zařízení staveniště</t>
  </si>
  <si>
    <t>21</t>
  </si>
  <si>
    <t>%</t>
  </si>
  <si>
    <t>Bez pevné podl.</t>
  </si>
  <si>
    <t>PSV</t>
  </si>
  <si>
    <t>Kulturní památka</t>
  </si>
  <si>
    <t>Územní vlivy</t>
  </si>
  <si>
    <t>Provozní vlivy</t>
  </si>
  <si>
    <t>Ostatní</t>
  </si>
  <si>
    <t>VRN z rozpočtu</t>
  </si>
  <si>
    <t>HZS</t>
  </si>
  <si>
    <t>Kompl. činnost</t>
  </si>
  <si>
    <t>Ostatní náklady</t>
  </si>
  <si>
    <t>D</t>
  </si>
  <si>
    <t>Celkové náklady</t>
  </si>
  <si>
    <t>Datum a podpis</t>
  </si>
  <si>
    <t>Razítko</t>
  </si>
  <si>
    <t>15</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</si>
  <si>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</si>
  <si>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</si>
  <si>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</si>
  <si>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</si>
  <si>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</si>
  <si>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</si>
  <si>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</si>
  <si>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</si>
  <si>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</si>
  <si>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</si>
  <si>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</si>
  <si>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</si>
  <si>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</si>
  <si>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</si>
  <si>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</si>
  <si>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</si>
  <si>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</si>
  <si>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</si>
  <si>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</si>
  <si>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</si>
  <si>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</si>
  <si>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</si>
  <si>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Sazba DPH</t>
  </si>
  <si>
    <t xml:space="preserve">REKAPITULACE </t>
  </si>
  <si>
    <t>KRYCÍ LIST SOUPISU</t>
  </si>
  <si>
    <t>Nábytek</t>
  </si>
  <si>
    <t>AVT</t>
  </si>
  <si>
    <t>"AVT"</t>
  </si>
  <si>
    <t>ZRN (ř. 1-8)</t>
  </si>
  <si>
    <t>DN (ř. 10-12)</t>
  </si>
  <si>
    <t>VRN (ř. 14-19)</t>
  </si>
  <si>
    <t>Součet 9, 13, 20-23</t>
  </si>
  <si>
    <t>"EL"</t>
  </si>
  <si>
    <t>Projektové práce (DSPS)</t>
  </si>
  <si>
    <t>Cena s DPH (ř. 25-26)</t>
  </si>
  <si>
    <t>Popis / minimální technické parametry</t>
  </si>
  <si>
    <t>Cena celkem s DPH</t>
  </si>
  <si>
    <t>Cena jednotková bez DPH</t>
  </si>
  <si>
    <t>Cena celkem bez DPH</t>
  </si>
  <si>
    <t>Kód položky / název</t>
  </si>
  <si>
    <t>Celkem bez DPH</t>
  </si>
  <si>
    <t>vlastní</t>
  </si>
  <si>
    <t>SOUPIS PRACÍ A DODÁVEK A SLUŽEB vč VÝKAZU VÝMĚR</t>
  </si>
  <si>
    <t>Sebastian Fenyk</t>
  </si>
  <si>
    <t>Základní škola a mateřská škola Brno, Antonínská 3, p.o.
Antonínská 3, 602 00 Brno</t>
  </si>
  <si>
    <t>Učebna pro výuku cizích jazyků č.1</t>
  </si>
  <si>
    <t>ks</t>
  </si>
  <si>
    <t>jednomístný žákovský stůl s elektrickým výsuvem</t>
  </si>
  <si>
    <t>jednomístný žákovský stůl s elektrickým výsuvem s úpravou pro imobilního žáka</t>
  </si>
  <si>
    <t>dvoumístný žákovský stůl s elektrickým výsuvem</t>
  </si>
  <si>
    <t>učitelská katedra</t>
  </si>
  <si>
    <t>žákovská židle</t>
  </si>
  <si>
    <t>učitelská židle</t>
  </si>
  <si>
    <t>03/2023</t>
  </si>
  <si>
    <t>textilní nástěnka</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</si>
  <si>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</si>
  <si>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</si>
  <si>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</si>
  <si>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</si>
  <si>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 xml:space="preserve">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
</t>
  </si>
  <si>
    <t xml:space="preserve">Dvoumístný žákovský stůl s výsuvným systémem. Rozměry: 760x1600x700 mm (VxŠxH). Stolová deska LTD tl. 25 mm opatřená ABS hranou tl. 2 mm, hrana lepena PUR lepidlem. Korpus z LTD min. tl. 18 mm, korpus lepený, všechny hrany olepeny ABS hranou min. tl. 0,8 mm, hrana lepena PUR lepidlem. 4x plastová průchodka umožňující vedení kabeláže mezi jednotlivými stoly. Přístup do dutiny s výsuvem pomocí uzamykatelných revizních dvířek z LTD min. tl. 18 mm z vnitřní části stolu. Prostor je z horní části zakrytý deskou z LTD min. tl. 18 mm s funkcí samočinného uzavírání a otevírání. Po uzavření je výklopná deska automaticky zajištěna proti otevření. Dvířka a výklopná deska olepeny ABS hranou tl. 2 mm, hrana lepena PUR lepidlem. Výsuv monitorů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monitorů,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zaměstnanců.Možnost výběru barevného provedení alespoň ze čtyř základních typů dekorů/barev. Cena vč. dopravy a instalace. 		</t>
  </si>
  <si>
    <t>Multimediální katedra učitele s výsuvným systémem. Stolová deska LTD tl. 25 mm opatřená ABS hranou tl. 2 mm, hrana lepena PUR lepidlem. V pravé části katedry uzamykatelná skříňka, ve které je umístěno ovládání zvedacích sloupků - 1x tlačítko pro výsuv monitorů v katedře, 2x tlačítko pro nezávislé ovládání příslušného počtu sestav žákovských stolů. Korpusy skříněk vč. zad a polic z LTD min. tl. 18 mm, všechny hrany olepeny ABS hranou min. tl. 0,8 mm. Dno skříňky vyjímatelné, upevněné demontovatelným spojem. V zadní části dno ustoupeno od zad skříňky min. o 100 mm kvůli vedení kabeláže. Ve skříňce umístěna 1x výškově stavitelná police s podpěrami zabraňujícími jejímu vysunutí. Police je od zad skříňky ustoupena min. o 55 mm. Dveře z LTD min. tl. 18 mm s ABS hranou tl. 2 mm. Dveře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(výběr barev min. z 5 odstínů). Ve spodní části dvířek a vnejším boku skříňky hliníková větrací mřížka pro cirkulaci vzduchu. V levé části otevřená skříňka se třemi výškově stavitenými policemi, podpěry polic zabraňují jejich vysunutí. 5x plastová průchodka umožňující vedení kabeláže ve všech prostorách katedry. Za falešnými zády je přes celou šířku katedry prostor na elektrický výsuvný systém s monitory.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výklopné víko olepeny ABS hranou tl. 2 mm, hrana lepena PUR lepidlem. Výsuv monitorů je zajištěn pomocí třídílných zvedacích sloupků s motorovým pohonem s antikolizním bezpečnostním systémem. Max. tah 800 N. Programovatelná výška zdvihu. Plynulý a tichý chod. (2ks sloupku pro jednu katedru). Katedra s výsuvným systémem je dále vybavena adaptéry pro uchycení sloupků k podložce, adaptéry pro uchycení monitorů, mechanismem pro samočinné otevírání a uzavírání víka a profilovanými policemi z ocelového plechu min. tl. 2 mm. povrchově upravenou vypalovanou práškovou barvou dle vzorníku RAL. Police jsou výsuvné společně se sloupky, profilované police umožňují uložení klávesnice a myši. Součástí je montážní a spojovací materiál.  Cena vč. dopravy a instalace. Rozměry : 760x1600x680 mm (VxŠxH)</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</si>
  <si>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t>
  </si>
  <si>
    <t xml:space="preserve">Jednomístný žákovský stůl s elektrickým výsuvným systémem pro monitor.  Rozměry: 760x880x700 mm (VxŠxH). 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	
</t>
  </si>
  <si>
    <t>Jednomístný žákovský stůl s výsuvným systémems úpravou stolu pro imobilního žáka, to je úprava bočnice (popř. další, dle domluvy s investorem). Orientační rozměry: 760x880x700 mm (VxŠxH).Stolová deska LTD tl. 25 mm opatřená ABS hranou tl. 2 mm lepenou PUR lepidlem. Korpus z LTD min. tl. 18 mm, korpus lepený, všechny hrany olepeny ABS hranou min. tl. 0,8 mm, hrana lepena PUR lepidlem. 1x plastová průchodka umožňující vedení kabeláže mezi jednotlivými stoly. Přístup do dutiny s výsuvem pomocí uzamykatelných revizních dvířek z LTD min. tl. 18 mm z vnitřní části stolu. Prostor je z horní části zakrytý víkem z LTD min. tl. 18 mm s funkcí samočinného uzavírání a otevírání. Po uzavření je výklopné víko automaticky zajištěno proti otevření. Dvířka a výklopná deska olepeny ABS hranou tl. 2 mm, hrana lepena PUR lepidlem. Výsuv monitoru je zajištěn pomocí třídílného zvedacího sloupku s motorovým pohonem s antikolizním bezpečnostním systémem. Max. tah 800 N. Programovatelná výška zdvihu. Plynulý a tichý chod. Stůl s výsuvným systémem je dále vybaven adaptérem pro uchycení sloupku k podložce, adaptéry pro uchycení monitoru, mechanismem pro samočinné otevírání a uzavírání víka a profilovanou policí z ocelového plechu min. tl. 2 mm, povrchově upravenou vypalovanou práškovou barvou dle vzorníku RAL. Police je výsuvná společně se sloupkem, profilovaná police umožňuje uložení klávesnice a myši. Součásti je montážní a spojovací materiál. Součástí dodávky je instalační sada pro učebnu s výsuvnými stoly včetně propojení katedry s žákovskými stoly a osazení katedry ovládáním výsuvu stolových řad, montáž učebny a zaškolení zaměstnanců. Cena včetně dopravy, instalace.</t>
  </si>
  <si>
    <t>učitelská katedra s výsuvem</t>
  </si>
  <si>
    <t>Kód položky</t>
  </si>
  <si>
    <t>Kuchyňská sestava</t>
  </si>
  <si>
    <t xml:space="preserve">Kuchyňská sestava o celkových rozměrech 900/2000x4285x600mm. Výška pracovní plochy 900 mm. Pracovní plocha z postformingové desky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1,8mm. Skříňky jsou opatřeny plastovými výškově stavitelnými nožkami. Dveře skříněk a zásuvky jsou opatřeny úchytkou. Soklová lišta po celé délce sestavy z LTD min. tl. 18 mm, ABS hrana min. tl. 0,8 mm lepena PUR lepidlem. Sestavu tvoří: 3x jednodveřová (L+R) skříňka šířky 600mm,  2x zásuvková skříňka s min. 3 zásuvkami ; 2x skříň pro věstavěnou troubu š.600 mm, horní skříňky - 4x dvoudveřová skříňka š. 600 mm,  skříňka pro uložení 1 x mikrovlnné trouby a 2 x skříňka pro digestoř š. 600mm. Horní skříňky opatřeny LED páskem s dostačujícím osvětlením pracovní plochy dle norem.  Spotřebiče však nejsou součástí této položky. Možnost výběru barevného provedení kuchyňské linky alespoň ze čtyř základních typů dekorů/barev pro LTD a postformingovou desku se zástěnou. Cena vč. dopravy a instalace bez zapojení rozvodů - stavba (včetně vody a odpadů).
</t>
  </si>
  <si>
    <t xml:space="preserve">Pracovní pult o rozměru 900/2000x7129x600 mm, konec zkosený. Výška pracovní plochy 900 mm. Pracovní plocha z postformingové destky tl. 38 mm. Zástěna z LTD min. tl. 9 mm, vyplňuje plochu mezi pracovní deskou a spodní hranou horních skříněk, výšky 500 mm.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2,5- 3mm. Skříňky jsou opatřeny plastovými výškově stavitelnými nožkami. Dveře skříněk a zásuvky jsou opatřeny úchytkou. Soklová lišta po celé délce sestavy z LTD min. tl. 18 mm, ABS hrana min. tl. 0,8 mm lepena PUR lepidlem. Sestavu tvoří: 2x jednodveřová dřezová skříňka s policí, 600 mm ,2x jednodveřová (L+R) skříňka šířky 600mm,  3x zásuvková skříňka s min. 3 zásuvkami ; 2x skříň pro věstavěnou troubu a 1 x myčka, 1 x pro pračku, 1 x jednoudveřová otevřená skříňka 460mm, horní skříňky - 8x dvoudveřová š. 600 mm,  1x dvoudveřová š. 460mm,  skříňka pro uložení 1 x mikrovlnné trouby a 2 x skříňka pro digestoř š. 600mm. Horní skříňky opatřeny LED páskem s dostačujícím osvětlením pracovní plochy dle norem.  Součástí kuchyně 1 x myčka a 1 x pračka, spotřebiče však nejsou součástí této nabídky. Možnost výběru barevného provedení kuchyňské linky alespoň ze čtyř základních typů dekorů/barev pro LTD a postformingovou desku se zástěnou. Cena vč. dopravy a instalace bez zapojení rozvodů - stavba (včetně vody a odpadů).
</t>
  </si>
  <si>
    <t>Vestavná trouba</t>
  </si>
  <si>
    <t xml:space="preserve">Elektrická vestavná trouba trouba - objem alespoň 75 l, madlo,  otočné voliče, alespoň 6 funkcí trouby, horkovzdušné pečení
</t>
  </si>
  <si>
    <t>Indukční deska</t>
  </si>
  <si>
    <t xml:space="preserve">Indukční varná deska - šířka 600 mm, povrch z černého skla, 9 úrovní nastavení výkonu, 4 indukční varné zóny: 2x cca 160 mm + 2x cca 210 mm, dotykové ovládání pro nastavení výkonu
</t>
  </si>
  <si>
    <t>Digestoř</t>
  </si>
  <si>
    <t>odsavač par • více rychlosti odsávání • LED osvětlení • bez odtahů• omyvatelný filtr • zpětná klapka • Zapojení stavba.</t>
  </si>
  <si>
    <t xml:space="preserve">Vestavná myčka </t>
  </si>
  <si>
    <t>Vestavná myčka - orientační rozměry: 850x600x600cm (VxŠxH), min 4 mycí programy, tlačítkové ovládání, ukazatel konce mycího cyklu, zvuková signalizace, ochrana proti přetečení a úniku vody, džák na lahve, police na šálky, držák na příbory. Cena vč. dopravy, bez zapojení.</t>
  </si>
  <si>
    <t>Pračka</t>
  </si>
  <si>
    <t>Pračka - vestavěná, 600 mm šířka</t>
  </si>
  <si>
    <t>Skříňka s dvoudřezem</t>
  </si>
  <si>
    <r>
      <t xml:space="preserve">Skříňka s dvojdřezem. Rozměry: 900/1400 (s obkladem)x1025x600 mm (VxŠxH). Pracovní plocha postforming. Osazení pracovní desky - 1x dvoudřez, včetně sifonu (nábytek), 2x stojánková baterie - dodávka nábytku, </t>
    </r>
    <r>
      <rPr>
        <sz val="10"/>
        <color rgb="FFFF0000"/>
        <rFont val="Arial"/>
        <family val="2"/>
        <charset val="238"/>
      </rPr>
      <t>napojena na ohřívač (dodávka stavba) propojení - dodávka stavby.</t>
    </r>
    <r>
      <rPr>
        <sz val="10"/>
        <color rgb="FF000000"/>
        <rFont val="Arial"/>
        <family val="2"/>
        <charset val="238"/>
      </rPr>
      <t xml:space="preserve">
Skříňky pod pracovní deskou - 1x dvojdveřová skříň.  Seřiditelné panty včetně tlumičů pro pomalé dovírání dveří. Rektifikace pomocí plastových nožek - min. výška 100 mm.
Korpus skříňky, police, dveře z LTD min. tl. 18 mm, korpus lepený, všechny plochy olepeny ABS hranou min. tl. 0,8 mm, u dveří 2 mm, lepeno na PUR.
Možnost výběru barevného provedení alespoň ze čtyř základních typů dekorů/barev. 
Popis doplňuje dispozice a schéma.  </t>
    </r>
  </si>
  <si>
    <t>Žákovská židle</t>
  </si>
  <si>
    <t xml:space="preserve">Celoplastová židle s vysokou odolností. Stohovatelná. Materiál - polypropylenu, díky němuž jsou židle i velmi lehké. Rozměry : výška 830x hl560x š495. Cena vč. dopravy a instalace
</t>
  </si>
  <si>
    <t>Stůl žákovská</t>
  </si>
  <si>
    <t xml:space="preserve">Stůl o rozměru 750x1200x600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</si>
  <si>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Stůl žákovský</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</si>
  <si>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Cena vč. dopravy a instalace. 
</t>
  </si>
  <si>
    <t xml:space="preserve">Židle jsou vyrobeny z kvalitního bukového dřeva.Sedák je tvarově vylisován z vícevrstvé bukové překližky.Velký důraz
při výrobě je kladen na pevnost židle ve spojích a celkovou kvalitu provedení.Ergonomie židle odpovídá mezinárodním normám
 a vyrábí se ve výškách sedáku 18, 22, 26, 31, 35, 38, 43, 46 cm.
Židle bez područek jsou stohovatelné. Cena vč. dopravy a instalace. </t>
  </si>
  <si>
    <t>Katedra učitele</t>
  </si>
  <si>
    <t xml:space="preserve">Katedra pro učitele o rozměru 760 x1300x582 mm. Katedra učitele s uzamykatelnou skříňkou. Pracovní deska LTD tl. 25 mm opatřená ABS hranou tl. 2 mm. V pravé části katedry umístěna uzamykatelná skříňka na soklu s dvěmi policemi. Skříňka vybavena větrací mřížkou a 2x kabelovou průhodkou. Korpus skříňky vč. zad a polic  z LTD min. tl. 18 mm, korpus lepený, všechny plochy olepeny ABS hranou min. tl. 0,8 mm. Police musí být výškově stavitelné, podpěry polic zabraňující jejich vysunutí. Bezpečnostní panty bez viditelných šroubů včetně tlumičů pro pomalé dovírání dveří. Dveře LTD min. tl. 18 mm, opatřeny zapuštěnou plastovou lisovanou úchytkou, která je nasazena na vodorovnou hranu dvířek a kopíruje jejich vyfrézovaný tvar včetně radiusu. Úchytka je plná a zakrývá otvor po frézování, aby nedošlo ke zranění prstů při manipulaci s dvířky. Rozměr plastové úchytky min. 160 x 50 x 18 mm. Skříňka je uzamykatelná jednocestným zámkem. Možnost výběru barevného provedení alespoň ze čtyř základních typů dekorů/barev. Cena vč. dopravy a instalace. 
</t>
  </si>
  <si>
    <t>Žákovské stoly</t>
  </si>
  <si>
    <t xml:space="preserve">Stolová deska - laminovaná dřevotřísková deska (dále LTD) tl. 18 mm ve tvaru lichoběžníku o rozměrech min. 600–710×1200×600mm, plastová hrana v dekoru lamina tl. 2 mm, rámová podnož - kovová s povrchovou úpravou RAL 9006 - hliník, výškově stavitelná, průměr nohy 60 mm, výšková stavitelnost pomocí plastové rektifikace 110 mm. Cena vč. dopravy a instalace. </t>
  </si>
  <si>
    <t>Pojízdná skříňka</t>
  </si>
  <si>
    <t>Pojízdná skříňka - čtvrtkruh, Skříňka žákovská nízká výšky 2OH, na kolečkách s brzdou, 1/4 kruhu. Materiál LTD min. tl. 18 mm, hrana ABS min. tl. 2 mm lepena PUR lepidlem. 1 pevná police. Výběr min. ze 4 dekorů.Cena vč. dopravy a instalace.</t>
  </si>
  <si>
    <t>Pojízdná knihovna oboustranná</t>
  </si>
  <si>
    <t>Pojízdná skříňka - knihovnička oboustranná; 900 š. Skříňka žákovská nízká výšky, na kolečkách s brzdou. Přihrádky pro knihy ve třech úrovních na obou stranách. Materiál LTD min. tl. 18 mm, hrana ABS min. tl. 2 mm lepena PUR lepidlem. Výběr min. ze 4 dekorů.Cena vč. dopravy a instalace.</t>
  </si>
  <si>
    <t xml:space="preserve">Nízká skříň s boxy </t>
  </si>
  <si>
    <t xml:space="preserve">Korpus skříně vč. zad bude vyroben z LTD  tl. 18 mm, korpus lepený, všechny hrany olepeny ABS hranou tl. 2 mm, vyjma bočních hran půdy a dna, zde plastová hrana tl. 0,8 mm. Půda je naložená na boky skříně. Korpus lepený na kolíkové spoje. Skříň je rozdělena příčkou LTD na tři části, kdy každý sloupec je opatřen plastovými vodícími lištami pro uložení plastových boxů, vč. 8 ks plastových boxů o rozměrech 75x312x427 mm a vč.8 ks plastových boxů o rozměrech 150x312x427 mm. Požadovaný výběr z min. 8 barevných odstínů pro boxy. Skříň je opatřena rektifikací. 
Popis doplňuje schéma a dispozice. 735x1049x480 mm. Možnost výběru barevného provedení alespoň ze čtyř základních typů dekorů/barev.
</t>
  </si>
  <si>
    <t xml:space="preserve">Skříň kombinovaná </t>
  </si>
  <si>
    <t xml:space="preserve">Skříň žákovská s dveřmi výšky 5OH o rozměru 1803x800x480 mm.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horní část 3OH otevřená s dvěmi policemi,  spodní část 2OH s dveřmi a policemi. Dno skříně opatřeno rektifikacemi pro vyrovnání nerovnosti podlah. Cena vč. dopravy a instalace.
</t>
  </si>
  <si>
    <t>Skříň vestavěná</t>
  </si>
  <si>
    <t>Skříň žákovská s dveřmi výšky 5OH+2OH o rozměru cca 2040x910x600 mm. Rozměry jsou pouze orientační, je nutné zaměřit na místě. Korpus skříně vč. zad a polic bude vyroben z LTD  tl. 18 mm, korpus lepený, všechny plochy olepeny ABS hranou tl. 2 mm, vyjma bočních hran půdy a dna, zde plastová hrana tl. 0,8 mm. Půda je naložená na boky skříně. Police musí být výškově stavitelné, podpěry polic zabraňující jejich vysunutí. Bezpečnostní panty bez viditelných šroubů včetně tlumičů pro pomalé dovírání dveří. Dveře LTD tl. 18 mm, opatřeny zapuštěnou plastovou ergonomickou úchytkou, která je osazena v dveřním křídle. Úchytka je plná a zakrývá celý otvor po frézování, aby nedošlo ke zranění prstů při manipulaci s dvířky. Rozměr úchytky min 160 x 50 x 18 mm (výběr barev min. z 5 odstínů). Skříň je rozdělena na dvě části, spodní část 5OH s dvěmi,  horní část 2OH s dveřmi. Dno skříně opatřeno rektifikacemi pro vyrovnání nerovnosti podlah. Cena vč. dopravy a instalace.</t>
  </si>
  <si>
    <t>Magnetická bílá tabule</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</si>
  <si>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2400x1200 mm
</t>
  </si>
  <si>
    <t xml:space="preserve">Keramická magnetická tabule, povrch tabule tvoří certifikovaná dvouvrstvá keramika vypalovaná nad 800°C, keramický povrch vhodný pro nejvyšší zatížení. Tloušťka tabule je minimálně 22mm, sendvičová konstrukce - tabule se nekroutí, rám tabule je z eloxovaného hliníku v přírodním odstínu, šedé plastové rohy, barva povrchu bílá, lesklá,  popisovatelná fixem, včetně startovací sady fixů, mazací magnetické stěrky (houby) a čističe na tabuli. Součástí odmontovatelná odkládací polička pro popisovače po celé délce tabule, montáž na zeď, hladká úprava usnadňuje mazání za sucha. Rozměr: 1500x1000 mm
</t>
  </si>
  <si>
    <t>Koberec</t>
  </si>
  <si>
    <t xml:space="preserve">Koberec - smyčkový vlas - složení vlákna 22% PA + 78 PP, tř. zátěže 32, podklad AB, váha vlasu - 660g/m2. Orientační rozměr 3000 x 5000 mm.
</t>
  </si>
  <si>
    <t>Sedák šestiúhelníkový</t>
  </si>
  <si>
    <t xml:space="preserve">Rozměr: 300x540x468 mm,  sedák vyplněn tuhým molitanem. Potah voděodolný kortexin. </t>
  </si>
  <si>
    <t>Sedací vaky</t>
  </si>
  <si>
    <t xml:space="preserve">Jednovrstvý sedací vak. Nemá dodatečný vnitřní obal.
Vysoce kvalitní látka je nenáročná na údržbu. Případné nečistoty lze jednoduše odstranit vlhkou houbičkou s mýdlovou vodou.Jednovrstvý sedací vak. Nemá dodatečný vnitřní obal.
Sedací vakve tvaru hrušky je opatřen plnícím otvorem, díky němuž je možno kdykoliv v budoucnu doplňovat jeho EPS výplň. Plnící otvor je bezpečně zajištěn dvojitým zipem se schovaným jezdcem. Z
Samotná EPS náplň je potravinářské kvality, zdravotně nezávadná s certifikací a kuličky jsou dostatečně husté a malé, aby nedocházelo k rychlému sesednutí.
Vysokou odolnost, kvalitu a dlouhou životnost sedacích pytlů zajišťují dvojité švy, použití jen kvalitních a certifikovaných materiálů a také vícestupňová kontrola při jejich výrobě. Hmotnost:6kg. Nosnost 120 kg. Objem náplně: 307l. Možnost výběru ze 14 barev. Rozmětŕy: 900x900x1100 mm
</t>
  </si>
  <si>
    <t>Stůl</t>
  </si>
  <si>
    <t xml:space="preserve">Stůl o rozměru 750x1800x800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</si>
  <si>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pod řezačku</t>
  </si>
  <si>
    <t xml:space="preserve">Stůl o rozměru 750x1800x600 mm. Stůl je tvořen samonosnou rámovou kovovou podnoží, která bude vedena po celém obvodu desky, sestavena z ocelových profilů min. 40x40 mm včetně rektifikací pro vyrovnání nerovností podlahy. Stolová deska LTD tl. min. 18 mm s hranou ABS tl min. 2 mm. Kovové prvky v RAL 9006 stříbrná. Součástí stolové desky může být kabelová průchodka o pr. min. 70 mm v šedé barvě. Cena vč. dopravy a montáže.		
</t>
  </si>
  <si>
    <t>Stůl jednací</t>
  </si>
  <si>
    <t xml:space="preserve">Konferenční stůl pro 8 osob. Orientační rozměry: 728 x 2200 x 1000mm. Deska LTD zaoblená, hrany ABS, podnož pod deskou stolu kovová obdélniková, nohy kulatého průřezu průměr 60mm. RAL 9006.
</t>
  </si>
  <si>
    <t>Set konferenčních stolků</t>
  </si>
  <si>
    <t xml:space="preserve">Konferenční stolky (2 kusy) patřící k sobě typově, větší stolek rozměr 1000 x 500 mm, menší stolek umístěn pod větším. Menší stolek rozměr 700 x 400 mm. Nohy tvořeny samonosnou rámovou kovovou podnoží, která bude vedena po celém obvodu desky, sestavena z ocelových profilů min. 40x40 mm včetně rektifikací pro vyrovnání nerovností podlahy. Výška vyššího stolu min. 500 mm.Cena vč. dopravy a montáže.		
</t>
  </si>
  <si>
    <t>Konferenční židle</t>
  </si>
  <si>
    <t xml:space="preserve">Konferenční židle s opěrákem opatřeným černou prodyšnou síťovinou. Výplň sedáku z kvalitního molitanu. Konstrukce stříbrná, součástí konstrukce područky, černé. Celková orientační výška 83 cm, výška sedu 46 cm, celková šířka sedáku min.45 cm, šířka sedáku 45 cm, hloubka židle 59 cm, hloubka sedáku 47 cm. Stohovatelná po 5 ks. Cena vč. dopravy a montáže.		
</t>
  </si>
  <si>
    <t>Židle pracovní</t>
  </si>
  <si>
    <t xml:space="preserve">Kancelářská židle na kolečkách s T-synchronní mechanikou: horizontální posuv sedáku, závislé naklápění sedáku a opěráku, zajištění v 5 polohách. Nastavení odporu naklánění opěráku v závislosti na hmotnosti uživatele (manuální).Antišokový systém zabraňující samovolnému navrácení opěráku při odjištění funkce naklápění. Síťovaný opěrák. Samostatně výškově stavitelná bederní opěrka. Nylonový černý kříž s Ø 640 mm s kolečky Ø 65 mm. Nosnost židle min.110 kg.  Výškově stavitelné područky. Sedák v potahovině, která musí splňovat min. 150 000 martindale - sedacích cyklů (odolnost vůči prodření).  Látka musí splňovat stálost při světle: 6 (ISO 105 – B02:1999). Výběr sedáku z 16 barev. Orientační rozměry: výška: 104-120mm, šířka sedáku  - min 510 mm, hloubka sedáku židle- min.500 mm. Cena vč. dopravy a montáže.		
</t>
  </si>
  <si>
    <t>Sedací souprava rohová</t>
  </si>
  <si>
    <t xml:space="preserve">Rohová pohovka - nohy jsou opatřeny filcovými kluzáky, plastová podnož. Sedák - řezaná pěna - hustota 35 kg/m3. Opěrák - řezaná pěna - hustota 25 kg/m3. Čalounění -  100 %polyester, potah pravděpodobně šedá, nutno zkonzultovat s investorem. Rozpětí od 251 cm; Orientační rozměry : 670 x 2720x1600 /900 mm.Cena vč. dopravy a montáže.		
</t>
  </si>
  <si>
    <t>Sedací vak</t>
  </si>
  <si>
    <t>Skříň s dveřmi</t>
  </si>
  <si>
    <t xml:space="preserve">Skříň s dveřmi 2OH o rozměru 732x800x419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</si>
  <si>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Skříň pro uložení pošty</t>
  </si>
  <si>
    <t xml:space="preserve">Skříň pro uložení pošty - horní a spodní část s dvířky, vždy ve výšce 1OH, střední část otevřená s poličkami tvořícími 3 sloupce a 10 řádků tj. 30 políček pro poštu. Rozměry min. 1800x800x400 mm. Korpus skříně vč. zad a polic bude vyroben z LTD  tl. 18 mm, korpus lepený, všechny plochy olepeny ABS hranou tl. 2 mm, vyjma bočních hran půdy a dna, zde plastová hrana tl. 0,8 mm. Půda je naložená na boky skříně. Dno skříně opatřeno rektifikacemi pro vyrovnání nerovnosti podlah. Cena vč. dopravy a instalace. 
</t>
  </si>
  <si>
    <t>Skříň s dvířky</t>
  </si>
  <si>
    <t xml:space="preserve">Skříň s dveřmi 2OH o rozměru 732x1000x600 mm. Korpus i police LTD tl. 18 mm, pohledová záda LTD tl. 18 mm. Dno a půda naložena na bocích skříně. Hrany ABS tl. 0,7 mm. Dveře LDT tl. 18 mm naloženy na korpusu. Dveře mají miskové závěsy s úhlem otvírání od 95° do 110°. Jedna police přestavitelná po 32 mm. Podpěry police kovové válečky. Úchytka hliníková " L" profil s roztečí 96 mm. Skříň je uzamykatelná. Dno opatřeno rektifikacemi. Cena vč. dopravy a instalace.
</t>
  </si>
  <si>
    <t>Textilní nástěnka</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</si>
  <si>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1500X1000 mm.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</si>
  <si>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1800X1200 mm. 
</t>
  </si>
  <si>
    <t>Stůl pracovní</t>
  </si>
  <si>
    <t>Stůl konferenční nízký</t>
  </si>
  <si>
    <t xml:space="preserve">Konferenční stolek, rozměr 1000 x 500 mm. Nohy tvořeny samonosnou rámovou kovovou podnoží, která bude vedena po celém obvodu desky, sestavena z ocelových profilů min. 40x40 mm včetně rektifikací pro vyrovnání nerovností podlahy.
</t>
  </si>
  <si>
    <t>Konferenční křesílka</t>
  </si>
  <si>
    <t xml:space="preserve">konferenční židle/křesílko; celočalouněný korpus
bez područek
dřevěná podnož, přírodní dub, olejovaný
bez kluzáků
</t>
  </si>
  <si>
    <t>Skříň s třemi šuplíky</t>
  </si>
  <si>
    <t xml:space="preserve">Skříň se šuplíky 2OH o rozměru min. 750x800x419 mm. Korpus i police LTD tl. 18 mm, pohledová záda LTD tl. 18 mm. Dno a půda naložena na bocích skříně. Hrany ABS tl. 0,7 mm.  Zásuvky mají úchytky hliníková " L" profil s roztečí 96 mm. Dno opatřeno rektifikacemi. Cena vč. dopravy a instalace.
</t>
  </si>
  <si>
    <t xml:space="preserve">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</si>
  <si>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Skříň kombinovaná</t>
  </si>
  <si>
    <t xml:space="preserve">Skříň s dveřmi a nikou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Spodní část skříně 2 OH s dvířky, horní část nika otevřená. Cena vč. dopravy a instalace.
</t>
  </si>
  <si>
    <t>Skříň šatní</t>
  </si>
  <si>
    <t xml:space="preserve">Skříň s dveřmi šatní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skříně: 1800 x 800 x 419mm. Cena vč. dopravy a instalace.
</t>
  </si>
  <si>
    <t>Kuchyňská linka</t>
  </si>
  <si>
    <t xml:space="preserve">Kuchyňská sestava o celkových rozměrech min. 2000x3030x600mm Výška pracovní plochy 900 mm. Pracovní plocha z postformingové desky tl. 38 mm. Zástěna z LTD min. tl. 9 mm vyplňuje plochu mezi pracovní deskou a spodní hranou horních skříněk. Zástěna v dekoru pracovní desky. Spára mezi pracovní deskou a zástěnou zasilikonována. Korpus skříněk z LTD min. tl. 18 mm, ABS hrana min. tl. 0,8 mm lepena PUR lepidlem. Dvířka a čela zásuvek z LTD min. tl. 18 mm, ABS hrana min. tl. 2 mm lepena PUR lepidlem. Záda skříněk  min. tl. 2,5 - 3mm. Skříňky jsou opatřeny plastovými výškově stavitelnými nožkami. Dveře skříněk a zásuvky jsou opatřeny  úchytkou.  Soklová lišta po celé délce sestavy z LTD min. tl. 18 mm, ABS hrana min. tl. 0,8 mm lepena PUR lepidlem. Sestavu tvoří: 1x skříň pro nízkou vestavnou chladničku š.600mm; 1x jednodveřová skříňka s 1 policí, 1x jednodveřová skříňka s dřezem; 2x zásuvková skříňka s min. 4 zásuvkami , 4x horní dvoudveřová policová skříňka ; 1xhorní otevřená policová skříňka s upravenou policí pro vestavnou mikrovlnnou troubu š.600mm. Horní skříňky opatřeny zafrézovaným LED páskem do dna skříněk s dostačujícím osvětlením pracovní plochy dle norem. Spotřebiče nejsou součástí této položky.  Možnost výběru barevného provedení kuchyňské linky alespoň ze čtyř základních typů dekorů/barev pro LTD a postformingovou desku se zástěnou. Cena vč. dopravy a instalace. (Příprava - stavba a tedy bez zapojení vody a odpadů)
</t>
  </si>
  <si>
    <t>Lednice /linka</t>
  </si>
  <si>
    <t xml:space="preserve">Chladnička s mrazákem bílá, Kompaktní chladnička disponuje objemem chladicí části 107 l a 13 l v mrazicí části. Spotřebič má záruku 5 let na motor a je zařazen do energetické třídy E. Funkce pro automatické odmrazování a snadné elektronické ovládání pro přesné nastavení. Chladnička dosahuje hlučnosti 38 dB a otevírání dveří je možné změnit. S vnitřním osvětlením je prostor dokonale osvětlen, a vy tak nepřehlédnete žádný kousek. jednodveřová chladnička s mrazákem • výška 84,5 cm • objem chladničky 107 l / mrazničky 13 l • energetická třída E • 5 let záruka na motor • systém OptiSpace – variabilita prostoru pro uložení i objemnějších potravin • funkce Automatické odmrazování – zamezuje tvorbě ledu na vnitřních stěnách chladničky • elektronické ovládání • možnost změny směru otevírání dveří • hlučnost 38 dB • V × Š × H: 84,5 × 56 × 57,5 cm
</t>
  </si>
  <si>
    <t xml:space="preserve">Nábytek
</t>
  </si>
  <si>
    <t xml:space="preserve">Nástěnka s textilním povrchem - kvalitní povrch s krátkým vlasem - na výběr min z 6 barev, umožní vpichování celé délky špendlíků. Rám nástěnky  bude z eloxovaného hliníku. Konstrukce nástěnky bude sendvičová tak, aby bylo zabráněno kroucení nástěnky. Rohy rámu budou plastové zakulacené. Rám umožňí dodatečné přidělání police jednoduchým nacvaknutím. Police není součástí dodávky. Rozměr prvku: 1200X1000 mm. 
</t>
  </si>
  <si>
    <t>Základní škola a mateřská škola Brno, Antonínská 3, p.o.
Antonínská 550/3, Veveří, 602 00 Brno</t>
  </si>
  <si>
    <t>Učebny pro výuku v ZŠ Antonínská</t>
  </si>
  <si>
    <t>Učebna zeměpisu</t>
  </si>
  <si>
    <t>Učebna přírodopisu</t>
  </si>
  <si>
    <t>kabinet</t>
  </si>
  <si>
    <t>Družina</t>
  </si>
  <si>
    <t>Cvičná kuchyň</t>
  </si>
  <si>
    <t xml:space="preserve">Učebna informatiky a robotiky </t>
  </si>
  <si>
    <t>Učebna pro výuku cizích jazyků č.2</t>
  </si>
  <si>
    <t>Nábytek za všechny učebny</t>
  </si>
  <si>
    <t>Nábytek v učebně jazyků č.1</t>
  </si>
  <si>
    <t>Nábytek v učebně jazyků č.2</t>
  </si>
  <si>
    <t>Nábytek v učebně informatiky a robotiky</t>
  </si>
  <si>
    <t>Nábytek ve cvičné kuchyni</t>
  </si>
  <si>
    <t>Nábytek v družině</t>
  </si>
  <si>
    <t>Nábytek v kabinetu</t>
  </si>
  <si>
    <t>Nábytek v učebně přírodopisu</t>
  </si>
  <si>
    <t>Nábytek v učebně zeměpisu</t>
  </si>
  <si>
    <t>NEOCENĚNÝ SOUPIS PRACÍ A DODÁVEK A SLUŽEB</t>
  </si>
  <si>
    <t xml:space="preserve">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7 odstínů , ve skořepině bude kruhový otvor pro snadný úchop v horní části opěradla. (konečná barva bude upřesněna zadavatelem).  Velikost skořepin min. ve 4 velikostech dle níže uvedené normy. Prvek musí splňovat normu ČSN EN 1729:1 a ČSN EN 1729:2 pro tento druh nábytku. Uchazeč je povinen certifikát na vyžádání předložit.
</t>
  </si>
  <si>
    <t xml:space="preserve">Žákovská židle na kolečkách, otočná, stabilní výškově stavitelná  pomocí plynového pístu, - rám z hliníkové nohy s plynovou pružinou zakončenou 5-ramenným křížem s kluzáky, práškově lakované trubky. Povrchová úprava podnože komaxit stříbrná nebo chrom, bude upřesněno zadavatelem. Konstrukce židle musí umožňovat výškovou stavitelnost v rozptylu 415 - 545 mm. Plastový sedák i opěrák ze 100% strukturovaného polypropylénu - ergonomicky tvarovaná skořepina s efektem vzduchového polštáře v barevné škále min. 7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</si>
  <si>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7 odstínů (konečná barva bude upřesněna zadavatelem). Ergonomicky tvarovaná skořepina. Opěradlo odpružené. Velikost skořepin min. ve 2 velikostech dle níže uvedené normy. Prvek musí splňovat normu ČSN EN 1729:1 a ČSN EN 1729:2 pro tento druh nábytku. Uchazeč je povinen certifikát na vyžádání předložit. Cena vč. dopravy a instalace. 
</t>
  </si>
  <si>
    <t xml:space="preserve">Učitelská židle na kolečkách, otočná, stabilní výškově stavitelná pomocí plynového pístu, rám z hliníkové nohy s plynovou pružinou zakončenou 5-ramenným křížem s kolečky, práškově lakované trubky. Povrchová úprava podnože komaxit stříbrná nebo chrom, bude upřesněno zadavatelem. Konstrukce židle musí umožňovat výškovou stavitelnost v rozptylu 460 - 570 mm. Sedák a opěrák z bukové překližky čalouněný z obou stran. Výběr textilie v barevné škále min. 7 odstínů (konečná barva bude upřesněna zadavatelem). Ergonomicky tvarovaná skořepina. Opěradlo odpružené. Velikost skořepin min. ve 2 velikostech dle níže uvedené normy. Prvek musí splňovat normu ČSN EN 1729:1 a ČSN EN 1729:2 pro tento druh nábytku. Uchazeč je povinen certifikát na vyžádání předložit. Cena vč. dopravy a instalace.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</si>
</sst>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Kč&quot;_-;\-* #,##0.00\ &quot;Kč&quot;_-;_-* &quot;-&quot;??\ &quot;Kč&quot;_-;_-@_-"/>
    <numFmt numFmtId="164" formatCode="#"/>
    <numFmt numFmtId="165" formatCode="#,##0.000"/>
    <numFmt numFmtId="166" formatCode="#,##0\_x0000_"/>
    <numFmt numFmtId="167" formatCode="#,##0.0"/>
    <numFmt numFmtId="168" formatCode="#,##0.0000"/>
    <numFmt numFmtId="169" formatCode="#,##0.00000"/>
  </numFmts>
  <fonts count="2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b/>
      <u/>
      <sz val="10"/>
      <name val="Arial"/>
      <family val="2"/>
      <charset val="238"/>
    </font>
    <font>
      <sz val="11"/>
      <color theme="1"/>
      <name val="Calibri"/>
      <family val="2"/>
      <charset val="238"/>
      <scheme val="minor"/>
    </font>
    <font>
      <b/>
      <sz val="8"/>
      <color rgb="FF0000FF"/>
      <name val="Arial"/>
      <family val="2"/>
      <charset val="238"/>
    </font>
    <font>
      <b/>
      <sz val="10"/>
      <color rgb="FF0000FF"/>
      <name val="Arial"/>
      <family val="2"/>
      <charset val="238"/>
    </font>
    <font>
      <b/>
      <sz val="10"/>
      <color rgb="FF800080"/>
      <name val="Arial"/>
      <family val="2"/>
      <charset val="238"/>
    </font>
    <font>
      <b/>
      <u/>
      <sz val="10"/>
      <color rgb="FFFA0000"/>
      <name val="Arial"/>
      <family val="2"/>
      <charset val="238"/>
    </font>
    <font>
      <sz val="8"/>
      <color rgb="FFFF0000"/>
      <name val="Arial"/>
      <family val="2"/>
      <charset val="238"/>
    </font>
    <font>
      <sz val="11"/>
      <name val="Calibri"/>
      <family val="2"/>
      <scheme val="minor"/>
    </font>
    <font>
      <sz val="8"/>
      <color rgb="FF7030A0"/>
      <name val="Arial"/>
      <family val="2"/>
      <charset val="238"/>
    </font>
    <font>
      <b/>
      <sz val="8"/>
      <color indexed="12"/>
      <name val="Arial"/>
      <family val="2"/>
      <charset val="238"/>
    </font>
    <font>
      <b/>
      <sz val="8"/>
      <color indexed="20"/>
      <name val="Arial"/>
      <family val="2"/>
      <charset val="238"/>
    </font>
    <font>
      <b/>
      <u/>
      <sz val="8"/>
      <color indexed="10"/>
      <name val="Arial"/>
      <family val="2"/>
      <charset val="238"/>
    </font>
    <font>
      <u/>
      <sz val="10"/>
      <color indexed="12"/>
      <name val="Arial CE"/>
      <family val="2"/>
      <charset val="238"/>
    </font>
    <font>
      <sz val="10"/>
      <color theme="1"/>
      <name val="Arial"/>
      <family val="2"/>
      <charset val="238"/>
    </font>
    <font>
      <sz val="10"/>
      <color rgb="FFFF0000"/>
      <name val="Arial"/>
      <family val="2"/>
      <charset val="238"/>
    </font>
    <font>
      <sz val="10"/>
      <color rgb="FF000000"/>
      <name val="Arial"/>
      <family val="2"/>
      <charset val="238"/>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3" fillId="0" borderId="0"/>
    <xf numFmtId="0" fontId="13" fillId="0" borderId="0"/>
    <xf numFmtId="0" fontId="19" fillId="0" borderId="0"/>
    <xf numFmtId="0" fontId="24" fillId="0" borderId="0" applyNumberFormat="0" applyFill="0" applyBorder="0" applyAlignment="0" applyProtection="0">
      <alignment vertical="top"/>
      <protection locked="0"/>
    </xf>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cellStyleXfs>
  <cellXfs count="236">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0" xfId="0" applyFont="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5"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164" fontId="5" fillId="0" borderId="17" xfId="0" applyNumberFormat="1" applyFont="1" applyBorder="1" applyAlignment="1">
      <alignment vertical="center" wrapText="1"/>
    </xf>
    <xf numFmtId="0" fontId="6" fillId="0" borderId="19" xfId="0" applyFont="1" applyBorder="1" applyAlignment="1">
      <alignment vertical="center"/>
    </xf>
    <xf numFmtId="0" fontId="6" fillId="0" borderId="21" xfId="0" applyFont="1" applyBorder="1" applyAlignment="1">
      <alignment vertical="center"/>
    </xf>
    <xf numFmtId="0" fontId="5" fillId="0" borderId="22" xfId="0" applyFont="1" applyBorder="1" applyAlignment="1">
      <alignment vertical="center"/>
    </xf>
    <xf numFmtId="0" fontId="5" fillId="0" borderId="20"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vertical="center"/>
    </xf>
    <xf numFmtId="1" fontId="3" fillId="0" borderId="24" xfId="0" applyNumberFormat="1" applyFont="1" applyBorder="1" applyAlignment="1">
      <alignment horizontal="center" vertical="center"/>
    </xf>
    <xf numFmtId="0" fontId="7" fillId="0" borderId="25" xfId="0" applyFont="1" applyBorder="1" applyAlignment="1">
      <alignment vertical="center"/>
    </xf>
    <xf numFmtId="0" fontId="3" fillId="0" borderId="26" xfId="0" applyFont="1" applyBorder="1" applyAlignment="1">
      <alignment vertical="center"/>
    </xf>
    <xf numFmtId="49" fontId="3" fillId="0" borderId="27" xfId="0"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3" fillId="0" borderId="29" xfId="0" applyFont="1" applyBorder="1" applyAlignment="1">
      <alignment vertical="center"/>
    </xf>
    <xf numFmtId="1" fontId="3" fillId="0" borderId="30" xfId="0" applyNumberFormat="1" applyFont="1" applyBorder="1" applyAlignment="1">
      <alignment horizontal="center" vertical="center"/>
    </xf>
    <xf numFmtId="0" fontId="7" fillId="0" borderId="28" xfId="0" applyFont="1" applyBorder="1" applyAlignment="1">
      <alignment vertical="center"/>
    </xf>
    <xf numFmtId="49" fontId="3" fillId="0" borderId="18" xfId="0" applyNumberFormat="1" applyFont="1" applyBorder="1" applyAlignment="1">
      <alignment vertical="center"/>
    </xf>
    <xf numFmtId="0" fontId="3" fillId="0" borderId="31" xfId="0" applyFont="1" applyBorder="1" applyAlignment="1">
      <alignment vertical="center"/>
    </xf>
    <xf numFmtId="1" fontId="3" fillId="0" borderId="32" xfId="0" applyNumberFormat="1"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35" xfId="0" applyFont="1" applyBorder="1" applyAlignment="1">
      <alignment vertical="center"/>
    </xf>
    <xf numFmtId="49" fontId="3" fillId="0" borderId="15" xfId="0" applyNumberFormat="1" applyFont="1" applyBorder="1" applyAlignment="1">
      <alignment vertical="center"/>
    </xf>
    <xf numFmtId="0" fontId="5" fillId="0" borderId="1" xfId="0" applyFont="1" applyBorder="1" applyAlignment="1">
      <alignment vertical="top"/>
    </xf>
    <xf numFmtId="0" fontId="3" fillId="0" borderId="36" xfId="0" applyFont="1" applyBorder="1" applyAlignment="1">
      <alignment vertical="center"/>
    </xf>
    <xf numFmtId="0" fontId="3" fillId="0" borderId="37" xfId="0" applyFont="1" applyBorder="1" applyAlignment="1">
      <alignment vertical="center"/>
    </xf>
    <xf numFmtId="1" fontId="6" fillId="0" borderId="19" xfId="0" applyNumberFormat="1" applyFont="1" applyBorder="1" applyAlignment="1">
      <alignment vertical="center"/>
    </xf>
    <xf numFmtId="0" fontId="3" fillId="0" borderId="38" xfId="0" applyFont="1" applyBorder="1" applyAlignment="1">
      <alignment vertical="center"/>
    </xf>
    <xf numFmtId="168" fontId="3" fillId="0" borderId="18" xfId="0" applyNumberFormat="1" applyFont="1" applyBorder="1" applyAlignment="1">
      <alignment horizontal="right" vertical="center"/>
    </xf>
    <xf numFmtId="0" fontId="3" fillId="0" borderId="39" xfId="0" applyFont="1" applyBorder="1"/>
    <xf numFmtId="0" fontId="3" fillId="0" borderId="29" xfId="0" applyFont="1" applyBorder="1"/>
    <xf numFmtId="168" fontId="3" fillId="0" borderId="40" xfId="0" applyNumberFormat="1" applyFont="1" applyBorder="1" applyAlignment="1">
      <alignment horizontal="right" vertical="center"/>
    </xf>
    <xf numFmtId="0" fontId="5" fillId="0" borderId="41" xfId="0" applyFont="1" applyBorder="1" applyAlignment="1">
      <alignment vertical="top"/>
    </xf>
    <xf numFmtId="0" fontId="3" fillId="0" borderId="25" xfId="0" applyFont="1" applyBorder="1" applyAlignment="1">
      <alignment vertical="center"/>
    </xf>
    <xf numFmtId="168" fontId="3" fillId="0" borderId="27" xfId="0" applyNumberFormat="1" applyFont="1" applyBorder="1" applyAlignment="1">
      <alignment horizontal="right" vertical="center"/>
    </xf>
    <xf numFmtId="0" fontId="5" fillId="0" borderId="33"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3" xfId="0" applyFont="1" applyBorder="1"/>
    <xf numFmtId="0" fontId="3" fillId="0" borderId="44" xfId="0" applyFont="1" applyBorder="1" applyAlignment="1">
      <alignment vertical="center"/>
    </xf>
    <xf numFmtId="0" fontId="3" fillId="0" borderId="45" xfId="0" applyFont="1" applyBorder="1"/>
    <xf numFmtId="0" fontId="3" fillId="0" borderId="46" xfId="0" applyFont="1" applyBorder="1" applyAlignment="1">
      <alignment vertical="center"/>
    </xf>
    <xf numFmtId="0" fontId="14" fillId="0" borderId="0" xfId="0" applyFont="1" applyAlignment="1">
      <alignment vertical="center"/>
    </xf>
    <xf numFmtId="49" fontId="3" fillId="0" borderId="6" xfId="0" applyNumberFormat="1" applyFont="1" applyBorder="1" applyAlignment="1">
      <alignment vertical="center"/>
    </xf>
    <xf numFmtId="49" fontId="3" fillId="3" borderId="47" xfId="0" applyNumberFormat="1" applyFont="1" applyFill="1" applyBorder="1" applyAlignment="1">
      <alignment horizontal="center" vertical="center" wrapText="1"/>
    </xf>
    <xf numFmtId="1" fontId="3" fillId="3" borderId="48" xfId="0" applyNumberFormat="1" applyFont="1" applyFill="1" applyBorder="1" applyAlignment="1">
      <alignment horizontal="center" vertical="center" wrapText="1"/>
    </xf>
    <xf numFmtId="49" fontId="8" fillId="2" borderId="0" xfId="0" applyNumberFormat="1" applyFont="1" applyFill="1"/>
    <xf numFmtId="49" fontId="7" fillId="2" borderId="0" xfId="0" applyNumberFormat="1" applyFont="1" applyFill="1" applyAlignment="1">
      <alignment vertical="center"/>
    </xf>
    <xf numFmtId="49" fontId="3" fillId="2" borderId="0" xfId="0" applyNumberFormat="1" applyFont="1" applyFill="1" applyAlignment="1">
      <alignment vertical="center"/>
    </xf>
    <xf numFmtId="0" fontId="3" fillId="4" borderId="0" xfId="0" applyFont="1" applyFill="1" applyAlignment="1">
      <alignment horizontal="left" vertical="center"/>
    </xf>
    <xf numFmtId="49" fontId="3" fillId="4" borderId="0" xfId="0" applyNumberFormat="1" applyFont="1" applyFill="1" applyAlignment="1">
      <alignment horizontal="left" vertical="center"/>
    </xf>
    <xf numFmtId="49" fontId="3" fillId="3" borderId="49" xfId="0" applyNumberFormat="1" applyFont="1" applyFill="1" applyBorder="1" applyAlignment="1">
      <alignment horizontal="center" vertical="center" wrapText="1"/>
    </xf>
    <xf numFmtId="1" fontId="3" fillId="3" borderId="32" xfId="0" applyNumberFormat="1" applyFont="1" applyFill="1" applyBorder="1" applyAlignment="1">
      <alignment horizontal="center" vertical="center" wrapText="1"/>
    </xf>
    <xf numFmtId="49" fontId="4" fillId="2" borderId="0" xfId="0" applyNumberFormat="1" applyFont="1" applyFill="1"/>
    <xf numFmtId="2" fontId="2" fillId="0" borderId="0" xfId="0" applyNumberFormat="1" applyFont="1" applyProtection="1">
      <protection locked="0"/>
    </xf>
    <xf numFmtId="0" fontId="2" fillId="0" borderId="0" xfId="0" applyFont="1" applyProtection="1">
      <protection locked="0"/>
    </xf>
    <xf numFmtId="49" fontId="4" fillId="2" borderId="0" xfId="0" applyNumberFormat="1" applyFont="1" applyFill="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Alignment="1">
      <alignment horizontal="left" vertical="center"/>
    </xf>
    <xf numFmtId="49" fontId="3" fillId="3" borderId="50" xfId="0" applyNumberFormat="1" applyFont="1" applyFill="1" applyBorder="1" applyAlignment="1">
      <alignment horizontal="center" vertical="center" wrapText="1"/>
    </xf>
    <xf numFmtId="1" fontId="3" fillId="3" borderId="51" xfId="0" applyNumberFormat="1" applyFont="1" applyFill="1" applyBorder="1" applyAlignment="1">
      <alignment horizontal="center" vertical="center" wrapText="1"/>
    </xf>
    <xf numFmtId="0" fontId="2" fillId="4" borderId="16" xfId="0" applyFont="1" applyFill="1" applyBorder="1"/>
    <xf numFmtId="0" fontId="2" fillId="4" borderId="17" xfId="0" applyFont="1" applyFill="1" applyBorder="1"/>
    <xf numFmtId="0" fontId="2" fillId="0" borderId="1" xfId="0" applyFont="1" applyBorder="1"/>
    <xf numFmtId="0" fontId="2" fillId="0" borderId="2" xfId="0" applyFont="1" applyBorder="1"/>
    <xf numFmtId="0" fontId="2" fillId="0" borderId="3" xfId="0" applyFont="1" applyBorder="1"/>
    <xf numFmtId="0" fontId="9" fillId="0" borderId="2" xfId="0" applyFont="1" applyBorder="1"/>
    <xf numFmtId="0" fontId="2" fillId="0" borderId="13" xfId="0" applyFont="1" applyBorder="1"/>
    <xf numFmtId="0" fontId="2" fillId="0" borderId="14" xfId="0" applyFont="1" applyBorder="1"/>
    <xf numFmtId="0" fontId="2" fillId="0" borderId="15" xfId="0" applyFont="1" applyBorder="1"/>
    <xf numFmtId="164" fontId="3" fillId="0" borderId="25" xfId="0" applyNumberFormat="1" applyFont="1" applyBorder="1" applyAlignment="1">
      <alignment vertical="center"/>
    </xf>
    <xf numFmtId="164" fontId="3" fillId="0" borderId="8" xfId="0" applyNumberFormat="1" applyFont="1" applyBorder="1" applyAlignment="1">
      <alignment vertical="center"/>
    </xf>
    <xf numFmtId="164" fontId="3" fillId="0" borderId="38" xfId="0" applyNumberFormat="1" applyFont="1" applyBorder="1" applyAlignment="1">
      <alignment vertical="center"/>
    </xf>
    <xf numFmtId="164" fontId="3" fillId="0" borderId="0" xfId="0" applyNumberFormat="1" applyFont="1" applyAlignment="1">
      <alignment vertical="center"/>
    </xf>
    <xf numFmtId="164" fontId="3" fillId="0" borderId="26" xfId="0" applyNumberFormat="1" applyFont="1" applyBorder="1" applyAlignment="1">
      <alignment vertical="center"/>
    </xf>
    <xf numFmtId="164" fontId="3" fillId="0" borderId="28" xfId="0" applyNumberFormat="1" applyFont="1" applyBorder="1" applyAlignment="1">
      <alignment vertical="center"/>
    </xf>
    <xf numFmtId="164" fontId="3" fillId="0" borderId="12" xfId="0" applyNumberFormat="1" applyFont="1" applyBorder="1" applyAlignment="1">
      <alignment vertical="center"/>
    </xf>
    <xf numFmtId="164" fontId="3" fillId="0" borderId="29" xfId="0" applyNumberFormat="1" applyFont="1" applyBorder="1" applyAlignment="1">
      <alignment vertical="center"/>
    </xf>
    <xf numFmtId="164" fontId="3" fillId="0" borderId="9" xfId="0" applyNumberFormat="1" applyFont="1" applyBorder="1" applyAlignment="1">
      <alignment vertical="center"/>
    </xf>
    <xf numFmtId="49" fontId="3" fillId="0" borderId="26" xfId="0" applyNumberFormat="1" applyFont="1" applyBorder="1" applyAlignment="1">
      <alignment vertical="center"/>
    </xf>
    <xf numFmtId="3" fontId="2" fillId="0" borderId="52" xfId="0" applyNumberFormat="1" applyFont="1" applyBorder="1" applyAlignment="1">
      <alignment vertical="center"/>
    </xf>
    <xf numFmtId="3" fontId="2" fillId="0" borderId="34" xfId="0" applyNumberFormat="1" applyFont="1" applyBorder="1" applyAlignment="1">
      <alignment vertical="center"/>
    </xf>
    <xf numFmtId="166" fontId="2" fillId="0" borderId="35" xfId="0" applyNumberFormat="1" applyFont="1" applyBorder="1" applyAlignment="1">
      <alignment horizontal="right" vertical="center" wrapText="1"/>
    </xf>
    <xf numFmtId="4" fontId="2" fillId="0" borderId="33" xfId="0" applyNumberFormat="1" applyFont="1" applyBorder="1" applyAlignment="1">
      <alignment horizontal="right" vertical="center" wrapText="1"/>
    </xf>
    <xf numFmtId="3" fontId="2" fillId="0" borderId="35" xfId="0" applyNumberFormat="1" applyFont="1" applyBorder="1" applyAlignment="1">
      <alignment vertical="center"/>
    </xf>
    <xf numFmtId="3" fontId="2" fillId="0" borderId="33" xfId="0" applyNumberFormat="1" applyFont="1" applyBorder="1" applyAlignment="1">
      <alignment vertical="center"/>
    </xf>
    <xf numFmtId="3" fontId="2" fillId="0" borderId="34" xfId="0" applyNumberFormat="1" applyFont="1" applyBorder="1" applyAlignment="1">
      <alignment vertical="center" wrapText="1"/>
    </xf>
    <xf numFmtId="4" fontId="2" fillId="0" borderId="34" xfId="0" applyNumberFormat="1" applyFont="1" applyBorder="1" applyAlignment="1">
      <alignment horizontal="right" vertical="center" wrapText="1"/>
    </xf>
    <xf numFmtId="3" fontId="2" fillId="0" borderId="46" xfId="0" applyNumberFormat="1" applyFont="1" applyBorder="1" applyAlignment="1">
      <alignment vertical="center"/>
    </xf>
    <xf numFmtId="4" fontId="2" fillId="0" borderId="28" xfId="0" applyNumberFormat="1" applyFont="1" applyBorder="1" applyAlignment="1">
      <alignment horizontal="right" vertical="center" wrapText="1"/>
    </xf>
    <xf numFmtId="4" fontId="2" fillId="0" borderId="28" xfId="0" applyNumberFormat="1" applyFont="1" applyBorder="1" applyAlignment="1">
      <alignment horizontal="right" vertical="center"/>
    </xf>
    <xf numFmtId="3" fontId="2" fillId="0" borderId="12" xfId="0" applyNumberFormat="1" applyFont="1" applyBorder="1" applyAlignment="1">
      <alignment vertical="center"/>
    </xf>
    <xf numFmtId="0" fontId="10" fillId="0" borderId="12" xfId="0" applyFont="1" applyBorder="1" applyAlignment="1">
      <alignment horizontal="right" vertical="center"/>
    </xf>
    <xf numFmtId="0" fontId="10" fillId="0" borderId="9" xfId="0" applyFont="1" applyBorder="1" applyAlignment="1">
      <alignment horizontal="left" vertical="center"/>
    </xf>
    <xf numFmtId="3" fontId="2" fillId="0" borderId="28" xfId="0" applyNumberFormat="1" applyFont="1" applyBorder="1" applyAlignment="1">
      <alignment vertical="center"/>
    </xf>
    <xf numFmtId="3" fontId="2" fillId="0" borderId="0" xfId="0" applyNumberFormat="1" applyFont="1" applyAlignment="1">
      <alignment vertical="center"/>
    </xf>
    <xf numFmtId="4" fontId="2" fillId="0" borderId="16" xfId="0" applyNumberFormat="1" applyFont="1" applyBorder="1" applyAlignment="1">
      <alignment horizontal="right" vertical="center" wrapText="1"/>
    </xf>
    <xf numFmtId="4" fontId="2" fillId="0" borderId="16" xfId="0" applyNumberFormat="1" applyFont="1" applyBorder="1" applyAlignment="1">
      <alignment horizontal="right" vertical="center"/>
    </xf>
    <xf numFmtId="3" fontId="2" fillId="0" borderId="18" xfId="0" applyNumberFormat="1" applyFont="1" applyBorder="1" applyAlignment="1">
      <alignment vertical="center"/>
    </xf>
    <xf numFmtId="4" fontId="2" fillId="0" borderId="45" xfId="0" applyNumberFormat="1" applyFont="1" applyBorder="1" applyAlignment="1">
      <alignment horizontal="right" vertical="center" wrapText="1"/>
    </xf>
    <xf numFmtId="4" fontId="2" fillId="0" borderId="17" xfId="0" applyNumberFormat="1" applyFont="1" applyBorder="1" applyAlignment="1">
      <alignment horizontal="right" vertical="center" wrapText="1"/>
    </xf>
    <xf numFmtId="3" fontId="2" fillId="0" borderId="14" xfId="0" applyNumberFormat="1" applyFont="1" applyBorder="1" applyAlignment="1">
      <alignment vertical="center" wrapText="1"/>
    </xf>
    <xf numFmtId="3" fontId="3" fillId="0" borderId="29" xfId="0" applyNumberFormat="1" applyFont="1" applyBorder="1" applyAlignment="1">
      <alignment horizontal="right" vertical="center" wrapText="1"/>
    </xf>
    <xf numFmtId="4" fontId="3" fillId="0" borderId="28" xfId="0" applyNumberFormat="1" applyFont="1" applyBorder="1" applyAlignment="1">
      <alignment horizontal="right" vertical="center" wrapText="1"/>
    </xf>
    <xf numFmtId="4" fontId="2" fillId="0" borderId="29" xfId="0" applyNumberFormat="1" applyFont="1" applyBorder="1" applyAlignment="1">
      <alignment horizontal="right" vertical="center" wrapText="1"/>
    </xf>
    <xf numFmtId="3" fontId="3" fillId="0" borderId="28" xfId="0" applyNumberFormat="1" applyFont="1" applyBorder="1" applyAlignment="1">
      <alignment horizontal="right" vertical="center" wrapText="1"/>
    </xf>
    <xf numFmtId="4" fontId="5" fillId="0" borderId="53" xfId="0" applyNumberFormat="1" applyFont="1" applyBorder="1" applyAlignment="1">
      <alignment horizontal="right" vertical="center" wrapText="1"/>
    </xf>
    <xf numFmtId="0" fontId="2" fillId="0" borderId="20" xfId="0" applyFont="1" applyBorder="1" applyAlignment="1">
      <alignment vertical="center"/>
    </xf>
    <xf numFmtId="0" fontId="2" fillId="0" borderId="0" xfId="0" applyFont="1" applyAlignment="1">
      <alignment vertical="center"/>
    </xf>
    <xf numFmtId="49" fontId="5"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vertical="center" wrapText="1"/>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4" fontId="16" fillId="0" borderId="0" xfId="0" applyNumberFormat="1" applyFont="1" applyAlignment="1">
      <alignment horizontal="right" vertical="center"/>
    </xf>
    <xf numFmtId="166" fontId="2" fillId="0" borderId="0" xfId="0" applyNumberFormat="1" applyFont="1" applyAlignment="1">
      <alignment horizontal="center" vertical="center"/>
    </xf>
    <xf numFmtId="165" fontId="2" fillId="0" borderId="0" xfId="0" applyNumberFormat="1" applyFont="1" applyAlignment="1">
      <alignment horizontal="right" vertical="center"/>
    </xf>
    <xf numFmtId="4" fontId="2" fillId="0" borderId="0" xfId="0" applyNumberFormat="1" applyFont="1" applyAlignment="1">
      <alignment horizontal="right" vertical="center"/>
    </xf>
    <xf numFmtId="167" fontId="2" fillId="0" borderId="0" xfId="0" applyNumberFormat="1" applyFont="1" applyAlignment="1">
      <alignment horizontal="right" vertical="center"/>
    </xf>
    <xf numFmtId="0" fontId="5" fillId="0" borderId="0" xfId="0" applyFont="1" applyAlignment="1">
      <alignment vertical="center"/>
    </xf>
    <xf numFmtId="166" fontId="15" fillId="0" borderId="0" xfId="0" applyNumberFormat="1" applyFont="1" applyAlignment="1">
      <alignment horizontal="center" vertical="center"/>
    </xf>
    <xf numFmtId="0" fontId="15" fillId="0" borderId="0" xfId="0" applyFont="1" applyAlignment="1">
      <alignment vertical="center" wrapText="1"/>
    </xf>
    <xf numFmtId="4" fontId="15" fillId="0" borderId="0" xfId="0" applyNumberFormat="1" applyFont="1" applyAlignment="1">
      <alignment horizontal="right" vertical="center"/>
    </xf>
    <xf numFmtId="0" fontId="12" fillId="0" borderId="0" xfId="0" applyFont="1" applyAlignment="1">
      <alignment vertical="center"/>
    </xf>
    <xf numFmtId="0" fontId="17" fillId="0" borderId="0" xfId="0" applyFont="1" applyAlignment="1">
      <alignment vertical="center"/>
    </xf>
    <xf numFmtId="0" fontId="17" fillId="0" borderId="0" xfId="0" applyFont="1" applyAlignment="1">
      <alignment vertical="center" wrapText="1"/>
    </xf>
    <xf numFmtId="4" fontId="17" fillId="0" borderId="0" xfId="0" applyNumberFormat="1" applyFont="1" applyAlignment="1">
      <alignment horizontal="right" vertical="center"/>
    </xf>
    <xf numFmtId="0" fontId="2" fillId="0" borderId="0" xfId="0" applyFont="1" applyAlignment="1" applyProtection="1">
      <alignment wrapText="1"/>
      <protection locked="0"/>
    </xf>
    <xf numFmtId="0" fontId="2" fillId="0" borderId="4" xfId="0" applyFont="1" applyBorder="1" applyAlignment="1" applyProtection="1">
      <alignment wrapText="1"/>
      <protection locked="0"/>
    </xf>
    <xf numFmtId="49" fontId="2" fillId="2" borderId="0" xfId="0" applyNumberFormat="1" applyFont="1" applyFill="1"/>
    <xf numFmtId="0" fontId="2" fillId="0" borderId="4" xfId="0" applyFont="1" applyBorder="1" applyProtection="1">
      <protection locked="0"/>
    </xf>
    <xf numFmtId="1" fontId="2" fillId="3" borderId="48" xfId="0" applyNumberFormat="1" applyFont="1" applyFill="1" applyBorder="1" applyAlignment="1">
      <alignment horizontal="center" vertical="center"/>
    </xf>
    <xf numFmtId="49" fontId="2" fillId="2" borderId="0" xfId="0" applyNumberFormat="1" applyFont="1" applyFill="1" applyAlignment="1">
      <alignment vertical="center" wrapText="1"/>
    </xf>
    <xf numFmtId="0" fontId="2" fillId="0" borderId="0" xfId="0" applyFont="1" applyAlignment="1" applyProtection="1">
      <alignment vertical="center" wrapText="1"/>
      <protection locked="0"/>
    </xf>
    <xf numFmtId="49" fontId="2" fillId="0" borderId="0" xfId="0" applyNumberFormat="1" applyFont="1" applyAlignment="1">
      <alignment vertical="center" wrapText="1"/>
    </xf>
    <xf numFmtId="49" fontId="11" fillId="2" borderId="17" xfId="0" applyNumberFormat="1" applyFont="1" applyFill="1" applyBorder="1"/>
    <xf numFmtId="0" fontId="20" fillId="0" borderId="0" xfId="0" applyFont="1" applyProtection="1">
      <protection locked="0"/>
    </xf>
    <xf numFmtId="2" fontId="20" fillId="0" borderId="0" xfId="0" applyNumberFormat="1" applyFont="1" applyProtection="1">
      <protection locked="0"/>
    </xf>
    <xf numFmtId="0" fontId="18" fillId="0" borderId="0" xfId="0" applyFont="1" applyProtection="1">
      <protection locked="0"/>
    </xf>
    <xf numFmtId="2" fontId="18"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11" fillId="2" borderId="17" xfId="0" applyNumberFormat="1" applyFont="1" applyFill="1" applyBorder="1" applyAlignment="1">
      <alignment vertical="center" wrapText="1"/>
    </xf>
    <xf numFmtId="49" fontId="11" fillId="2" borderId="17" xfId="0" applyNumberFormat="1" applyFont="1" applyFill="1" applyBorder="1" applyAlignment="1">
      <alignment vertical="center"/>
    </xf>
    <xf numFmtId="0" fontId="2" fillId="0" borderId="0" xfId="0" applyFont="1" applyAlignment="1" applyProtection="1">
      <alignment vertical="center"/>
      <protection locked="0"/>
    </xf>
    <xf numFmtId="49" fontId="2" fillId="3" borderId="49" xfId="0" applyNumberFormat="1" applyFont="1" applyFill="1" applyBorder="1" applyAlignment="1">
      <alignment vertical="center" wrapText="1"/>
    </xf>
    <xf numFmtId="1" fontId="2" fillId="3" borderId="32" xfId="0" applyNumberFormat="1" applyFont="1" applyFill="1" applyBorder="1" applyAlignment="1">
      <alignment vertical="center"/>
    </xf>
    <xf numFmtId="166" fontId="2" fillId="0" borderId="0" xfId="0" applyNumberFormat="1" applyFont="1" applyAlignment="1">
      <alignment vertical="center"/>
    </xf>
    <xf numFmtId="0" fontId="16" fillId="0" borderId="0" xfId="0" applyFont="1" applyAlignment="1">
      <alignment horizontal="left" vertical="top" wrapText="1"/>
    </xf>
    <xf numFmtId="49" fontId="2" fillId="2" borderId="0" xfId="0" applyNumberFormat="1" applyFont="1" applyFill="1" applyAlignment="1">
      <alignment horizontal="left" vertical="top" wrapText="1"/>
    </xf>
    <xf numFmtId="49" fontId="2" fillId="4" borderId="0" xfId="0" applyNumberFormat="1" applyFont="1" applyFill="1" applyAlignment="1">
      <alignment horizontal="left" vertical="top" wrapText="1"/>
    </xf>
    <xf numFmtId="1" fontId="2" fillId="3" borderId="48" xfId="0" applyNumberFormat="1" applyFont="1" applyFill="1" applyBorder="1" applyAlignment="1">
      <alignment horizontal="left" vertical="top" wrapText="1"/>
    </xf>
    <xf numFmtId="49" fontId="2" fillId="2" borderId="17" xfId="0" applyNumberFormat="1" applyFont="1" applyFill="1" applyBorder="1" applyAlignment="1">
      <alignment horizontal="left" vertical="top" wrapText="1"/>
    </xf>
    <xf numFmtId="0" fontId="15" fillId="0" borderId="0" xfId="0" applyFont="1" applyAlignment="1">
      <alignment horizontal="left" vertical="top" wrapText="1"/>
    </xf>
    <xf numFmtId="0" fontId="2" fillId="5" borderId="0" xfId="0" applyFont="1" applyFill="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left" vertical="top" wrapText="1"/>
      <protection locked="0"/>
    </xf>
    <xf numFmtId="166" fontId="21" fillId="0" borderId="0" xfId="0" applyNumberFormat="1" applyFont="1" applyAlignment="1">
      <alignment horizontal="center" vertical="center"/>
    </xf>
    <xf numFmtId="0" fontId="21" fillId="0" borderId="0" xfId="0" applyFont="1" applyAlignment="1">
      <alignment vertical="center"/>
    </xf>
    <xf numFmtId="4" fontId="21" fillId="0" borderId="0" xfId="0" applyNumberFormat="1"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4" fontId="22" fillId="0" borderId="0" xfId="0" applyNumberFormat="1" applyFont="1" applyAlignment="1">
      <alignment horizontal="right" vertical="center"/>
    </xf>
    <xf numFmtId="0" fontId="22" fillId="0" borderId="0" xfId="0" applyFont="1"/>
    <xf numFmtId="4" fontId="22" fillId="0" borderId="0" xfId="0" applyNumberFormat="1" applyFont="1"/>
    <xf numFmtId="0" fontId="3" fillId="0" borderId="0" xfId="0" applyFont="1"/>
    <xf numFmtId="0" fontId="23" fillId="0" borderId="0" xfId="0" applyFont="1"/>
    <xf numFmtId="4" fontId="23" fillId="0" borderId="0" xfId="0" applyNumberFormat="1" applyFont="1"/>
    <xf numFmtId="0" fontId="23" fillId="0" borderId="0" xfId="0" applyFont="1" applyAlignment="1">
      <alignment vertical="center"/>
    </xf>
    <xf numFmtId="4" fontId="23" fillId="0" borderId="0" xfId="0" applyNumberFormat="1" applyFont="1" applyAlignment="1">
      <alignment horizontal="right" vertical="center"/>
    </xf>
    <xf numFmtId="0" fontId="2" fillId="0" borderId="0" xfId="0" applyFont="1" applyAlignment="1">
      <alignment horizontal="left" vertical="top" wrapText="1"/>
    </xf>
    <xf numFmtId="4" fontId="25" fillId="5" borderId="0" xfId="0" applyNumberFormat="1" applyFont="1" applyFill="1" applyAlignment="1">
      <alignment horizontal="right" vertical="center"/>
    </xf>
    <xf numFmtId="167" fontId="2" fillId="5" borderId="0" xfId="0" applyNumberFormat="1" applyFont="1" applyFill="1" applyAlignment="1">
      <alignment horizontal="right" vertical="center"/>
    </xf>
    <xf numFmtId="4" fontId="2" fillId="5" borderId="0" xfId="0" applyNumberFormat="1" applyFont="1" applyFill="1" applyAlignment="1">
      <alignment horizontal="right" vertical="center"/>
    </xf>
    <xf numFmtId="49" fontId="2" fillId="2" borderId="0" xfId="0" applyNumberFormat="1" applyFont="1" applyFill="1" applyAlignment="1">
      <alignment wrapText="1"/>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xf>
    <xf numFmtId="49" fontId="11" fillId="2" borderId="17" xfId="0" applyNumberFormat="1" applyFont="1" applyFill="1" applyBorder="1" applyAlignment="1">
      <alignment wrapText="1"/>
    </xf>
    <xf numFmtId="166" fontId="16" fillId="0" borderId="0" xfId="0" applyNumberFormat="1" applyFont="1" applyAlignment="1">
      <alignment horizontal="center" vertical="center"/>
    </xf>
    <xf numFmtId="4" fontId="25" fillId="0" borderId="0" xfId="0" applyNumberFormat="1" applyFont="1" applyAlignment="1">
      <alignment horizontal="right" vertical="center"/>
    </xf>
    <xf numFmtId="169" fontId="2" fillId="0" borderId="0" xfId="0" applyNumberFormat="1" applyFont="1" applyAlignment="1">
      <alignment horizontal="right" vertical="center"/>
    </xf>
    <xf numFmtId="0" fontId="2" fillId="5" borderId="0" xfId="0" applyFont="1" applyFill="1" applyAlignment="1">
      <alignment vertical="center"/>
    </xf>
    <xf numFmtId="165" fontId="2" fillId="5" borderId="0" xfId="0" applyNumberFormat="1" applyFont="1" applyFill="1" applyAlignment="1">
      <alignment horizontal="right" vertical="center"/>
    </xf>
    <xf numFmtId="49" fontId="2" fillId="0" borderId="0" xfId="0" applyNumberFormat="1" applyFont="1" applyAlignment="1">
      <alignment horizontal="left" vertical="center" wrapText="1"/>
    </xf>
    <xf numFmtId="0" fontId="2" fillId="0" borderId="0" xfId="0" applyFont="1" applyAlignment="1">
      <alignment vertical="center" wrapText="1"/>
    </xf>
    <xf numFmtId="0" fontId="27" fillId="0" borderId="0" xfId="0" applyFont="1" applyAlignment="1">
      <alignment vertical="center" wrapText="1"/>
    </xf>
    <xf numFmtId="164" fontId="3" fillId="0" borderId="25" xfId="0" applyNumberFormat="1" applyFont="1" applyBorder="1" applyAlignment="1">
      <alignment horizontal="left" vertical="center" wrapText="1"/>
    </xf>
    <xf numFmtId="164" fontId="3" fillId="0" borderId="8" xfId="0" applyNumberFormat="1" applyFont="1" applyBorder="1" applyAlignment="1">
      <alignment horizontal="left" vertical="center" wrapText="1"/>
    </xf>
    <xf numFmtId="164" fontId="3" fillId="0" borderId="5" xfId="0" applyNumberFormat="1" applyFont="1" applyBorder="1" applyAlignment="1">
      <alignment horizontal="left" vertical="center" wrapText="1"/>
    </xf>
    <xf numFmtId="164" fontId="3" fillId="0" borderId="38" xfId="0" applyNumberFormat="1" applyFont="1" applyBorder="1" applyAlignment="1">
      <alignment horizontal="left" vertical="center" wrapText="1"/>
    </xf>
    <xf numFmtId="164" fontId="3" fillId="0" borderId="0" xfId="0" applyNumberFormat="1" applyFont="1" applyAlignment="1">
      <alignment horizontal="left" vertical="center" wrapText="1"/>
    </xf>
    <xf numFmtId="164" fontId="3" fillId="0" borderId="7" xfId="0" applyNumberFormat="1" applyFont="1" applyBorder="1" applyAlignment="1">
      <alignment horizontal="left" vertical="center" wrapText="1"/>
    </xf>
    <xf numFmtId="164" fontId="7" fillId="0" borderId="29" xfId="0" applyNumberFormat="1" applyFont="1" applyBorder="1" applyAlignment="1">
      <alignment horizontal="left" vertical="center" wrapText="1"/>
    </xf>
    <xf numFmtId="164" fontId="7" fillId="0" borderId="10" xfId="0" applyNumberFormat="1" applyFont="1" applyBorder="1" applyAlignment="1">
      <alignment horizontal="left" vertical="center" wrapText="1"/>
    </xf>
    <xf numFmtId="164" fontId="7" fillId="0" borderId="11" xfId="0" applyNumberFormat="1" applyFont="1" applyBorder="1" applyAlignment="1">
      <alignment horizontal="left" vertical="center" wrapText="1"/>
    </xf>
    <xf numFmtId="164" fontId="3" fillId="0" borderId="29" xfId="0" applyNumberFormat="1" applyFont="1" applyBorder="1" applyAlignment="1">
      <alignment horizontal="left" vertical="center" wrapText="1"/>
    </xf>
    <xf numFmtId="164" fontId="3" fillId="0" borderId="10" xfId="0" applyNumberFormat="1" applyFont="1" applyBorder="1" applyAlignment="1">
      <alignment horizontal="left" vertical="center" wrapText="1"/>
    </xf>
    <xf numFmtId="164" fontId="3" fillId="0" borderId="11" xfId="0" applyNumberFormat="1" applyFont="1" applyBorder="1" applyAlignment="1">
      <alignment horizontal="left" vertical="center" wrapText="1"/>
    </xf>
    <xf numFmtId="0" fontId="2" fillId="0" borderId="0" xfId="0" applyFont="1" applyAlignment="1" applyProtection="1">
      <alignment horizontal="left" wrapText="1"/>
      <protection locked="0"/>
    </xf>
    <xf numFmtId="164" fontId="3" fillId="0" borderId="25" xfId="0" applyNumberFormat="1" applyFont="1" applyBorder="1" applyAlignment="1">
      <alignment vertical="center" wrapText="1"/>
    </xf>
    <xf numFmtId="0" fontId="0" fillId="0" borderId="8" xfId="0" applyBorder="1" applyAlignment="1">
      <alignment vertical="center"/>
    </xf>
    <xf numFmtId="0" fontId="0" fillId="0" borderId="5" xfId="0" applyBorder="1" applyAlignment="1">
      <alignment vertical="center"/>
    </xf>
    <xf numFmtId="0" fontId="2" fillId="4" borderId="0" xfId="0" applyFont="1" applyFill="1" applyAlignment="1">
      <alignment horizontal="left" vertical="center"/>
    </xf>
    <xf numFmtId="0" fontId="2" fillId="0" borderId="0" xfId="0" applyFont="1" applyAlignment="1">
      <alignment vertical="center"/>
    </xf>
    <xf numFmtId="49" fontId="2" fillId="4" borderId="0" xfId="0" applyNumberFormat="1" applyFont="1" applyFill="1" applyAlignment="1">
      <alignment horizontal="left" vertical="center"/>
    </xf>
  </cellXfs>
  <cellStyles count="15">
    <cellStyle name="Hypertextový odkaz 2" xfId="4" xr:uid="{0D30A867-42B1-44CE-B3A1-746A38D9E8EF}"/>
    <cellStyle name="Měna 2" xfId="5" xr:uid="{CE9F5B93-26BA-4654-B070-D7D349AB38E1}"/>
    <cellStyle name="Měna 2 2" xfId="11" xr:uid="{B1F68C33-35A9-4EEC-B891-6CED340FCDB9}"/>
    <cellStyle name="Měna 3" xfId="6" xr:uid="{3616A8FC-A5BA-4C36-8943-D74819D479B7}"/>
    <cellStyle name="Měna 3 2" xfId="12" xr:uid="{6CA65723-E4C7-48C3-B0EC-DAEE7045D63F}"/>
    <cellStyle name="Normální" xfId="0" builtinId="0"/>
    <cellStyle name="Normální 14" xfId="1" xr:uid="{00000000-0005-0000-0000-000001000000}"/>
    <cellStyle name="Normální 14 2" xfId="13" xr:uid="{FC538542-EB29-4848-85A9-EC5A40B04670}"/>
    <cellStyle name="Normální 14 3" xfId="7" xr:uid="{C2969CFD-7382-4C79-A953-64C3D6CDE320}"/>
    <cellStyle name="Normální 16" xfId="2" xr:uid="{00000000-0005-0000-0000-000002000000}"/>
    <cellStyle name="Normální 16 2" xfId="14" xr:uid="{FA11534A-0F28-4960-80C1-90337B1CD14B}"/>
    <cellStyle name="Normální 16 3" xfId="8" xr:uid="{FD31C72D-CCD1-4999-8981-9201EB1410E8}"/>
    <cellStyle name="Normální 2" xfId="9" xr:uid="{AF520739-2EB6-4A7D-9606-DF05A87825AF}"/>
    <cellStyle name="Normální 3" xfId="10" xr:uid="{9894668E-3354-411A-B55F-5280BEE891D5}"/>
    <cellStyle name="Normální 4" xfId="3" xr:uid="{00000000-0005-0000-0000-000003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131781</xdr:rowOff>
    </xdr:to>
    <xdr:sp macro="" textlink="">
      <xdr:nvSpPr>
        <xdr:cNvPr id="2" name="AutoShape 3" descr="VÃ½sledek obrÃ¡zku pro vex edr booster kit">
          <a:extLst>
            <a:ext uri="{FF2B5EF4-FFF2-40B4-BE49-F238E27FC236}">
              <a16:creationId xmlns:a16="http://schemas.microsoft.com/office/drawing/2014/main" id="{A4D646B6-9E1F-4E99-BE34-9EB58E21E675}"/>
            </a:ext>
          </a:extLst>
        </xdr:cNvPr>
        <xdr:cNvSpPr>
          <a:spLocks noChangeAspect="1" noChangeArrowheads="1"/>
        </xdr:cNvSpPr>
      </xdr:nvSpPr>
      <xdr:spPr bwMode="auto">
        <a:xfrm>
          <a:off x="1390650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42D903A5-17F6-4005-AC01-9CC2EA9D7F85}"/>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E1A4B232-F6EB-445A-909F-0759711646BE}"/>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9136F6D0-91D0-4986-BAAB-88B975A8E47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0C5B0F79-3F22-4C62-907A-4029AB4EA280}"/>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4816C726-D262-40AF-95F6-FD31D71F838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F3F1B09D-26D5-4214-B622-A85B46D0E90C}"/>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1B7706C8-01A1-4566-84EC-694B0C94BCD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A4162C2E-E512-46DB-9D6B-8DAB7EB6400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0E5C6736-DE1F-490E-BB4B-F102ABC3811C}"/>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BE1F9612-B888-46AD-8721-C9A5A3178FF4}"/>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7D1B75F8-F9FF-4703-BE7D-6159A4597CC1}"/>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813E052E-BE54-4EDA-9D72-898EEEEAE1B0}"/>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5276C7D0-A5FC-4B6F-9A4E-1952DA1D12B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E12B8551-0A9D-4BD2-B817-FB41D981DACD}"/>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7F9625F5-49C1-4038-AD3A-D3095B2B30FA}"/>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1177C9F-F437-4918-B9B6-5B6C1E2EA095}"/>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49635EEC-82D9-4E1B-B476-EDC00B0AED77}"/>
            </a:ext>
          </a:extLst>
        </xdr:cNvPr>
        <xdr:cNvSpPr>
          <a:spLocks noChangeAspect="1" noChangeArrowheads="1"/>
        </xdr:cNvSpPr>
      </xdr:nvSpPr>
      <xdr:spPr bwMode="auto">
        <a:xfrm>
          <a:off x="13906500" y="13858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6BB4969F-76DE-42C6-9F8A-DEBC9066D009}"/>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25F93368-212B-4B95-B366-54071F7C93B8}"/>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2F91B503-C42F-47B4-AED1-96448EB58BCB}"/>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B3324E81-9A4B-4071-B321-FFCE75B8DF6A}"/>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46EABF13-165D-424D-B2D7-0A28E8A2432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F68AD763-4FAA-4E2E-832B-567A8C76B8D8}"/>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17E22470-5022-47A1-9FFC-DFB03262C80D}"/>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C612039-74D5-4D4A-AAAB-3467F9298191}"/>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CD75EC7-E439-4DEC-BEAE-4D0378491DB5}"/>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69006C26-03F8-4559-B26B-0F2B9B86386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67F0D44F-577A-4C0A-9D6B-7CF493B8BB1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E8E1293-B21F-4BA2-9BF4-F5412405AE89}"/>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1A2BCB37-9C50-46F5-B03C-97904A78389F}"/>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DD258B87-D450-4064-B2FE-21F94FF37760}"/>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71C0860C-DCE0-4917-A813-0EE224A326E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0BDFE453-84E3-4A22-A131-6487745E1812}"/>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ACCFD192-300C-4F71-8493-DEED35D2614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1F660326-4DAA-4B66-9402-9916A6E105B7}"/>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BA5E856E-B6CE-4FE3-BFEF-978E00610792}"/>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C9BE4FE1-8775-4541-93E9-B6277CF5AC5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1B293B06-5533-4238-A9AC-79510F43879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2BE5C13F-A080-4408-A704-EC3E694D00EC}"/>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AF6ACBCF-D416-47BD-9B51-C2FA116E87E0}"/>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4729CEE8-BD35-4663-B776-CC29E5C7CAC7}"/>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CFFC2BA0-05F1-445A-9732-AE106EBC4239}"/>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9087E39A-35F6-4377-BD77-D37B7C2C10E5}"/>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5B3DD053-4E5D-4328-88DA-3EAE02356E8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08FA36B8-EA9F-44C2-A65A-2F7150D3C314}"/>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2AA72D1C-93EB-4B45-B875-DB7BBF1DBA0B}"/>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1F22EBE4-9E86-438D-92E1-4761F681A579}"/>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88A559C3-A9AA-4A8B-86A7-5C610F47A79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51" name="AutoShape 3" descr="VÃ½sledek obrÃ¡zku pro vex edr booster kit">
          <a:extLst>
            <a:ext uri="{FF2B5EF4-FFF2-40B4-BE49-F238E27FC236}">
              <a16:creationId xmlns:a16="http://schemas.microsoft.com/office/drawing/2014/main" id="{034EDC7B-5261-48CE-972D-4EE89E7E47B9}"/>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C496A326-38A4-4CA1-B2E8-4C5011BCEF7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8798707A-164C-4960-A153-5D2025C7421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54" name="AutoShape 3" descr="VÃ½sledek obrÃ¡zku pro vex edr booster kit">
          <a:extLst>
            <a:ext uri="{FF2B5EF4-FFF2-40B4-BE49-F238E27FC236}">
              <a16:creationId xmlns:a16="http://schemas.microsoft.com/office/drawing/2014/main" id="{325BA6A3-23C5-4249-B61A-95383436AD2B}"/>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08A8E27E-9551-4784-A612-45A7FFE220CB}"/>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446707DE-2C12-4956-A439-F227178A30FF}"/>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57" name="AutoShape 3" descr="VÃ½sledek obrÃ¡zku pro vex edr booster kit">
          <a:extLst>
            <a:ext uri="{FF2B5EF4-FFF2-40B4-BE49-F238E27FC236}">
              <a16:creationId xmlns:a16="http://schemas.microsoft.com/office/drawing/2014/main" id="{AB9B7A95-374A-46DD-B8DF-288D8C8D4E9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94611F19-03DB-4B82-883E-F1EBD2DF737E}"/>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539E3904-A1D6-4855-8D9E-8FBF5C820B33}"/>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5DED76BE-B3A6-4A24-BC8B-26222E861B74}"/>
            </a:ext>
          </a:extLst>
        </xdr:cNvPr>
        <xdr:cNvSpPr>
          <a:spLocks noChangeAspect="1" noChangeArrowheads="1"/>
        </xdr:cNvSpPr>
      </xdr:nvSpPr>
      <xdr:spPr bwMode="auto">
        <a:xfrm>
          <a:off x="13906500" y="8153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61" name="AutoShape 3" descr="VÃ½sledek obrÃ¡zku pro vex edr booster kit">
          <a:extLst>
            <a:ext uri="{FF2B5EF4-FFF2-40B4-BE49-F238E27FC236}">
              <a16:creationId xmlns:a16="http://schemas.microsoft.com/office/drawing/2014/main" id="{9ED6DFC6-16AD-4AB2-9E91-129E749E60B2}"/>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62" name="AutoShape 3" descr="VÃ½sledek obrÃ¡zku pro vex edr booster kit">
          <a:extLst>
            <a:ext uri="{FF2B5EF4-FFF2-40B4-BE49-F238E27FC236}">
              <a16:creationId xmlns:a16="http://schemas.microsoft.com/office/drawing/2014/main" id="{950BE591-67BC-4DC6-B095-7FD95101D8B8}"/>
            </a:ext>
          </a:extLst>
        </xdr:cNvPr>
        <xdr:cNvSpPr>
          <a:spLocks noChangeAspect="1" noChangeArrowheads="1"/>
        </xdr:cNvSpPr>
      </xdr:nvSpPr>
      <xdr:spPr bwMode="auto">
        <a:xfrm>
          <a:off x="13906500" y="8153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4371F864-BCC4-4BCF-A65F-D60629598072}"/>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D5C546AE-6926-49F8-91F7-5B275EE909FB}"/>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65" name="AutoShape 3" descr="VÃ½sledek obrÃ¡zku pro vex edr booster kit">
          <a:extLst>
            <a:ext uri="{FF2B5EF4-FFF2-40B4-BE49-F238E27FC236}">
              <a16:creationId xmlns:a16="http://schemas.microsoft.com/office/drawing/2014/main" id="{A3F9A1DD-7D16-4F46-9647-8672E8D0E86F}"/>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66" name="AutoShape 3" descr="VÃ½sledek obrÃ¡zku pro vex edr booster kit">
          <a:extLst>
            <a:ext uri="{FF2B5EF4-FFF2-40B4-BE49-F238E27FC236}">
              <a16:creationId xmlns:a16="http://schemas.microsoft.com/office/drawing/2014/main" id="{74049B00-12E5-41BD-A31A-DAFB9F9501D6}"/>
            </a:ext>
          </a:extLst>
        </xdr:cNvPr>
        <xdr:cNvSpPr>
          <a:spLocks noChangeAspect="1" noChangeArrowheads="1"/>
        </xdr:cNvSpPr>
      </xdr:nvSpPr>
      <xdr:spPr bwMode="auto">
        <a:xfrm>
          <a:off x="13906500" y="8658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60CB4D1F-471D-4346-A25F-7974CCAB7C4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531D85E-CBA9-437B-ACE4-6D8C66716594}"/>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69" name="AutoShape 3" descr="VÃ½sledek obrÃ¡zku pro vex edr booster kit">
          <a:extLst>
            <a:ext uri="{FF2B5EF4-FFF2-40B4-BE49-F238E27FC236}">
              <a16:creationId xmlns:a16="http://schemas.microsoft.com/office/drawing/2014/main" id="{07CB5B46-7AF7-4F79-B2E9-674D48052EBA}"/>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996E6320-7A46-4FD8-A392-1CD487258450}"/>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8A81310A-C5B5-4820-81D6-697C56E4FF39}"/>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17600309-7E5B-47A7-89FD-CD3B0F48E63C}"/>
            </a:ext>
          </a:extLst>
        </xdr:cNvPr>
        <xdr:cNvSpPr>
          <a:spLocks noChangeAspect="1" noChangeArrowheads="1"/>
        </xdr:cNvSpPr>
      </xdr:nvSpPr>
      <xdr:spPr bwMode="auto">
        <a:xfrm>
          <a:off x="13906500" y="9163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3" name="AutoShape 3" descr="VÃ½sledek obrÃ¡zku pro vex edr booster kit">
          <a:extLst>
            <a:ext uri="{FF2B5EF4-FFF2-40B4-BE49-F238E27FC236}">
              <a16:creationId xmlns:a16="http://schemas.microsoft.com/office/drawing/2014/main" id="{D08386BD-E32B-4626-B32B-01EC8A622F1D}"/>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74" name="AutoShape 3" descr="VÃ½sledek obrÃ¡zku pro vex edr booster kit">
          <a:extLst>
            <a:ext uri="{FF2B5EF4-FFF2-40B4-BE49-F238E27FC236}">
              <a16:creationId xmlns:a16="http://schemas.microsoft.com/office/drawing/2014/main" id="{30B5AAAD-206E-48C5-8A50-0B82492CC267}"/>
            </a:ext>
          </a:extLst>
        </xdr:cNvPr>
        <xdr:cNvSpPr>
          <a:spLocks noChangeAspect="1" noChangeArrowheads="1"/>
        </xdr:cNvSpPr>
      </xdr:nvSpPr>
      <xdr:spPr bwMode="auto">
        <a:xfrm>
          <a:off x="13906500" y="9163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86E1559-967B-41B5-BBF0-F272B230B42C}"/>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A4B85BE1-DFE0-4CC2-A5EC-392D33C38416}"/>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BAC50248-C4D1-49F1-AAAD-EA98F0D60750}"/>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C5251227-AC05-4867-8F26-072FE7CB5DB5}"/>
            </a:ext>
          </a:extLst>
        </xdr:cNvPr>
        <xdr:cNvSpPr>
          <a:spLocks noChangeAspect="1" noChangeArrowheads="1"/>
        </xdr:cNvSpPr>
      </xdr:nvSpPr>
      <xdr:spPr bwMode="auto">
        <a:xfrm>
          <a:off x="13906500" y="94964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EA15BD35-37B9-4ECA-88D9-8482337FB518}"/>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59516576-1A79-465E-A463-275BC26E373D}"/>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1" name="AutoShape 3" descr="VÃ½sledek obrÃ¡zku pro vex edr booster kit">
          <a:extLst>
            <a:ext uri="{FF2B5EF4-FFF2-40B4-BE49-F238E27FC236}">
              <a16:creationId xmlns:a16="http://schemas.microsoft.com/office/drawing/2014/main" id="{CAFDA870-0CAB-4392-810B-F1CD8F3586AB}"/>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2" name="AutoShape 3" descr="VÃ½sledek obrÃ¡zku pro vex edr booster kit">
          <a:extLst>
            <a:ext uri="{FF2B5EF4-FFF2-40B4-BE49-F238E27FC236}">
              <a16:creationId xmlns:a16="http://schemas.microsoft.com/office/drawing/2014/main" id="{21C5F084-9BFC-4511-870C-6E7C2206936C}"/>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7236F758-DC1C-430F-A14F-6425DFCEB722}"/>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84" name="AutoShape 3" descr="VÃ½sledek obrÃ¡zku pro vex edr booster kit">
          <a:extLst>
            <a:ext uri="{FF2B5EF4-FFF2-40B4-BE49-F238E27FC236}">
              <a16:creationId xmlns:a16="http://schemas.microsoft.com/office/drawing/2014/main" id="{5C316161-0026-499E-ABB9-6E9962D76681}"/>
            </a:ext>
          </a:extLst>
        </xdr:cNvPr>
        <xdr:cNvSpPr>
          <a:spLocks noChangeAspect="1" noChangeArrowheads="1"/>
        </xdr:cNvSpPr>
      </xdr:nvSpPr>
      <xdr:spPr bwMode="auto">
        <a:xfrm>
          <a:off x="13906500" y="10001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7B673DA7-7D06-4341-92AA-1A57B035E5B6}"/>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86" name="AutoShape 3" descr="VÃ½sledek obrÃ¡zku pro vex edr booster kit">
          <a:extLst>
            <a:ext uri="{FF2B5EF4-FFF2-40B4-BE49-F238E27FC236}">
              <a16:creationId xmlns:a16="http://schemas.microsoft.com/office/drawing/2014/main" id="{D36139F8-6808-47FE-8BD9-1D21CE2B060D}"/>
            </a:ext>
          </a:extLst>
        </xdr:cNvPr>
        <xdr:cNvSpPr>
          <a:spLocks noChangeAspect="1" noChangeArrowheads="1"/>
        </xdr:cNvSpPr>
      </xdr:nvSpPr>
      <xdr:spPr bwMode="auto">
        <a:xfrm>
          <a:off x="13906500" y="100012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08AD1F94-2FAE-4428-B19B-A33FC34B0761}"/>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0E85F701-EDAE-4A9B-AA51-550A6EB600F2}"/>
            </a:ext>
          </a:extLst>
        </xdr:cNvPr>
        <xdr:cNvSpPr>
          <a:spLocks noChangeAspect="1" noChangeArrowheads="1"/>
        </xdr:cNvSpPr>
      </xdr:nvSpPr>
      <xdr:spPr bwMode="auto">
        <a:xfrm>
          <a:off x="13906500" y="10172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89" name="AutoShape 3" descr="VÃ½sledek obrÃ¡zku pro vex edr booster kit">
          <a:extLst>
            <a:ext uri="{FF2B5EF4-FFF2-40B4-BE49-F238E27FC236}">
              <a16:creationId xmlns:a16="http://schemas.microsoft.com/office/drawing/2014/main" id="{D8576431-AEC7-47E6-A320-20E3F16D89D1}"/>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90" name="AutoShape 3" descr="VÃ½sledek obrÃ¡zku pro vex edr booster kit">
          <a:extLst>
            <a:ext uri="{FF2B5EF4-FFF2-40B4-BE49-F238E27FC236}">
              <a16:creationId xmlns:a16="http://schemas.microsoft.com/office/drawing/2014/main" id="{B9A79AD9-F5BE-4086-B5DD-E21C60179D75}"/>
            </a:ext>
          </a:extLst>
        </xdr:cNvPr>
        <xdr:cNvSpPr>
          <a:spLocks noChangeAspect="1" noChangeArrowheads="1"/>
        </xdr:cNvSpPr>
      </xdr:nvSpPr>
      <xdr:spPr bwMode="auto">
        <a:xfrm>
          <a:off x="13906500" y="10172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91" name="AutoShape 3" descr="VÃ½sledek obrÃ¡zku pro vex edr booster kit">
          <a:extLst>
            <a:ext uri="{FF2B5EF4-FFF2-40B4-BE49-F238E27FC236}">
              <a16:creationId xmlns:a16="http://schemas.microsoft.com/office/drawing/2014/main" id="{D46011D8-ECF7-4557-B9E7-78E0591E9B2B}"/>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92" name="AutoShape 3" descr="VÃ½sledek obrÃ¡zku pro vex edr booster kit">
          <a:extLst>
            <a:ext uri="{FF2B5EF4-FFF2-40B4-BE49-F238E27FC236}">
              <a16:creationId xmlns:a16="http://schemas.microsoft.com/office/drawing/2014/main" id="{FA3B7764-644D-44E8-AA07-8511108AD2E7}"/>
            </a:ext>
          </a:extLst>
        </xdr:cNvPr>
        <xdr:cNvSpPr>
          <a:spLocks noChangeAspect="1" noChangeArrowheads="1"/>
        </xdr:cNvSpPr>
      </xdr:nvSpPr>
      <xdr:spPr bwMode="auto">
        <a:xfrm>
          <a:off x="13906500" y="116776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93" name="AutoShape 3" descr="VÃ½sledek obrÃ¡zku pro vex edr booster kit">
          <a:extLst>
            <a:ext uri="{FF2B5EF4-FFF2-40B4-BE49-F238E27FC236}">
              <a16:creationId xmlns:a16="http://schemas.microsoft.com/office/drawing/2014/main" id="{739532C3-68EB-402C-A823-3411E73B13DE}"/>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94" name="AutoShape 3" descr="VÃ½sledek obrÃ¡zku pro vex edr booster kit">
          <a:extLst>
            <a:ext uri="{FF2B5EF4-FFF2-40B4-BE49-F238E27FC236}">
              <a16:creationId xmlns:a16="http://schemas.microsoft.com/office/drawing/2014/main" id="{69E41102-442A-47E1-8647-25B63F627588}"/>
            </a:ext>
          </a:extLst>
        </xdr:cNvPr>
        <xdr:cNvSpPr>
          <a:spLocks noChangeAspect="1" noChangeArrowheads="1"/>
        </xdr:cNvSpPr>
      </xdr:nvSpPr>
      <xdr:spPr bwMode="auto">
        <a:xfrm>
          <a:off x="13906500" y="116776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B922600B-8C66-4446-A6F3-7AD6C8F206BD}"/>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BE130AF9-479A-4127-A69D-B510D0423516}"/>
            </a:ext>
          </a:extLst>
        </xdr:cNvPr>
        <xdr:cNvSpPr>
          <a:spLocks noChangeAspect="1" noChangeArrowheads="1"/>
        </xdr:cNvSpPr>
      </xdr:nvSpPr>
      <xdr:spPr bwMode="auto">
        <a:xfrm>
          <a:off x="13906500" y="12182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97" name="AutoShape 3" descr="VÃ½sledek obrÃ¡zku pro vex edr booster kit">
          <a:extLst>
            <a:ext uri="{FF2B5EF4-FFF2-40B4-BE49-F238E27FC236}">
              <a16:creationId xmlns:a16="http://schemas.microsoft.com/office/drawing/2014/main" id="{01EE1A8A-9613-42B3-9AE1-594A6C7E5C94}"/>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3EA23135-7716-4FA3-829A-0E4F3AE54BF0}"/>
            </a:ext>
          </a:extLst>
        </xdr:cNvPr>
        <xdr:cNvSpPr>
          <a:spLocks noChangeAspect="1" noChangeArrowheads="1"/>
        </xdr:cNvSpPr>
      </xdr:nvSpPr>
      <xdr:spPr bwMode="auto">
        <a:xfrm>
          <a:off x="13906500" y="12182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99" name="AutoShape 3" descr="VÃ½sledek obrÃ¡zku pro vex edr booster kit">
          <a:extLst>
            <a:ext uri="{FF2B5EF4-FFF2-40B4-BE49-F238E27FC236}">
              <a16:creationId xmlns:a16="http://schemas.microsoft.com/office/drawing/2014/main" id="{AA724421-A42E-4504-9CA0-40D6D023EFCE}"/>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A65D0DE2-771C-4FAA-ADB2-F873CD5E2FB1}"/>
            </a:ext>
          </a:extLst>
        </xdr:cNvPr>
        <xdr:cNvSpPr>
          <a:spLocks noChangeAspect="1" noChangeArrowheads="1"/>
        </xdr:cNvSpPr>
      </xdr:nvSpPr>
      <xdr:spPr bwMode="auto">
        <a:xfrm>
          <a:off x="13906500" y="13020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01" name="AutoShape 3" descr="VÃ½sledek obrÃ¡zku pro vex edr booster kit">
          <a:extLst>
            <a:ext uri="{FF2B5EF4-FFF2-40B4-BE49-F238E27FC236}">
              <a16:creationId xmlns:a16="http://schemas.microsoft.com/office/drawing/2014/main" id="{D27B3ABC-7D4E-43BF-ADCC-4F12F83169C3}"/>
            </a:ext>
          </a:extLst>
        </xdr:cNvPr>
        <xdr:cNvSpPr>
          <a:spLocks noChangeAspect="1" noChangeArrowheads="1"/>
        </xdr:cNvSpPr>
      </xdr:nvSpPr>
      <xdr:spPr bwMode="auto">
        <a:xfrm>
          <a:off x="13906500" y="130206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9C389896-7ACA-43D6-A718-240F0299CF7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F671F7D-B52F-4303-86C9-800553A0F01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2E1A9A8F-D72B-4A96-B673-BE1E636BCBCC}"/>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5" name="AutoShape 3" descr="VÃ½sledek obrÃ¡zku pro vex edr booster kit">
          <a:extLst>
            <a:ext uri="{FF2B5EF4-FFF2-40B4-BE49-F238E27FC236}">
              <a16:creationId xmlns:a16="http://schemas.microsoft.com/office/drawing/2014/main" id="{2F1D82B7-5D70-4F61-B3AE-6938023218D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6" name="AutoShape 3" descr="VÃ½sledek obrÃ¡zku pro vex edr booster kit">
          <a:extLst>
            <a:ext uri="{FF2B5EF4-FFF2-40B4-BE49-F238E27FC236}">
              <a16:creationId xmlns:a16="http://schemas.microsoft.com/office/drawing/2014/main" id="{1796A01F-9179-4560-A954-D95897733F0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65B05BD3-39B4-4FF8-9449-5E3F6AEB4562}"/>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903A43D6-EB8D-417C-B6A7-497C7DA930BB}"/>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10808921-E10B-43CB-8D3F-BB081D2E199A}"/>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4F533680-DB35-4FFC-BB27-8ADC14A9D39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838549E1-C662-4CA1-A927-E1F98410A1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2" name="AutoShape 3" descr="VÃ½sledek obrÃ¡zku pro vex edr booster kit">
          <a:extLst>
            <a:ext uri="{FF2B5EF4-FFF2-40B4-BE49-F238E27FC236}">
              <a16:creationId xmlns:a16="http://schemas.microsoft.com/office/drawing/2014/main" id="{DD61A0CA-19DA-4CE5-944C-6C4F9DD4A57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3" name="AutoShape 3" descr="VÃ½sledek obrÃ¡zku pro vex edr booster kit">
          <a:extLst>
            <a:ext uri="{FF2B5EF4-FFF2-40B4-BE49-F238E27FC236}">
              <a16:creationId xmlns:a16="http://schemas.microsoft.com/office/drawing/2014/main" id="{EC0FD576-CB3D-4490-9111-EE579ECC3776}"/>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E59C767A-4FB2-4422-8449-6CB682C041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29D6ED05-9B55-438E-974B-9C7499535E5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29179AA4-34A4-4589-9F98-888F944DDC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71D976EE-0F33-4843-A66D-7AB7B842A6C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1E156AD9-B427-482D-9397-1EFA0F1DB8DF}"/>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119" name="AutoShape 3" descr="VÃ½sledek obrÃ¡zku pro vex edr booster kit">
          <a:extLst>
            <a:ext uri="{FF2B5EF4-FFF2-40B4-BE49-F238E27FC236}">
              <a16:creationId xmlns:a16="http://schemas.microsoft.com/office/drawing/2014/main" id="{74980A4C-2862-4698-B8A6-A9090C7D873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135590</xdr:rowOff>
    </xdr:to>
    <xdr:sp macro="" textlink="">
      <xdr:nvSpPr>
        <xdr:cNvPr id="2" name="AutoShape 3" descr="VÃ½sledek obrÃ¡zku pro vex edr booster kit">
          <a:extLst>
            <a:ext uri="{FF2B5EF4-FFF2-40B4-BE49-F238E27FC236}">
              <a16:creationId xmlns:a16="http://schemas.microsoft.com/office/drawing/2014/main" id="{B52D0686-AAE2-4553-A5BB-A15EBC59BC7C}"/>
            </a:ext>
          </a:extLst>
        </xdr:cNvPr>
        <xdr:cNvSpPr>
          <a:spLocks noChangeAspect="1" noChangeArrowheads="1"/>
        </xdr:cNvSpPr>
      </xdr:nvSpPr>
      <xdr:spPr bwMode="auto">
        <a:xfrm>
          <a:off x="13906500" y="2781300"/>
          <a:ext cx="304800" cy="3032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E0AB311-5CAF-40A6-AE0A-D1C64ADBDD0F}"/>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9AE61B4D-D857-48A2-B853-C96B342AA1F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E98E1D86-CD4D-4B34-B90A-E7096B8C7674}"/>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3603FEAB-2640-4EB9-AA6A-DC2FF4FB6FB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D6030D55-01E7-426D-930E-2DBB4709BC8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CD4AA1F9-65D9-4D6F-A888-082E39F07B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22AA455A-8325-4AC3-82AA-6062DBA06282}"/>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327D134-E69C-4949-B1EF-3178BF3B6ACB}"/>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12C144EF-10EF-4050-B1E4-B8FDC6C6C5B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29194143-C1F5-41F2-8F55-D7E7DC085737}"/>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58D10785-390A-4039-8B68-2BBAE0705F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591B062-81C1-4417-8FA6-E69A9DA490D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DFFB6384-9648-41DE-9BBE-866B551B1F3E}"/>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60AE004A-1782-41E7-BFA0-4304F208CD7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D46C5229-5362-435F-A22B-36AE7BE5291D}"/>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3E5A25C-11F0-4F34-A8B5-C9E6D20749A5}"/>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5A70C8A2-49C9-4F18-BB8F-6F1DBC84D280}"/>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EF71C978-F251-425E-A6CD-516C3A07CA3A}"/>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C2FAB9DC-1764-4C2B-82EF-FD715F550E05}"/>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9A4EE61A-6DBE-4747-8DE2-9780F85EF22B}"/>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DE384665-749D-431F-88B2-032F7A23FF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65D3FE2-440E-441B-9CA7-532F8D8DCFA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709BEBD0-1B40-4940-99BA-BF3164167A5D}"/>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97E0E19-2F13-4CCF-BEC1-922BA938AD0C}"/>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F48439BB-362B-45C2-9CA9-90A01D088B75}"/>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A9FD4A38-33AC-4798-94DF-52367D1787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E452196D-AF67-4092-A0F0-7EF44A9BB87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28EFDFA8-FA9C-4895-A68F-202A5EC05FFE}"/>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737FCCB4-B7CA-4834-B547-677DD80A8832}"/>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A0113CBE-D410-4232-8AE4-7766FF7DA9D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7D4BB672-526E-48E0-91BF-315CA06765B0}"/>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456EDA41-F729-499A-B7B5-3EB8C1DE32FC}"/>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6F718AB6-05F6-489C-B7D9-2DEF9C128A29}"/>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828D0AFF-7E5D-4D18-978C-B63ADD179827}"/>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0558250C-FEFA-40D3-A973-D07BFB140265}"/>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18702F2F-2262-4367-B384-59CE17953CA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82A21C7-97F7-4591-8827-9DCE3DC72FDC}"/>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B6020ABE-B027-47F4-95DB-C20E5B10254E}"/>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039612C6-AED3-4B6E-AB99-DC5BE315E460}"/>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A6EC6C5-27DB-439D-9638-1C3FECE71A09}"/>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C68AFC0C-FB1E-4C6C-8856-C128CA391632}"/>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3FC7BB40-8026-4575-9961-DA0490DDF7C1}"/>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8041360B-139C-435A-8080-ECDF9BD3B383}"/>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E97A182E-9A4C-4355-8EC9-D40B4E4C166A}"/>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F1CDBFD5-2367-4446-BE60-91A7C967B326}"/>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42B8AF0C-24AF-402B-874A-6A0CFFC6F7B9}"/>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E1692C6F-A232-4523-84D1-604139C31274}"/>
            </a:ext>
          </a:extLst>
        </xdr:cNvPr>
        <xdr:cNvSpPr>
          <a:spLocks noChangeAspect="1" noChangeArrowheads="1"/>
        </xdr:cNvSpPr>
      </xdr:nvSpPr>
      <xdr:spPr bwMode="auto">
        <a:xfrm>
          <a:off x="13906500" y="18878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5E95B587-206C-4C19-A329-E3C997B2E9F6}"/>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6877933-76E0-476C-A403-3CFEF4101FF0}"/>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7DE6002E-C55E-4AE2-A91A-A0529942850D}"/>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37D6818C-0679-41C9-8574-A622AEE8D25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B9845FA7-C3F2-40B5-B689-5B716323B5BF}"/>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A03FA5A4-E287-49F4-84AF-B4B2019E908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B9EF4034-EFC6-4F78-92E1-9697A2A0628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2A64289F-5BED-416A-A980-2CA9BF76E113}"/>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58" name="AutoShape 3" descr="VÃ½sledek obrÃ¡zku pro vex edr booster kit">
          <a:extLst>
            <a:ext uri="{FF2B5EF4-FFF2-40B4-BE49-F238E27FC236}">
              <a16:creationId xmlns:a16="http://schemas.microsoft.com/office/drawing/2014/main" id="{7665EBA0-3128-4BFF-8B12-EDAA55ADF2E4}"/>
            </a:ext>
          </a:extLst>
        </xdr:cNvPr>
        <xdr:cNvSpPr>
          <a:spLocks noChangeAspect="1" noChangeArrowheads="1"/>
        </xdr:cNvSpPr>
      </xdr:nvSpPr>
      <xdr:spPr bwMode="auto">
        <a:xfrm>
          <a:off x="1390650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FA5C5D90-8E9F-4B61-BAF6-4ABE0525E87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BD591DE8-B900-42E1-8285-808C7908B9CE}"/>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40A9C787-A849-45CC-B372-E7C58EF68D6F}"/>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4E51DCA3-AE17-477D-9613-39B4B22B57ED}"/>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08DB7E20-08FF-4459-A862-BC8F02023729}"/>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7041"/>
    <xdr:sp macro="" textlink="">
      <xdr:nvSpPr>
        <xdr:cNvPr id="64" name="AutoShape 3" descr="VÃ½sledek obrÃ¡zku pro vex edr booster kit">
          <a:extLst>
            <a:ext uri="{FF2B5EF4-FFF2-40B4-BE49-F238E27FC236}">
              <a16:creationId xmlns:a16="http://schemas.microsoft.com/office/drawing/2014/main" id="{3D94C73C-E415-4A09-B485-FDC053D54D3B}"/>
            </a:ext>
          </a:extLst>
        </xdr:cNvPr>
        <xdr:cNvSpPr>
          <a:spLocks noChangeAspect="1" noChangeArrowheads="1"/>
        </xdr:cNvSpPr>
      </xdr:nvSpPr>
      <xdr:spPr bwMode="auto">
        <a:xfrm>
          <a:off x="13906500" y="39624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4D4B873B-0903-4153-9A7B-7C55D75AABFA}"/>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B39DE81A-1FED-4BBD-AF5D-571A76C06820}"/>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2F9CD89-4A9E-4D0A-8BF7-C30E59BF051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C19E83BD-80EA-4303-AEF1-C264EE600407}"/>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854A383-829C-4BCF-BA93-42D73D37BFF5}"/>
            </a:ext>
          </a:extLst>
        </xdr:cNvPr>
        <xdr:cNvSpPr>
          <a:spLocks noChangeAspect="1" noChangeArrowheads="1"/>
        </xdr:cNvSpPr>
      </xdr:nvSpPr>
      <xdr:spPr bwMode="auto">
        <a:xfrm>
          <a:off x="13906500" y="54673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70" name="AutoShape 3" descr="VÃ½sledek obrÃ¡zku pro vex edr booster kit">
          <a:extLst>
            <a:ext uri="{FF2B5EF4-FFF2-40B4-BE49-F238E27FC236}">
              <a16:creationId xmlns:a16="http://schemas.microsoft.com/office/drawing/2014/main" id="{E9E3E154-038D-46ED-BC73-62B87AC230DD}"/>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7041"/>
    <xdr:sp macro="" textlink="">
      <xdr:nvSpPr>
        <xdr:cNvPr id="71" name="AutoShape 3" descr="VÃ½sledek obrÃ¡zku pro vex edr booster kit">
          <a:extLst>
            <a:ext uri="{FF2B5EF4-FFF2-40B4-BE49-F238E27FC236}">
              <a16:creationId xmlns:a16="http://schemas.microsoft.com/office/drawing/2014/main" id="{23C614D7-4C2C-4434-8E16-1221CFC31920}"/>
            </a:ext>
          </a:extLst>
        </xdr:cNvPr>
        <xdr:cNvSpPr>
          <a:spLocks noChangeAspect="1" noChangeArrowheads="1"/>
        </xdr:cNvSpPr>
      </xdr:nvSpPr>
      <xdr:spPr bwMode="auto">
        <a:xfrm>
          <a:off x="13906500" y="54673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2BFF3B4C-4DAD-4336-9C6D-9CEBC099D688}"/>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5478D041-E88A-4442-8DB0-2C54E25C1250}"/>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CFC55346-2BD8-4748-BD14-21173A300FA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D9F7C0BA-90D2-44B1-A90C-749D3BEFE571}"/>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E740D030-3290-4A86-8E1D-518BFE1EDB66}"/>
            </a:ext>
          </a:extLst>
        </xdr:cNvPr>
        <xdr:cNvSpPr>
          <a:spLocks noChangeAspect="1" noChangeArrowheads="1"/>
        </xdr:cNvSpPr>
      </xdr:nvSpPr>
      <xdr:spPr bwMode="auto">
        <a:xfrm>
          <a:off x="13906500" y="73152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77" name="AutoShape 3" descr="VÃ½sledek obrÃ¡zku pro vex edr booster kit">
          <a:extLst>
            <a:ext uri="{FF2B5EF4-FFF2-40B4-BE49-F238E27FC236}">
              <a16:creationId xmlns:a16="http://schemas.microsoft.com/office/drawing/2014/main" id="{DF1B0805-C6D7-4E3C-949E-67733A0FDDC5}"/>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7041"/>
    <xdr:sp macro="" textlink="">
      <xdr:nvSpPr>
        <xdr:cNvPr id="78" name="AutoShape 3" descr="VÃ½sledek obrÃ¡zku pro vex edr booster kit">
          <a:extLst>
            <a:ext uri="{FF2B5EF4-FFF2-40B4-BE49-F238E27FC236}">
              <a16:creationId xmlns:a16="http://schemas.microsoft.com/office/drawing/2014/main" id="{64D67939-D651-4BF3-B509-8C67F0F32D99}"/>
            </a:ext>
          </a:extLst>
        </xdr:cNvPr>
        <xdr:cNvSpPr>
          <a:spLocks noChangeAspect="1" noChangeArrowheads="1"/>
        </xdr:cNvSpPr>
      </xdr:nvSpPr>
      <xdr:spPr bwMode="auto">
        <a:xfrm>
          <a:off x="13906500" y="73152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79" name="AutoShape 3" descr="VÃ½sledek obrÃ¡zku pro vex edr booster kit">
          <a:extLst>
            <a:ext uri="{FF2B5EF4-FFF2-40B4-BE49-F238E27FC236}">
              <a16:creationId xmlns:a16="http://schemas.microsoft.com/office/drawing/2014/main" id="{1C0053D8-BDD3-4E74-8BDA-F984A6377C4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0" name="AutoShape 3" descr="VÃ½sledek obrÃ¡zku pro vex edr booster kit">
          <a:extLst>
            <a:ext uri="{FF2B5EF4-FFF2-40B4-BE49-F238E27FC236}">
              <a16:creationId xmlns:a16="http://schemas.microsoft.com/office/drawing/2014/main" id="{3FD94F08-2C22-47E7-BB98-7C7EF5B8C7D9}"/>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1" name="AutoShape 3" descr="VÃ½sledek obrÃ¡zku pro vex edr booster kit">
          <a:extLst>
            <a:ext uri="{FF2B5EF4-FFF2-40B4-BE49-F238E27FC236}">
              <a16:creationId xmlns:a16="http://schemas.microsoft.com/office/drawing/2014/main" id="{DAF5D3BB-4798-48C6-BFEA-6DE4C51B3866}"/>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2" name="AutoShape 3" descr="VÃ½sledek obrÃ¡zku pro vex edr booster kit">
          <a:extLst>
            <a:ext uri="{FF2B5EF4-FFF2-40B4-BE49-F238E27FC236}">
              <a16:creationId xmlns:a16="http://schemas.microsoft.com/office/drawing/2014/main" id="{B61B8BC6-023E-44D6-A702-9FDAA9BBF258}"/>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83" name="AutoShape 3" descr="VÃ½sledek obrÃ¡zku pro vex edr booster kit">
          <a:extLst>
            <a:ext uri="{FF2B5EF4-FFF2-40B4-BE49-F238E27FC236}">
              <a16:creationId xmlns:a16="http://schemas.microsoft.com/office/drawing/2014/main" id="{DC523BCE-8C9F-48D5-B474-73CC78F7DA83}"/>
            </a:ext>
          </a:extLst>
        </xdr:cNvPr>
        <xdr:cNvSpPr>
          <a:spLocks noChangeAspect="1" noChangeArrowheads="1"/>
        </xdr:cNvSpPr>
      </xdr:nvSpPr>
      <xdr:spPr bwMode="auto">
        <a:xfrm>
          <a:off x="13906500" y="7981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4" name="AutoShape 3" descr="VÃ½sledek obrÃ¡zku pro vex edr booster kit">
          <a:extLst>
            <a:ext uri="{FF2B5EF4-FFF2-40B4-BE49-F238E27FC236}">
              <a16:creationId xmlns:a16="http://schemas.microsoft.com/office/drawing/2014/main" id="{BF6D653C-0B60-4EB6-ACFF-36B7B0BD971D}"/>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7041"/>
    <xdr:sp macro="" textlink="">
      <xdr:nvSpPr>
        <xdr:cNvPr id="85" name="AutoShape 3" descr="VÃ½sledek obrÃ¡zku pro vex edr booster kit">
          <a:extLst>
            <a:ext uri="{FF2B5EF4-FFF2-40B4-BE49-F238E27FC236}">
              <a16:creationId xmlns:a16="http://schemas.microsoft.com/office/drawing/2014/main" id="{CA02DDB9-4A83-42DE-BEB9-BCB42F794FE6}"/>
            </a:ext>
          </a:extLst>
        </xdr:cNvPr>
        <xdr:cNvSpPr>
          <a:spLocks noChangeAspect="1" noChangeArrowheads="1"/>
        </xdr:cNvSpPr>
      </xdr:nvSpPr>
      <xdr:spPr bwMode="auto">
        <a:xfrm>
          <a:off x="13906500" y="7981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6" name="AutoShape 3" descr="VÃ½sledek obrÃ¡zku pro vex edr booster kit">
          <a:extLst>
            <a:ext uri="{FF2B5EF4-FFF2-40B4-BE49-F238E27FC236}">
              <a16:creationId xmlns:a16="http://schemas.microsoft.com/office/drawing/2014/main" id="{0D2CBB89-9C3D-4696-B44E-8B887F7486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7" name="AutoShape 3" descr="VÃ½sledek obrÃ¡zku pro vex edr booster kit">
          <a:extLst>
            <a:ext uri="{FF2B5EF4-FFF2-40B4-BE49-F238E27FC236}">
              <a16:creationId xmlns:a16="http://schemas.microsoft.com/office/drawing/2014/main" id="{D74543D8-882F-4095-AC04-81CAEFF3EE1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8" name="AutoShape 3" descr="VÃ½sledek obrÃ¡zku pro vex edr booster kit">
          <a:extLst>
            <a:ext uri="{FF2B5EF4-FFF2-40B4-BE49-F238E27FC236}">
              <a16:creationId xmlns:a16="http://schemas.microsoft.com/office/drawing/2014/main" id="{AF419F2B-F266-465C-ACDB-3DA4054D09E8}"/>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89" name="AutoShape 3" descr="VÃ½sledek obrÃ¡zku pro vex edr booster kit">
          <a:extLst>
            <a:ext uri="{FF2B5EF4-FFF2-40B4-BE49-F238E27FC236}">
              <a16:creationId xmlns:a16="http://schemas.microsoft.com/office/drawing/2014/main" id="{9C97637D-7A3E-40C2-9ED4-21F7096C6106}"/>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90" name="AutoShape 3" descr="VÃ½sledek obrÃ¡zku pro vex edr booster kit">
          <a:extLst>
            <a:ext uri="{FF2B5EF4-FFF2-40B4-BE49-F238E27FC236}">
              <a16:creationId xmlns:a16="http://schemas.microsoft.com/office/drawing/2014/main" id="{BC6DACAE-379D-435B-B003-36FBC53A9E8C}"/>
            </a:ext>
          </a:extLst>
        </xdr:cNvPr>
        <xdr:cNvSpPr>
          <a:spLocks noChangeAspect="1" noChangeArrowheads="1"/>
        </xdr:cNvSpPr>
      </xdr:nvSpPr>
      <xdr:spPr bwMode="auto">
        <a:xfrm>
          <a:off x="13906500" y="84867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91" name="AutoShape 3" descr="VÃ½sledek obrÃ¡zku pro vex edr booster kit">
          <a:extLst>
            <a:ext uri="{FF2B5EF4-FFF2-40B4-BE49-F238E27FC236}">
              <a16:creationId xmlns:a16="http://schemas.microsoft.com/office/drawing/2014/main" id="{6E01FCC6-BF8B-46F3-8A36-ECD5717DE56A}"/>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7041"/>
    <xdr:sp macro="" textlink="">
      <xdr:nvSpPr>
        <xdr:cNvPr id="92" name="AutoShape 3" descr="VÃ½sledek obrÃ¡zku pro vex edr booster kit">
          <a:extLst>
            <a:ext uri="{FF2B5EF4-FFF2-40B4-BE49-F238E27FC236}">
              <a16:creationId xmlns:a16="http://schemas.microsoft.com/office/drawing/2014/main" id="{A8DA9C25-5009-4852-994E-CF606DD85CD2}"/>
            </a:ext>
          </a:extLst>
        </xdr:cNvPr>
        <xdr:cNvSpPr>
          <a:spLocks noChangeAspect="1" noChangeArrowheads="1"/>
        </xdr:cNvSpPr>
      </xdr:nvSpPr>
      <xdr:spPr bwMode="auto">
        <a:xfrm>
          <a:off x="13906500" y="84867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3" name="AutoShape 3" descr="VÃ½sledek obrÃ¡zku pro vex edr booster kit">
          <a:extLst>
            <a:ext uri="{FF2B5EF4-FFF2-40B4-BE49-F238E27FC236}">
              <a16:creationId xmlns:a16="http://schemas.microsoft.com/office/drawing/2014/main" id="{494F583B-A38E-484F-95A5-C21AE468F1C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4" name="AutoShape 3" descr="VÃ½sledek obrÃ¡zku pro vex edr booster kit">
          <a:extLst>
            <a:ext uri="{FF2B5EF4-FFF2-40B4-BE49-F238E27FC236}">
              <a16:creationId xmlns:a16="http://schemas.microsoft.com/office/drawing/2014/main" id="{94E4628D-C147-4441-A2AF-BDE8A9671BF3}"/>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5" name="AutoShape 3" descr="VÃ½sledek obrÃ¡zku pro vex edr booster kit">
          <a:extLst>
            <a:ext uri="{FF2B5EF4-FFF2-40B4-BE49-F238E27FC236}">
              <a16:creationId xmlns:a16="http://schemas.microsoft.com/office/drawing/2014/main" id="{96558C23-1446-4A85-864C-FDFA2B857158}"/>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6" name="AutoShape 3" descr="VÃ½sledek obrÃ¡zku pro vex edr booster kit">
          <a:extLst>
            <a:ext uri="{FF2B5EF4-FFF2-40B4-BE49-F238E27FC236}">
              <a16:creationId xmlns:a16="http://schemas.microsoft.com/office/drawing/2014/main" id="{5E0FF99A-11F7-4552-92B7-8243AEED7664}"/>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97" name="AutoShape 3" descr="VÃ½sledek obrÃ¡zku pro vex edr booster kit">
          <a:extLst>
            <a:ext uri="{FF2B5EF4-FFF2-40B4-BE49-F238E27FC236}">
              <a16:creationId xmlns:a16="http://schemas.microsoft.com/office/drawing/2014/main" id="{A36DC819-01AC-4EDD-A1C0-5D8F0A121127}"/>
            </a:ext>
          </a:extLst>
        </xdr:cNvPr>
        <xdr:cNvSpPr>
          <a:spLocks noChangeAspect="1" noChangeArrowheads="1"/>
        </xdr:cNvSpPr>
      </xdr:nvSpPr>
      <xdr:spPr bwMode="auto">
        <a:xfrm>
          <a:off x="13906500" y="89916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98" name="AutoShape 3" descr="VÃ½sledek obrÃ¡zku pro vex edr booster kit">
          <a:extLst>
            <a:ext uri="{FF2B5EF4-FFF2-40B4-BE49-F238E27FC236}">
              <a16:creationId xmlns:a16="http://schemas.microsoft.com/office/drawing/2014/main" id="{F7706A3A-C7DE-4234-B73D-C4BB8A132DAE}"/>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7041"/>
    <xdr:sp macro="" textlink="">
      <xdr:nvSpPr>
        <xdr:cNvPr id="99" name="AutoShape 3" descr="VÃ½sledek obrÃ¡zku pro vex edr booster kit">
          <a:extLst>
            <a:ext uri="{FF2B5EF4-FFF2-40B4-BE49-F238E27FC236}">
              <a16:creationId xmlns:a16="http://schemas.microsoft.com/office/drawing/2014/main" id="{06D364BC-1D17-42BD-A51C-41A79D9DEC43}"/>
            </a:ext>
          </a:extLst>
        </xdr:cNvPr>
        <xdr:cNvSpPr>
          <a:spLocks noChangeAspect="1" noChangeArrowheads="1"/>
        </xdr:cNvSpPr>
      </xdr:nvSpPr>
      <xdr:spPr bwMode="auto">
        <a:xfrm>
          <a:off x="13906500" y="89916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0" name="AutoShape 3" descr="VÃ½sledek obrÃ¡zku pro vex edr booster kit">
          <a:extLst>
            <a:ext uri="{FF2B5EF4-FFF2-40B4-BE49-F238E27FC236}">
              <a16:creationId xmlns:a16="http://schemas.microsoft.com/office/drawing/2014/main" id="{679A60BE-DE4E-4EE3-9BC4-F31AD7FA7275}"/>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1" name="AutoShape 3" descr="VÃ½sledek obrÃ¡zku pro vex edr booster kit">
          <a:extLst>
            <a:ext uri="{FF2B5EF4-FFF2-40B4-BE49-F238E27FC236}">
              <a16:creationId xmlns:a16="http://schemas.microsoft.com/office/drawing/2014/main" id="{432DCCC3-71A1-4005-8D18-A0C861AEF343}"/>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2" name="AutoShape 3" descr="VÃ½sledek obrÃ¡zku pro vex edr booster kit">
          <a:extLst>
            <a:ext uri="{FF2B5EF4-FFF2-40B4-BE49-F238E27FC236}">
              <a16:creationId xmlns:a16="http://schemas.microsoft.com/office/drawing/2014/main" id="{E6F934EE-A3D5-4738-B006-5879F8B368AC}"/>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3" name="AutoShape 3" descr="VÃ½sledek obrÃ¡zku pro vex edr booster kit">
          <a:extLst>
            <a:ext uri="{FF2B5EF4-FFF2-40B4-BE49-F238E27FC236}">
              <a16:creationId xmlns:a16="http://schemas.microsoft.com/office/drawing/2014/main" id="{DCEEC4AA-0EF3-4162-A1CF-2B117A78ECC4}"/>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104" name="AutoShape 3" descr="VÃ½sledek obrÃ¡zku pro vex edr booster kit">
          <a:extLst>
            <a:ext uri="{FF2B5EF4-FFF2-40B4-BE49-F238E27FC236}">
              <a16:creationId xmlns:a16="http://schemas.microsoft.com/office/drawing/2014/main" id="{83AE89F2-C8D9-49A1-A085-936C3159D4C9}"/>
            </a:ext>
          </a:extLst>
        </xdr:cNvPr>
        <xdr:cNvSpPr>
          <a:spLocks noChangeAspect="1" noChangeArrowheads="1"/>
        </xdr:cNvSpPr>
      </xdr:nvSpPr>
      <xdr:spPr bwMode="auto">
        <a:xfrm>
          <a:off x="13906500" y="104965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105" name="AutoShape 3" descr="VÃ½sledek obrÃ¡zku pro vex edr booster kit">
          <a:extLst>
            <a:ext uri="{FF2B5EF4-FFF2-40B4-BE49-F238E27FC236}">
              <a16:creationId xmlns:a16="http://schemas.microsoft.com/office/drawing/2014/main" id="{2C6D088B-BF77-4D9E-AAF9-59BCDC795299}"/>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7041"/>
    <xdr:sp macro="" textlink="">
      <xdr:nvSpPr>
        <xdr:cNvPr id="106" name="AutoShape 3" descr="VÃ½sledek obrÃ¡zku pro vex edr booster kit">
          <a:extLst>
            <a:ext uri="{FF2B5EF4-FFF2-40B4-BE49-F238E27FC236}">
              <a16:creationId xmlns:a16="http://schemas.microsoft.com/office/drawing/2014/main" id="{5F6BA923-0EA1-41D6-A8A6-FF57ECF77D63}"/>
            </a:ext>
          </a:extLst>
        </xdr:cNvPr>
        <xdr:cNvSpPr>
          <a:spLocks noChangeAspect="1" noChangeArrowheads="1"/>
        </xdr:cNvSpPr>
      </xdr:nvSpPr>
      <xdr:spPr bwMode="auto">
        <a:xfrm>
          <a:off x="13906500" y="104965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7" name="AutoShape 3" descr="VÃ½sledek obrÃ¡zku pro vex edr booster kit">
          <a:extLst>
            <a:ext uri="{FF2B5EF4-FFF2-40B4-BE49-F238E27FC236}">
              <a16:creationId xmlns:a16="http://schemas.microsoft.com/office/drawing/2014/main" id="{D02BA064-C34D-44FA-B4DC-C14DF95DADB5}"/>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8" name="AutoShape 3" descr="VÃ½sledek obrÃ¡zku pro vex edr booster kit">
          <a:extLst>
            <a:ext uri="{FF2B5EF4-FFF2-40B4-BE49-F238E27FC236}">
              <a16:creationId xmlns:a16="http://schemas.microsoft.com/office/drawing/2014/main" id="{6AE13724-905A-4E89-A1A1-99012FC7444D}"/>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09" name="AutoShape 3" descr="VÃ½sledek obrÃ¡zku pro vex edr booster kit">
          <a:extLst>
            <a:ext uri="{FF2B5EF4-FFF2-40B4-BE49-F238E27FC236}">
              <a16:creationId xmlns:a16="http://schemas.microsoft.com/office/drawing/2014/main" id="{39D3ADC4-CC78-4410-801C-6E44A701EF5B}"/>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10" name="AutoShape 3" descr="VÃ½sledek obrÃ¡zku pro vex edr booster kit">
          <a:extLst>
            <a:ext uri="{FF2B5EF4-FFF2-40B4-BE49-F238E27FC236}">
              <a16:creationId xmlns:a16="http://schemas.microsoft.com/office/drawing/2014/main" id="{7CB69CB8-2AC0-4CF3-BF46-A2714471358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111" name="AutoShape 3" descr="VÃ½sledek obrÃ¡zku pro vex edr booster kit">
          <a:extLst>
            <a:ext uri="{FF2B5EF4-FFF2-40B4-BE49-F238E27FC236}">
              <a16:creationId xmlns:a16="http://schemas.microsoft.com/office/drawing/2014/main" id="{C6656DB1-46F2-4AFB-A1A8-DC9A047B5AC7}"/>
            </a:ext>
          </a:extLst>
        </xdr:cNvPr>
        <xdr:cNvSpPr>
          <a:spLocks noChangeAspect="1" noChangeArrowheads="1"/>
        </xdr:cNvSpPr>
      </xdr:nvSpPr>
      <xdr:spPr bwMode="auto">
        <a:xfrm>
          <a:off x="13906500" y="121729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112" name="AutoShape 3" descr="VÃ½sledek obrÃ¡zku pro vex edr booster kit">
          <a:extLst>
            <a:ext uri="{FF2B5EF4-FFF2-40B4-BE49-F238E27FC236}">
              <a16:creationId xmlns:a16="http://schemas.microsoft.com/office/drawing/2014/main" id="{744A08C6-DCB7-42E7-A3E8-F29E4381D06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7041"/>
    <xdr:sp macro="" textlink="">
      <xdr:nvSpPr>
        <xdr:cNvPr id="113" name="AutoShape 3" descr="VÃ½sledek obrÃ¡zku pro vex edr booster kit">
          <a:extLst>
            <a:ext uri="{FF2B5EF4-FFF2-40B4-BE49-F238E27FC236}">
              <a16:creationId xmlns:a16="http://schemas.microsoft.com/office/drawing/2014/main" id="{86EADB63-EF88-4EF1-9762-7046BA9572E3}"/>
            </a:ext>
          </a:extLst>
        </xdr:cNvPr>
        <xdr:cNvSpPr>
          <a:spLocks noChangeAspect="1" noChangeArrowheads="1"/>
        </xdr:cNvSpPr>
      </xdr:nvSpPr>
      <xdr:spPr bwMode="auto">
        <a:xfrm>
          <a:off x="13906500" y="121729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4" name="AutoShape 3" descr="VÃ½sledek obrÃ¡zku pro vex edr booster kit">
          <a:extLst>
            <a:ext uri="{FF2B5EF4-FFF2-40B4-BE49-F238E27FC236}">
              <a16:creationId xmlns:a16="http://schemas.microsoft.com/office/drawing/2014/main" id="{20A0222B-C814-41D9-958F-FA03A6CD2223}"/>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5" name="AutoShape 3" descr="VÃ½sledek obrÃ¡zku pro vex edr booster kit">
          <a:extLst>
            <a:ext uri="{FF2B5EF4-FFF2-40B4-BE49-F238E27FC236}">
              <a16:creationId xmlns:a16="http://schemas.microsoft.com/office/drawing/2014/main" id="{98B65EF8-595F-4F20-923D-BC578713C100}"/>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6" name="AutoShape 3" descr="VÃ½sledek obrÃ¡zku pro vex edr booster kit">
          <a:extLst>
            <a:ext uri="{FF2B5EF4-FFF2-40B4-BE49-F238E27FC236}">
              <a16:creationId xmlns:a16="http://schemas.microsoft.com/office/drawing/2014/main" id="{C6FAC45C-CD23-4F78-92F4-B83DA4D4E0C8}"/>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7" name="AutoShape 3" descr="VÃ½sledek obrÃ¡zku pro vex edr booster kit">
          <a:extLst>
            <a:ext uri="{FF2B5EF4-FFF2-40B4-BE49-F238E27FC236}">
              <a16:creationId xmlns:a16="http://schemas.microsoft.com/office/drawing/2014/main" id="{FB2C62AA-7A00-4506-AE82-E55992550EBF}"/>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118" name="AutoShape 3" descr="VÃ½sledek obrÃ¡zku pro vex edr booster kit">
          <a:extLst>
            <a:ext uri="{FF2B5EF4-FFF2-40B4-BE49-F238E27FC236}">
              <a16:creationId xmlns:a16="http://schemas.microsoft.com/office/drawing/2014/main" id="{AAA1275F-0E30-4CF7-8C72-3FFD079CA8E9}"/>
            </a:ext>
          </a:extLst>
        </xdr:cNvPr>
        <xdr:cNvSpPr>
          <a:spLocks noChangeAspect="1" noChangeArrowheads="1"/>
        </xdr:cNvSpPr>
      </xdr:nvSpPr>
      <xdr:spPr bwMode="auto">
        <a:xfrm>
          <a:off x="13906500" y="13677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119" name="AutoShape 3" descr="VÃ½sledek obrÃ¡zku pro vex edr booster kit">
          <a:extLst>
            <a:ext uri="{FF2B5EF4-FFF2-40B4-BE49-F238E27FC236}">
              <a16:creationId xmlns:a16="http://schemas.microsoft.com/office/drawing/2014/main" id="{5D1CCD24-EA43-4C51-A1A8-CD8A57560618}"/>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7041"/>
    <xdr:sp macro="" textlink="">
      <xdr:nvSpPr>
        <xdr:cNvPr id="120" name="AutoShape 3" descr="VÃ½sledek obrÃ¡zku pro vex edr booster kit">
          <a:extLst>
            <a:ext uri="{FF2B5EF4-FFF2-40B4-BE49-F238E27FC236}">
              <a16:creationId xmlns:a16="http://schemas.microsoft.com/office/drawing/2014/main" id="{8BA50AB6-7FB8-4249-87D8-2BB7409E1149}"/>
            </a:ext>
          </a:extLst>
        </xdr:cNvPr>
        <xdr:cNvSpPr>
          <a:spLocks noChangeAspect="1" noChangeArrowheads="1"/>
        </xdr:cNvSpPr>
      </xdr:nvSpPr>
      <xdr:spPr bwMode="auto">
        <a:xfrm>
          <a:off x="13906500" y="136779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1" name="AutoShape 3" descr="VÃ½sledek obrÃ¡zku pro vex edr booster kit">
          <a:extLst>
            <a:ext uri="{FF2B5EF4-FFF2-40B4-BE49-F238E27FC236}">
              <a16:creationId xmlns:a16="http://schemas.microsoft.com/office/drawing/2014/main" id="{3DC416BF-4D16-400E-A51B-6654D9103FCD}"/>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2" name="AutoShape 3" descr="VÃ½sledek obrÃ¡zku pro vex edr booster kit">
          <a:extLst>
            <a:ext uri="{FF2B5EF4-FFF2-40B4-BE49-F238E27FC236}">
              <a16:creationId xmlns:a16="http://schemas.microsoft.com/office/drawing/2014/main" id="{1A30C2FA-E727-4C80-BF0C-CB54F1790408}"/>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3" name="AutoShape 3" descr="VÃ½sledek obrÃ¡zku pro vex edr booster kit">
          <a:extLst>
            <a:ext uri="{FF2B5EF4-FFF2-40B4-BE49-F238E27FC236}">
              <a16:creationId xmlns:a16="http://schemas.microsoft.com/office/drawing/2014/main" id="{49866B34-0693-4436-8D20-DDBFF5FF9C4B}"/>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4" name="AutoShape 3" descr="VÃ½sledek obrÃ¡zku pro vex edr booster kit">
          <a:extLst>
            <a:ext uri="{FF2B5EF4-FFF2-40B4-BE49-F238E27FC236}">
              <a16:creationId xmlns:a16="http://schemas.microsoft.com/office/drawing/2014/main" id="{81422333-9501-4349-B732-A07974649ABF}"/>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125" name="AutoShape 3" descr="VÃ½sledek obrÃ¡zku pro vex edr booster kit">
          <a:extLst>
            <a:ext uri="{FF2B5EF4-FFF2-40B4-BE49-F238E27FC236}">
              <a16:creationId xmlns:a16="http://schemas.microsoft.com/office/drawing/2014/main" id="{D419D964-51E0-4695-9378-19BEBD786F1A}"/>
            </a:ext>
          </a:extLst>
        </xdr:cNvPr>
        <xdr:cNvSpPr>
          <a:spLocks noChangeAspect="1" noChangeArrowheads="1"/>
        </xdr:cNvSpPr>
      </xdr:nvSpPr>
      <xdr:spPr bwMode="auto">
        <a:xfrm>
          <a:off x="13906500" y="14849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26" name="AutoShape 3" descr="VÃ½sledek obrÃ¡zku pro vex edr booster kit">
          <a:extLst>
            <a:ext uri="{FF2B5EF4-FFF2-40B4-BE49-F238E27FC236}">
              <a16:creationId xmlns:a16="http://schemas.microsoft.com/office/drawing/2014/main" id="{F9104776-F7BA-4C52-A578-7F71C2B43CB6}"/>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7041"/>
    <xdr:sp macro="" textlink="">
      <xdr:nvSpPr>
        <xdr:cNvPr id="127" name="AutoShape 3" descr="VÃ½sledek obrÃ¡zku pro vex edr booster kit">
          <a:extLst>
            <a:ext uri="{FF2B5EF4-FFF2-40B4-BE49-F238E27FC236}">
              <a16:creationId xmlns:a16="http://schemas.microsoft.com/office/drawing/2014/main" id="{B94025F0-72B6-4191-9DC6-55C97A95CD5A}"/>
            </a:ext>
          </a:extLst>
        </xdr:cNvPr>
        <xdr:cNvSpPr>
          <a:spLocks noChangeAspect="1" noChangeArrowheads="1"/>
        </xdr:cNvSpPr>
      </xdr:nvSpPr>
      <xdr:spPr bwMode="auto">
        <a:xfrm>
          <a:off x="13906500" y="148494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8" name="AutoShape 3" descr="VÃ½sledek obrÃ¡zku pro vex edr booster kit">
          <a:extLst>
            <a:ext uri="{FF2B5EF4-FFF2-40B4-BE49-F238E27FC236}">
              <a16:creationId xmlns:a16="http://schemas.microsoft.com/office/drawing/2014/main" id="{407F34FF-1480-4A2E-B73D-53053127C83D}"/>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29" name="AutoShape 3" descr="VÃ½sledek obrÃ¡zku pro vex edr booster kit">
          <a:extLst>
            <a:ext uri="{FF2B5EF4-FFF2-40B4-BE49-F238E27FC236}">
              <a16:creationId xmlns:a16="http://schemas.microsoft.com/office/drawing/2014/main" id="{ADA5AF4F-4BDD-453C-9607-D33A4D6A347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0" name="AutoShape 3" descr="VÃ½sledek obrÃ¡zku pro vex edr booster kit">
          <a:extLst>
            <a:ext uri="{FF2B5EF4-FFF2-40B4-BE49-F238E27FC236}">
              <a16:creationId xmlns:a16="http://schemas.microsoft.com/office/drawing/2014/main" id="{FC4DF81D-6129-49AA-9217-1FD65B1F7F31}"/>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1" name="AutoShape 3" descr="VÃ½sledek obrÃ¡zku pro vex edr booster kit">
          <a:extLst>
            <a:ext uri="{FF2B5EF4-FFF2-40B4-BE49-F238E27FC236}">
              <a16:creationId xmlns:a16="http://schemas.microsoft.com/office/drawing/2014/main" id="{23D7255C-3273-4A2E-9639-E6543D473D6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132" name="AutoShape 3" descr="VÃ½sledek obrÃ¡zku pro vex edr booster kit">
          <a:extLst>
            <a:ext uri="{FF2B5EF4-FFF2-40B4-BE49-F238E27FC236}">
              <a16:creationId xmlns:a16="http://schemas.microsoft.com/office/drawing/2014/main" id="{26301A0E-F75C-4629-8C66-D723D923A5EB}"/>
            </a:ext>
          </a:extLst>
        </xdr:cNvPr>
        <xdr:cNvSpPr>
          <a:spLocks noChangeAspect="1" noChangeArrowheads="1"/>
        </xdr:cNvSpPr>
      </xdr:nvSpPr>
      <xdr:spPr bwMode="auto">
        <a:xfrm>
          <a:off x="13906500" y="16021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133" name="AutoShape 3" descr="VÃ½sledek obrÃ¡zku pro vex edr booster kit">
          <a:extLst>
            <a:ext uri="{FF2B5EF4-FFF2-40B4-BE49-F238E27FC236}">
              <a16:creationId xmlns:a16="http://schemas.microsoft.com/office/drawing/2014/main" id="{CA3640DC-6AAB-41F4-9360-4CECA074FFC6}"/>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7041"/>
    <xdr:sp macro="" textlink="">
      <xdr:nvSpPr>
        <xdr:cNvPr id="134" name="AutoShape 3" descr="VÃ½sledek obrÃ¡zku pro vex edr booster kit">
          <a:extLst>
            <a:ext uri="{FF2B5EF4-FFF2-40B4-BE49-F238E27FC236}">
              <a16:creationId xmlns:a16="http://schemas.microsoft.com/office/drawing/2014/main" id="{1B289DFE-0638-4C65-9656-188C6B742BD3}"/>
            </a:ext>
          </a:extLst>
        </xdr:cNvPr>
        <xdr:cNvSpPr>
          <a:spLocks noChangeAspect="1" noChangeArrowheads="1"/>
        </xdr:cNvSpPr>
      </xdr:nvSpPr>
      <xdr:spPr bwMode="auto">
        <a:xfrm>
          <a:off x="13906500" y="160210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5" name="AutoShape 3" descr="VÃ½sledek obrÃ¡zku pro vex edr booster kit">
          <a:extLst>
            <a:ext uri="{FF2B5EF4-FFF2-40B4-BE49-F238E27FC236}">
              <a16:creationId xmlns:a16="http://schemas.microsoft.com/office/drawing/2014/main" id="{558A0187-E3F3-45C5-8F68-71587AEBF0D0}"/>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6" name="AutoShape 3" descr="VÃ½sledek obrÃ¡zku pro vex edr booster kit">
          <a:extLst>
            <a:ext uri="{FF2B5EF4-FFF2-40B4-BE49-F238E27FC236}">
              <a16:creationId xmlns:a16="http://schemas.microsoft.com/office/drawing/2014/main" id="{60FAF575-B522-424E-BF28-B45F3288B255}"/>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7" name="AutoShape 3" descr="VÃ½sledek obrÃ¡zku pro vex edr booster kit">
          <a:extLst>
            <a:ext uri="{FF2B5EF4-FFF2-40B4-BE49-F238E27FC236}">
              <a16:creationId xmlns:a16="http://schemas.microsoft.com/office/drawing/2014/main" id="{26F00ACD-C1D0-44CC-9F6B-2AC4450A0CC8}"/>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8" name="AutoShape 3" descr="VÃ½sledek obrÃ¡zku pro vex edr booster kit">
          <a:extLst>
            <a:ext uri="{FF2B5EF4-FFF2-40B4-BE49-F238E27FC236}">
              <a16:creationId xmlns:a16="http://schemas.microsoft.com/office/drawing/2014/main" id="{CABB5FB5-657B-44B7-AA64-0CD1B4A80452}"/>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139" name="AutoShape 3" descr="VÃ½sledek obrÃ¡zku pro vex edr booster kit">
          <a:extLst>
            <a:ext uri="{FF2B5EF4-FFF2-40B4-BE49-F238E27FC236}">
              <a16:creationId xmlns:a16="http://schemas.microsoft.com/office/drawing/2014/main" id="{6889AD0D-9546-4E70-9733-6B89C3E8911B}"/>
            </a:ext>
          </a:extLst>
        </xdr:cNvPr>
        <xdr:cNvSpPr>
          <a:spLocks noChangeAspect="1" noChangeArrowheads="1"/>
        </xdr:cNvSpPr>
      </xdr:nvSpPr>
      <xdr:spPr bwMode="auto">
        <a:xfrm>
          <a:off x="13906500" y="16525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140" name="AutoShape 3" descr="VÃ½sledek obrÃ¡zku pro vex edr booster kit">
          <a:extLst>
            <a:ext uri="{FF2B5EF4-FFF2-40B4-BE49-F238E27FC236}">
              <a16:creationId xmlns:a16="http://schemas.microsoft.com/office/drawing/2014/main" id="{95E62FE8-6AEA-4860-8D6C-17F0BD29E09F}"/>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7041"/>
    <xdr:sp macro="" textlink="">
      <xdr:nvSpPr>
        <xdr:cNvPr id="141" name="AutoShape 3" descr="VÃ½sledek obrÃ¡zku pro vex edr booster kit">
          <a:extLst>
            <a:ext uri="{FF2B5EF4-FFF2-40B4-BE49-F238E27FC236}">
              <a16:creationId xmlns:a16="http://schemas.microsoft.com/office/drawing/2014/main" id="{35E25539-8107-4C6A-B3E6-52CCF05C6509}"/>
            </a:ext>
          </a:extLst>
        </xdr:cNvPr>
        <xdr:cNvSpPr>
          <a:spLocks noChangeAspect="1" noChangeArrowheads="1"/>
        </xdr:cNvSpPr>
      </xdr:nvSpPr>
      <xdr:spPr bwMode="auto">
        <a:xfrm>
          <a:off x="13906500" y="1652587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2" name="AutoShape 3" descr="VÃ½sledek obrÃ¡zku pro vex edr booster kit">
          <a:extLst>
            <a:ext uri="{FF2B5EF4-FFF2-40B4-BE49-F238E27FC236}">
              <a16:creationId xmlns:a16="http://schemas.microsoft.com/office/drawing/2014/main" id="{0DFBC3A1-0E8D-4F52-985F-2485150D0A31}"/>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3" name="AutoShape 3" descr="VÃ½sledek obrÃ¡zku pro vex edr booster kit">
          <a:extLst>
            <a:ext uri="{FF2B5EF4-FFF2-40B4-BE49-F238E27FC236}">
              <a16:creationId xmlns:a16="http://schemas.microsoft.com/office/drawing/2014/main" id="{4353DA6B-1473-4B4B-ABAA-BD0711C3C6BE}"/>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4" name="AutoShape 3" descr="VÃ½sledek obrÃ¡zku pro vex edr booster kit">
          <a:extLst>
            <a:ext uri="{FF2B5EF4-FFF2-40B4-BE49-F238E27FC236}">
              <a16:creationId xmlns:a16="http://schemas.microsoft.com/office/drawing/2014/main" id="{47E96ACF-CFCA-4E25-883D-AA2AD9F5A7AC}"/>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5" name="AutoShape 3" descr="VÃ½sledek obrÃ¡zku pro vex edr booster kit">
          <a:extLst>
            <a:ext uri="{FF2B5EF4-FFF2-40B4-BE49-F238E27FC236}">
              <a16:creationId xmlns:a16="http://schemas.microsoft.com/office/drawing/2014/main" id="{A57221E9-4478-4741-AB51-5A40099BDA23}"/>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146" name="AutoShape 3" descr="VÃ½sledek obrÃ¡zku pro vex edr booster kit">
          <a:extLst>
            <a:ext uri="{FF2B5EF4-FFF2-40B4-BE49-F238E27FC236}">
              <a16:creationId xmlns:a16="http://schemas.microsoft.com/office/drawing/2014/main" id="{179319B0-965F-41F7-B56A-09D6D9B7B375}"/>
            </a:ext>
          </a:extLst>
        </xdr:cNvPr>
        <xdr:cNvSpPr>
          <a:spLocks noChangeAspect="1" noChangeArrowheads="1"/>
        </xdr:cNvSpPr>
      </xdr:nvSpPr>
      <xdr:spPr bwMode="auto">
        <a:xfrm>
          <a:off x="13906500" y="170307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7041"/>
    <xdr:sp macro="" textlink="">
      <xdr:nvSpPr>
        <xdr:cNvPr id="147" name="AutoShape 3" descr="VÃ½sledek obrÃ¡zku pro vex edr booster kit">
          <a:extLst>
            <a:ext uri="{FF2B5EF4-FFF2-40B4-BE49-F238E27FC236}">
              <a16:creationId xmlns:a16="http://schemas.microsoft.com/office/drawing/2014/main" id="{DCFF674A-EAF9-44F2-8AC0-8C2C16F3D0AC}"/>
            </a:ext>
          </a:extLst>
        </xdr:cNvPr>
        <xdr:cNvSpPr>
          <a:spLocks noChangeAspect="1" noChangeArrowheads="1"/>
        </xdr:cNvSpPr>
      </xdr:nvSpPr>
      <xdr:spPr bwMode="auto">
        <a:xfrm>
          <a:off x="13906500" y="170307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131782</xdr:rowOff>
    </xdr:to>
    <xdr:sp macro="" textlink="">
      <xdr:nvSpPr>
        <xdr:cNvPr id="2" name="AutoShape 3" descr="VÃ½sledek obrÃ¡zku pro vex edr booster kit">
          <a:extLst>
            <a:ext uri="{FF2B5EF4-FFF2-40B4-BE49-F238E27FC236}">
              <a16:creationId xmlns:a16="http://schemas.microsoft.com/office/drawing/2014/main" id="{B21B0693-88CE-4648-863C-8B65C26D73BC}"/>
            </a:ext>
          </a:extLst>
        </xdr:cNvPr>
        <xdr:cNvSpPr>
          <a:spLocks noChangeAspect="1" noChangeArrowheads="1"/>
        </xdr:cNvSpPr>
      </xdr:nvSpPr>
      <xdr:spPr bwMode="auto">
        <a:xfrm>
          <a:off x="13906500" y="2781300"/>
          <a:ext cx="304800" cy="3070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3" name="AutoShape 3" descr="VÃ½sledek obrÃ¡zku pro vex edr booster kit">
          <a:extLst>
            <a:ext uri="{FF2B5EF4-FFF2-40B4-BE49-F238E27FC236}">
              <a16:creationId xmlns:a16="http://schemas.microsoft.com/office/drawing/2014/main" id="{9BA186D7-8A2E-482B-BA17-D4541482C9DE}"/>
            </a:ext>
          </a:extLst>
        </xdr:cNvPr>
        <xdr:cNvSpPr>
          <a:spLocks noChangeAspect="1" noChangeArrowheads="1"/>
        </xdr:cNvSpPr>
      </xdr:nvSpPr>
      <xdr:spPr bwMode="auto">
        <a:xfrm>
          <a:off x="1390650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16</xdr:row>
      <xdr:rowOff>0</xdr:rowOff>
    </xdr:from>
    <xdr:ext cx="304800" cy="301326"/>
    <xdr:sp macro="" textlink="">
      <xdr:nvSpPr>
        <xdr:cNvPr id="4" name="AutoShape 3" descr="VÃ½sledek obrÃ¡zku pro vex edr booster kit">
          <a:extLst>
            <a:ext uri="{FF2B5EF4-FFF2-40B4-BE49-F238E27FC236}">
              <a16:creationId xmlns:a16="http://schemas.microsoft.com/office/drawing/2014/main" id="{08D49B33-9EDE-4812-A6C6-7365C4E025E7}"/>
            </a:ext>
          </a:extLst>
        </xdr:cNvPr>
        <xdr:cNvSpPr>
          <a:spLocks noChangeAspect="1" noChangeArrowheads="1"/>
        </xdr:cNvSpPr>
      </xdr:nvSpPr>
      <xdr:spPr bwMode="auto">
        <a:xfrm>
          <a:off x="13906500" y="39624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5" name="AutoShape 3" descr="VÃ½sledek obrÃ¡zku pro vex edr booster kit">
          <a:extLst>
            <a:ext uri="{FF2B5EF4-FFF2-40B4-BE49-F238E27FC236}">
              <a16:creationId xmlns:a16="http://schemas.microsoft.com/office/drawing/2014/main" id="{609CFBC6-35B4-43D7-A27C-859874ABAA10}"/>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17</xdr:row>
      <xdr:rowOff>0</xdr:rowOff>
    </xdr:from>
    <xdr:ext cx="304800" cy="301326"/>
    <xdr:sp macro="" textlink="">
      <xdr:nvSpPr>
        <xdr:cNvPr id="6" name="AutoShape 3" descr="VÃ½sledek obrÃ¡zku pro vex edr booster kit">
          <a:extLst>
            <a:ext uri="{FF2B5EF4-FFF2-40B4-BE49-F238E27FC236}">
              <a16:creationId xmlns:a16="http://schemas.microsoft.com/office/drawing/2014/main" id="{D3C87F30-6022-45AE-A446-42F65AE269AC}"/>
            </a:ext>
          </a:extLst>
        </xdr:cNvPr>
        <xdr:cNvSpPr>
          <a:spLocks noChangeAspect="1" noChangeArrowheads="1"/>
        </xdr:cNvSpPr>
      </xdr:nvSpPr>
      <xdr:spPr bwMode="auto">
        <a:xfrm>
          <a:off x="13906500" y="49720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82D5EE4-026B-4903-AB71-E9176EB8FCEC}"/>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18</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349F289D-0848-44BF-91B7-1E4576AABEE7}"/>
            </a:ext>
          </a:extLst>
        </xdr:cNvPr>
        <xdr:cNvSpPr>
          <a:spLocks noChangeAspect="1" noChangeArrowheads="1"/>
        </xdr:cNvSpPr>
      </xdr:nvSpPr>
      <xdr:spPr bwMode="auto">
        <a:xfrm>
          <a:off x="13906500" y="54768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EB00026E-5B61-4FC8-B96C-15205AA15FD2}"/>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19</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C740DFEA-5C60-4C25-91BD-FC1FC776EEA6}"/>
            </a:ext>
          </a:extLst>
        </xdr:cNvPr>
        <xdr:cNvSpPr>
          <a:spLocks noChangeAspect="1" noChangeArrowheads="1"/>
        </xdr:cNvSpPr>
      </xdr:nvSpPr>
      <xdr:spPr bwMode="auto">
        <a:xfrm>
          <a:off x="13906500" y="63150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1" name="AutoShape 3" descr="VÃ½sledek obrÃ¡zku pro vex edr booster kit">
          <a:extLst>
            <a:ext uri="{FF2B5EF4-FFF2-40B4-BE49-F238E27FC236}">
              <a16:creationId xmlns:a16="http://schemas.microsoft.com/office/drawing/2014/main" id="{D7D39F24-CB92-434A-A88D-BA591CD666D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20</xdr:row>
      <xdr:rowOff>0</xdr:rowOff>
    </xdr:from>
    <xdr:ext cx="304800" cy="301326"/>
    <xdr:sp macro="" textlink="">
      <xdr:nvSpPr>
        <xdr:cNvPr id="12" name="AutoShape 3" descr="VÃ½sledek obrÃ¡zku pro vex edr booster kit">
          <a:extLst>
            <a:ext uri="{FF2B5EF4-FFF2-40B4-BE49-F238E27FC236}">
              <a16:creationId xmlns:a16="http://schemas.microsoft.com/office/drawing/2014/main" id="{CFA2FAEF-FDF2-4F1A-8D7D-0940C385D5BB}"/>
            </a:ext>
          </a:extLst>
        </xdr:cNvPr>
        <xdr:cNvSpPr>
          <a:spLocks noChangeAspect="1" noChangeArrowheads="1"/>
        </xdr:cNvSpPr>
      </xdr:nvSpPr>
      <xdr:spPr bwMode="auto">
        <a:xfrm>
          <a:off x="13906500" y="7153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3" name="AutoShape 3" descr="VÃ½sledek obrÃ¡zku pro vex edr booster kit">
          <a:extLst>
            <a:ext uri="{FF2B5EF4-FFF2-40B4-BE49-F238E27FC236}">
              <a16:creationId xmlns:a16="http://schemas.microsoft.com/office/drawing/2014/main" id="{CFA35ECB-9B0B-4283-9A0C-3722694B0F9F}"/>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21</xdr:row>
      <xdr:rowOff>0</xdr:rowOff>
    </xdr:from>
    <xdr:ext cx="304800" cy="301326"/>
    <xdr:sp macro="" textlink="">
      <xdr:nvSpPr>
        <xdr:cNvPr id="14" name="AutoShape 3" descr="VÃ½sledek obrÃ¡zku pro vex edr booster kit">
          <a:extLst>
            <a:ext uri="{FF2B5EF4-FFF2-40B4-BE49-F238E27FC236}">
              <a16:creationId xmlns:a16="http://schemas.microsoft.com/office/drawing/2014/main" id="{02768A0A-EBC5-4BA0-ACB6-1B59972F1A5C}"/>
            </a:ext>
          </a:extLst>
        </xdr:cNvPr>
        <xdr:cNvSpPr>
          <a:spLocks noChangeAspect="1" noChangeArrowheads="1"/>
        </xdr:cNvSpPr>
      </xdr:nvSpPr>
      <xdr:spPr bwMode="auto">
        <a:xfrm>
          <a:off x="13906500" y="8658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5" name="AutoShape 3" descr="VÃ½sledek obrÃ¡zku pro vex edr booster kit">
          <a:extLst>
            <a:ext uri="{FF2B5EF4-FFF2-40B4-BE49-F238E27FC236}">
              <a16:creationId xmlns:a16="http://schemas.microsoft.com/office/drawing/2014/main" id="{E2B42566-EC58-4F29-BEF5-382B65A1189A}"/>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6" name="AutoShape 3" descr="VÃ½sledek obrÃ¡zku pro vex edr booster kit">
          <a:extLst>
            <a:ext uri="{FF2B5EF4-FFF2-40B4-BE49-F238E27FC236}">
              <a16:creationId xmlns:a16="http://schemas.microsoft.com/office/drawing/2014/main" id="{85DD9F3F-CB97-4F61-BDBC-08DD991C83B5}"/>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7" name="AutoShape 3" descr="VÃ½sledek obrÃ¡zku pro vex edr booster kit">
          <a:extLst>
            <a:ext uri="{FF2B5EF4-FFF2-40B4-BE49-F238E27FC236}">
              <a16:creationId xmlns:a16="http://schemas.microsoft.com/office/drawing/2014/main" id="{275AB259-CEDD-4488-8A6A-1F7D408DBB64}"/>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8" name="AutoShape 3" descr="VÃ½sledek obrÃ¡zku pro vex edr booster kit">
          <a:extLst>
            <a:ext uri="{FF2B5EF4-FFF2-40B4-BE49-F238E27FC236}">
              <a16:creationId xmlns:a16="http://schemas.microsoft.com/office/drawing/2014/main" id="{CA0FF151-BAF7-46C6-AFD4-EED52AE1237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19" name="AutoShape 3" descr="VÃ½sledek obrÃ¡zku pro vex edr booster kit">
          <a:extLst>
            <a:ext uri="{FF2B5EF4-FFF2-40B4-BE49-F238E27FC236}">
              <a16:creationId xmlns:a16="http://schemas.microsoft.com/office/drawing/2014/main" id="{E8D831D4-533B-452D-9046-8DC9B933644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0" name="AutoShape 3" descr="VÃ½sledek obrÃ¡zku pro vex edr booster kit">
          <a:extLst>
            <a:ext uri="{FF2B5EF4-FFF2-40B4-BE49-F238E27FC236}">
              <a16:creationId xmlns:a16="http://schemas.microsoft.com/office/drawing/2014/main" id="{D379D59F-54B2-4879-9752-858A798F62B1}"/>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1" name="AutoShape 3" descr="VÃ½sledek obrÃ¡zku pro vex edr booster kit">
          <a:extLst>
            <a:ext uri="{FF2B5EF4-FFF2-40B4-BE49-F238E27FC236}">
              <a16:creationId xmlns:a16="http://schemas.microsoft.com/office/drawing/2014/main" id="{D0D84699-D1D2-4CB2-823D-C95BF08925E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2" name="AutoShape 3" descr="VÃ½sledek obrÃ¡zku pro vex edr booster kit">
          <a:extLst>
            <a:ext uri="{FF2B5EF4-FFF2-40B4-BE49-F238E27FC236}">
              <a16:creationId xmlns:a16="http://schemas.microsoft.com/office/drawing/2014/main" id="{1B986C5F-F58B-42AA-BCE8-4E93B8B43984}"/>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3" name="AutoShape 3" descr="VÃ½sledek obrÃ¡zku pro vex edr booster kit">
          <a:extLst>
            <a:ext uri="{FF2B5EF4-FFF2-40B4-BE49-F238E27FC236}">
              <a16:creationId xmlns:a16="http://schemas.microsoft.com/office/drawing/2014/main" id="{43A74757-2F3F-477B-963D-2F0320CEDC4E}"/>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4" name="AutoShape 3" descr="VÃ½sledek obrÃ¡zku pro vex edr booster kit">
          <a:extLst>
            <a:ext uri="{FF2B5EF4-FFF2-40B4-BE49-F238E27FC236}">
              <a16:creationId xmlns:a16="http://schemas.microsoft.com/office/drawing/2014/main" id="{3B658741-3CA4-4B01-B3FA-201748C500E5}"/>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5" name="AutoShape 3" descr="VÃ½sledek obrÃ¡zku pro vex edr booster kit">
          <a:extLst>
            <a:ext uri="{FF2B5EF4-FFF2-40B4-BE49-F238E27FC236}">
              <a16:creationId xmlns:a16="http://schemas.microsoft.com/office/drawing/2014/main" id="{8B5280D8-148D-4EC3-A300-FB3BA1A7923D}"/>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6" name="AutoShape 3" descr="VÃ½sledek obrÃ¡zku pro vex edr booster kit">
          <a:extLst>
            <a:ext uri="{FF2B5EF4-FFF2-40B4-BE49-F238E27FC236}">
              <a16:creationId xmlns:a16="http://schemas.microsoft.com/office/drawing/2014/main" id="{FCFA7BB1-4504-4B7C-B227-5838BBB0D82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7" name="AutoShape 3" descr="VÃ½sledek obrÃ¡zku pro vex edr booster kit">
          <a:extLst>
            <a:ext uri="{FF2B5EF4-FFF2-40B4-BE49-F238E27FC236}">
              <a16:creationId xmlns:a16="http://schemas.microsoft.com/office/drawing/2014/main" id="{041B5DD4-14F3-477F-B3AC-EA4A2EA4DF97}"/>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28" name="AutoShape 3" descr="VÃ½sledek obrÃ¡zku pro vex edr booster kit">
          <a:extLst>
            <a:ext uri="{FF2B5EF4-FFF2-40B4-BE49-F238E27FC236}">
              <a16:creationId xmlns:a16="http://schemas.microsoft.com/office/drawing/2014/main" id="{B2B83B4F-56E9-4907-954F-1AD88C423AA9}"/>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29" name="AutoShape 3" descr="VÃ½sledek obrÃ¡zku pro vex edr booster kit">
          <a:extLst>
            <a:ext uri="{FF2B5EF4-FFF2-40B4-BE49-F238E27FC236}">
              <a16:creationId xmlns:a16="http://schemas.microsoft.com/office/drawing/2014/main" id="{064C5543-1E1F-4AF3-94BB-3369FFCDA45B}"/>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22</xdr:row>
      <xdr:rowOff>0</xdr:rowOff>
    </xdr:from>
    <xdr:ext cx="304800" cy="301326"/>
    <xdr:sp macro="" textlink="">
      <xdr:nvSpPr>
        <xdr:cNvPr id="30" name="AutoShape 3" descr="VÃ½sledek obrÃ¡zku pro vex edr booster kit">
          <a:extLst>
            <a:ext uri="{FF2B5EF4-FFF2-40B4-BE49-F238E27FC236}">
              <a16:creationId xmlns:a16="http://schemas.microsoft.com/office/drawing/2014/main" id="{E946EA1D-C339-4EC6-BD85-A2A4E6A12BB4}"/>
            </a:ext>
          </a:extLst>
        </xdr:cNvPr>
        <xdr:cNvSpPr>
          <a:spLocks noChangeAspect="1" noChangeArrowheads="1"/>
        </xdr:cNvSpPr>
      </xdr:nvSpPr>
      <xdr:spPr bwMode="auto">
        <a:xfrm>
          <a:off x="13906500" y="94964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31" name="AutoShape 3" descr="VÃ½sledek obrÃ¡zku pro vex edr booster kit">
          <a:extLst>
            <a:ext uri="{FF2B5EF4-FFF2-40B4-BE49-F238E27FC236}">
              <a16:creationId xmlns:a16="http://schemas.microsoft.com/office/drawing/2014/main" id="{08A415C6-9FD0-4886-A536-6AB650E16C43}"/>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23</xdr:row>
      <xdr:rowOff>0</xdr:rowOff>
    </xdr:from>
    <xdr:ext cx="304800" cy="301326"/>
    <xdr:sp macro="" textlink="">
      <xdr:nvSpPr>
        <xdr:cNvPr id="32" name="AutoShape 3" descr="VÃ½sledek obrÃ¡zku pro vex edr booster kit">
          <a:extLst>
            <a:ext uri="{FF2B5EF4-FFF2-40B4-BE49-F238E27FC236}">
              <a16:creationId xmlns:a16="http://schemas.microsoft.com/office/drawing/2014/main" id="{D7BB80F1-AA2F-4C03-A7A8-17178B6290A8}"/>
            </a:ext>
          </a:extLst>
        </xdr:cNvPr>
        <xdr:cNvSpPr>
          <a:spLocks noChangeAspect="1" noChangeArrowheads="1"/>
        </xdr:cNvSpPr>
      </xdr:nvSpPr>
      <xdr:spPr bwMode="auto">
        <a:xfrm>
          <a:off x="13906500" y="113442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3" name="AutoShape 3" descr="VÃ½sledek obrÃ¡zku pro vex edr booster kit">
          <a:extLst>
            <a:ext uri="{FF2B5EF4-FFF2-40B4-BE49-F238E27FC236}">
              <a16:creationId xmlns:a16="http://schemas.microsoft.com/office/drawing/2014/main" id="{C766D190-4665-493B-B4FB-D353DF076EF2}"/>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24</xdr:row>
      <xdr:rowOff>0</xdr:rowOff>
    </xdr:from>
    <xdr:ext cx="304800" cy="301326"/>
    <xdr:sp macro="" textlink="">
      <xdr:nvSpPr>
        <xdr:cNvPr id="34" name="AutoShape 3" descr="VÃ½sledek obrÃ¡zku pro vex edr booster kit">
          <a:extLst>
            <a:ext uri="{FF2B5EF4-FFF2-40B4-BE49-F238E27FC236}">
              <a16:creationId xmlns:a16="http://schemas.microsoft.com/office/drawing/2014/main" id="{FFDE6494-F45E-4704-9888-F303EE006F7A}"/>
            </a:ext>
          </a:extLst>
        </xdr:cNvPr>
        <xdr:cNvSpPr>
          <a:spLocks noChangeAspect="1" noChangeArrowheads="1"/>
        </xdr:cNvSpPr>
      </xdr:nvSpPr>
      <xdr:spPr bwMode="auto">
        <a:xfrm>
          <a:off x="13906500" y="123539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5" name="AutoShape 3" descr="VÃ½sledek obrÃ¡zku pro vex edr booster kit">
          <a:extLst>
            <a:ext uri="{FF2B5EF4-FFF2-40B4-BE49-F238E27FC236}">
              <a16:creationId xmlns:a16="http://schemas.microsoft.com/office/drawing/2014/main" id="{135BD6A2-FDB2-4DE3-89C0-4FC0FB5A99EB}"/>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25</xdr:row>
      <xdr:rowOff>0</xdr:rowOff>
    </xdr:from>
    <xdr:ext cx="304800" cy="301326"/>
    <xdr:sp macro="" textlink="">
      <xdr:nvSpPr>
        <xdr:cNvPr id="36" name="AutoShape 3" descr="VÃ½sledek obrÃ¡zku pro vex edr booster kit">
          <a:extLst>
            <a:ext uri="{FF2B5EF4-FFF2-40B4-BE49-F238E27FC236}">
              <a16:creationId xmlns:a16="http://schemas.microsoft.com/office/drawing/2014/main" id="{5C1D9973-5DC5-412A-AF4A-AA458D8D94DC}"/>
            </a:ext>
          </a:extLst>
        </xdr:cNvPr>
        <xdr:cNvSpPr>
          <a:spLocks noChangeAspect="1" noChangeArrowheads="1"/>
        </xdr:cNvSpPr>
      </xdr:nvSpPr>
      <xdr:spPr bwMode="auto">
        <a:xfrm>
          <a:off x="13906500" y="13525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7" name="AutoShape 3" descr="VÃ½sledek obrÃ¡zku pro vex edr booster kit">
          <a:extLst>
            <a:ext uri="{FF2B5EF4-FFF2-40B4-BE49-F238E27FC236}">
              <a16:creationId xmlns:a16="http://schemas.microsoft.com/office/drawing/2014/main" id="{87CE29D1-B804-4A9D-80D0-851ABDA4699C}"/>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26</xdr:row>
      <xdr:rowOff>0</xdr:rowOff>
    </xdr:from>
    <xdr:ext cx="304800" cy="301326"/>
    <xdr:sp macro="" textlink="">
      <xdr:nvSpPr>
        <xdr:cNvPr id="38" name="AutoShape 3" descr="VÃ½sledek obrÃ¡zku pro vex edr booster kit">
          <a:extLst>
            <a:ext uri="{FF2B5EF4-FFF2-40B4-BE49-F238E27FC236}">
              <a16:creationId xmlns:a16="http://schemas.microsoft.com/office/drawing/2014/main" id="{83125294-C4CD-4440-A024-C078E559DF1F}"/>
            </a:ext>
          </a:extLst>
        </xdr:cNvPr>
        <xdr:cNvSpPr>
          <a:spLocks noChangeAspect="1" noChangeArrowheads="1"/>
        </xdr:cNvSpPr>
      </xdr:nvSpPr>
      <xdr:spPr bwMode="auto">
        <a:xfrm>
          <a:off x="13906500" y="145351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39" name="AutoShape 3" descr="VÃ½sledek obrÃ¡zku pro vex edr booster kit">
          <a:extLst>
            <a:ext uri="{FF2B5EF4-FFF2-40B4-BE49-F238E27FC236}">
              <a16:creationId xmlns:a16="http://schemas.microsoft.com/office/drawing/2014/main" id="{DEAF9661-9FF3-4359-B79E-9AF265F6564B}"/>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27</xdr:row>
      <xdr:rowOff>0</xdr:rowOff>
    </xdr:from>
    <xdr:ext cx="304800" cy="301326"/>
    <xdr:sp macro="" textlink="">
      <xdr:nvSpPr>
        <xdr:cNvPr id="40" name="AutoShape 3" descr="VÃ½sledek obrÃ¡zku pro vex edr booster kit">
          <a:extLst>
            <a:ext uri="{FF2B5EF4-FFF2-40B4-BE49-F238E27FC236}">
              <a16:creationId xmlns:a16="http://schemas.microsoft.com/office/drawing/2014/main" id="{0DE496A3-48A0-4ECB-A5C0-38D32DAAF383}"/>
            </a:ext>
          </a:extLst>
        </xdr:cNvPr>
        <xdr:cNvSpPr>
          <a:spLocks noChangeAspect="1" noChangeArrowheads="1"/>
        </xdr:cNvSpPr>
      </xdr:nvSpPr>
      <xdr:spPr bwMode="auto">
        <a:xfrm>
          <a:off x="13906500" y="155448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1" name="AutoShape 3" descr="VÃ½sledek obrÃ¡zku pro vex edr booster kit">
          <a:extLst>
            <a:ext uri="{FF2B5EF4-FFF2-40B4-BE49-F238E27FC236}">
              <a16:creationId xmlns:a16="http://schemas.microsoft.com/office/drawing/2014/main" id="{B2EE33DB-1A4C-49F9-AF36-37B741703095}"/>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28</xdr:row>
      <xdr:rowOff>0</xdr:rowOff>
    </xdr:from>
    <xdr:ext cx="304800" cy="301326"/>
    <xdr:sp macro="" textlink="">
      <xdr:nvSpPr>
        <xdr:cNvPr id="42" name="AutoShape 3" descr="VÃ½sledek obrÃ¡zku pro vex edr booster kit">
          <a:extLst>
            <a:ext uri="{FF2B5EF4-FFF2-40B4-BE49-F238E27FC236}">
              <a16:creationId xmlns:a16="http://schemas.microsoft.com/office/drawing/2014/main" id="{B3531225-0DF0-4B4F-A828-FD0BF6680543}"/>
            </a:ext>
          </a:extLst>
        </xdr:cNvPr>
        <xdr:cNvSpPr>
          <a:spLocks noChangeAspect="1" noChangeArrowheads="1"/>
        </xdr:cNvSpPr>
      </xdr:nvSpPr>
      <xdr:spPr bwMode="auto">
        <a:xfrm>
          <a:off x="13906500" y="165544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3" name="AutoShape 3" descr="VÃ½sledek obrÃ¡zku pro vex edr booster kit">
          <a:extLst>
            <a:ext uri="{FF2B5EF4-FFF2-40B4-BE49-F238E27FC236}">
              <a16:creationId xmlns:a16="http://schemas.microsoft.com/office/drawing/2014/main" id="{54501599-9E3D-485A-823D-B2590BB005B4}"/>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29</xdr:row>
      <xdr:rowOff>0</xdr:rowOff>
    </xdr:from>
    <xdr:ext cx="304800" cy="301326"/>
    <xdr:sp macro="" textlink="">
      <xdr:nvSpPr>
        <xdr:cNvPr id="44" name="AutoShape 3" descr="VÃ½sledek obrÃ¡zku pro vex edr booster kit">
          <a:extLst>
            <a:ext uri="{FF2B5EF4-FFF2-40B4-BE49-F238E27FC236}">
              <a16:creationId xmlns:a16="http://schemas.microsoft.com/office/drawing/2014/main" id="{5FAE6AEE-C538-4479-955D-7B5893CDB3D3}"/>
            </a:ext>
          </a:extLst>
        </xdr:cNvPr>
        <xdr:cNvSpPr>
          <a:spLocks noChangeAspect="1" noChangeArrowheads="1"/>
        </xdr:cNvSpPr>
      </xdr:nvSpPr>
      <xdr:spPr bwMode="auto">
        <a:xfrm>
          <a:off x="13906500" y="175641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5" name="AutoShape 3" descr="VÃ½sledek obrÃ¡zku pro vex edr booster kit">
          <a:extLst>
            <a:ext uri="{FF2B5EF4-FFF2-40B4-BE49-F238E27FC236}">
              <a16:creationId xmlns:a16="http://schemas.microsoft.com/office/drawing/2014/main" id="{F9076BC1-74B6-4C09-AD8F-25764CBBB6E8}"/>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30</xdr:row>
      <xdr:rowOff>0</xdr:rowOff>
    </xdr:from>
    <xdr:ext cx="304800" cy="301326"/>
    <xdr:sp macro="" textlink="">
      <xdr:nvSpPr>
        <xdr:cNvPr id="46" name="AutoShape 3" descr="VÃ½sledek obrÃ¡zku pro vex edr booster kit">
          <a:extLst>
            <a:ext uri="{FF2B5EF4-FFF2-40B4-BE49-F238E27FC236}">
              <a16:creationId xmlns:a16="http://schemas.microsoft.com/office/drawing/2014/main" id="{8944FEE2-9E86-410B-9F16-B3AFCA167E32}"/>
            </a:ext>
          </a:extLst>
        </xdr:cNvPr>
        <xdr:cNvSpPr>
          <a:spLocks noChangeAspect="1" noChangeArrowheads="1"/>
        </xdr:cNvSpPr>
      </xdr:nvSpPr>
      <xdr:spPr bwMode="auto">
        <a:xfrm>
          <a:off x="13906500" y="182308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47" name="AutoShape 3" descr="VÃ½sledek obrÃ¡zku pro vex edr booster kit">
          <a:extLst>
            <a:ext uri="{FF2B5EF4-FFF2-40B4-BE49-F238E27FC236}">
              <a16:creationId xmlns:a16="http://schemas.microsoft.com/office/drawing/2014/main" id="{9B0B582D-64FC-40DF-9DF7-A3F7A2CA5AEA}"/>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31</xdr:row>
      <xdr:rowOff>0</xdr:rowOff>
    </xdr:from>
    <xdr:ext cx="304800" cy="301326"/>
    <xdr:sp macro="" textlink="">
      <xdr:nvSpPr>
        <xdr:cNvPr id="48" name="AutoShape 3" descr="VÃ½sledek obrÃ¡zku pro vex edr booster kit">
          <a:extLst>
            <a:ext uri="{FF2B5EF4-FFF2-40B4-BE49-F238E27FC236}">
              <a16:creationId xmlns:a16="http://schemas.microsoft.com/office/drawing/2014/main" id="{ABE763A9-5F44-4F0A-8712-16348562AE72}"/>
            </a:ext>
          </a:extLst>
        </xdr:cNvPr>
        <xdr:cNvSpPr>
          <a:spLocks noChangeAspect="1" noChangeArrowheads="1"/>
        </xdr:cNvSpPr>
      </xdr:nvSpPr>
      <xdr:spPr bwMode="auto">
        <a:xfrm>
          <a:off x="13906500" y="192405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49" name="AutoShape 3" descr="VÃ½sledek obrÃ¡zku pro vex edr booster kit">
          <a:extLst>
            <a:ext uri="{FF2B5EF4-FFF2-40B4-BE49-F238E27FC236}">
              <a16:creationId xmlns:a16="http://schemas.microsoft.com/office/drawing/2014/main" id="{52B84F81-5908-4C26-9AEC-2E2CDC14CF5E}"/>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32</xdr:row>
      <xdr:rowOff>0</xdr:rowOff>
    </xdr:from>
    <xdr:ext cx="304800" cy="301326"/>
    <xdr:sp macro="" textlink="">
      <xdr:nvSpPr>
        <xdr:cNvPr id="50" name="AutoShape 3" descr="VÃ½sledek obrÃ¡zku pro vex edr booster kit">
          <a:extLst>
            <a:ext uri="{FF2B5EF4-FFF2-40B4-BE49-F238E27FC236}">
              <a16:creationId xmlns:a16="http://schemas.microsoft.com/office/drawing/2014/main" id="{C227AA83-042F-43B9-BE09-795784E76102}"/>
            </a:ext>
          </a:extLst>
        </xdr:cNvPr>
        <xdr:cNvSpPr>
          <a:spLocks noChangeAspect="1" noChangeArrowheads="1"/>
        </xdr:cNvSpPr>
      </xdr:nvSpPr>
      <xdr:spPr bwMode="auto">
        <a:xfrm>
          <a:off x="13906500" y="199072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51" name="AutoShape 3" descr="VÃ½sledek obrÃ¡zku pro vex edr booster kit">
          <a:extLst>
            <a:ext uri="{FF2B5EF4-FFF2-40B4-BE49-F238E27FC236}">
              <a16:creationId xmlns:a16="http://schemas.microsoft.com/office/drawing/2014/main" id="{1EC28895-43EC-4331-BFFA-35A3F4A10529}"/>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33</xdr:row>
      <xdr:rowOff>0</xdr:rowOff>
    </xdr:from>
    <xdr:ext cx="304800" cy="301326"/>
    <xdr:sp macro="" textlink="">
      <xdr:nvSpPr>
        <xdr:cNvPr id="52" name="AutoShape 3" descr="VÃ½sledek obrÃ¡zku pro vex edr booster kit">
          <a:extLst>
            <a:ext uri="{FF2B5EF4-FFF2-40B4-BE49-F238E27FC236}">
              <a16:creationId xmlns:a16="http://schemas.microsoft.com/office/drawing/2014/main" id="{02560C62-537A-4281-A9CF-67B3576CEEC8}"/>
            </a:ext>
          </a:extLst>
        </xdr:cNvPr>
        <xdr:cNvSpPr>
          <a:spLocks noChangeAspect="1" noChangeArrowheads="1"/>
        </xdr:cNvSpPr>
      </xdr:nvSpPr>
      <xdr:spPr bwMode="auto">
        <a:xfrm>
          <a:off x="13906500" y="209169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53" name="AutoShape 3" descr="VÃ½sledek obrÃ¡zku pro vex edr booster kit">
          <a:extLst>
            <a:ext uri="{FF2B5EF4-FFF2-40B4-BE49-F238E27FC236}">
              <a16:creationId xmlns:a16="http://schemas.microsoft.com/office/drawing/2014/main" id="{19D0A049-0AF9-4302-8EE7-E51B08D1BC24}"/>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34</xdr:row>
      <xdr:rowOff>0</xdr:rowOff>
    </xdr:from>
    <xdr:ext cx="304800" cy="301326"/>
    <xdr:sp macro="" textlink="">
      <xdr:nvSpPr>
        <xdr:cNvPr id="54" name="AutoShape 3" descr="VÃ½sledek obrÃ¡zku pro vex edr booster kit">
          <a:extLst>
            <a:ext uri="{FF2B5EF4-FFF2-40B4-BE49-F238E27FC236}">
              <a16:creationId xmlns:a16="http://schemas.microsoft.com/office/drawing/2014/main" id="{9E15D0AF-2A64-4F65-AF64-48F355BBD238}"/>
            </a:ext>
          </a:extLst>
        </xdr:cNvPr>
        <xdr:cNvSpPr>
          <a:spLocks noChangeAspect="1" noChangeArrowheads="1"/>
        </xdr:cNvSpPr>
      </xdr:nvSpPr>
      <xdr:spPr bwMode="auto">
        <a:xfrm>
          <a:off x="13906500" y="220884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5" name="AutoShape 3" descr="VÃ½sledek obrÃ¡zku pro vex edr booster kit">
          <a:extLst>
            <a:ext uri="{FF2B5EF4-FFF2-40B4-BE49-F238E27FC236}">
              <a16:creationId xmlns:a16="http://schemas.microsoft.com/office/drawing/2014/main" id="{9D67D43F-45B0-4E2A-AC40-75AEA7CB9C1E}"/>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6" name="AutoShape 3" descr="VÃ½sledek obrÃ¡zku pro vex edr booster kit">
          <a:extLst>
            <a:ext uri="{FF2B5EF4-FFF2-40B4-BE49-F238E27FC236}">
              <a16:creationId xmlns:a16="http://schemas.microsoft.com/office/drawing/2014/main" id="{674BDB27-B151-4DFA-86BA-500537A48E9F}"/>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7" name="AutoShape 3" descr="VÃ½sledek obrÃ¡zku pro vex edr booster kit">
          <a:extLst>
            <a:ext uri="{FF2B5EF4-FFF2-40B4-BE49-F238E27FC236}">
              <a16:creationId xmlns:a16="http://schemas.microsoft.com/office/drawing/2014/main" id="{ABC005DE-92CF-479C-8506-5F4DFDA61A7A}"/>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35</xdr:row>
      <xdr:rowOff>0</xdr:rowOff>
    </xdr:from>
    <xdr:ext cx="304800" cy="301326"/>
    <xdr:sp macro="" textlink="">
      <xdr:nvSpPr>
        <xdr:cNvPr id="58" name="AutoShape 3" descr="VÃ½sledek obrÃ¡zku pro vex edr booster kit">
          <a:extLst>
            <a:ext uri="{FF2B5EF4-FFF2-40B4-BE49-F238E27FC236}">
              <a16:creationId xmlns:a16="http://schemas.microsoft.com/office/drawing/2014/main" id="{3730F09D-0F38-48D7-9257-18FC61E0BD87}"/>
            </a:ext>
          </a:extLst>
        </xdr:cNvPr>
        <xdr:cNvSpPr>
          <a:spLocks noChangeAspect="1" noChangeArrowheads="1"/>
        </xdr:cNvSpPr>
      </xdr:nvSpPr>
      <xdr:spPr bwMode="auto">
        <a:xfrm>
          <a:off x="13906500" y="230981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59" name="AutoShape 3" descr="VÃ½sledek obrÃ¡zku pro vex edr booster kit">
          <a:extLst>
            <a:ext uri="{FF2B5EF4-FFF2-40B4-BE49-F238E27FC236}">
              <a16:creationId xmlns:a16="http://schemas.microsoft.com/office/drawing/2014/main" id="{CEEF6455-A75E-4CE5-BB86-498626704D22}"/>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0" name="AutoShape 3" descr="VÃ½sledek obrÃ¡zku pro vex edr booster kit">
          <a:extLst>
            <a:ext uri="{FF2B5EF4-FFF2-40B4-BE49-F238E27FC236}">
              <a16:creationId xmlns:a16="http://schemas.microsoft.com/office/drawing/2014/main" id="{E37253F0-C04F-4229-B2DE-EE7FF869349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1" name="AutoShape 3" descr="VÃ½sledek obrÃ¡zku pro vex edr booster kit">
          <a:extLst>
            <a:ext uri="{FF2B5EF4-FFF2-40B4-BE49-F238E27FC236}">
              <a16:creationId xmlns:a16="http://schemas.microsoft.com/office/drawing/2014/main" id="{F6FB66EE-2A03-4453-92DC-87E3907E5B1F}"/>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2" name="AutoShape 3" descr="VÃ½sledek obrÃ¡zku pro vex edr booster kit">
          <a:extLst>
            <a:ext uri="{FF2B5EF4-FFF2-40B4-BE49-F238E27FC236}">
              <a16:creationId xmlns:a16="http://schemas.microsoft.com/office/drawing/2014/main" id="{9A8ED69D-B7E8-4B9C-9EDF-66BB716CCAC5}"/>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3" name="AutoShape 3" descr="VÃ½sledek obrÃ¡zku pro vex edr booster kit">
          <a:extLst>
            <a:ext uri="{FF2B5EF4-FFF2-40B4-BE49-F238E27FC236}">
              <a16:creationId xmlns:a16="http://schemas.microsoft.com/office/drawing/2014/main" id="{923E7536-A638-4A21-B3BD-9502AE63B7C0}"/>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4" name="AutoShape 3" descr="VÃ½sledek obrÃ¡zku pro vex edr booster kit">
          <a:extLst>
            <a:ext uri="{FF2B5EF4-FFF2-40B4-BE49-F238E27FC236}">
              <a16:creationId xmlns:a16="http://schemas.microsoft.com/office/drawing/2014/main" id="{F29FB44E-DBFF-44CE-A6F1-4C59778E399C}"/>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5" name="AutoShape 3" descr="VÃ½sledek obrÃ¡zku pro vex edr booster kit">
          <a:extLst>
            <a:ext uri="{FF2B5EF4-FFF2-40B4-BE49-F238E27FC236}">
              <a16:creationId xmlns:a16="http://schemas.microsoft.com/office/drawing/2014/main" id="{11D0CC67-F1BA-48C6-8DDA-9D8205EB39B9}"/>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6" name="AutoShape 3" descr="VÃ½sledek obrÃ¡zku pro vex edr booster kit">
          <a:extLst>
            <a:ext uri="{FF2B5EF4-FFF2-40B4-BE49-F238E27FC236}">
              <a16:creationId xmlns:a16="http://schemas.microsoft.com/office/drawing/2014/main" id="{9305C68B-9D91-4643-BD01-54168912520A}"/>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7" name="AutoShape 3" descr="VÃ½sledek obrÃ¡zku pro vex edr booster kit">
          <a:extLst>
            <a:ext uri="{FF2B5EF4-FFF2-40B4-BE49-F238E27FC236}">
              <a16:creationId xmlns:a16="http://schemas.microsoft.com/office/drawing/2014/main" id="{0EDDAAD1-7513-45C1-9ED4-AB420D0C2ED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36</xdr:row>
      <xdr:rowOff>0</xdr:rowOff>
    </xdr:from>
    <xdr:ext cx="304800" cy="301326"/>
    <xdr:sp macro="" textlink="">
      <xdr:nvSpPr>
        <xdr:cNvPr id="68" name="AutoShape 3" descr="VÃ½sledek obrÃ¡zku pro vex edr booster kit">
          <a:extLst>
            <a:ext uri="{FF2B5EF4-FFF2-40B4-BE49-F238E27FC236}">
              <a16:creationId xmlns:a16="http://schemas.microsoft.com/office/drawing/2014/main" id="{9F61F2E6-6207-48A9-8A9B-FF789F973B5E}"/>
            </a:ext>
          </a:extLst>
        </xdr:cNvPr>
        <xdr:cNvSpPr>
          <a:spLocks noChangeAspect="1" noChangeArrowheads="1"/>
        </xdr:cNvSpPr>
      </xdr:nvSpPr>
      <xdr:spPr bwMode="auto">
        <a:xfrm>
          <a:off x="13906500" y="256127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69" name="AutoShape 3" descr="VÃ½sledek obrÃ¡zku pro vex edr booster kit">
          <a:extLst>
            <a:ext uri="{FF2B5EF4-FFF2-40B4-BE49-F238E27FC236}">
              <a16:creationId xmlns:a16="http://schemas.microsoft.com/office/drawing/2014/main" id="{5BC4519A-4471-4168-8D42-FF7C2FACA62D}"/>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0" name="AutoShape 3" descr="VÃ½sledek obrÃ¡zku pro vex edr booster kit">
          <a:extLst>
            <a:ext uri="{FF2B5EF4-FFF2-40B4-BE49-F238E27FC236}">
              <a16:creationId xmlns:a16="http://schemas.microsoft.com/office/drawing/2014/main" id="{6000D0C8-865C-4D1E-AC6C-CBC67C225892}"/>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1" name="AutoShape 3" descr="VÃ½sledek obrÃ¡zku pro vex edr booster kit">
          <a:extLst>
            <a:ext uri="{FF2B5EF4-FFF2-40B4-BE49-F238E27FC236}">
              <a16:creationId xmlns:a16="http://schemas.microsoft.com/office/drawing/2014/main" id="{D9B2F9A9-38DC-436A-8578-D47B4B0618A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2" name="AutoShape 3" descr="VÃ½sledek obrÃ¡zku pro vex edr booster kit">
          <a:extLst>
            <a:ext uri="{FF2B5EF4-FFF2-40B4-BE49-F238E27FC236}">
              <a16:creationId xmlns:a16="http://schemas.microsoft.com/office/drawing/2014/main" id="{8B5766CA-83B6-4491-8975-DC4004F1CFF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3" name="AutoShape 3" descr="VÃ½sledek obrÃ¡zku pro vex edr booster kit">
          <a:extLst>
            <a:ext uri="{FF2B5EF4-FFF2-40B4-BE49-F238E27FC236}">
              <a16:creationId xmlns:a16="http://schemas.microsoft.com/office/drawing/2014/main" id="{42F2A70B-AC5D-4BA9-8DEC-8937ADCC51EE}"/>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4" name="AutoShape 3" descr="VÃ½sledek obrÃ¡zku pro vex edr booster kit">
          <a:extLst>
            <a:ext uri="{FF2B5EF4-FFF2-40B4-BE49-F238E27FC236}">
              <a16:creationId xmlns:a16="http://schemas.microsoft.com/office/drawing/2014/main" id="{8A7A33F7-354B-42B8-ACBE-C8BA7ACC6993}"/>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5" name="AutoShape 3" descr="VÃ½sledek obrÃ¡zku pro vex edr booster kit">
          <a:extLst>
            <a:ext uri="{FF2B5EF4-FFF2-40B4-BE49-F238E27FC236}">
              <a16:creationId xmlns:a16="http://schemas.microsoft.com/office/drawing/2014/main" id="{4EF81BAB-4991-4997-BDF6-6230C7A73B70}"/>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37</xdr:row>
      <xdr:rowOff>0</xdr:rowOff>
    </xdr:from>
    <xdr:ext cx="304800" cy="301326"/>
    <xdr:sp macro="" textlink="">
      <xdr:nvSpPr>
        <xdr:cNvPr id="76" name="AutoShape 3" descr="VÃ½sledek obrÃ¡zku pro vex edr booster kit">
          <a:extLst>
            <a:ext uri="{FF2B5EF4-FFF2-40B4-BE49-F238E27FC236}">
              <a16:creationId xmlns:a16="http://schemas.microsoft.com/office/drawing/2014/main" id="{8F0B99E9-B919-4AF5-BECE-CD8C56412401}"/>
            </a:ext>
          </a:extLst>
        </xdr:cNvPr>
        <xdr:cNvSpPr>
          <a:spLocks noChangeAspect="1" noChangeArrowheads="1"/>
        </xdr:cNvSpPr>
      </xdr:nvSpPr>
      <xdr:spPr bwMode="auto">
        <a:xfrm>
          <a:off x="13906500" y="2711767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301326"/>
    <xdr:sp macro="" textlink="">
      <xdr:nvSpPr>
        <xdr:cNvPr id="77" name="AutoShape 3" descr="VÃ½sledek obrÃ¡zku pro vex edr booster kit">
          <a:extLst>
            <a:ext uri="{FF2B5EF4-FFF2-40B4-BE49-F238E27FC236}">
              <a16:creationId xmlns:a16="http://schemas.microsoft.com/office/drawing/2014/main" id="{0344517C-365A-4187-98C9-AD001C0F1B28}"/>
            </a:ext>
          </a:extLst>
        </xdr:cNvPr>
        <xdr:cNvSpPr>
          <a:spLocks noChangeAspect="1" noChangeArrowheads="1"/>
        </xdr:cNvSpPr>
      </xdr:nvSpPr>
      <xdr:spPr bwMode="auto">
        <a:xfrm>
          <a:off x="13906500" y="278130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14</xdr:row>
      <xdr:rowOff>0</xdr:rowOff>
    </xdr:from>
    <xdr:to>
      <xdr:col>12</xdr:col>
      <xdr:colOff>304800</xdr:colOff>
      <xdr:row>15</xdr:row>
      <xdr:rowOff>149198</xdr:rowOff>
    </xdr:to>
    <xdr:sp macro="" textlink="">
      <xdr:nvSpPr>
        <xdr:cNvPr id="2" name="AutoShape 1" descr="Výsledek obrázku pro kuka ready2educate">
          <a:extLst>
            <a:ext uri="{FF2B5EF4-FFF2-40B4-BE49-F238E27FC236}">
              <a16:creationId xmlns:a16="http://schemas.microsoft.com/office/drawing/2014/main" id="{33B14204-5443-4415-A039-EB156C67D8E9}"/>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149198</xdr:rowOff>
    </xdr:to>
    <xdr:sp macro="" textlink="">
      <xdr:nvSpPr>
        <xdr:cNvPr id="3" name="AutoShape 3" descr="VÃ½sledek obrÃ¡zku pro vex edr booster kit">
          <a:extLst>
            <a:ext uri="{FF2B5EF4-FFF2-40B4-BE49-F238E27FC236}">
              <a16:creationId xmlns:a16="http://schemas.microsoft.com/office/drawing/2014/main" id="{6E1F40FD-8033-4565-8129-85AF2824C3C2}"/>
            </a:ext>
          </a:extLst>
        </xdr:cNvPr>
        <xdr:cNvSpPr>
          <a:spLocks noChangeAspect="1" noChangeArrowheads="1"/>
        </xdr:cNvSpPr>
      </xdr:nvSpPr>
      <xdr:spPr bwMode="auto">
        <a:xfrm>
          <a:off x="13906500" y="2781300"/>
          <a:ext cx="304800" cy="3111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4" name="AutoShape 1" descr="Výsledek obrázku pro kuka ready2educate">
          <a:extLst>
            <a:ext uri="{FF2B5EF4-FFF2-40B4-BE49-F238E27FC236}">
              <a16:creationId xmlns:a16="http://schemas.microsoft.com/office/drawing/2014/main" id="{A0921D62-0E32-4C6F-B878-BB9F450867A1}"/>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16</xdr:row>
      <xdr:rowOff>132870</xdr:rowOff>
    </xdr:to>
    <xdr:sp macro="" textlink="">
      <xdr:nvSpPr>
        <xdr:cNvPr id="5" name="AutoShape 3" descr="VÃ½sledek obrÃ¡zku pro vex edr booster kit">
          <a:extLst>
            <a:ext uri="{FF2B5EF4-FFF2-40B4-BE49-F238E27FC236}">
              <a16:creationId xmlns:a16="http://schemas.microsoft.com/office/drawing/2014/main" id="{458090E2-0F55-4C6B-8024-61C66B08BD8C}"/>
            </a:ext>
          </a:extLst>
        </xdr:cNvPr>
        <xdr:cNvSpPr>
          <a:spLocks noChangeAspect="1" noChangeArrowheads="1"/>
        </xdr:cNvSpPr>
      </xdr:nvSpPr>
      <xdr:spPr bwMode="auto">
        <a:xfrm>
          <a:off x="13906500" y="2781300"/>
          <a:ext cx="304800" cy="110442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6" name="AutoShape 3" descr="VÃ½sledek obrÃ¡zku pro vex edr booster kit">
          <a:extLst>
            <a:ext uri="{FF2B5EF4-FFF2-40B4-BE49-F238E27FC236}">
              <a16:creationId xmlns:a16="http://schemas.microsoft.com/office/drawing/2014/main" id="{87BD68B5-34E0-4E69-A7F6-BD57B5F565DF}"/>
            </a:ext>
          </a:extLst>
        </xdr:cNvPr>
        <xdr:cNvSpPr>
          <a:spLocks noChangeAspect="1" noChangeArrowheads="1"/>
        </xdr:cNvSpPr>
      </xdr:nvSpPr>
      <xdr:spPr bwMode="auto">
        <a:xfrm>
          <a:off x="13906500" y="2781300"/>
          <a:ext cx="304800" cy="2975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15</xdr:row>
      <xdr:rowOff>0</xdr:rowOff>
    </xdr:from>
    <xdr:ext cx="304800" cy="301326"/>
    <xdr:sp macro="" textlink="">
      <xdr:nvSpPr>
        <xdr:cNvPr id="7" name="AutoShape 3" descr="VÃ½sledek obrÃ¡zku pro vex edr booster kit">
          <a:extLst>
            <a:ext uri="{FF2B5EF4-FFF2-40B4-BE49-F238E27FC236}">
              <a16:creationId xmlns:a16="http://schemas.microsoft.com/office/drawing/2014/main" id="{CB165578-16DA-424B-8D93-7EEDDE72F179}"/>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1326"/>
    <xdr:sp macro="" textlink="">
      <xdr:nvSpPr>
        <xdr:cNvPr id="8" name="AutoShape 3" descr="VÃ½sledek obrÃ¡zku pro vex edr booster kit">
          <a:extLst>
            <a:ext uri="{FF2B5EF4-FFF2-40B4-BE49-F238E27FC236}">
              <a16:creationId xmlns:a16="http://schemas.microsoft.com/office/drawing/2014/main" id="{1C56533D-CE4A-4707-8BA2-F5852D213980}"/>
            </a:ext>
          </a:extLst>
        </xdr:cNvPr>
        <xdr:cNvSpPr>
          <a:spLocks noChangeAspect="1" noChangeArrowheads="1"/>
        </xdr:cNvSpPr>
      </xdr:nvSpPr>
      <xdr:spPr bwMode="auto">
        <a:xfrm>
          <a:off x="13906500" y="2943225"/>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15</xdr:row>
      <xdr:rowOff>0</xdr:rowOff>
    </xdr:from>
    <xdr:ext cx="304800" cy="307041"/>
    <xdr:sp macro="" textlink="">
      <xdr:nvSpPr>
        <xdr:cNvPr id="9" name="AutoShape 3" descr="VÃ½sledek obrÃ¡zku pro vex edr booster kit">
          <a:extLst>
            <a:ext uri="{FF2B5EF4-FFF2-40B4-BE49-F238E27FC236}">
              <a16:creationId xmlns:a16="http://schemas.microsoft.com/office/drawing/2014/main" id="{3C99B201-03E1-43A8-BD7B-FBC1E579B344}"/>
            </a:ext>
          </a:extLst>
        </xdr:cNvPr>
        <xdr:cNvSpPr>
          <a:spLocks noChangeAspect="1" noChangeArrowheads="1"/>
        </xdr:cNvSpPr>
      </xdr:nvSpPr>
      <xdr:spPr bwMode="auto">
        <a:xfrm>
          <a:off x="13906500" y="2943225"/>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0" name="AutoShape 3" descr="VÃ½sledek obrÃ¡zku pro vex edr booster kit">
          <a:extLst>
            <a:ext uri="{FF2B5EF4-FFF2-40B4-BE49-F238E27FC236}">
              <a16:creationId xmlns:a16="http://schemas.microsoft.com/office/drawing/2014/main" id="{A41103D7-52C4-4B4A-A554-DD0723FED52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1" name="AutoShape 3" descr="VÃ½sledek obrÃ¡zku pro vex edr booster kit">
          <a:extLst>
            <a:ext uri="{FF2B5EF4-FFF2-40B4-BE49-F238E27FC236}">
              <a16:creationId xmlns:a16="http://schemas.microsoft.com/office/drawing/2014/main" id="{E5F172A4-A990-4F8E-B8A7-6FECEA72F28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2" name="AutoShape 3" descr="VÃ½sledek obrÃ¡zku pro vex edr booster kit">
          <a:extLst>
            <a:ext uri="{FF2B5EF4-FFF2-40B4-BE49-F238E27FC236}">
              <a16:creationId xmlns:a16="http://schemas.microsoft.com/office/drawing/2014/main" id="{FC7EA696-B247-47A4-8135-F9EC6B77DBE8}"/>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3" name="AutoShape 3" descr="VÃ½sledek obrÃ¡zku pro vex edr booster kit">
          <a:extLst>
            <a:ext uri="{FF2B5EF4-FFF2-40B4-BE49-F238E27FC236}">
              <a16:creationId xmlns:a16="http://schemas.microsoft.com/office/drawing/2014/main" id="{91FECF90-FD89-478B-9C4A-21C05A70EC9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4" name="AutoShape 3" descr="VÃ½sledek obrÃ¡zku pro vex edr booster kit">
          <a:extLst>
            <a:ext uri="{FF2B5EF4-FFF2-40B4-BE49-F238E27FC236}">
              <a16:creationId xmlns:a16="http://schemas.microsoft.com/office/drawing/2014/main" id="{1F3754ED-B84E-49CD-928D-291DE456D1E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5" name="AutoShape 3" descr="VÃ½sledek obrÃ¡zku pro vex edr booster kit">
          <a:extLst>
            <a:ext uri="{FF2B5EF4-FFF2-40B4-BE49-F238E27FC236}">
              <a16:creationId xmlns:a16="http://schemas.microsoft.com/office/drawing/2014/main" id="{F15914FD-3FAD-468A-90F5-A544FF7CB9D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6" name="AutoShape 3" descr="VÃ½sledek obrÃ¡zku pro vex edr booster kit">
          <a:extLst>
            <a:ext uri="{FF2B5EF4-FFF2-40B4-BE49-F238E27FC236}">
              <a16:creationId xmlns:a16="http://schemas.microsoft.com/office/drawing/2014/main" id="{81A2B046-E17D-460E-9FF9-3F81445C9E3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7" name="AutoShape 3" descr="VÃ½sledek obrÃ¡zku pro vex edr booster kit">
          <a:extLst>
            <a:ext uri="{FF2B5EF4-FFF2-40B4-BE49-F238E27FC236}">
              <a16:creationId xmlns:a16="http://schemas.microsoft.com/office/drawing/2014/main" id="{DD9320FE-AAE5-4938-897F-AA45BF8E53A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8" name="AutoShape 3" descr="VÃ½sledek obrÃ¡zku pro vex edr booster kit">
          <a:extLst>
            <a:ext uri="{FF2B5EF4-FFF2-40B4-BE49-F238E27FC236}">
              <a16:creationId xmlns:a16="http://schemas.microsoft.com/office/drawing/2014/main" id="{9C505D46-F2A5-4FE0-A762-DCE1E977D61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19" name="AutoShape 3" descr="VÃ½sledek obrÃ¡zku pro vex edr booster kit">
          <a:extLst>
            <a:ext uri="{FF2B5EF4-FFF2-40B4-BE49-F238E27FC236}">
              <a16:creationId xmlns:a16="http://schemas.microsoft.com/office/drawing/2014/main" id="{728182FF-563A-42EF-9194-E9EC93D0279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0" name="AutoShape 3" descr="VÃ½sledek obrÃ¡zku pro vex edr booster kit">
          <a:extLst>
            <a:ext uri="{FF2B5EF4-FFF2-40B4-BE49-F238E27FC236}">
              <a16:creationId xmlns:a16="http://schemas.microsoft.com/office/drawing/2014/main" id="{B7D844A3-2EF7-4963-B1F8-9EAEA9D73980}"/>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1" name="AutoShape 3" descr="VÃ½sledek obrÃ¡zku pro vex edr booster kit">
          <a:extLst>
            <a:ext uri="{FF2B5EF4-FFF2-40B4-BE49-F238E27FC236}">
              <a16:creationId xmlns:a16="http://schemas.microsoft.com/office/drawing/2014/main" id="{923B5A1B-D4FD-4ADB-AA03-D810708EA9BC}"/>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2" name="AutoShape 3" descr="VÃ½sledek obrÃ¡zku pro vex edr booster kit">
          <a:extLst>
            <a:ext uri="{FF2B5EF4-FFF2-40B4-BE49-F238E27FC236}">
              <a16:creationId xmlns:a16="http://schemas.microsoft.com/office/drawing/2014/main" id="{75C16EA4-CEEB-46E4-A46E-F7C8475864D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3" name="AutoShape 3" descr="VÃ½sledek obrÃ¡zku pro vex edr booster kit">
          <a:extLst>
            <a:ext uri="{FF2B5EF4-FFF2-40B4-BE49-F238E27FC236}">
              <a16:creationId xmlns:a16="http://schemas.microsoft.com/office/drawing/2014/main" id="{CB7C1F46-41AD-4218-8749-D5A58156D66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4" name="AutoShape 3" descr="VÃ½sledek obrÃ¡zku pro vex edr booster kit">
          <a:extLst>
            <a:ext uri="{FF2B5EF4-FFF2-40B4-BE49-F238E27FC236}">
              <a16:creationId xmlns:a16="http://schemas.microsoft.com/office/drawing/2014/main" id="{AB333193-03EB-43CF-BAE5-0F9EEDD5CCA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5" name="AutoShape 3" descr="VÃ½sledek obrÃ¡zku pro vex edr booster kit">
          <a:extLst>
            <a:ext uri="{FF2B5EF4-FFF2-40B4-BE49-F238E27FC236}">
              <a16:creationId xmlns:a16="http://schemas.microsoft.com/office/drawing/2014/main" id="{17BC4D26-9B0D-437B-AFB9-9A7AE41E7F4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6" name="AutoShape 3" descr="VÃ½sledek obrÃ¡zku pro vex edr booster kit">
          <a:extLst>
            <a:ext uri="{FF2B5EF4-FFF2-40B4-BE49-F238E27FC236}">
              <a16:creationId xmlns:a16="http://schemas.microsoft.com/office/drawing/2014/main" id="{475B0998-943B-4FCD-9647-54BDA53AF6F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7" name="AutoShape 3" descr="VÃ½sledek obrÃ¡zku pro vex edr booster kit">
          <a:extLst>
            <a:ext uri="{FF2B5EF4-FFF2-40B4-BE49-F238E27FC236}">
              <a16:creationId xmlns:a16="http://schemas.microsoft.com/office/drawing/2014/main" id="{BE0A48AD-56BF-45C6-B9A6-4417130F353D}"/>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8" name="AutoShape 3" descr="VÃ½sledek obrÃ¡zku pro vex edr booster kit">
          <a:extLst>
            <a:ext uri="{FF2B5EF4-FFF2-40B4-BE49-F238E27FC236}">
              <a16:creationId xmlns:a16="http://schemas.microsoft.com/office/drawing/2014/main" id="{9D299FFA-7654-462E-9EC6-4E447D7B0AA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29" name="AutoShape 3" descr="VÃ½sledek obrÃ¡zku pro vex edr booster kit">
          <a:extLst>
            <a:ext uri="{FF2B5EF4-FFF2-40B4-BE49-F238E27FC236}">
              <a16:creationId xmlns:a16="http://schemas.microsoft.com/office/drawing/2014/main" id="{1E31D049-CEBE-4E90-AD55-F58B7895C155}"/>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0" name="AutoShape 3" descr="VÃ½sledek obrÃ¡zku pro vex edr booster kit">
          <a:extLst>
            <a:ext uri="{FF2B5EF4-FFF2-40B4-BE49-F238E27FC236}">
              <a16:creationId xmlns:a16="http://schemas.microsoft.com/office/drawing/2014/main" id="{B0457FE1-A02E-4079-8290-961B4E35979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1" name="AutoShape 3" descr="VÃ½sledek obrÃ¡zku pro vex edr booster kit">
          <a:extLst>
            <a:ext uri="{FF2B5EF4-FFF2-40B4-BE49-F238E27FC236}">
              <a16:creationId xmlns:a16="http://schemas.microsoft.com/office/drawing/2014/main" id="{0B0CD3C7-3A1D-4DFA-85B4-276D5311962B}"/>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2" name="AutoShape 3" descr="VÃ½sledek obrÃ¡zku pro vex edr booster kit">
          <a:extLst>
            <a:ext uri="{FF2B5EF4-FFF2-40B4-BE49-F238E27FC236}">
              <a16:creationId xmlns:a16="http://schemas.microsoft.com/office/drawing/2014/main" id="{52F2D259-7C05-4703-9885-4E6A1EE824BE}"/>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3" name="AutoShape 3" descr="VÃ½sledek obrÃ¡zku pro vex edr booster kit">
          <a:extLst>
            <a:ext uri="{FF2B5EF4-FFF2-40B4-BE49-F238E27FC236}">
              <a16:creationId xmlns:a16="http://schemas.microsoft.com/office/drawing/2014/main" id="{9AFD26FB-0B37-48E4-B62E-FEB2E7C5F7B7}"/>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4" name="AutoShape 3" descr="VÃ½sledek obrÃ¡zku pro vex edr booster kit">
          <a:extLst>
            <a:ext uri="{FF2B5EF4-FFF2-40B4-BE49-F238E27FC236}">
              <a16:creationId xmlns:a16="http://schemas.microsoft.com/office/drawing/2014/main" id="{81C9A61B-7F37-49DC-A978-E39805A869C2}"/>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5" name="AutoShape 3" descr="VÃ½sledek obrÃ¡zku pro vex edr booster kit">
          <a:extLst>
            <a:ext uri="{FF2B5EF4-FFF2-40B4-BE49-F238E27FC236}">
              <a16:creationId xmlns:a16="http://schemas.microsoft.com/office/drawing/2014/main" id="{26D019B8-A9F3-41EB-A9B8-B83986B23C3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6" name="AutoShape 3" descr="VÃ½sledek obrÃ¡zku pro vex edr booster kit">
          <a:extLst>
            <a:ext uri="{FF2B5EF4-FFF2-40B4-BE49-F238E27FC236}">
              <a16:creationId xmlns:a16="http://schemas.microsoft.com/office/drawing/2014/main" id="{125F5BA4-AA29-464D-9DC2-5060998BBDE6}"/>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7" name="AutoShape 3" descr="VÃ½sledek obrÃ¡zku pro vex edr booster kit">
          <a:extLst>
            <a:ext uri="{FF2B5EF4-FFF2-40B4-BE49-F238E27FC236}">
              <a16:creationId xmlns:a16="http://schemas.microsoft.com/office/drawing/2014/main" id="{A1F9B3FB-08DE-4933-B801-6ADC269EA1AA}"/>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8" name="AutoShape 3" descr="VÃ½sledek obrÃ¡zku pro vex edr booster kit">
          <a:extLst>
            <a:ext uri="{FF2B5EF4-FFF2-40B4-BE49-F238E27FC236}">
              <a16:creationId xmlns:a16="http://schemas.microsoft.com/office/drawing/2014/main" id="{55A3C034-AE8C-4710-B331-FDFA7A3A9214}"/>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39" name="AutoShape 3" descr="VÃ½sledek obrÃ¡zku pro vex edr booster kit">
          <a:extLst>
            <a:ext uri="{FF2B5EF4-FFF2-40B4-BE49-F238E27FC236}">
              <a16:creationId xmlns:a16="http://schemas.microsoft.com/office/drawing/2014/main" id="{71F10070-AB10-405C-B457-CCD21CB46ABF}"/>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14</xdr:row>
      <xdr:rowOff>0</xdr:rowOff>
    </xdr:from>
    <xdr:ext cx="304800" cy="293706"/>
    <xdr:sp macro="" textlink="">
      <xdr:nvSpPr>
        <xdr:cNvPr id="40" name="AutoShape 3" descr="VÃ½sledek obrÃ¡zku pro vex edr booster kit">
          <a:extLst>
            <a:ext uri="{FF2B5EF4-FFF2-40B4-BE49-F238E27FC236}">
              <a16:creationId xmlns:a16="http://schemas.microsoft.com/office/drawing/2014/main" id="{C227D690-211E-443D-968D-E74EB0330979}"/>
            </a:ext>
          </a:extLst>
        </xdr:cNvPr>
        <xdr:cNvSpPr>
          <a:spLocks noChangeAspect="1" noChangeArrowheads="1"/>
        </xdr:cNvSpPr>
      </xdr:nvSpPr>
      <xdr:spPr bwMode="auto">
        <a:xfrm>
          <a:off x="13906500" y="2781300"/>
          <a:ext cx="304800" cy="2937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14</xdr:row>
      <xdr:rowOff>0</xdr:rowOff>
    </xdr:from>
    <xdr:to>
      <xdr:col>11</xdr:col>
      <xdr:colOff>304800</xdr:colOff>
      <xdr:row>15</xdr:row>
      <xdr:rowOff>135591</xdr:rowOff>
    </xdr:to>
    <xdr:sp macro="" textlink="">
      <xdr:nvSpPr>
        <xdr:cNvPr id="2" name="AutoShape 1" descr="Výsledek obrázku pro kuka ready2educate">
          <a:extLst>
            <a:ext uri="{FF2B5EF4-FFF2-40B4-BE49-F238E27FC236}">
              <a16:creationId xmlns:a16="http://schemas.microsoft.com/office/drawing/2014/main" id="{11589736-6686-4BDB-8229-2A5A3276A575}"/>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15</xdr:row>
      <xdr:rowOff>135591</xdr:rowOff>
    </xdr:to>
    <xdr:sp macro="" textlink="">
      <xdr:nvSpPr>
        <xdr:cNvPr id="3" name="AutoShape 3" descr="VÃ½sledek obrÃ¡zku pro vex edr booster kit">
          <a:extLst>
            <a:ext uri="{FF2B5EF4-FFF2-40B4-BE49-F238E27FC236}">
              <a16:creationId xmlns:a16="http://schemas.microsoft.com/office/drawing/2014/main" id="{8DA49B7C-3544-4686-89E8-8219E2415AD1}"/>
            </a:ext>
          </a:extLst>
        </xdr:cNvPr>
        <xdr:cNvSpPr>
          <a:spLocks noChangeAspect="1" noChangeArrowheads="1"/>
        </xdr:cNvSpPr>
      </xdr:nvSpPr>
      <xdr:spPr bwMode="auto">
        <a:xfrm>
          <a:off x="1327785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14</xdr:row>
      <xdr:rowOff>0</xdr:rowOff>
    </xdr:from>
    <xdr:ext cx="304800" cy="307041"/>
    <xdr:sp macro="" textlink="">
      <xdr:nvSpPr>
        <xdr:cNvPr id="4" name="AutoShape 1" descr="Výsledek obrázku pro kuka ready2educate">
          <a:extLst>
            <a:ext uri="{FF2B5EF4-FFF2-40B4-BE49-F238E27FC236}">
              <a16:creationId xmlns:a16="http://schemas.microsoft.com/office/drawing/2014/main" id="{CBD983A4-52E8-4B23-B012-38367E6C6C76}"/>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307041"/>
    <xdr:sp macro="" textlink="">
      <xdr:nvSpPr>
        <xdr:cNvPr id="5" name="AutoShape 3" descr="VÃ½sledek obrÃ¡zku pro vex edr booster kit">
          <a:extLst>
            <a:ext uri="{FF2B5EF4-FFF2-40B4-BE49-F238E27FC236}">
              <a16:creationId xmlns:a16="http://schemas.microsoft.com/office/drawing/2014/main" id="{80005416-8BAF-40B4-B0DC-DDEB85360E58}"/>
            </a:ext>
          </a:extLst>
        </xdr:cNvPr>
        <xdr:cNvSpPr>
          <a:spLocks noChangeAspect="1" noChangeArrowheads="1"/>
        </xdr:cNvSpPr>
      </xdr:nvSpPr>
      <xdr:spPr bwMode="auto">
        <a:xfrm>
          <a:off x="13277850" y="278130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6" name="AutoShape 1" descr="Výsledek obrázku pro kuka ready2educate">
          <a:extLst>
            <a:ext uri="{FF2B5EF4-FFF2-40B4-BE49-F238E27FC236}">
              <a16:creationId xmlns:a16="http://schemas.microsoft.com/office/drawing/2014/main" id="{B0D7AAA8-D51F-40C6-8103-475E1A81F952}"/>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14</xdr:row>
      <xdr:rowOff>0</xdr:rowOff>
    </xdr:from>
    <xdr:ext cx="304800" cy="1103331"/>
    <xdr:sp macro="" textlink="">
      <xdr:nvSpPr>
        <xdr:cNvPr id="7" name="AutoShape 3" descr="VÃ½sledek obrÃ¡zku pro vex edr booster kit">
          <a:extLst>
            <a:ext uri="{FF2B5EF4-FFF2-40B4-BE49-F238E27FC236}">
              <a16:creationId xmlns:a16="http://schemas.microsoft.com/office/drawing/2014/main" id="{8DCAD6D5-75CC-4EC0-9F33-E4E1590A8CBD}"/>
            </a:ext>
          </a:extLst>
        </xdr:cNvPr>
        <xdr:cNvSpPr>
          <a:spLocks noChangeAspect="1" noChangeArrowheads="1"/>
        </xdr:cNvSpPr>
      </xdr:nvSpPr>
      <xdr:spPr bwMode="auto">
        <a:xfrm>
          <a:off x="13277850" y="2781300"/>
          <a:ext cx="304800" cy="11033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14</xdr:row>
      <xdr:rowOff>0</xdr:rowOff>
    </xdr:from>
    <xdr:to>
      <xdr:col>11</xdr:col>
      <xdr:colOff>304800</xdr:colOff>
      <xdr:row>15</xdr:row>
      <xdr:rowOff>20339</xdr:rowOff>
    </xdr:to>
    <xdr:sp macro="" textlink="">
      <xdr:nvSpPr>
        <xdr:cNvPr id="8" name="AutoShape 3" descr="VÃ½sledek obrÃ¡zku pro vex edr booster kit">
          <a:extLst>
            <a:ext uri="{FF2B5EF4-FFF2-40B4-BE49-F238E27FC236}">
              <a16:creationId xmlns:a16="http://schemas.microsoft.com/office/drawing/2014/main" id="{186BF36A-767D-4ADD-9EFC-62AD5BE9F11D}"/>
            </a:ext>
          </a:extLst>
        </xdr:cNvPr>
        <xdr:cNvSpPr>
          <a:spLocks noChangeAspect="1" noChangeArrowheads="1"/>
        </xdr:cNvSpPr>
      </xdr:nvSpPr>
      <xdr:spPr bwMode="auto">
        <a:xfrm>
          <a:off x="13277850" y="2781300"/>
          <a:ext cx="304800" cy="1879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xdr:row>
      <xdr:rowOff>0</xdr:rowOff>
    </xdr:from>
    <xdr:ext cx="304800" cy="301326"/>
    <xdr:sp macro="" textlink="">
      <xdr:nvSpPr>
        <xdr:cNvPr id="9" name="AutoShape 3" descr="VÃ½sledek obrÃ¡zku pro vex edr booster kit">
          <a:extLst>
            <a:ext uri="{FF2B5EF4-FFF2-40B4-BE49-F238E27FC236}">
              <a16:creationId xmlns:a16="http://schemas.microsoft.com/office/drawing/2014/main" id="{9F86A2DA-73D3-4421-8317-DDC3389F12DF}"/>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1326"/>
    <xdr:sp macro="" textlink="">
      <xdr:nvSpPr>
        <xdr:cNvPr id="10" name="AutoShape 3" descr="VÃ½sledek obrÃ¡zku pro vex edr booster kit">
          <a:extLst>
            <a:ext uri="{FF2B5EF4-FFF2-40B4-BE49-F238E27FC236}">
              <a16:creationId xmlns:a16="http://schemas.microsoft.com/office/drawing/2014/main" id="{7F6F34A8-1B4D-46B2-9D9E-E9E455B99741}"/>
            </a:ext>
          </a:extLst>
        </xdr:cNvPr>
        <xdr:cNvSpPr>
          <a:spLocks noChangeAspect="1" noChangeArrowheads="1"/>
        </xdr:cNvSpPr>
      </xdr:nvSpPr>
      <xdr:spPr bwMode="auto">
        <a:xfrm>
          <a:off x="13277850" y="2952750"/>
          <a:ext cx="304800" cy="30132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xdr:row>
      <xdr:rowOff>0</xdr:rowOff>
    </xdr:from>
    <xdr:ext cx="304800" cy="307041"/>
    <xdr:sp macro="" textlink="">
      <xdr:nvSpPr>
        <xdr:cNvPr id="11" name="AutoShape 3" descr="VÃ½sledek obrÃ¡zku pro vex edr booster kit">
          <a:extLst>
            <a:ext uri="{FF2B5EF4-FFF2-40B4-BE49-F238E27FC236}">
              <a16:creationId xmlns:a16="http://schemas.microsoft.com/office/drawing/2014/main" id="{6276B8CD-1A79-41C9-92B3-8BDCBFFC5F8A}"/>
            </a:ext>
          </a:extLst>
        </xdr:cNvPr>
        <xdr:cNvSpPr>
          <a:spLocks noChangeAspect="1" noChangeArrowheads="1"/>
        </xdr:cNvSpPr>
      </xdr:nvSpPr>
      <xdr:spPr bwMode="auto">
        <a:xfrm>
          <a:off x="13277850" y="2952750"/>
          <a:ext cx="304800" cy="3070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12</xdr:col>
      <xdr:colOff>0</xdr:colOff>
      <xdr:row>14</xdr:row>
      <xdr:rowOff>0</xdr:rowOff>
    </xdr:from>
    <xdr:to>
      <xdr:col>12</xdr:col>
      <xdr:colOff>304800</xdr:colOff>
      <xdr:row>15</xdr:row>
      <xdr:rowOff>135591</xdr:rowOff>
    </xdr:to>
    <xdr:sp macro="" textlink="">
      <xdr:nvSpPr>
        <xdr:cNvPr id="12" name="AutoShape 1" descr="Výsledek obrázku pro kuka ready2educate">
          <a:extLst>
            <a:ext uri="{FF2B5EF4-FFF2-40B4-BE49-F238E27FC236}">
              <a16:creationId xmlns:a16="http://schemas.microsoft.com/office/drawing/2014/main" id="{E0052FB5-18AE-485B-9D69-B6470E51AF2A}"/>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14</xdr:row>
      <xdr:rowOff>0</xdr:rowOff>
    </xdr:from>
    <xdr:to>
      <xdr:col>12</xdr:col>
      <xdr:colOff>304800</xdr:colOff>
      <xdr:row>15</xdr:row>
      <xdr:rowOff>135591</xdr:rowOff>
    </xdr:to>
    <xdr:sp macro="" textlink="">
      <xdr:nvSpPr>
        <xdr:cNvPr id="13" name="AutoShape 3" descr="VÃ½sledek obrÃ¡zku pro vex edr booster kit">
          <a:extLst>
            <a:ext uri="{FF2B5EF4-FFF2-40B4-BE49-F238E27FC236}">
              <a16:creationId xmlns:a16="http://schemas.microsoft.com/office/drawing/2014/main" id="{65775136-7877-424F-B60B-8CC2D594993C}"/>
            </a:ext>
          </a:extLst>
        </xdr:cNvPr>
        <xdr:cNvSpPr>
          <a:spLocks noChangeAspect="1" noChangeArrowheads="1"/>
        </xdr:cNvSpPr>
      </xdr:nvSpPr>
      <xdr:spPr bwMode="auto">
        <a:xfrm>
          <a:off x="13906500" y="2781300"/>
          <a:ext cx="304800" cy="3032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59"/>
  <sheetViews>
    <sheetView showGridLines="0" topLeftCell="A2" zoomScaleNormal="100" workbookViewId="0">
      <selection activeCell="E17" sqref="E17"/>
    </sheetView>
  </sheetViews>
  <sheetFormatPr defaultColWidth="9.109375" defaultRowHeight="13.2" x14ac:dyDescent="0.25"/>
  <cols>
    <col min="1" max="1" width="2.44140625" style="82" customWidth="1"/>
    <col min="2" max="2" width="3.109375" style="82" customWidth="1"/>
    <col min="3" max="3" width="2.6640625" style="82" customWidth="1"/>
    <col min="4" max="4" width="6.88671875" style="82" customWidth="1"/>
    <col min="5" max="5" width="13.5546875" style="82" customWidth="1"/>
    <col min="6" max="6" width="0.5546875" style="82" customWidth="1"/>
    <col min="7" max="7" width="2.5546875" style="82" customWidth="1"/>
    <col min="8" max="8" width="2.6640625" style="82" customWidth="1"/>
    <col min="9" max="9" width="9.6640625" style="82" customWidth="1"/>
    <col min="10" max="10" width="13.5546875" style="82" customWidth="1"/>
    <col min="11" max="11" width="0.6640625" style="82" customWidth="1"/>
    <col min="12" max="12" width="2.44140625" style="82" customWidth="1"/>
    <col min="13" max="13" width="2.88671875" style="82" customWidth="1"/>
    <col min="14" max="14" width="2" style="82" customWidth="1"/>
    <col min="15" max="15" width="12.6640625" style="82" customWidth="1"/>
    <col min="16" max="16" width="2.88671875" style="82" customWidth="1"/>
    <col min="17" max="17" width="2" style="82" customWidth="1"/>
    <col min="18" max="18" width="13.5546875" style="82" customWidth="1"/>
    <col min="19" max="19" width="0.5546875" style="82" customWidth="1"/>
    <col min="20" max="16384" width="9.109375" style="82"/>
  </cols>
  <sheetData>
    <row r="1" spans="1:19" ht="12.75" hidden="1" customHeight="1" x14ac:dyDescent="0.25">
      <c r="A1" s="90"/>
      <c r="B1" s="91"/>
      <c r="C1" s="91"/>
      <c r="D1" s="91"/>
      <c r="E1" s="91"/>
      <c r="F1" s="91"/>
      <c r="G1" s="91"/>
      <c r="H1" s="91"/>
      <c r="I1" s="91"/>
      <c r="J1" s="91"/>
      <c r="K1" s="91"/>
      <c r="L1" s="91"/>
      <c r="M1" s="91"/>
      <c r="N1" s="91"/>
      <c r="O1" s="91"/>
      <c r="P1" s="91"/>
      <c r="Q1" s="91"/>
      <c r="R1" s="91"/>
      <c r="S1" s="92"/>
    </row>
    <row r="2" spans="1:19" ht="23.25" customHeight="1" x14ac:dyDescent="0.4">
      <c r="A2" s="90"/>
      <c r="B2" s="91"/>
      <c r="C2" s="91"/>
      <c r="D2" s="91"/>
      <c r="E2" s="91"/>
      <c r="F2" s="91"/>
      <c r="G2" s="93" t="s">
        <v>81</v>
      </c>
      <c r="H2" s="91"/>
      <c r="I2" s="91"/>
      <c r="J2" s="91"/>
      <c r="K2" s="91"/>
      <c r="L2" s="91"/>
      <c r="M2" s="91"/>
      <c r="N2" s="91"/>
      <c r="O2" s="91"/>
      <c r="P2" s="91"/>
      <c r="Q2" s="91"/>
      <c r="R2" s="91"/>
      <c r="S2" s="92"/>
    </row>
    <row r="3" spans="1:19" ht="12" hidden="1" customHeight="1" x14ac:dyDescent="0.25">
      <c r="A3" s="94"/>
      <c r="B3" s="95"/>
      <c r="C3" s="95"/>
      <c r="D3" s="95"/>
      <c r="E3" s="95"/>
      <c r="F3" s="95"/>
      <c r="G3" s="95"/>
      <c r="H3" s="95"/>
      <c r="I3" s="95"/>
      <c r="J3" s="95"/>
      <c r="K3" s="95"/>
      <c r="L3" s="95"/>
      <c r="M3" s="95"/>
      <c r="N3" s="95"/>
      <c r="O3" s="95"/>
      <c r="P3" s="95"/>
      <c r="Q3" s="95"/>
      <c r="R3" s="95"/>
      <c r="S3" s="96"/>
    </row>
    <row r="4" spans="1:19" ht="8.25" customHeight="1" x14ac:dyDescent="0.25">
      <c r="A4" s="2"/>
      <c r="B4" s="3"/>
      <c r="C4" s="3"/>
      <c r="D4" s="3"/>
      <c r="E4" s="3"/>
      <c r="F4" s="3"/>
      <c r="G4" s="3"/>
      <c r="H4" s="3"/>
      <c r="I4" s="3"/>
      <c r="J4" s="3"/>
      <c r="K4" s="3"/>
      <c r="L4" s="3"/>
      <c r="M4" s="3"/>
      <c r="N4" s="3"/>
      <c r="O4" s="3"/>
      <c r="P4" s="3"/>
      <c r="Q4" s="3"/>
      <c r="R4" s="3"/>
      <c r="S4" s="4"/>
    </row>
    <row r="5" spans="1:19" ht="24" customHeight="1" x14ac:dyDescent="0.25">
      <c r="A5" s="5"/>
      <c r="B5" s="1" t="s">
        <v>0</v>
      </c>
      <c r="C5" s="1"/>
      <c r="D5" s="1"/>
      <c r="E5" s="217" t="s">
        <v>212</v>
      </c>
      <c r="F5" s="218"/>
      <c r="G5" s="218"/>
      <c r="H5" s="218"/>
      <c r="I5" s="218"/>
      <c r="J5" s="219"/>
      <c r="K5" s="1"/>
      <c r="L5" s="1"/>
      <c r="M5" s="1"/>
      <c r="N5" s="1"/>
      <c r="O5" s="1" t="s">
        <v>1</v>
      </c>
      <c r="P5" s="97" t="s">
        <v>2</v>
      </c>
      <c r="Q5" s="98"/>
      <c r="R5" s="6"/>
      <c r="S5" s="7"/>
    </row>
    <row r="6" spans="1:19" ht="17.25" hidden="1" customHeight="1" x14ac:dyDescent="0.25">
      <c r="A6" s="5"/>
      <c r="B6" s="1" t="s">
        <v>3</v>
      </c>
      <c r="C6" s="1"/>
      <c r="D6" s="1"/>
      <c r="E6" s="99" t="s">
        <v>4</v>
      </c>
      <c r="F6" s="1"/>
      <c r="G6" s="1"/>
      <c r="H6" s="1"/>
      <c r="I6" s="1"/>
      <c r="J6" s="8"/>
      <c r="K6" s="1"/>
      <c r="L6" s="1"/>
      <c r="M6" s="1"/>
      <c r="N6" s="1"/>
      <c r="O6" s="1"/>
      <c r="P6" s="99"/>
      <c r="Q6" s="100"/>
      <c r="R6" s="8"/>
      <c r="S6" s="7"/>
    </row>
    <row r="7" spans="1:19" ht="24" customHeight="1" x14ac:dyDescent="0.25">
      <c r="A7" s="5"/>
      <c r="B7" s="1" t="s">
        <v>5</v>
      </c>
      <c r="C7" s="1"/>
      <c r="D7" s="1"/>
      <c r="E7" s="220" t="s">
        <v>101</v>
      </c>
      <c r="F7" s="221"/>
      <c r="G7" s="221"/>
      <c r="H7" s="221"/>
      <c r="I7" s="221"/>
      <c r="J7" s="222"/>
      <c r="K7" s="1"/>
      <c r="L7" s="1"/>
      <c r="M7" s="1"/>
      <c r="N7" s="1"/>
      <c r="O7" s="1" t="s">
        <v>6</v>
      </c>
      <c r="P7" s="99" t="s">
        <v>7</v>
      </c>
      <c r="Q7" s="100"/>
      <c r="R7" s="8"/>
      <c r="S7" s="7"/>
    </row>
    <row r="8" spans="1:19" ht="17.25" hidden="1" customHeight="1" x14ac:dyDescent="0.25">
      <c r="A8" s="5"/>
      <c r="B8" s="1" t="s">
        <v>8</v>
      </c>
      <c r="C8" s="1"/>
      <c r="D8" s="1"/>
      <c r="E8" s="99" t="s">
        <v>2</v>
      </c>
      <c r="F8" s="1"/>
      <c r="G8" s="1"/>
      <c r="H8" s="1"/>
      <c r="I8" s="1"/>
      <c r="J8" s="8"/>
      <c r="K8" s="1"/>
      <c r="L8" s="1"/>
      <c r="M8" s="1"/>
      <c r="N8" s="1"/>
      <c r="O8" s="1"/>
      <c r="P8" s="99"/>
      <c r="Q8" s="100"/>
      <c r="R8" s="8"/>
      <c r="S8" s="7"/>
    </row>
    <row r="9" spans="1:19" ht="24" customHeight="1" x14ac:dyDescent="0.25">
      <c r="A9" s="5"/>
      <c r="B9" s="1" t="s">
        <v>9</v>
      </c>
      <c r="C9" s="1"/>
      <c r="D9" s="1"/>
      <c r="E9" s="223" t="s">
        <v>229</v>
      </c>
      <c r="F9" s="224"/>
      <c r="G9" s="224"/>
      <c r="H9" s="224"/>
      <c r="I9" s="224"/>
      <c r="J9" s="225"/>
      <c r="K9" s="1"/>
      <c r="L9" s="1"/>
      <c r="M9" s="1"/>
      <c r="N9" s="1"/>
      <c r="O9" s="1" t="s">
        <v>10</v>
      </c>
      <c r="P9" s="226" t="s">
        <v>7</v>
      </c>
      <c r="Q9" s="227"/>
      <c r="R9" s="228"/>
      <c r="S9" s="7"/>
    </row>
    <row r="10" spans="1:19" ht="17.25" hidden="1" customHeight="1" x14ac:dyDescent="0.25">
      <c r="A10" s="5"/>
      <c r="B10" s="1" t="s">
        <v>11</v>
      </c>
      <c r="C10" s="1"/>
      <c r="D10" s="1"/>
      <c r="E10" s="1" t="s">
        <v>2</v>
      </c>
      <c r="F10" s="1"/>
      <c r="G10" s="1"/>
      <c r="H10" s="1"/>
      <c r="I10" s="1"/>
      <c r="J10" s="1"/>
      <c r="K10" s="1"/>
      <c r="L10" s="1"/>
      <c r="M10" s="1"/>
      <c r="N10" s="1"/>
      <c r="O10" s="1"/>
      <c r="P10" s="100"/>
      <c r="Q10" s="100"/>
      <c r="R10" s="1"/>
      <c r="S10" s="7"/>
    </row>
    <row r="11" spans="1:19" ht="17.25" hidden="1" customHeight="1" x14ac:dyDescent="0.25">
      <c r="A11" s="5"/>
      <c r="B11" s="1" t="s">
        <v>12</v>
      </c>
      <c r="C11" s="1"/>
      <c r="D11" s="1"/>
      <c r="E11" s="1" t="s">
        <v>2</v>
      </c>
      <c r="F11" s="1"/>
      <c r="G11" s="1"/>
      <c r="H11" s="1"/>
      <c r="I11" s="1"/>
      <c r="J11" s="1"/>
      <c r="K11" s="1"/>
      <c r="L11" s="1"/>
      <c r="M11" s="1"/>
      <c r="N11" s="1"/>
      <c r="O11" s="1"/>
      <c r="P11" s="100"/>
      <c r="Q11" s="100"/>
      <c r="R11" s="1"/>
      <c r="S11" s="7"/>
    </row>
    <row r="12" spans="1:19" ht="17.25" hidden="1" customHeight="1" x14ac:dyDescent="0.25">
      <c r="A12" s="5"/>
      <c r="B12" s="1" t="s">
        <v>13</v>
      </c>
      <c r="C12" s="1"/>
      <c r="D12" s="1"/>
      <c r="E12" s="1" t="s">
        <v>2</v>
      </c>
      <c r="F12" s="1"/>
      <c r="G12" s="1"/>
      <c r="H12" s="1"/>
      <c r="I12" s="1"/>
      <c r="J12" s="1"/>
      <c r="K12" s="1"/>
      <c r="L12" s="1"/>
      <c r="M12" s="1"/>
      <c r="N12" s="1"/>
      <c r="O12" s="1"/>
      <c r="P12" s="100"/>
      <c r="Q12" s="100"/>
      <c r="R12" s="1"/>
      <c r="S12" s="7"/>
    </row>
    <row r="13" spans="1:19" ht="17.25" hidden="1" customHeight="1" x14ac:dyDescent="0.25">
      <c r="A13" s="5"/>
      <c r="B13" s="1"/>
      <c r="C13" s="1"/>
      <c r="D13" s="1"/>
      <c r="E13" s="1" t="s">
        <v>2</v>
      </c>
      <c r="F13" s="1"/>
      <c r="G13" s="1"/>
      <c r="H13" s="1"/>
      <c r="I13" s="1"/>
      <c r="J13" s="1"/>
      <c r="K13" s="1"/>
      <c r="L13" s="1"/>
      <c r="M13" s="1"/>
      <c r="N13" s="1"/>
      <c r="O13" s="1"/>
      <c r="P13" s="100"/>
      <c r="Q13" s="100"/>
      <c r="R13" s="1"/>
      <c r="S13" s="7"/>
    </row>
    <row r="14" spans="1:19" ht="17.25" hidden="1" customHeight="1" x14ac:dyDescent="0.25">
      <c r="A14" s="5"/>
      <c r="B14" s="1"/>
      <c r="C14" s="1"/>
      <c r="D14" s="1"/>
      <c r="E14" s="1" t="s">
        <v>2</v>
      </c>
      <c r="F14" s="1"/>
      <c r="G14" s="1"/>
      <c r="H14" s="1"/>
      <c r="I14" s="1"/>
      <c r="J14" s="1"/>
      <c r="K14" s="1"/>
      <c r="L14" s="1"/>
      <c r="M14" s="1"/>
      <c r="N14" s="1"/>
      <c r="O14" s="1"/>
      <c r="P14" s="100"/>
      <c r="Q14" s="100"/>
      <c r="R14" s="1"/>
      <c r="S14" s="7"/>
    </row>
    <row r="15" spans="1:19" ht="17.25" hidden="1" customHeight="1" x14ac:dyDescent="0.25">
      <c r="A15" s="5"/>
      <c r="B15" s="1"/>
      <c r="C15" s="1"/>
      <c r="D15" s="1"/>
      <c r="E15" s="1" t="s">
        <v>2</v>
      </c>
      <c r="F15" s="1"/>
      <c r="G15" s="1"/>
      <c r="H15" s="1"/>
      <c r="I15" s="1"/>
      <c r="J15" s="1"/>
      <c r="K15" s="1"/>
      <c r="L15" s="1"/>
      <c r="M15" s="1"/>
      <c r="N15" s="1"/>
      <c r="O15" s="1"/>
      <c r="P15" s="100"/>
      <c r="Q15" s="100"/>
      <c r="R15" s="1"/>
      <c r="S15" s="7"/>
    </row>
    <row r="16" spans="1:19" ht="17.25" hidden="1" customHeight="1" x14ac:dyDescent="0.25">
      <c r="A16" s="5"/>
      <c r="B16" s="1"/>
      <c r="C16" s="1"/>
      <c r="D16" s="1"/>
      <c r="E16" s="1" t="s">
        <v>2</v>
      </c>
      <c r="F16" s="1"/>
      <c r="G16" s="1"/>
      <c r="H16" s="1"/>
      <c r="I16" s="1"/>
      <c r="J16" s="1"/>
      <c r="K16" s="1"/>
      <c r="L16" s="1"/>
      <c r="M16" s="1"/>
      <c r="N16" s="1"/>
      <c r="O16" s="1"/>
      <c r="P16" s="100"/>
      <c r="Q16" s="100"/>
      <c r="R16" s="1"/>
      <c r="S16" s="7"/>
    </row>
    <row r="17" spans="1:19" ht="17.25" hidden="1" customHeight="1" x14ac:dyDescent="0.25">
      <c r="A17" s="5"/>
      <c r="B17" s="1"/>
      <c r="C17" s="1"/>
      <c r="D17" s="1"/>
      <c r="E17" s="1" t="s">
        <v>2</v>
      </c>
      <c r="F17" s="1"/>
      <c r="G17" s="1"/>
      <c r="H17" s="1"/>
      <c r="I17" s="1"/>
      <c r="J17" s="1"/>
      <c r="K17" s="1"/>
      <c r="L17" s="1"/>
      <c r="M17" s="1"/>
      <c r="N17" s="1"/>
      <c r="O17" s="1"/>
      <c r="P17" s="100"/>
      <c r="Q17" s="100"/>
      <c r="R17" s="1"/>
      <c r="S17" s="7"/>
    </row>
    <row r="18" spans="1:19" ht="17.25" hidden="1" customHeight="1" x14ac:dyDescent="0.25">
      <c r="A18" s="5"/>
      <c r="B18" s="1"/>
      <c r="C18" s="1"/>
      <c r="D18" s="1"/>
      <c r="E18" s="1" t="s">
        <v>2</v>
      </c>
      <c r="F18" s="1"/>
      <c r="G18" s="1"/>
      <c r="H18" s="1"/>
      <c r="I18" s="1"/>
      <c r="J18" s="1"/>
      <c r="K18" s="1"/>
      <c r="L18" s="1"/>
      <c r="M18" s="1"/>
      <c r="N18" s="1"/>
      <c r="O18" s="1"/>
      <c r="P18" s="100"/>
      <c r="Q18" s="100"/>
      <c r="R18" s="1"/>
      <c r="S18" s="7"/>
    </row>
    <row r="19" spans="1:19" ht="17.25" hidden="1" customHeight="1" x14ac:dyDescent="0.25">
      <c r="A19" s="5"/>
      <c r="B19" s="1"/>
      <c r="C19" s="1"/>
      <c r="D19" s="1"/>
      <c r="E19" s="1" t="s">
        <v>2</v>
      </c>
      <c r="F19" s="1"/>
      <c r="G19" s="1"/>
      <c r="H19" s="1"/>
      <c r="I19" s="1"/>
      <c r="J19" s="1"/>
      <c r="K19" s="1"/>
      <c r="L19" s="1"/>
      <c r="M19" s="1"/>
      <c r="N19" s="1"/>
      <c r="O19" s="1"/>
      <c r="P19" s="100"/>
      <c r="Q19" s="100"/>
      <c r="R19" s="1"/>
      <c r="S19" s="7"/>
    </row>
    <row r="20" spans="1:19" ht="17.25" hidden="1" customHeight="1" x14ac:dyDescent="0.25">
      <c r="A20" s="5"/>
      <c r="B20" s="1"/>
      <c r="C20" s="1"/>
      <c r="D20" s="1"/>
      <c r="E20" s="1" t="s">
        <v>2</v>
      </c>
      <c r="F20" s="1"/>
      <c r="G20" s="1"/>
      <c r="H20" s="1"/>
      <c r="I20" s="1"/>
      <c r="J20" s="1"/>
      <c r="K20" s="1"/>
      <c r="L20" s="1"/>
      <c r="M20" s="1"/>
      <c r="N20" s="1"/>
      <c r="O20" s="1"/>
      <c r="P20" s="100"/>
      <c r="Q20" s="100"/>
      <c r="R20" s="1"/>
      <c r="S20" s="7"/>
    </row>
    <row r="21" spans="1:19" ht="17.25" hidden="1" customHeight="1" x14ac:dyDescent="0.25">
      <c r="A21" s="5"/>
      <c r="B21" s="1"/>
      <c r="C21" s="1"/>
      <c r="D21" s="1"/>
      <c r="E21" s="1" t="s">
        <v>2</v>
      </c>
      <c r="F21" s="1"/>
      <c r="G21" s="1"/>
      <c r="H21" s="1"/>
      <c r="I21" s="1"/>
      <c r="J21" s="1"/>
      <c r="K21" s="1"/>
      <c r="L21" s="1"/>
      <c r="M21" s="1"/>
      <c r="N21" s="1"/>
      <c r="O21" s="1"/>
      <c r="P21" s="100"/>
      <c r="Q21" s="100"/>
      <c r="R21" s="1"/>
      <c r="S21" s="7"/>
    </row>
    <row r="22" spans="1:19" ht="17.25" hidden="1" customHeight="1" x14ac:dyDescent="0.25">
      <c r="A22" s="5"/>
      <c r="B22" s="1"/>
      <c r="C22" s="1"/>
      <c r="D22" s="1"/>
      <c r="E22" s="1" t="s">
        <v>2</v>
      </c>
      <c r="F22" s="1"/>
      <c r="G22" s="1"/>
      <c r="H22" s="1"/>
      <c r="I22" s="1"/>
      <c r="J22" s="1"/>
      <c r="K22" s="1"/>
      <c r="L22" s="1"/>
      <c r="M22" s="1"/>
      <c r="N22" s="1"/>
      <c r="O22" s="1"/>
      <c r="P22" s="100"/>
      <c r="Q22" s="100"/>
      <c r="R22" s="1"/>
      <c r="S22" s="7"/>
    </row>
    <row r="23" spans="1:19" ht="17.25" hidden="1" customHeight="1" x14ac:dyDescent="0.25">
      <c r="A23" s="5"/>
      <c r="B23" s="1"/>
      <c r="C23" s="1"/>
      <c r="D23" s="1"/>
      <c r="E23" s="1" t="s">
        <v>2</v>
      </c>
      <c r="F23" s="1"/>
      <c r="G23" s="1"/>
      <c r="H23" s="1"/>
      <c r="I23" s="1"/>
      <c r="J23" s="1"/>
      <c r="K23" s="1"/>
      <c r="L23" s="1"/>
      <c r="M23" s="1"/>
      <c r="N23" s="1"/>
      <c r="O23" s="1"/>
      <c r="P23" s="100"/>
      <c r="Q23" s="100"/>
      <c r="R23" s="1"/>
      <c r="S23" s="7"/>
    </row>
    <row r="24" spans="1:19" ht="17.25" hidden="1" customHeight="1" x14ac:dyDescent="0.25">
      <c r="A24" s="5"/>
      <c r="B24" s="1"/>
      <c r="C24" s="1"/>
      <c r="D24" s="1"/>
      <c r="E24" s="1" t="s">
        <v>2</v>
      </c>
      <c r="F24" s="1"/>
      <c r="G24" s="1"/>
      <c r="H24" s="1"/>
      <c r="I24" s="1"/>
      <c r="J24" s="1"/>
      <c r="K24" s="1"/>
      <c r="L24" s="1"/>
      <c r="M24" s="1"/>
      <c r="N24" s="1"/>
      <c r="O24" s="1"/>
      <c r="P24" s="100"/>
      <c r="Q24" s="100"/>
      <c r="R24" s="1"/>
      <c r="S24" s="7"/>
    </row>
    <row r="25" spans="1:19" ht="17.850000000000001" customHeight="1" x14ac:dyDescent="0.25">
      <c r="A25" s="5"/>
      <c r="B25" s="1"/>
      <c r="C25" s="1"/>
      <c r="D25" s="1"/>
      <c r="E25" s="1"/>
      <c r="F25" s="1"/>
      <c r="G25" s="1"/>
      <c r="H25" s="1"/>
      <c r="I25" s="1"/>
      <c r="J25" s="1"/>
      <c r="K25" s="1"/>
      <c r="L25" s="1"/>
      <c r="M25" s="1"/>
      <c r="N25" s="1"/>
      <c r="O25" s="1" t="s">
        <v>14</v>
      </c>
      <c r="P25" s="1" t="s">
        <v>15</v>
      </c>
      <c r="Q25" s="1"/>
      <c r="R25" s="1"/>
      <c r="S25" s="7"/>
    </row>
    <row r="26" spans="1:19" ht="17.850000000000001" customHeight="1" x14ac:dyDescent="0.25">
      <c r="A26" s="5"/>
      <c r="B26" s="1" t="s">
        <v>16</v>
      </c>
      <c r="C26" s="1"/>
      <c r="D26" s="1"/>
      <c r="E26" s="230" t="s">
        <v>211</v>
      </c>
      <c r="F26" s="231"/>
      <c r="G26" s="231"/>
      <c r="H26" s="231"/>
      <c r="I26" s="231"/>
      <c r="J26" s="232"/>
      <c r="K26" s="1"/>
      <c r="L26" s="1"/>
      <c r="M26" s="1"/>
      <c r="N26" s="1"/>
      <c r="O26" s="101" t="s">
        <v>7</v>
      </c>
      <c r="P26" s="102" t="s">
        <v>7</v>
      </c>
      <c r="Q26" s="103"/>
      <c r="R26" s="10"/>
      <c r="S26" s="7"/>
    </row>
    <row r="27" spans="1:19" ht="17.850000000000001" customHeight="1" x14ac:dyDescent="0.25">
      <c r="A27" s="5"/>
      <c r="B27" s="1" t="s">
        <v>17</v>
      </c>
      <c r="C27" s="1"/>
      <c r="D27" s="1"/>
      <c r="E27" s="99" t="s">
        <v>100</v>
      </c>
      <c r="F27" s="1"/>
      <c r="G27" s="1"/>
      <c r="H27" s="1"/>
      <c r="I27" s="1"/>
      <c r="J27" s="8"/>
      <c r="K27" s="1"/>
      <c r="L27" s="1"/>
      <c r="M27" s="1"/>
      <c r="N27" s="1"/>
      <c r="O27" s="101" t="s">
        <v>7</v>
      </c>
      <c r="P27" s="102" t="s">
        <v>7</v>
      </c>
      <c r="Q27" s="103"/>
      <c r="R27" s="10"/>
      <c r="S27" s="7"/>
    </row>
    <row r="28" spans="1:19" ht="17.850000000000001" customHeight="1" x14ac:dyDescent="0.25">
      <c r="A28" s="5"/>
      <c r="B28" s="1" t="s">
        <v>18</v>
      </c>
      <c r="C28" s="1"/>
      <c r="D28" s="1"/>
      <c r="E28" s="99" t="s">
        <v>2</v>
      </c>
      <c r="F28" s="1"/>
      <c r="G28" s="1"/>
      <c r="H28" s="1"/>
      <c r="I28" s="1"/>
      <c r="J28" s="8"/>
      <c r="K28" s="1"/>
      <c r="L28" s="1"/>
      <c r="M28" s="1"/>
      <c r="N28" s="1"/>
      <c r="O28" s="101" t="s">
        <v>7</v>
      </c>
      <c r="P28" s="102" t="s">
        <v>7</v>
      </c>
      <c r="Q28" s="103"/>
      <c r="R28" s="10"/>
      <c r="S28" s="7"/>
    </row>
    <row r="29" spans="1:19" ht="17.850000000000001" customHeight="1" x14ac:dyDescent="0.25">
      <c r="A29" s="5"/>
      <c r="B29" s="1"/>
      <c r="C29" s="1"/>
      <c r="D29" s="1"/>
      <c r="E29" s="104" t="s">
        <v>7</v>
      </c>
      <c r="F29" s="11"/>
      <c r="G29" s="11"/>
      <c r="H29" s="11"/>
      <c r="I29" s="11"/>
      <c r="J29" s="12"/>
      <c r="K29" s="1"/>
      <c r="L29" s="1"/>
      <c r="M29" s="1"/>
      <c r="N29" s="1"/>
      <c r="O29" s="100"/>
      <c r="P29" s="100"/>
      <c r="Q29" s="100"/>
      <c r="R29" s="1"/>
      <c r="S29" s="7"/>
    </row>
    <row r="30" spans="1:19" ht="17.850000000000001" customHeight="1" x14ac:dyDescent="0.25">
      <c r="A30" s="5"/>
      <c r="B30" s="1"/>
      <c r="C30" s="1"/>
      <c r="D30" s="1"/>
      <c r="E30" s="100" t="s">
        <v>19</v>
      </c>
      <c r="F30" s="1"/>
      <c r="G30" s="1" t="s">
        <v>20</v>
      </c>
      <c r="H30" s="1"/>
      <c r="I30" s="1"/>
      <c r="J30" s="1"/>
      <c r="K30" s="1"/>
      <c r="L30" s="1"/>
      <c r="M30" s="1"/>
      <c r="N30" s="1"/>
      <c r="O30" s="100" t="s">
        <v>21</v>
      </c>
      <c r="P30" s="100"/>
      <c r="Q30" s="100"/>
      <c r="R30" s="13"/>
      <c r="S30" s="7"/>
    </row>
    <row r="31" spans="1:19" ht="17.850000000000001" customHeight="1" x14ac:dyDescent="0.25">
      <c r="A31" s="5"/>
      <c r="B31" s="1"/>
      <c r="C31" s="1"/>
      <c r="D31" s="1"/>
      <c r="E31" s="101" t="s">
        <v>7</v>
      </c>
      <c r="F31" s="1"/>
      <c r="G31" s="102" t="s">
        <v>100</v>
      </c>
      <c r="H31" s="14"/>
      <c r="I31" s="105"/>
      <c r="J31" s="1"/>
      <c r="K31" s="1"/>
      <c r="L31" s="1"/>
      <c r="M31" s="1"/>
      <c r="N31" s="1"/>
      <c r="O31" s="106" t="s">
        <v>110</v>
      </c>
      <c r="P31" s="100"/>
      <c r="Q31" s="100"/>
      <c r="R31" s="13"/>
      <c r="S31" s="7"/>
    </row>
    <row r="32" spans="1:19" ht="8.25" customHeight="1" x14ac:dyDescent="0.25">
      <c r="A32" s="15"/>
      <c r="B32" s="16"/>
      <c r="C32" s="16"/>
      <c r="D32" s="16"/>
      <c r="E32" s="16"/>
      <c r="F32" s="16"/>
      <c r="G32" s="16"/>
      <c r="H32" s="16"/>
      <c r="I32" s="16"/>
      <c r="J32" s="16"/>
      <c r="K32" s="16"/>
      <c r="L32" s="16"/>
      <c r="M32" s="16"/>
      <c r="N32" s="16"/>
      <c r="O32" s="16"/>
      <c r="P32" s="16"/>
      <c r="Q32" s="16"/>
      <c r="R32" s="16"/>
      <c r="S32" s="17"/>
    </row>
    <row r="33" spans="1:19" ht="20.25" customHeight="1" x14ac:dyDescent="0.25">
      <c r="A33" s="18"/>
      <c r="B33" s="19"/>
      <c r="C33" s="19"/>
      <c r="D33" s="19"/>
      <c r="E33" s="20" t="s">
        <v>22</v>
      </c>
      <c r="F33" s="19"/>
      <c r="G33" s="19"/>
      <c r="H33" s="19"/>
      <c r="I33" s="19"/>
      <c r="J33" s="19"/>
      <c r="K33" s="19"/>
      <c r="L33" s="19"/>
      <c r="M33" s="19"/>
      <c r="N33" s="19"/>
      <c r="O33" s="19"/>
      <c r="P33" s="19"/>
      <c r="Q33" s="19"/>
      <c r="R33" s="19"/>
      <c r="S33" s="21"/>
    </row>
    <row r="34" spans="1:19" ht="20.25" customHeight="1" x14ac:dyDescent="0.25">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x14ac:dyDescent="0.25">
      <c r="A35" s="107"/>
      <c r="B35" s="108"/>
      <c r="C35" s="108"/>
      <c r="D35" s="109">
        <v>0</v>
      </c>
      <c r="E35" s="110">
        <f>IF(D35=0,0,R49/D35)</f>
        <v>0</v>
      </c>
      <c r="F35" s="111"/>
      <c r="G35" s="112"/>
      <c r="H35" s="108"/>
      <c r="I35" s="109">
        <v>0</v>
      </c>
      <c r="J35" s="110">
        <f>IF(I35=0,0,R49/I35)</f>
        <v>0</v>
      </c>
      <c r="K35" s="113"/>
      <c r="L35" s="112"/>
      <c r="M35" s="108"/>
      <c r="N35" s="108"/>
      <c r="O35" s="109">
        <v>0</v>
      </c>
      <c r="P35" s="112"/>
      <c r="Q35" s="108"/>
      <c r="R35" s="114">
        <f>IF(O35=0,0,R49/O35)</f>
        <v>0</v>
      </c>
      <c r="S35" s="115"/>
    </row>
    <row r="36" spans="1:19" ht="20.25" customHeight="1" x14ac:dyDescent="0.25">
      <c r="A36" s="18"/>
      <c r="B36" s="19"/>
      <c r="C36" s="19"/>
      <c r="D36" s="19"/>
      <c r="E36" s="20" t="s">
        <v>29</v>
      </c>
      <c r="F36" s="19"/>
      <c r="G36" s="19"/>
      <c r="H36" s="19"/>
      <c r="I36" s="19"/>
      <c r="J36" s="27" t="s">
        <v>30</v>
      </c>
      <c r="K36" s="19"/>
      <c r="L36" s="19"/>
      <c r="M36" s="19"/>
      <c r="N36" s="19"/>
      <c r="O36" s="19"/>
      <c r="P36" s="19"/>
      <c r="Q36" s="19"/>
      <c r="R36" s="19"/>
      <c r="S36" s="21"/>
    </row>
    <row r="37" spans="1:19" ht="20.25" customHeight="1" x14ac:dyDescent="0.25">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x14ac:dyDescent="0.25">
      <c r="A38" s="34">
        <v>1</v>
      </c>
      <c r="B38" s="35" t="s">
        <v>37</v>
      </c>
      <c r="C38" s="6"/>
      <c r="D38" s="36"/>
      <c r="E38" s="116">
        <v>0</v>
      </c>
      <c r="F38" s="37"/>
      <c r="G38" s="34">
        <v>10</v>
      </c>
      <c r="H38" s="38" t="s">
        <v>38</v>
      </c>
      <c r="I38" s="10"/>
      <c r="J38" s="117">
        <v>0</v>
      </c>
      <c r="K38" s="118"/>
      <c r="L38" s="34">
        <v>14</v>
      </c>
      <c r="M38" s="102" t="s">
        <v>39</v>
      </c>
      <c r="N38" s="14"/>
      <c r="O38" s="14"/>
      <c r="P38" s="119" t="str">
        <f>M51</f>
        <v>21</v>
      </c>
      <c r="Q38" s="120" t="s">
        <v>41</v>
      </c>
      <c r="R38" s="116">
        <f>(E38+E40+E42)*0.025</f>
        <v>0</v>
      </c>
      <c r="S38" s="39"/>
    </row>
    <row r="39" spans="1:19" ht="20.25" customHeight="1" x14ac:dyDescent="0.25">
      <c r="A39" s="34">
        <v>2</v>
      </c>
      <c r="B39" s="40"/>
      <c r="C39" s="12"/>
      <c r="D39" s="36"/>
      <c r="E39" s="116"/>
      <c r="F39" s="37"/>
      <c r="G39" s="34">
        <v>11</v>
      </c>
      <c r="H39" s="1" t="s">
        <v>42</v>
      </c>
      <c r="I39" s="36"/>
      <c r="J39" s="117">
        <v>0</v>
      </c>
      <c r="K39" s="118"/>
      <c r="L39" s="34">
        <v>15</v>
      </c>
      <c r="M39" s="102" t="s">
        <v>90</v>
      </c>
      <c r="N39" s="14"/>
      <c r="O39" s="14"/>
      <c r="P39" s="119" t="str">
        <f>M51</f>
        <v>21</v>
      </c>
      <c r="Q39" s="120" t="s">
        <v>41</v>
      </c>
      <c r="R39" s="116">
        <v>0</v>
      </c>
      <c r="S39" s="39"/>
    </row>
    <row r="40" spans="1:19" ht="20.25" customHeight="1" x14ac:dyDescent="0.25">
      <c r="A40" s="34">
        <v>3</v>
      </c>
      <c r="B40" s="35" t="s">
        <v>43</v>
      </c>
      <c r="C40" s="6"/>
      <c r="D40" s="36"/>
      <c r="E40" s="116">
        <v>0</v>
      </c>
      <c r="F40" s="37"/>
      <c r="G40" s="34">
        <v>12</v>
      </c>
      <c r="H40" s="38" t="s">
        <v>44</v>
      </c>
      <c r="I40" s="10"/>
      <c r="J40" s="117">
        <v>0</v>
      </c>
      <c r="K40" s="118"/>
      <c r="L40" s="34">
        <v>16</v>
      </c>
      <c r="M40" s="102" t="s">
        <v>45</v>
      </c>
      <c r="N40" s="14"/>
      <c r="O40" s="14"/>
      <c r="P40" s="119" t="str">
        <f>M51</f>
        <v>21</v>
      </c>
      <c r="Q40" s="120" t="s">
        <v>41</v>
      </c>
      <c r="R40" s="116">
        <v>0</v>
      </c>
      <c r="S40" s="39"/>
    </row>
    <row r="41" spans="1:19" ht="20.25" customHeight="1" x14ac:dyDescent="0.25">
      <c r="A41" s="34">
        <v>4</v>
      </c>
      <c r="B41" s="40"/>
      <c r="C41" s="12"/>
      <c r="D41" s="36"/>
      <c r="E41" s="116"/>
      <c r="F41" s="37"/>
      <c r="G41" s="34"/>
      <c r="H41" s="38"/>
      <c r="I41" s="10"/>
      <c r="J41" s="117"/>
      <c r="K41" s="118"/>
      <c r="L41" s="34">
        <v>17</v>
      </c>
      <c r="M41" s="102" t="s">
        <v>46</v>
      </c>
      <c r="N41" s="14"/>
      <c r="O41" s="14"/>
      <c r="P41" s="119" t="str">
        <f>M51</f>
        <v>21</v>
      </c>
      <c r="Q41" s="120" t="s">
        <v>41</v>
      </c>
      <c r="R41" s="116">
        <f>(E38+E40+E42)*0.04</f>
        <v>0</v>
      </c>
      <c r="S41" s="39"/>
    </row>
    <row r="42" spans="1:19" ht="20.25" customHeight="1" x14ac:dyDescent="0.25">
      <c r="A42" s="34">
        <v>5</v>
      </c>
      <c r="B42" s="35" t="s">
        <v>89</v>
      </c>
      <c r="C42" s="6"/>
      <c r="D42" s="36"/>
      <c r="E42" s="116">
        <f>Rekapitulace!C28</f>
        <v>0</v>
      </c>
      <c r="F42" s="70"/>
      <c r="G42" s="41"/>
      <c r="H42" s="14"/>
      <c r="I42" s="10"/>
      <c r="J42" s="121"/>
      <c r="K42" s="122"/>
      <c r="L42" s="34">
        <v>18</v>
      </c>
      <c r="M42" s="102" t="s">
        <v>47</v>
      </c>
      <c r="N42" s="14"/>
      <c r="O42" s="14"/>
      <c r="P42" s="119">
        <f>M53</f>
        <v>0</v>
      </c>
      <c r="Q42" s="120" t="s">
        <v>41</v>
      </c>
      <c r="R42" s="116">
        <v>0</v>
      </c>
      <c r="S42" s="7"/>
    </row>
    <row r="43" spans="1:19" ht="20.25" customHeight="1" x14ac:dyDescent="0.25">
      <c r="A43" s="34">
        <v>6</v>
      </c>
      <c r="B43" s="40"/>
      <c r="C43" s="12"/>
      <c r="D43" s="36"/>
      <c r="E43" s="116"/>
      <c r="F43" s="70"/>
      <c r="G43" s="41"/>
      <c r="H43" s="14"/>
      <c r="I43" s="10"/>
      <c r="J43" s="121"/>
      <c r="K43" s="122"/>
      <c r="L43" s="34">
        <v>19</v>
      </c>
      <c r="M43" s="38" t="s">
        <v>48</v>
      </c>
      <c r="N43" s="14"/>
      <c r="O43" s="14"/>
      <c r="P43" s="14"/>
      <c r="Q43" s="10"/>
      <c r="R43" s="116">
        <v>0</v>
      </c>
      <c r="S43" s="7"/>
    </row>
    <row r="44" spans="1:19" ht="20.25" customHeight="1" x14ac:dyDescent="0.25">
      <c r="A44" s="34">
        <v>7</v>
      </c>
      <c r="B44" s="35" t="s">
        <v>84</v>
      </c>
      <c r="C44" s="6"/>
      <c r="D44" s="36"/>
      <c r="E44" s="116">
        <f>Rekapitulace!C14</f>
        <v>0</v>
      </c>
      <c r="F44" s="70"/>
      <c r="G44" s="41"/>
      <c r="H44" s="14"/>
      <c r="I44" s="10"/>
      <c r="J44" s="121"/>
      <c r="K44" s="122"/>
      <c r="L44" s="34"/>
      <c r="M44" s="38"/>
      <c r="N44" s="14"/>
      <c r="O44" s="14"/>
      <c r="P44" s="14"/>
      <c r="Q44" s="10"/>
      <c r="R44" s="116"/>
      <c r="S44" s="7"/>
    </row>
    <row r="45" spans="1:19" ht="20.25" customHeight="1" x14ac:dyDescent="0.25">
      <c r="A45" s="34">
        <v>8</v>
      </c>
      <c r="B45" s="40"/>
      <c r="C45" s="12"/>
      <c r="D45" s="36"/>
      <c r="E45" s="116"/>
      <c r="F45" s="70"/>
      <c r="G45" s="41"/>
      <c r="H45" s="14"/>
      <c r="I45" s="10"/>
      <c r="J45" s="122"/>
      <c r="K45" s="122"/>
      <c r="L45" s="34"/>
      <c r="M45" s="38"/>
      <c r="N45" s="14"/>
      <c r="O45" s="14"/>
      <c r="P45" s="14"/>
      <c r="Q45" s="10"/>
      <c r="R45" s="116"/>
      <c r="S45" s="7"/>
    </row>
    <row r="46" spans="1:19" ht="20.25" customHeight="1" x14ac:dyDescent="0.25">
      <c r="A46" s="34">
        <v>9</v>
      </c>
      <c r="B46" s="42" t="s">
        <v>85</v>
      </c>
      <c r="C46" s="14"/>
      <c r="D46" s="10"/>
      <c r="E46" s="123">
        <f>SUM(E38:E45)</f>
        <v>0</v>
      </c>
      <c r="F46" s="43"/>
      <c r="G46" s="34">
        <v>13</v>
      </c>
      <c r="H46" s="42" t="s">
        <v>86</v>
      </c>
      <c r="I46" s="10"/>
      <c r="J46" s="124">
        <f>SUM(J38:J41)</f>
        <v>0</v>
      </c>
      <c r="K46" s="125"/>
      <c r="L46" s="34">
        <v>20</v>
      </c>
      <c r="M46" s="35" t="s">
        <v>87</v>
      </c>
      <c r="N46" s="9"/>
      <c r="O46" s="9"/>
      <c r="P46" s="9"/>
      <c r="Q46" s="44"/>
      <c r="R46" s="123">
        <f>SUM(R38:R43)</f>
        <v>0</v>
      </c>
      <c r="S46" s="21"/>
    </row>
    <row r="47" spans="1:19" ht="20.25" customHeight="1" x14ac:dyDescent="0.25">
      <c r="A47" s="45">
        <v>21</v>
      </c>
      <c r="B47" s="46" t="s">
        <v>49</v>
      </c>
      <c r="C47" s="47"/>
      <c r="D47" s="48"/>
      <c r="E47" s="126">
        <v>0</v>
      </c>
      <c r="F47" s="49"/>
      <c r="G47" s="45">
        <v>22</v>
      </c>
      <c r="H47" s="46" t="s">
        <v>50</v>
      </c>
      <c r="I47" s="48"/>
      <c r="J47" s="127">
        <f>(E38+E40+E42)*0.03</f>
        <v>0</v>
      </c>
      <c r="K47" s="128" t="str">
        <f>M51</f>
        <v>21</v>
      </c>
      <c r="L47" s="45">
        <v>23</v>
      </c>
      <c r="M47" s="46" t="s">
        <v>51</v>
      </c>
      <c r="N47" s="47"/>
      <c r="O47" s="47"/>
      <c r="P47" s="47"/>
      <c r="Q47" s="48"/>
      <c r="R47" s="126">
        <v>0</v>
      </c>
      <c r="S47" s="17"/>
    </row>
    <row r="48" spans="1:19" ht="20.25" customHeight="1" x14ac:dyDescent="0.25">
      <c r="A48" s="50" t="s">
        <v>17</v>
      </c>
      <c r="B48" s="3"/>
      <c r="C48" s="3"/>
      <c r="D48" s="3"/>
      <c r="E48" s="3"/>
      <c r="F48" s="51"/>
      <c r="G48" s="52"/>
      <c r="H48" s="3"/>
      <c r="I48" s="3"/>
      <c r="J48" s="3"/>
      <c r="K48" s="3"/>
      <c r="L48" s="53" t="s">
        <v>52</v>
      </c>
      <c r="M48" s="24"/>
      <c r="N48" s="30" t="s">
        <v>53</v>
      </c>
      <c r="O48" s="23"/>
      <c r="P48" s="23"/>
      <c r="Q48" s="23"/>
      <c r="R48" s="23"/>
      <c r="S48" s="26"/>
    </row>
    <row r="49" spans="1:19" ht="20.25" customHeight="1" x14ac:dyDescent="0.25">
      <c r="A49" s="5"/>
      <c r="B49" s="1"/>
      <c r="C49" s="1"/>
      <c r="D49" s="1"/>
      <c r="E49" s="1"/>
      <c r="F49" s="8"/>
      <c r="G49" s="54"/>
      <c r="H49" s="1"/>
      <c r="I49" s="1"/>
      <c r="J49" s="1"/>
      <c r="K49" s="1"/>
      <c r="L49" s="34">
        <v>24</v>
      </c>
      <c r="M49" s="38" t="s">
        <v>88</v>
      </c>
      <c r="N49" s="14"/>
      <c r="O49" s="14"/>
      <c r="P49" s="14"/>
      <c r="Q49" s="39"/>
      <c r="R49" s="123">
        <f>ROUND(E46+J46+R46+E47+J47+R47,2)</f>
        <v>0</v>
      </c>
      <c r="S49" s="55">
        <f>E46+J46+R46+E47+J47+R47</f>
        <v>0</v>
      </c>
    </row>
    <row r="50" spans="1:19" ht="20.25" customHeight="1" x14ac:dyDescent="0.25">
      <c r="A50" s="56" t="s">
        <v>54</v>
      </c>
      <c r="B50" s="11"/>
      <c r="C50" s="11"/>
      <c r="D50" s="11"/>
      <c r="E50" s="11"/>
      <c r="F50" s="12"/>
      <c r="G50" s="57" t="s">
        <v>55</v>
      </c>
      <c r="H50" s="11"/>
      <c r="I50" s="11"/>
      <c r="J50" s="11"/>
      <c r="K50" s="11"/>
      <c r="L50" s="34">
        <v>25</v>
      </c>
      <c r="M50" s="129" t="s">
        <v>56</v>
      </c>
      <c r="N50" s="12" t="s">
        <v>41</v>
      </c>
      <c r="O50" s="130">
        <f>ROUND(R49-O51,2)</f>
        <v>0</v>
      </c>
      <c r="P50" s="14" t="s">
        <v>57</v>
      </c>
      <c r="Q50" s="10"/>
      <c r="R50" s="131">
        <f>ROUND(O50*M50/100,2)</f>
        <v>0</v>
      </c>
      <c r="S50" s="58">
        <f>O50*M50/100</f>
        <v>0</v>
      </c>
    </row>
    <row r="51" spans="1:19" ht="20.25" customHeight="1" thickBot="1" x14ac:dyDescent="0.3">
      <c r="A51" s="59" t="s">
        <v>16</v>
      </c>
      <c r="B51" s="9"/>
      <c r="C51" s="9"/>
      <c r="D51" s="9"/>
      <c r="E51" s="9"/>
      <c r="F51" s="6"/>
      <c r="G51" s="60"/>
      <c r="H51" s="9"/>
      <c r="I51" s="9"/>
      <c r="J51" s="9"/>
      <c r="K51" s="9"/>
      <c r="L51" s="34">
        <v>26</v>
      </c>
      <c r="M51" s="132" t="s">
        <v>40</v>
      </c>
      <c r="N51" s="10" t="s">
        <v>41</v>
      </c>
      <c r="O51" s="130">
        <f>R49</f>
        <v>0</v>
      </c>
      <c r="P51" s="14" t="s">
        <v>57</v>
      </c>
      <c r="Q51" s="10"/>
      <c r="R51" s="116">
        <f>ROUND(O51*M51/100,2)</f>
        <v>0</v>
      </c>
      <c r="S51" s="61">
        <f>O51*M51/100</f>
        <v>0</v>
      </c>
    </row>
    <row r="52" spans="1:19" ht="20.25" customHeight="1" thickBot="1" x14ac:dyDescent="0.3">
      <c r="A52" s="5"/>
      <c r="B52" s="1"/>
      <c r="C52" s="1"/>
      <c r="D52" s="1"/>
      <c r="E52" s="1"/>
      <c r="F52" s="8"/>
      <c r="G52" s="54"/>
      <c r="H52" s="1"/>
      <c r="I52" s="1"/>
      <c r="J52" s="1"/>
      <c r="K52" s="1"/>
      <c r="L52" s="45">
        <v>27</v>
      </c>
      <c r="M52" s="62" t="s">
        <v>91</v>
      </c>
      <c r="N52" s="47"/>
      <c r="O52" s="47"/>
      <c r="P52" s="47"/>
      <c r="Q52" s="63"/>
      <c r="R52" s="133">
        <f>R49+R50+R51</f>
        <v>0</v>
      </c>
      <c r="S52" s="64"/>
    </row>
    <row r="53" spans="1:19" ht="20.25" customHeight="1" x14ac:dyDescent="0.25">
      <c r="A53" s="56" t="s">
        <v>54</v>
      </c>
      <c r="B53" s="11"/>
      <c r="C53" s="11"/>
      <c r="D53" s="11"/>
      <c r="E53" s="11"/>
      <c r="F53" s="12"/>
      <c r="G53" s="57" t="s">
        <v>55</v>
      </c>
      <c r="H53" s="11"/>
      <c r="I53" s="11"/>
      <c r="J53" s="11"/>
      <c r="K53" s="11"/>
      <c r="L53" s="53" t="s">
        <v>58</v>
      </c>
      <c r="M53" s="24"/>
      <c r="N53" s="30" t="s">
        <v>59</v>
      </c>
      <c r="O53" s="23"/>
      <c r="P53" s="23"/>
      <c r="Q53" s="23"/>
      <c r="R53" s="134"/>
      <c r="S53" s="26"/>
    </row>
    <row r="54" spans="1:19" ht="20.25" customHeight="1" x14ac:dyDescent="0.25">
      <c r="A54" s="59" t="s">
        <v>18</v>
      </c>
      <c r="B54" s="9"/>
      <c r="C54" s="9"/>
      <c r="D54" s="9"/>
      <c r="E54" s="9"/>
      <c r="F54" s="6"/>
      <c r="G54" s="60"/>
      <c r="H54" s="9"/>
      <c r="I54" s="9"/>
      <c r="J54" s="9"/>
      <c r="K54" s="9"/>
      <c r="L54" s="34">
        <v>28</v>
      </c>
      <c r="M54" s="38" t="s">
        <v>60</v>
      </c>
      <c r="N54" s="14"/>
      <c r="O54" s="14"/>
      <c r="P54" s="14"/>
      <c r="Q54" s="10"/>
      <c r="R54" s="116">
        <v>0</v>
      </c>
      <c r="S54" s="39"/>
    </row>
    <row r="55" spans="1:19" ht="20.25" customHeight="1" x14ac:dyDescent="0.25">
      <c r="A55" s="5"/>
      <c r="B55" s="1"/>
      <c r="C55" s="1"/>
      <c r="D55" s="1"/>
      <c r="E55" s="1"/>
      <c r="F55" s="8"/>
      <c r="G55" s="54"/>
      <c r="H55" s="1"/>
      <c r="I55" s="1"/>
      <c r="J55" s="1"/>
      <c r="K55" s="1"/>
      <c r="L55" s="34">
        <v>29</v>
      </c>
      <c r="M55" s="38" t="s">
        <v>61</v>
      </c>
      <c r="N55" s="14"/>
      <c r="O55" s="14"/>
      <c r="P55" s="14"/>
      <c r="Q55" s="10"/>
      <c r="R55" s="116">
        <v>0</v>
      </c>
      <c r="S55" s="39"/>
    </row>
    <row r="56" spans="1:19" ht="20.25" customHeight="1" x14ac:dyDescent="0.25">
      <c r="A56" s="65" t="s">
        <v>54</v>
      </c>
      <c r="B56" s="16"/>
      <c r="C56" s="16"/>
      <c r="D56" s="16"/>
      <c r="E56" s="16"/>
      <c r="F56" s="66"/>
      <c r="G56" s="67" t="s">
        <v>55</v>
      </c>
      <c r="H56" s="16"/>
      <c r="I56" s="16"/>
      <c r="J56" s="16"/>
      <c r="K56" s="16"/>
      <c r="L56" s="45">
        <v>30</v>
      </c>
      <c r="M56" s="46" t="s">
        <v>62</v>
      </c>
      <c r="N56" s="47"/>
      <c r="O56" s="47"/>
      <c r="P56" s="47"/>
      <c r="Q56" s="48"/>
      <c r="R56" s="110">
        <v>0</v>
      </c>
      <c r="S56" s="68"/>
    </row>
    <row r="59" spans="1:19" ht="27" customHeight="1" x14ac:dyDescent="0.25">
      <c r="A59" s="229"/>
      <c r="B59" s="229"/>
      <c r="C59" s="229"/>
      <c r="D59" s="229"/>
      <c r="E59" s="229"/>
      <c r="F59" s="229"/>
      <c r="G59" s="229"/>
      <c r="H59" s="229"/>
      <c r="I59" s="229"/>
      <c r="J59" s="229"/>
      <c r="K59" s="229"/>
      <c r="L59" s="229"/>
      <c r="M59" s="229"/>
      <c r="N59" s="229"/>
      <c r="O59" s="229"/>
      <c r="P59" s="229"/>
      <c r="Q59" s="229"/>
      <c r="R59" s="229"/>
    </row>
  </sheetData>
  <sheetProtection formatCells="0" formatColumns="0" formatRows="0" insertColumns="0" insertRows="0" insertHyperlinks="0" deleteColumns="0" deleteRows="0" sort="0" autoFilter="0" pivotTables="0"/>
  <customSheetViews>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59:R59"/>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9"/>
  <sheetViews>
    <sheetView showGridLines="0" workbookViewId="0">
      <selection activeCell="C24" sqref="C24"/>
    </sheetView>
  </sheetViews>
  <sheetFormatPr defaultColWidth="9.109375" defaultRowHeight="10.199999999999999" x14ac:dyDescent="0.2"/>
  <cols>
    <col min="1" max="1" width="11.6640625" style="171" customWidth="1"/>
    <col min="2" max="2" width="62.88671875" style="171" customWidth="1"/>
    <col min="3" max="3" width="13.5546875" style="171" customWidth="1"/>
    <col min="4" max="4" width="9.109375" style="172"/>
    <col min="5" max="16384" width="9.109375" style="171"/>
  </cols>
  <sheetData>
    <row r="1" spans="1:4" s="82" customFormat="1" ht="17.399999999999999" x14ac:dyDescent="0.3">
      <c r="A1" s="73" t="s">
        <v>80</v>
      </c>
      <c r="B1" s="80"/>
      <c r="C1" s="80"/>
      <c r="D1" s="81"/>
    </row>
    <row r="2" spans="1:4" s="82" customFormat="1" ht="13.2" x14ac:dyDescent="0.25">
      <c r="A2" s="74" t="s">
        <v>63</v>
      </c>
      <c r="B2" s="76" t="str">
        <f>'Krycí list'!E5</f>
        <v>Učebny pro výuku v ZŠ Antonínská</v>
      </c>
      <c r="C2" s="83"/>
      <c r="D2" s="81"/>
    </row>
    <row r="3" spans="1:4" s="82" customFormat="1" ht="13.2" x14ac:dyDescent="0.25">
      <c r="A3" s="74" t="s">
        <v>64</v>
      </c>
      <c r="B3" s="76" t="str">
        <f>'Krycí list'!E7</f>
        <v>Základní škola a mateřská škola Brno, Antonínská 3, p.o.
Antonínská 3, 602 00 Brno</v>
      </c>
      <c r="C3" s="84"/>
      <c r="D3" s="81"/>
    </row>
    <row r="4" spans="1:4" s="82" customFormat="1" ht="13.2" x14ac:dyDescent="0.25">
      <c r="A4" s="74" t="s">
        <v>65</v>
      </c>
      <c r="B4" s="76" t="str">
        <f>'Krycí list'!E9</f>
        <v>NEOCENĚNÝ SOUPIS PRACÍ A DODÁVEK A SLUŽEB</v>
      </c>
      <c r="C4" s="84"/>
      <c r="D4" s="81"/>
    </row>
    <row r="5" spans="1:4" s="82" customFormat="1" ht="13.2" x14ac:dyDescent="0.25">
      <c r="A5" s="75" t="s">
        <v>66</v>
      </c>
      <c r="B5" s="76" t="str">
        <f>'Krycí list'!P5</f>
        <v xml:space="preserve"> </v>
      </c>
      <c r="C5" s="84"/>
      <c r="D5" s="81"/>
    </row>
    <row r="6" spans="1:4" s="82" customFormat="1" ht="6" customHeight="1" x14ac:dyDescent="0.25">
      <c r="A6" s="75"/>
      <c r="B6" s="76"/>
      <c r="C6" s="84"/>
      <c r="D6" s="81"/>
    </row>
    <row r="7" spans="1:4" s="82" customFormat="1" ht="13.2" x14ac:dyDescent="0.25">
      <c r="A7" s="85" t="s">
        <v>67</v>
      </c>
      <c r="B7" s="76" t="str">
        <f>'Krycí list'!E26</f>
        <v>Základní škola a mateřská škola Brno, Antonínská 3, p.o.
Antonínská 550/3, Veveří, 602 00 Brno</v>
      </c>
      <c r="C7" s="84"/>
      <c r="D7" s="81"/>
    </row>
    <row r="8" spans="1:4" s="82" customFormat="1" ht="13.2" x14ac:dyDescent="0.25">
      <c r="A8" s="85" t="s">
        <v>68</v>
      </c>
      <c r="B8" s="76" t="str">
        <f>'Krycí list'!E28</f>
        <v xml:space="preserve"> </v>
      </c>
      <c r="C8" s="84"/>
      <c r="D8" s="81"/>
    </row>
    <row r="9" spans="1:4" s="82" customFormat="1" ht="13.2" x14ac:dyDescent="0.25">
      <c r="A9" s="85" t="s">
        <v>69</v>
      </c>
      <c r="B9" s="77" t="str">
        <f>'Krycí list'!O31</f>
        <v>03/2023</v>
      </c>
      <c r="C9" s="84"/>
      <c r="D9" s="81"/>
    </row>
    <row r="10" spans="1:4" s="82" customFormat="1" ht="6.75" customHeight="1" x14ac:dyDescent="0.25">
      <c r="A10" s="80"/>
      <c r="B10" s="80"/>
      <c r="C10" s="80"/>
      <c r="D10" s="81"/>
    </row>
    <row r="11" spans="1:4" s="82" customFormat="1" ht="13.2" x14ac:dyDescent="0.25">
      <c r="A11" s="78" t="s">
        <v>70</v>
      </c>
      <c r="B11" s="71" t="s">
        <v>71</v>
      </c>
      <c r="C11" s="86" t="s">
        <v>72</v>
      </c>
      <c r="D11" s="81"/>
    </row>
    <row r="12" spans="1:4" s="82" customFormat="1" ht="13.2" x14ac:dyDescent="0.25">
      <c r="A12" s="79">
        <v>1</v>
      </c>
      <c r="B12" s="72">
        <v>2</v>
      </c>
      <c r="C12" s="87">
        <v>3</v>
      </c>
      <c r="D12" s="81"/>
    </row>
    <row r="13" spans="1:4" s="82" customFormat="1" ht="4.5" customHeight="1" x14ac:dyDescent="0.25">
      <c r="A13" s="88"/>
      <c r="B13" s="89"/>
      <c r="C13" s="89"/>
      <c r="D13" s="81"/>
    </row>
    <row r="14" spans="1:4" s="69" customFormat="1" ht="12" customHeight="1" x14ac:dyDescent="0.25">
      <c r="A14" s="188" t="str">
        <f>'Jazyky č.1'!D14</f>
        <v>AVT</v>
      </c>
      <c r="B14" s="189" t="s">
        <v>220</v>
      </c>
      <c r="C14" s="190">
        <f>'Jazyky č.1'!I14+'Jazyky č.2'!I14+Robotika!I14+'Cvičná kuchyň'!I14+Družina!I14+Kabinet!I14+Přírodopis!I14+Zeměpis!I14</f>
        <v>0</v>
      </c>
    </row>
    <row r="15" spans="1:4" s="69" customFormat="1" ht="12" customHeight="1" x14ac:dyDescent="0.25">
      <c r="A15" s="188"/>
      <c r="B15" s="192" t="str">
        <f>'Jazyky č.1'!E14</f>
        <v>Nábytek v učebně jazyků č.1</v>
      </c>
      <c r="C15" s="193">
        <f>'Jazyky č.1'!I14</f>
        <v>0</v>
      </c>
    </row>
    <row r="16" spans="1:4" s="69" customFormat="1" ht="12" customHeight="1" x14ac:dyDescent="0.25">
      <c r="A16" s="188"/>
      <c r="B16" s="192" t="str">
        <f>'Jazyky č.2'!E14</f>
        <v>Nábytek v učebně jazyků č.2</v>
      </c>
      <c r="C16" s="193">
        <f>'Jazyky č.2'!I14</f>
        <v>0</v>
      </c>
    </row>
    <row r="17" spans="1:4" s="69" customFormat="1" ht="12" customHeight="1" x14ac:dyDescent="0.25">
      <c r="A17" s="188"/>
      <c r="B17" s="192" t="str">
        <f>Robotika!E14</f>
        <v>Nábytek v učebně informatiky a robotiky</v>
      </c>
      <c r="C17" s="193">
        <f>Robotika!I14</f>
        <v>0</v>
      </c>
    </row>
    <row r="18" spans="1:4" s="69" customFormat="1" ht="12" customHeight="1" x14ac:dyDescent="0.25">
      <c r="A18" s="188"/>
      <c r="B18" s="192" t="str">
        <f>'Cvičná kuchyň'!E14</f>
        <v>Nábytek ve cvičné kuchyni</v>
      </c>
      <c r="C18" s="193">
        <f>'Cvičná kuchyň'!I14</f>
        <v>0</v>
      </c>
    </row>
    <row r="19" spans="1:4" s="69" customFormat="1" ht="12" customHeight="1" x14ac:dyDescent="0.25">
      <c r="A19" s="188"/>
      <c r="B19" s="192" t="str">
        <f>Družina!E14</f>
        <v>Nábytek v družině</v>
      </c>
      <c r="C19" s="193">
        <f>Družina!I14</f>
        <v>0</v>
      </c>
    </row>
    <row r="20" spans="1:4" s="69" customFormat="1" ht="12" customHeight="1" x14ac:dyDescent="0.25">
      <c r="A20" s="188"/>
      <c r="B20" s="192" t="str">
        <f>Kabinet!E14</f>
        <v>Nábytek v kabinetu</v>
      </c>
      <c r="C20" s="193">
        <f>Kabinet!I14</f>
        <v>0</v>
      </c>
    </row>
    <row r="21" spans="1:4" s="69" customFormat="1" ht="12" customHeight="1" x14ac:dyDescent="0.25">
      <c r="A21" s="188"/>
      <c r="B21" s="192" t="str">
        <f>Přírodopis!E14</f>
        <v>Nábytek v učebně přírodopisu</v>
      </c>
      <c r="C21" s="193">
        <f>Přírodopis!I14</f>
        <v>0</v>
      </c>
    </row>
    <row r="22" spans="1:4" s="69" customFormat="1" ht="12" customHeight="1" x14ac:dyDescent="0.25">
      <c r="A22" s="191"/>
      <c r="B22" s="192" t="str">
        <f>Zeměpis!E14</f>
        <v>Nábytek v učebně zeměpisu</v>
      </c>
      <c r="C22" s="193">
        <f>Zeměpis!I14</f>
        <v>0</v>
      </c>
    </row>
    <row r="23" spans="1:4" s="167" customFormat="1" ht="12" customHeight="1" x14ac:dyDescent="0.2">
      <c r="A23" s="191"/>
      <c r="B23" s="199" t="s">
        <v>97</v>
      </c>
      <c r="C23" s="200">
        <f>SUM(C15:C22)</f>
        <v>0</v>
      </c>
      <c r="D23" s="168"/>
    </row>
    <row r="24" spans="1:4" s="167" customFormat="1" ht="12" customHeight="1" x14ac:dyDescent="0.2">
      <c r="A24" s="191"/>
      <c r="B24" s="192"/>
      <c r="C24" s="193"/>
      <c r="D24" s="168"/>
    </row>
    <row r="25" spans="1:4" s="167" customFormat="1" ht="12" customHeight="1" x14ac:dyDescent="0.2">
      <c r="A25" s="191"/>
      <c r="B25" s="192"/>
      <c r="C25" s="193"/>
      <c r="D25" s="168"/>
    </row>
    <row r="26" spans="1:4" s="169" customFormat="1" ht="12" customHeight="1" x14ac:dyDescent="0.2">
      <c r="A26" s="191"/>
      <c r="B26" s="192"/>
      <c r="C26" s="193"/>
      <c r="D26" s="170"/>
    </row>
    <row r="27" spans="1:4" x14ac:dyDescent="0.2">
      <c r="A27" s="191"/>
      <c r="B27" s="192"/>
      <c r="C27" s="195"/>
    </row>
    <row r="28" spans="1:4" x14ac:dyDescent="0.2">
      <c r="A28" s="188"/>
      <c r="B28" s="189"/>
      <c r="C28" s="190"/>
    </row>
    <row r="29" spans="1:4" x14ac:dyDescent="0.2">
      <c r="A29" s="191"/>
      <c r="B29" s="194"/>
      <c r="C29" s="195"/>
    </row>
    <row r="30" spans="1:4" x14ac:dyDescent="0.2">
      <c r="A30" s="191"/>
      <c r="B30" s="194"/>
      <c r="C30" s="195"/>
    </row>
    <row r="31" spans="1:4" x14ac:dyDescent="0.2">
      <c r="A31" s="191"/>
      <c r="B31" s="194"/>
      <c r="C31" s="195"/>
    </row>
    <row r="32" spans="1:4" x14ac:dyDescent="0.2">
      <c r="A32" s="188"/>
      <c r="B32" s="189"/>
      <c r="C32" s="190"/>
    </row>
    <row r="33" spans="1:3" x14ac:dyDescent="0.2">
      <c r="A33" s="196"/>
      <c r="B33" s="194"/>
      <c r="C33" s="195"/>
    </row>
    <row r="34" spans="1:3" x14ac:dyDescent="0.2">
      <c r="A34" s="196"/>
      <c r="B34" s="194"/>
      <c r="C34" s="195"/>
    </row>
    <row r="35" spans="1:3" x14ac:dyDescent="0.2">
      <c r="A35" s="196"/>
      <c r="B35" s="194"/>
      <c r="C35" s="195"/>
    </row>
    <row r="36" spans="1:3" x14ac:dyDescent="0.2">
      <c r="A36" s="196"/>
      <c r="B36" s="194"/>
      <c r="C36" s="195"/>
    </row>
    <row r="37" spans="1:3" x14ac:dyDescent="0.2">
      <c r="A37" s="196"/>
      <c r="B37" s="194"/>
      <c r="C37" s="195"/>
    </row>
    <row r="38" spans="1:3" x14ac:dyDescent="0.2">
      <c r="A38" s="196"/>
      <c r="B38" s="194"/>
      <c r="C38" s="195"/>
    </row>
    <row r="39" spans="1:3" x14ac:dyDescent="0.2">
      <c r="A39" s="196"/>
      <c r="B39" s="197"/>
      <c r="C39" s="198"/>
    </row>
  </sheetData>
  <sheetProtection formatCells="0" formatColumns="0" formatRows="0" insertColumns="0" insertRows="0" insertHyperlinks="0" deleteColumns="0" deleteRows="0" sort="0" autoFilter="0" pivotTables="0"/>
  <customSheetViews>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6209-E3C4-4EEE-AABD-E4B4B303957A}">
  <sheetPr>
    <pageSetUpPr fitToPage="1"/>
  </sheetPr>
  <dimension ref="A1:L23"/>
  <sheetViews>
    <sheetView showGridLines="0" topLeftCell="A19" zoomScale="70" zoomScaleNormal="70" workbookViewId="0">
      <selection activeCell="E21" sqref="E21"/>
    </sheetView>
  </sheetViews>
  <sheetFormatPr defaultColWidth="9.109375" defaultRowHeight="13.2" x14ac:dyDescent="0.25"/>
  <cols>
    <col min="1" max="1" width="5.5546875" style="82" customWidth="1"/>
    <col min="2" max="2" width="4.44140625" style="175" customWidth="1"/>
    <col min="3" max="3" width="6" style="175" customWidth="1"/>
    <col min="4" max="4" width="12.6640625" style="164" customWidth="1"/>
    <col min="5" max="5" width="94.33203125" style="187" customWidth="1"/>
    <col min="6" max="6" width="7.6640625" style="82" customWidth="1"/>
    <col min="7" max="7" width="9.88671875" style="82" customWidth="1"/>
    <col min="8" max="8" width="13.10937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37"/>
      <c r="C1" s="137"/>
      <c r="D1" s="163"/>
      <c r="E1" s="180"/>
      <c r="F1" s="160"/>
      <c r="G1" s="160"/>
      <c r="H1" s="160"/>
      <c r="I1" s="160"/>
      <c r="J1" s="160"/>
      <c r="K1" s="160"/>
    </row>
    <row r="2" spans="1:12" x14ac:dyDescent="0.25">
      <c r="A2" s="136" t="s">
        <v>63</v>
      </c>
      <c r="B2" s="137"/>
      <c r="C2" s="138" t="s">
        <v>102</v>
      </c>
      <c r="D2" s="139"/>
      <c r="E2" s="181"/>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81"/>
      <c r="F4" s="137"/>
      <c r="G4" s="137"/>
      <c r="H4" s="137"/>
      <c r="I4" s="138"/>
      <c r="J4" s="160"/>
      <c r="K4" s="160"/>
    </row>
    <row r="5" spans="1:12" x14ac:dyDescent="0.25">
      <c r="A5" s="137" t="s">
        <v>73</v>
      </c>
      <c r="B5" s="137"/>
      <c r="C5" s="138" t="str">
        <f>'Krycí list'!P5</f>
        <v xml:space="preserve"> </v>
      </c>
      <c r="D5" s="139"/>
      <c r="E5" s="181"/>
      <c r="F5" s="137"/>
      <c r="G5" s="137"/>
      <c r="H5" s="137"/>
      <c r="I5" s="138"/>
      <c r="J5" s="160"/>
      <c r="K5" s="160"/>
    </row>
    <row r="6" spans="1:12" x14ac:dyDescent="0.25">
      <c r="A6" s="137"/>
      <c r="B6" s="137"/>
      <c r="C6" s="138"/>
      <c r="D6" s="139"/>
      <c r="E6" s="181"/>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81"/>
      <c r="F8" s="137"/>
      <c r="G8" s="137"/>
      <c r="H8" s="137"/>
      <c r="I8" s="138"/>
      <c r="J8" s="160"/>
      <c r="K8" s="160"/>
    </row>
    <row r="9" spans="1:12" x14ac:dyDescent="0.25">
      <c r="A9" s="137" t="s">
        <v>69</v>
      </c>
      <c r="B9" s="137"/>
      <c r="C9" s="235" t="str">
        <f>'Krycí list'!O31</f>
        <v>03/2023</v>
      </c>
      <c r="D9" s="234"/>
      <c r="E9" s="181"/>
      <c r="F9" s="137"/>
      <c r="G9" s="137"/>
      <c r="H9" s="137"/>
      <c r="I9" s="138"/>
      <c r="J9" s="160"/>
      <c r="K9" s="160"/>
    </row>
    <row r="10" spans="1:12" x14ac:dyDescent="0.25">
      <c r="A10" s="160"/>
      <c r="B10" s="137"/>
      <c r="C10" s="137"/>
      <c r="D10" s="163"/>
      <c r="E10" s="180"/>
      <c r="F10" s="160"/>
      <c r="G10" s="160"/>
      <c r="H10" s="160"/>
      <c r="I10" s="160"/>
      <c r="J10" s="160"/>
      <c r="K10" s="160"/>
    </row>
    <row r="11" spans="1:12" s="158" customFormat="1" ht="39.6" x14ac:dyDescent="0.25">
      <c r="A11" s="176" t="s">
        <v>74</v>
      </c>
      <c r="B11" s="140" t="s">
        <v>75</v>
      </c>
      <c r="C11" s="140" t="s">
        <v>76</v>
      </c>
      <c r="D11" s="140" t="s">
        <v>96</v>
      </c>
      <c r="E11" s="140" t="s">
        <v>92</v>
      </c>
      <c r="F11" s="140" t="s">
        <v>77</v>
      </c>
      <c r="G11" s="140" t="s">
        <v>78</v>
      </c>
      <c r="H11" s="140" t="s">
        <v>94</v>
      </c>
      <c r="I11" s="140" t="s">
        <v>95</v>
      </c>
      <c r="J11" s="140" t="s">
        <v>79</v>
      </c>
      <c r="K11" s="140" t="s">
        <v>93</v>
      </c>
      <c r="L11" s="159"/>
    </row>
    <row r="12" spans="1:12" x14ac:dyDescent="0.25">
      <c r="A12" s="177">
        <v>1</v>
      </c>
      <c r="B12" s="162">
        <v>2</v>
      </c>
      <c r="C12" s="162">
        <v>3</v>
      </c>
      <c r="D12" s="141">
        <v>4</v>
      </c>
      <c r="E12" s="182">
        <v>5</v>
      </c>
      <c r="F12" s="162">
        <v>6</v>
      </c>
      <c r="G12" s="162">
        <v>7</v>
      </c>
      <c r="H12" s="162">
        <v>8</v>
      </c>
      <c r="I12" s="162">
        <v>9</v>
      </c>
      <c r="J12" s="162">
        <v>10</v>
      </c>
      <c r="K12" s="162">
        <v>11</v>
      </c>
      <c r="L12" s="161"/>
    </row>
    <row r="13" spans="1:12" x14ac:dyDescent="0.25">
      <c r="A13" s="166"/>
      <c r="B13" s="174"/>
      <c r="C13" s="174"/>
      <c r="D13" s="173"/>
      <c r="E13" s="183"/>
      <c r="F13" s="166"/>
      <c r="G13" s="166"/>
      <c r="H13" s="166"/>
      <c r="I13" s="166"/>
      <c r="J13" s="166"/>
      <c r="K13" s="166"/>
    </row>
    <row r="14" spans="1:12" s="142" customFormat="1" x14ac:dyDescent="0.25">
      <c r="A14" s="150"/>
      <c r="B14" s="151"/>
      <c r="D14" s="152" t="s">
        <v>83</v>
      </c>
      <c r="E14" s="184" t="s">
        <v>221</v>
      </c>
      <c r="I14" s="153">
        <f>+I15</f>
        <v>0</v>
      </c>
      <c r="K14" s="148"/>
    </row>
    <row r="15" spans="1:12" s="135" customFormat="1" x14ac:dyDescent="0.25">
      <c r="A15" s="178"/>
      <c r="B15" s="146"/>
      <c r="C15" s="146"/>
      <c r="D15" s="165"/>
      <c r="E15" s="179" t="s">
        <v>82</v>
      </c>
      <c r="F15" s="144"/>
      <c r="G15" s="143"/>
      <c r="H15" s="143"/>
      <c r="I15" s="145">
        <f>SUM(I16:I22)</f>
        <v>0</v>
      </c>
      <c r="J15" s="149"/>
      <c r="K15" s="148"/>
    </row>
    <row r="16" spans="1:12" s="135" customFormat="1" ht="224.4" x14ac:dyDescent="0.25">
      <c r="A16" s="178">
        <v>1</v>
      </c>
      <c r="B16" s="146"/>
      <c r="C16" s="146" t="s">
        <v>98</v>
      </c>
      <c r="D16" s="165" t="s">
        <v>104</v>
      </c>
      <c r="E16" s="185" t="s">
        <v>113</v>
      </c>
      <c r="F16" s="146" t="s">
        <v>103</v>
      </c>
      <c r="G16" s="147">
        <v>3</v>
      </c>
      <c r="H16" s="148"/>
      <c r="I16" s="148">
        <f t="shared" ref="I16:I22" si="0">ROUND(G16*H16,2)</f>
        <v>0</v>
      </c>
      <c r="J16" s="149">
        <v>21</v>
      </c>
      <c r="K16" s="148">
        <f t="shared" ref="K16:K22" si="1">I16+((I16/100)*J16)</f>
        <v>0</v>
      </c>
    </row>
    <row r="17" spans="1:11" s="135" customFormat="1" ht="237.6" x14ac:dyDescent="0.25">
      <c r="A17" s="178">
        <v>2</v>
      </c>
      <c r="B17" s="146"/>
      <c r="C17" s="146" t="s">
        <v>98</v>
      </c>
      <c r="D17" s="165" t="s">
        <v>105</v>
      </c>
      <c r="E17" s="185" t="s">
        <v>114</v>
      </c>
      <c r="F17" s="146" t="s">
        <v>103</v>
      </c>
      <c r="G17" s="147">
        <v>1</v>
      </c>
      <c r="H17" s="148"/>
      <c r="I17" s="148">
        <f t="shared" si="0"/>
        <v>0</v>
      </c>
      <c r="J17" s="149">
        <v>21</v>
      </c>
      <c r="K17" s="148">
        <f t="shared" si="1"/>
        <v>0</v>
      </c>
    </row>
    <row r="18" spans="1:11" s="135" customFormat="1" ht="224.4" x14ac:dyDescent="0.25">
      <c r="A18" s="178">
        <v>3</v>
      </c>
      <c r="B18" s="146"/>
      <c r="C18" s="146" t="s">
        <v>98</v>
      </c>
      <c r="D18" s="165" t="s">
        <v>106</v>
      </c>
      <c r="E18" s="185" t="s">
        <v>115</v>
      </c>
      <c r="F18" s="146" t="s">
        <v>103</v>
      </c>
      <c r="G18" s="147">
        <v>8</v>
      </c>
      <c r="H18" s="148"/>
      <c r="I18" s="148">
        <f t="shared" si="0"/>
        <v>0</v>
      </c>
      <c r="J18" s="149">
        <v>21</v>
      </c>
      <c r="K18" s="148">
        <f t="shared" si="1"/>
        <v>0</v>
      </c>
    </row>
    <row r="19" spans="1:11" s="135" customFormat="1" ht="343.2" x14ac:dyDescent="0.25">
      <c r="A19" s="178">
        <v>4</v>
      </c>
      <c r="B19" s="146"/>
      <c r="C19" s="146" t="s">
        <v>98</v>
      </c>
      <c r="D19" s="165" t="s">
        <v>107</v>
      </c>
      <c r="E19" s="185" t="s">
        <v>116</v>
      </c>
      <c r="F19" s="146" t="s">
        <v>103</v>
      </c>
      <c r="G19" s="147">
        <v>1</v>
      </c>
      <c r="H19" s="148"/>
      <c r="I19" s="148">
        <f t="shared" si="0"/>
        <v>0</v>
      </c>
      <c r="J19" s="149">
        <v>21</v>
      </c>
      <c r="K19" s="148">
        <f t="shared" si="1"/>
        <v>0</v>
      </c>
    </row>
    <row r="20" spans="1:11" s="135" customFormat="1" ht="118.8" x14ac:dyDescent="0.25">
      <c r="A20" s="178">
        <v>5</v>
      </c>
      <c r="B20" s="146"/>
      <c r="C20" s="146" t="s">
        <v>98</v>
      </c>
      <c r="D20" s="165" t="s">
        <v>108</v>
      </c>
      <c r="E20" s="185" t="s">
        <v>231</v>
      </c>
      <c r="F20" s="146" t="s">
        <v>103</v>
      </c>
      <c r="G20" s="147">
        <v>20</v>
      </c>
      <c r="H20" s="148"/>
      <c r="I20" s="148">
        <f t="shared" si="0"/>
        <v>0</v>
      </c>
      <c r="J20" s="149">
        <v>21</v>
      </c>
      <c r="K20" s="148">
        <f t="shared" si="1"/>
        <v>0</v>
      </c>
    </row>
    <row r="21" spans="1:11" s="135" customFormat="1" ht="105.6" x14ac:dyDescent="0.25">
      <c r="A21" s="178">
        <v>6</v>
      </c>
      <c r="B21" s="146"/>
      <c r="C21" s="146" t="s">
        <v>98</v>
      </c>
      <c r="D21" s="165" t="s">
        <v>109</v>
      </c>
      <c r="E21" s="185" t="s">
        <v>233</v>
      </c>
      <c r="F21" s="146" t="s">
        <v>103</v>
      </c>
      <c r="G21" s="147">
        <v>1</v>
      </c>
      <c r="H21" s="147"/>
      <c r="I21" s="148">
        <f t="shared" si="0"/>
        <v>0</v>
      </c>
      <c r="J21" s="149">
        <v>21</v>
      </c>
      <c r="K21" s="148">
        <f t="shared" si="1"/>
        <v>0</v>
      </c>
    </row>
    <row r="22" spans="1:11" s="135" customFormat="1" ht="52.8" x14ac:dyDescent="0.25">
      <c r="A22" s="178">
        <v>7</v>
      </c>
      <c r="B22" s="146"/>
      <c r="C22" s="146" t="s">
        <v>98</v>
      </c>
      <c r="D22" s="165" t="s">
        <v>111</v>
      </c>
      <c r="E22" s="185" t="s">
        <v>112</v>
      </c>
      <c r="F22" s="146" t="s">
        <v>103</v>
      </c>
      <c r="G22" s="147">
        <v>3</v>
      </c>
      <c r="H22" s="147"/>
      <c r="I22" s="148">
        <f t="shared" si="0"/>
        <v>0</v>
      </c>
      <c r="J22" s="149">
        <v>21</v>
      </c>
      <c r="K22" s="148">
        <f t="shared" si="1"/>
        <v>0</v>
      </c>
    </row>
    <row r="23" spans="1:11" s="155" customFormat="1" x14ac:dyDescent="0.25">
      <c r="A23" s="154"/>
      <c r="D23" s="156"/>
      <c r="E23" s="186" t="s">
        <v>97</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B05B-6D4E-4322-A1FD-C4E70EF757A1}">
  <sheetPr>
    <pageSetUpPr fitToPage="1"/>
  </sheetPr>
  <dimension ref="A1:L23"/>
  <sheetViews>
    <sheetView showGridLines="0" topLeftCell="A19" zoomScale="70" zoomScaleNormal="70" workbookViewId="0">
      <selection activeCell="E21" sqref="E21"/>
    </sheetView>
  </sheetViews>
  <sheetFormatPr defaultColWidth="9.109375" defaultRowHeight="13.2" x14ac:dyDescent="0.25"/>
  <cols>
    <col min="1" max="1" width="5.5546875" style="82" customWidth="1"/>
    <col min="2" max="2" width="4.44140625" style="175" customWidth="1"/>
    <col min="3" max="3" width="6" style="175" customWidth="1"/>
    <col min="4" max="4" width="12.6640625" style="164" customWidth="1"/>
    <col min="5" max="5" width="94.33203125" style="187" customWidth="1"/>
    <col min="6" max="6" width="7.6640625" style="82" customWidth="1"/>
    <col min="7" max="7" width="9.88671875" style="82" customWidth="1"/>
    <col min="8" max="8" width="13.10937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37"/>
      <c r="C1" s="137"/>
      <c r="D1" s="163"/>
      <c r="E1" s="180"/>
      <c r="F1" s="160"/>
      <c r="G1" s="160"/>
      <c r="H1" s="160"/>
      <c r="I1" s="160"/>
      <c r="J1" s="160"/>
      <c r="K1" s="160"/>
    </row>
    <row r="2" spans="1:12" x14ac:dyDescent="0.25">
      <c r="A2" s="136" t="s">
        <v>63</v>
      </c>
      <c r="B2" s="137"/>
      <c r="C2" s="138" t="s">
        <v>219</v>
      </c>
      <c r="D2" s="139"/>
      <c r="E2" s="181"/>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81"/>
      <c r="F4" s="137"/>
      <c r="G4" s="137"/>
      <c r="H4" s="137"/>
      <c r="I4" s="138"/>
      <c r="J4" s="160"/>
      <c r="K4" s="160"/>
    </row>
    <row r="5" spans="1:12" x14ac:dyDescent="0.25">
      <c r="A5" s="137" t="s">
        <v>73</v>
      </c>
      <c r="B5" s="137"/>
      <c r="C5" s="138" t="str">
        <f>'Krycí list'!P5</f>
        <v xml:space="preserve"> </v>
      </c>
      <c r="D5" s="139"/>
      <c r="E5" s="181"/>
      <c r="F5" s="137"/>
      <c r="G5" s="137"/>
      <c r="H5" s="137"/>
      <c r="I5" s="138"/>
      <c r="J5" s="160"/>
      <c r="K5" s="160"/>
    </row>
    <row r="6" spans="1:12" x14ac:dyDescent="0.25">
      <c r="A6" s="137"/>
      <c r="B6" s="137"/>
      <c r="C6" s="138"/>
      <c r="D6" s="139"/>
      <c r="E6" s="181"/>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81"/>
      <c r="F8" s="137"/>
      <c r="G8" s="137"/>
      <c r="H8" s="137"/>
      <c r="I8" s="138"/>
      <c r="J8" s="160"/>
      <c r="K8" s="160"/>
    </row>
    <row r="9" spans="1:12" x14ac:dyDescent="0.25">
      <c r="A9" s="137" t="s">
        <v>69</v>
      </c>
      <c r="B9" s="137"/>
      <c r="C9" s="235" t="str">
        <f>'Krycí list'!O31</f>
        <v>03/2023</v>
      </c>
      <c r="D9" s="234"/>
      <c r="E9" s="181"/>
      <c r="F9" s="137"/>
      <c r="G9" s="137"/>
      <c r="H9" s="137"/>
      <c r="I9" s="138"/>
      <c r="J9" s="160"/>
      <c r="K9" s="160"/>
    </row>
    <row r="10" spans="1:12" x14ac:dyDescent="0.25">
      <c r="A10" s="160"/>
      <c r="B10" s="137"/>
      <c r="C10" s="137"/>
      <c r="D10" s="163"/>
      <c r="E10" s="180"/>
      <c r="F10" s="160"/>
      <c r="G10" s="160"/>
      <c r="H10" s="160"/>
      <c r="I10" s="160"/>
      <c r="J10" s="160"/>
      <c r="K10" s="160"/>
    </row>
    <row r="11" spans="1:12" s="158" customFormat="1" ht="39.6" x14ac:dyDescent="0.25">
      <c r="A11" s="176" t="s">
        <v>74</v>
      </c>
      <c r="B11" s="140" t="s">
        <v>75</v>
      </c>
      <c r="C11" s="140" t="s">
        <v>76</v>
      </c>
      <c r="D11" s="140" t="s">
        <v>96</v>
      </c>
      <c r="E11" s="140" t="s">
        <v>92</v>
      </c>
      <c r="F11" s="140" t="s">
        <v>77</v>
      </c>
      <c r="G11" s="140" t="s">
        <v>78</v>
      </c>
      <c r="H11" s="140" t="s">
        <v>94</v>
      </c>
      <c r="I11" s="140" t="s">
        <v>95</v>
      </c>
      <c r="J11" s="140" t="s">
        <v>79</v>
      </c>
      <c r="K11" s="140" t="s">
        <v>93</v>
      </c>
      <c r="L11" s="159"/>
    </row>
    <row r="12" spans="1:12" x14ac:dyDescent="0.25">
      <c r="A12" s="177">
        <v>1</v>
      </c>
      <c r="B12" s="162">
        <v>2</v>
      </c>
      <c r="C12" s="162">
        <v>3</v>
      </c>
      <c r="D12" s="141">
        <v>4</v>
      </c>
      <c r="E12" s="182">
        <v>5</v>
      </c>
      <c r="F12" s="162">
        <v>6</v>
      </c>
      <c r="G12" s="162">
        <v>7</v>
      </c>
      <c r="H12" s="162">
        <v>8</v>
      </c>
      <c r="I12" s="162">
        <v>9</v>
      </c>
      <c r="J12" s="162">
        <v>10</v>
      </c>
      <c r="K12" s="162">
        <v>11</v>
      </c>
      <c r="L12" s="161"/>
    </row>
    <row r="13" spans="1:12" x14ac:dyDescent="0.25">
      <c r="A13" s="166"/>
      <c r="B13" s="174"/>
      <c r="C13" s="174"/>
      <c r="D13" s="173"/>
      <c r="E13" s="183"/>
      <c r="F13" s="166"/>
      <c r="G13" s="166"/>
      <c r="H13" s="166"/>
      <c r="I13" s="166"/>
      <c r="J13" s="166"/>
      <c r="K13" s="166"/>
    </row>
    <row r="14" spans="1:12" s="142" customFormat="1" x14ac:dyDescent="0.25">
      <c r="A14" s="150"/>
      <c r="B14" s="151"/>
      <c r="D14" s="152" t="s">
        <v>83</v>
      </c>
      <c r="E14" s="184" t="s">
        <v>222</v>
      </c>
      <c r="I14" s="153">
        <f>+I15</f>
        <v>0</v>
      </c>
      <c r="K14" s="148"/>
    </row>
    <row r="15" spans="1:12" s="135" customFormat="1" x14ac:dyDescent="0.25">
      <c r="A15" s="178"/>
      <c r="B15" s="146"/>
      <c r="C15" s="146"/>
      <c r="D15" s="165"/>
      <c r="E15" s="179" t="s">
        <v>82</v>
      </c>
      <c r="F15" s="144"/>
      <c r="G15" s="143"/>
      <c r="H15" s="143"/>
      <c r="I15" s="145">
        <f>SUM(I16:I22)</f>
        <v>0</v>
      </c>
      <c r="J15" s="149"/>
      <c r="K15" s="148"/>
    </row>
    <row r="16" spans="1:12" s="135" customFormat="1" ht="224.4" x14ac:dyDescent="0.25">
      <c r="A16" s="178">
        <v>1</v>
      </c>
      <c r="B16" s="146"/>
      <c r="C16" s="146" t="s">
        <v>98</v>
      </c>
      <c r="D16" s="165" t="s">
        <v>104</v>
      </c>
      <c r="E16" s="185" t="s">
        <v>113</v>
      </c>
      <c r="F16" s="146" t="s">
        <v>103</v>
      </c>
      <c r="G16" s="147">
        <v>3</v>
      </c>
      <c r="H16" s="148"/>
      <c r="I16" s="148">
        <f t="shared" ref="I16:I22" si="0">ROUND(G16*H16,2)</f>
        <v>0</v>
      </c>
      <c r="J16" s="149">
        <v>21</v>
      </c>
      <c r="K16" s="148">
        <f t="shared" ref="K16:K22" si="1">I16+((I16/100)*J16)</f>
        <v>0</v>
      </c>
    </row>
    <row r="17" spans="1:11" s="135" customFormat="1" ht="237.6" x14ac:dyDescent="0.25">
      <c r="A17" s="178">
        <v>2</v>
      </c>
      <c r="B17" s="146"/>
      <c r="C17" s="146" t="s">
        <v>98</v>
      </c>
      <c r="D17" s="165" t="s">
        <v>105</v>
      </c>
      <c r="E17" s="185" t="s">
        <v>114</v>
      </c>
      <c r="F17" s="146" t="s">
        <v>103</v>
      </c>
      <c r="G17" s="147">
        <v>1</v>
      </c>
      <c r="H17" s="148"/>
      <c r="I17" s="148">
        <f t="shared" si="0"/>
        <v>0</v>
      </c>
      <c r="J17" s="149">
        <v>21</v>
      </c>
      <c r="K17" s="148">
        <f t="shared" si="1"/>
        <v>0</v>
      </c>
    </row>
    <row r="18" spans="1:11" s="135" customFormat="1" ht="211.2" x14ac:dyDescent="0.25">
      <c r="A18" s="178">
        <v>3</v>
      </c>
      <c r="B18" s="146"/>
      <c r="C18" s="146" t="s">
        <v>98</v>
      </c>
      <c r="D18" s="165" t="s">
        <v>106</v>
      </c>
      <c r="E18" s="185" t="s">
        <v>117</v>
      </c>
      <c r="F18" s="146" t="s">
        <v>103</v>
      </c>
      <c r="G18" s="147">
        <v>8</v>
      </c>
      <c r="H18" s="148"/>
      <c r="I18" s="148">
        <f t="shared" si="0"/>
        <v>0</v>
      </c>
      <c r="J18" s="149">
        <v>21</v>
      </c>
      <c r="K18" s="148">
        <f t="shared" si="1"/>
        <v>0</v>
      </c>
    </row>
    <row r="19" spans="1:11" s="135" customFormat="1" ht="330" x14ac:dyDescent="0.25">
      <c r="A19" s="178">
        <v>4</v>
      </c>
      <c r="B19" s="146"/>
      <c r="C19" s="146" t="s">
        <v>98</v>
      </c>
      <c r="D19" s="165" t="s">
        <v>107</v>
      </c>
      <c r="E19" s="185" t="s">
        <v>118</v>
      </c>
      <c r="F19" s="146" t="s">
        <v>103</v>
      </c>
      <c r="G19" s="147">
        <v>1</v>
      </c>
      <c r="H19" s="148"/>
      <c r="I19" s="148">
        <f t="shared" si="0"/>
        <v>0</v>
      </c>
      <c r="J19" s="149">
        <v>21</v>
      </c>
      <c r="K19" s="148">
        <f t="shared" si="1"/>
        <v>0</v>
      </c>
    </row>
    <row r="20" spans="1:11" s="135" customFormat="1" ht="118.8" x14ac:dyDescent="0.25">
      <c r="A20" s="178">
        <v>5</v>
      </c>
      <c r="B20" s="146"/>
      <c r="C20" s="146" t="s">
        <v>98</v>
      </c>
      <c r="D20" s="165" t="s">
        <v>108</v>
      </c>
      <c r="E20" s="185" t="s">
        <v>231</v>
      </c>
      <c r="F20" s="146" t="s">
        <v>103</v>
      </c>
      <c r="G20" s="147">
        <v>20</v>
      </c>
      <c r="H20" s="148"/>
      <c r="I20" s="148">
        <f t="shared" si="0"/>
        <v>0</v>
      </c>
      <c r="J20" s="149">
        <v>21</v>
      </c>
      <c r="K20" s="148">
        <f t="shared" si="1"/>
        <v>0</v>
      </c>
    </row>
    <row r="21" spans="1:11" s="135" customFormat="1" ht="121.2" customHeight="1" x14ac:dyDescent="0.25">
      <c r="A21" s="178">
        <v>6</v>
      </c>
      <c r="B21" s="146"/>
      <c r="C21" s="146" t="s">
        <v>98</v>
      </c>
      <c r="D21" s="165" t="s">
        <v>109</v>
      </c>
      <c r="E21" s="185" t="s">
        <v>232</v>
      </c>
      <c r="F21" s="146" t="s">
        <v>103</v>
      </c>
      <c r="G21" s="147">
        <v>1</v>
      </c>
      <c r="H21" s="147"/>
      <c r="I21" s="148">
        <f t="shared" si="0"/>
        <v>0</v>
      </c>
      <c r="J21" s="149">
        <v>21</v>
      </c>
      <c r="K21" s="148">
        <f t="shared" si="1"/>
        <v>0</v>
      </c>
    </row>
    <row r="22" spans="1:11" s="135" customFormat="1" ht="75" customHeight="1" x14ac:dyDescent="0.25">
      <c r="A22" s="178">
        <v>7</v>
      </c>
      <c r="B22" s="146"/>
      <c r="C22" s="146" t="s">
        <v>98</v>
      </c>
      <c r="D22" s="165" t="s">
        <v>111</v>
      </c>
      <c r="E22" s="185" t="s">
        <v>119</v>
      </c>
      <c r="F22" s="146" t="s">
        <v>103</v>
      </c>
      <c r="G22" s="147">
        <v>3</v>
      </c>
      <c r="H22" s="147"/>
      <c r="I22" s="148">
        <f t="shared" si="0"/>
        <v>0</v>
      </c>
      <c r="J22" s="149">
        <v>21</v>
      </c>
      <c r="K22" s="148">
        <f t="shared" si="1"/>
        <v>0</v>
      </c>
    </row>
    <row r="23" spans="1:11" s="155" customFormat="1" x14ac:dyDescent="0.25">
      <c r="A23" s="154"/>
      <c r="D23" s="156"/>
      <c r="E23" s="186" t="s">
        <v>97</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D457F-A2B4-497F-ACD6-EBFDE48F9FC8}">
  <sheetPr>
    <pageSetUpPr fitToPage="1"/>
  </sheetPr>
  <dimension ref="A1:L23"/>
  <sheetViews>
    <sheetView showGridLines="0" tabSelected="1" topLeftCell="A19" zoomScale="70" zoomScaleNormal="70" workbookViewId="0">
      <selection activeCell="E21" sqref="E21"/>
    </sheetView>
  </sheetViews>
  <sheetFormatPr defaultColWidth="9.109375" defaultRowHeight="13.2" x14ac:dyDescent="0.25"/>
  <cols>
    <col min="1" max="1" width="5.5546875" style="82" customWidth="1"/>
    <col min="2" max="2" width="4.44140625" style="175" customWidth="1"/>
    <col min="3" max="3" width="6" style="175" customWidth="1"/>
    <col min="4" max="4" width="12.6640625" style="164" customWidth="1"/>
    <col min="5" max="5" width="94.33203125" style="187" customWidth="1"/>
    <col min="6" max="6" width="7.6640625" style="82" customWidth="1"/>
    <col min="7" max="7" width="9.88671875" style="82" customWidth="1"/>
    <col min="8" max="8" width="13.10937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37"/>
      <c r="C1" s="137"/>
      <c r="D1" s="163"/>
      <c r="E1" s="180"/>
      <c r="F1" s="160"/>
      <c r="G1" s="160"/>
      <c r="H1" s="160"/>
      <c r="I1" s="160"/>
      <c r="J1" s="160"/>
      <c r="K1" s="160"/>
    </row>
    <row r="2" spans="1:12" x14ac:dyDescent="0.25">
      <c r="A2" s="136" t="s">
        <v>63</v>
      </c>
      <c r="B2" s="137"/>
      <c r="C2" s="138" t="s">
        <v>218</v>
      </c>
      <c r="D2" s="139"/>
      <c r="E2" s="181"/>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81"/>
      <c r="F4" s="137"/>
      <c r="G4" s="137"/>
      <c r="H4" s="137"/>
      <c r="I4" s="138"/>
      <c r="J4" s="160"/>
      <c r="K4" s="160"/>
    </row>
    <row r="5" spans="1:12" x14ac:dyDescent="0.25">
      <c r="A5" s="137" t="s">
        <v>73</v>
      </c>
      <c r="B5" s="137"/>
      <c r="C5" s="138" t="str">
        <f>'Krycí list'!P5</f>
        <v xml:space="preserve"> </v>
      </c>
      <c r="D5" s="139"/>
      <c r="E5" s="181"/>
      <c r="F5" s="137"/>
      <c r="G5" s="137"/>
      <c r="H5" s="137"/>
      <c r="I5" s="138"/>
      <c r="J5" s="160"/>
      <c r="K5" s="160"/>
    </row>
    <row r="6" spans="1:12" x14ac:dyDescent="0.25">
      <c r="A6" s="137"/>
      <c r="B6" s="137"/>
      <c r="C6" s="138"/>
      <c r="D6" s="139"/>
      <c r="E6" s="181"/>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81"/>
      <c r="F8" s="137"/>
      <c r="G8" s="137"/>
      <c r="H8" s="137"/>
      <c r="I8" s="138"/>
      <c r="J8" s="160"/>
      <c r="K8" s="160"/>
    </row>
    <row r="9" spans="1:12" x14ac:dyDescent="0.25">
      <c r="A9" s="137" t="s">
        <v>69</v>
      </c>
      <c r="B9" s="137"/>
      <c r="C9" s="235" t="str">
        <f>'Krycí list'!O31</f>
        <v>03/2023</v>
      </c>
      <c r="D9" s="234"/>
      <c r="E9" s="181"/>
      <c r="F9" s="137"/>
      <c r="G9" s="137"/>
      <c r="H9" s="137"/>
      <c r="I9" s="138"/>
      <c r="J9" s="160"/>
      <c r="K9" s="160"/>
    </row>
    <row r="10" spans="1:12" x14ac:dyDescent="0.25">
      <c r="A10" s="160"/>
      <c r="B10" s="137"/>
      <c r="C10" s="137"/>
      <c r="D10" s="163"/>
      <c r="E10" s="180"/>
      <c r="F10" s="160"/>
      <c r="G10" s="160"/>
      <c r="H10" s="160"/>
      <c r="I10" s="160"/>
      <c r="J10" s="160"/>
      <c r="K10" s="160"/>
    </row>
    <row r="11" spans="1:12" s="158" customFormat="1" ht="39.6" x14ac:dyDescent="0.25">
      <c r="A11" s="176" t="s">
        <v>74</v>
      </c>
      <c r="B11" s="140" t="s">
        <v>75</v>
      </c>
      <c r="C11" s="140" t="s">
        <v>76</v>
      </c>
      <c r="D11" s="140" t="s">
        <v>96</v>
      </c>
      <c r="E11" s="140" t="s">
        <v>92</v>
      </c>
      <c r="F11" s="140" t="s">
        <v>77</v>
      </c>
      <c r="G11" s="140" t="s">
        <v>78</v>
      </c>
      <c r="H11" s="140" t="s">
        <v>94</v>
      </c>
      <c r="I11" s="140" t="s">
        <v>95</v>
      </c>
      <c r="J11" s="140" t="s">
        <v>79</v>
      </c>
      <c r="K11" s="140" t="s">
        <v>93</v>
      </c>
      <c r="L11" s="159"/>
    </row>
    <row r="12" spans="1:12" x14ac:dyDescent="0.25">
      <c r="A12" s="177">
        <v>1</v>
      </c>
      <c r="B12" s="162">
        <v>2</v>
      </c>
      <c r="C12" s="162">
        <v>3</v>
      </c>
      <c r="D12" s="141">
        <v>4</v>
      </c>
      <c r="E12" s="182">
        <v>5</v>
      </c>
      <c r="F12" s="162">
        <v>6</v>
      </c>
      <c r="G12" s="162">
        <v>7</v>
      </c>
      <c r="H12" s="162">
        <v>8</v>
      </c>
      <c r="I12" s="162">
        <v>9</v>
      </c>
      <c r="J12" s="162">
        <v>10</v>
      </c>
      <c r="K12" s="162">
        <v>11</v>
      </c>
      <c r="L12" s="161"/>
    </row>
    <row r="13" spans="1:12" x14ac:dyDescent="0.25">
      <c r="A13" s="166"/>
      <c r="B13" s="174"/>
      <c r="C13" s="174"/>
      <c r="D13" s="173"/>
      <c r="E13" s="183"/>
      <c r="F13" s="166"/>
      <c r="G13" s="166"/>
      <c r="H13" s="166"/>
      <c r="I13" s="166"/>
      <c r="J13" s="166"/>
      <c r="K13" s="166"/>
    </row>
    <row r="14" spans="1:12" s="142" customFormat="1" x14ac:dyDescent="0.25">
      <c r="A14" s="150"/>
      <c r="B14" s="151"/>
      <c r="D14" s="152" t="s">
        <v>83</v>
      </c>
      <c r="E14" s="184" t="s">
        <v>223</v>
      </c>
      <c r="I14" s="153">
        <f>+I15</f>
        <v>0</v>
      </c>
      <c r="K14" s="148"/>
    </row>
    <row r="15" spans="1:12" s="135" customFormat="1" x14ac:dyDescent="0.25">
      <c r="A15" s="178"/>
      <c r="B15" s="146"/>
      <c r="C15" s="146"/>
      <c r="D15" s="165"/>
      <c r="E15" s="179" t="s">
        <v>82</v>
      </c>
      <c r="F15" s="144"/>
      <c r="G15" s="143"/>
      <c r="H15" s="143"/>
      <c r="I15" s="145">
        <f>SUM(I16:I22)</f>
        <v>0</v>
      </c>
      <c r="J15" s="149"/>
      <c r="K15" s="148"/>
    </row>
    <row r="16" spans="1:12" s="135" customFormat="1" ht="224.4" x14ac:dyDescent="0.25">
      <c r="A16" s="178">
        <v>1</v>
      </c>
      <c r="B16" s="146"/>
      <c r="C16" s="146" t="s">
        <v>98</v>
      </c>
      <c r="D16" s="165" t="s">
        <v>104</v>
      </c>
      <c r="E16" s="201" t="s">
        <v>120</v>
      </c>
      <c r="F16" s="146" t="s">
        <v>103</v>
      </c>
      <c r="G16" s="147">
        <v>3</v>
      </c>
      <c r="H16" s="148"/>
      <c r="I16" s="202">
        <f t="shared" ref="I16:I22" si="0">ROUND(G16*H16,2)</f>
        <v>0</v>
      </c>
      <c r="J16" s="203">
        <v>21</v>
      </c>
      <c r="K16" s="204">
        <f t="shared" ref="K16:K22" si="1">I16+((I16/100)*J16)</f>
        <v>0</v>
      </c>
    </row>
    <row r="17" spans="1:11" s="135" customFormat="1" ht="224.4" x14ac:dyDescent="0.25">
      <c r="A17" s="178">
        <v>2</v>
      </c>
      <c r="B17" s="146"/>
      <c r="C17" s="146" t="s">
        <v>98</v>
      </c>
      <c r="D17" s="165" t="s">
        <v>105</v>
      </c>
      <c r="E17" s="201" t="s">
        <v>121</v>
      </c>
      <c r="F17" s="146" t="s">
        <v>103</v>
      </c>
      <c r="G17" s="147">
        <v>1</v>
      </c>
      <c r="H17" s="148"/>
      <c r="I17" s="202">
        <f t="shared" si="0"/>
        <v>0</v>
      </c>
      <c r="J17" s="203">
        <v>21</v>
      </c>
      <c r="K17" s="204">
        <f t="shared" si="1"/>
        <v>0</v>
      </c>
    </row>
    <row r="18" spans="1:11" s="135" customFormat="1" ht="211.2" x14ac:dyDescent="0.25">
      <c r="A18" s="178">
        <v>3</v>
      </c>
      <c r="B18" s="146"/>
      <c r="C18" s="146" t="s">
        <v>98</v>
      </c>
      <c r="D18" s="165" t="s">
        <v>106</v>
      </c>
      <c r="E18" s="201" t="s">
        <v>117</v>
      </c>
      <c r="F18" s="146" t="s">
        <v>103</v>
      </c>
      <c r="G18" s="147">
        <v>8</v>
      </c>
      <c r="H18" s="148"/>
      <c r="I18" s="202">
        <f t="shared" si="0"/>
        <v>0</v>
      </c>
      <c r="J18" s="203">
        <v>21</v>
      </c>
      <c r="K18" s="204">
        <f t="shared" si="1"/>
        <v>0</v>
      </c>
    </row>
    <row r="19" spans="1:11" s="135" customFormat="1" ht="330" x14ac:dyDescent="0.25">
      <c r="A19" s="178">
        <v>4</v>
      </c>
      <c r="B19" s="146"/>
      <c r="C19" s="146" t="s">
        <v>98</v>
      </c>
      <c r="D19" s="165" t="s">
        <v>122</v>
      </c>
      <c r="E19" s="201" t="s">
        <v>118</v>
      </c>
      <c r="F19" s="146" t="s">
        <v>103</v>
      </c>
      <c r="G19" s="147">
        <v>1</v>
      </c>
      <c r="H19" s="148"/>
      <c r="I19" s="202">
        <f t="shared" si="0"/>
        <v>0</v>
      </c>
      <c r="J19" s="203">
        <v>21</v>
      </c>
      <c r="K19" s="204">
        <f t="shared" si="1"/>
        <v>0</v>
      </c>
    </row>
    <row r="20" spans="1:11" s="135" customFormat="1" ht="118.8" x14ac:dyDescent="0.25">
      <c r="A20" s="178">
        <v>5</v>
      </c>
      <c r="B20" s="146"/>
      <c r="C20" s="146" t="s">
        <v>98</v>
      </c>
      <c r="D20" s="165" t="s">
        <v>108</v>
      </c>
      <c r="E20" s="201" t="s">
        <v>231</v>
      </c>
      <c r="F20" s="146" t="s">
        <v>103</v>
      </c>
      <c r="G20" s="147">
        <v>20</v>
      </c>
      <c r="H20" s="148"/>
      <c r="I20" s="202">
        <f t="shared" si="0"/>
        <v>0</v>
      </c>
      <c r="J20" s="203">
        <v>21</v>
      </c>
      <c r="K20" s="204">
        <f t="shared" si="1"/>
        <v>0</v>
      </c>
    </row>
    <row r="21" spans="1:11" s="135" customFormat="1" ht="118.8" x14ac:dyDescent="0.25">
      <c r="A21" s="178">
        <v>6</v>
      </c>
      <c r="B21" s="146"/>
      <c r="C21" s="146" t="s">
        <v>98</v>
      </c>
      <c r="D21" s="165" t="s">
        <v>109</v>
      </c>
      <c r="E21" s="201" t="s">
        <v>232</v>
      </c>
      <c r="F21" s="146" t="s">
        <v>103</v>
      </c>
      <c r="G21" s="147">
        <v>1</v>
      </c>
      <c r="H21" s="147"/>
      <c r="I21" s="202">
        <f t="shared" si="0"/>
        <v>0</v>
      </c>
      <c r="J21" s="203">
        <v>21</v>
      </c>
      <c r="K21" s="204">
        <f t="shared" si="1"/>
        <v>0</v>
      </c>
    </row>
    <row r="22" spans="1:11" s="135" customFormat="1" ht="58.2" customHeight="1" x14ac:dyDescent="0.25">
      <c r="A22" s="178">
        <v>7</v>
      </c>
      <c r="B22" s="146"/>
      <c r="C22" s="146" t="s">
        <v>98</v>
      </c>
      <c r="D22" s="165" t="s">
        <v>111</v>
      </c>
      <c r="E22" s="201" t="s">
        <v>112</v>
      </c>
      <c r="F22" s="146" t="s">
        <v>103</v>
      </c>
      <c r="G22" s="147">
        <v>3</v>
      </c>
      <c r="H22" s="147"/>
      <c r="I22" s="202">
        <f t="shared" si="0"/>
        <v>0</v>
      </c>
      <c r="J22" s="203">
        <v>21</v>
      </c>
      <c r="K22" s="204">
        <f t="shared" si="1"/>
        <v>0</v>
      </c>
    </row>
    <row r="23" spans="1:11" s="155" customFormat="1" x14ac:dyDescent="0.25">
      <c r="A23" s="178"/>
      <c r="D23" s="156"/>
      <c r="E23" s="186" t="s">
        <v>97</v>
      </c>
      <c r="I23"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7"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A002-7B61-4AB4-A76C-94BADD476AA8}">
  <sheetPr>
    <pageSetUpPr fitToPage="1"/>
  </sheetPr>
  <dimension ref="A1:N27"/>
  <sheetViews>
    <sheetView showGridLines="0" topLeftCell="A19" zoomScale="70" zoomScaleNormal="70" workbookViewId="0">
      <selection activeCell="E24" sqref="E24"/>
    </sheetView>
  </sheetViews>
  <sheetFormatPr defaultColWidth="9.109375" defaultRowHeight="13.2" x14ac:dyDescent="0.25"/>
  <cols>
    <col min="1" max="1" width="5.5546875" style="82" customWidth="1"/>
    <col min="2" max="2" width="4.44140625" style="82" customWidth="1"/>
    <col min="3" max="3" width="6.44140625" style="82" customWidth="1"/>
    <col min="4" max="4" width="12.6640625" style="158" customWidth="1"/>
    <col min="5" max="5" width="96" style="158" customWidth="1"/>
    <col min="6" max="6" width="7.6640625" style="82" customWidth="1"/>
    <col min="7" max="7" width="9.88671875" style="82" customWidth="1"/>
    <col min="8" max="8" width="13.3320312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60"/>
      <c r="C1" s="160"/>
      <c r="D1" s="205"/>
      <c r="E1" s="205"/>
      <c r="F1" s="160"/>
      <c r="G1" s="160"/>
      <c r="H1" s="160"/>
      <c r="I1" s="160"/>
      <c r="J1" s="160"/>
      <c r="K1" s="160"/>
    </row>
    <row r="2" spans="1:12" x14ac:dyDescent="0.25">
      <c r="A2" s="136" t="s">
        <v>63</v>
      </c>
      <c r="B2" s="137"/>
      <c r="C2" s="138" t="s">
        <v>217</v>
      </c>
      <c r="D2" s="139"/>
      <c r="E2" s="139"/>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39"/>
      <c r="F4" s="137"/>
      <c r="G4" s="137"/>
      <c r="H4" s="137"/>
      <c r="I4" s="138"/>
      <c r="J4" s="160"/>
      <c r="K4" s="160"/>
    </row>
    <row r="5" spans="1:12" x14ac:dyDescent="0.25">
      <c r="A5" s="137" t="s">
        <v>73</v>
      </c>
      <c r="B5" s="137"/>
      <c r="C5" s="138" t="str">
        <f>'Krycí list'!P5</f>
        <v xml:space="preserve"> </v>
      </c>
      <c r="D5" s="139"/>
      <c r="E5" s="139"/>
      <c r="F5" s="137"/>
      <c r="G5" s="137"/>
      <c r="H5" s="137"/>
      <c r="I5" s="138"/>
      <c r="J5" s="160"/>
      <c r="K5" s="160"/>
    </row>
    <row r="6" spans="1:12" x14ac:dyDescent="0.25">
      <c r="A6" s="137"/>
      <c r="B6" s="137"/>
      <c r="C6" s="138"/>
      <c r="D6" s="139"/>
      <c r="E6" s="139"/>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39"/>
      <c r="F8" s="137"/>
      <c r="G8" s="137"/>
      <c r="H8" s="137"/>
      <c r="I8" s="138"/>
      <c r="J8" s="160"/>
      <c r="K8" s="160"/>
    </row>
    <row r="9" spans="1:12" x14ac:dyDescent="0.25">
      <c r="A9" s="137" t="s">
        <v>69</v>
      </c>
      <c r="B9" s="137"/>
      <c r="C9" s="235" t="str">
        <f>'Krycí list'!O31</f>
        <v>03/2023</v>
      </c>
      <c r="D9" s="234"/>
      <c r="E9" s="139"/>
      <c r="F9" s="137"/>
      <c r="G9" s="137"/>
      <c r="H9" s="137"/>
      <c r="I9" s="138"/>
      <c r="J9" s="160"/>
      <c r="K9" s="160"/>
    </row>
    <row r="10" spans="1:12" x14ac:dyDescent="0.25">
      <c r="A10" s="160"/>
      <c r="B10" s="160"/>
      <c r="C10" s="160"/>
      <c r="D10" s="205"/>
      <c r="E10" s="205"/>
      <c r="F10" s="160"/>
      <c r="G10" s="160"/>
      <c r="H10" s="160"/>
      <c r="I10" s="160"/>
      <c r="J10" s="160"/>
      <c r="K10" s="160"/>
    </row>
    <row r="11" spans="1:12" s="158" customFormat="1" ht="39.6" x14ac:dyDescent="0.25">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5">
      <c r="A12" s="207">
        <v>1</v>
      </c>
      <c r="B12" s="162">
        <v>2</v>
      </c>
      <c r="C12" s="162">
        <v>3</v>
      </c>
      <c r="D12" s="141">
        <v>4</v>
      </c>
      <c r="E12" s="141">
        <v>5</v>
      </c>
      <c r="F12" s="162">
        <v>6</v>
      </c>
      <c r="G12" s="162">
        <v>7</v>
      </c>
      <c r="H12" s="162">
        <v>8</v>
      </c>
      <c r="I12" s="162">
        <v>9</v>
      </c>
      <c r="J12" s="162">
        <v>10</v>
      </c>
      <c r="K12" s="162">
        <v>11</v>
      </c>
      <c r="L12" s="161"/>
    </row>
    <row r="13" spans="1:12" x14ac:dyDescent="0.25">
      <c r="A13" s="166"/>
      <c r="B13" s="166"/>
      <c r="C13" s="166"/>
      <c r="D13" s="208"/>
      <c r="E13" s="208"/>
      <c r="F13" s="166"/>
      <c r="G13" s="166"/>
      <c r="H13" s="166"/>
      <c r="I13" s="166"/>
      <c r="J13" s="166"/>
      <c r="K13" s="166"/>
    </row>
    <row r="14" spans="1:12" s="142" customFormat="1" x14ac:dyDescent="0.25">
      <c r="A14" s="178"/>
      <c r="B14" s="146"/>
      <c r="C14" s="146"/>
      <c r="D14" s="152" t="s">
        <v>83</v>
      </c>
      <c r="E14" s="184" t="s">
        <v>224</v>
      </c>
      <c r="I14" s="153">
        <f>I15</f>
        <v>0</v>
      </c>
      <c r="J14" s="149"/>
      <c r="K14" s="148"/>
      <c r="L14" s="135"/>
    </row>
    <row r="15" spans="1:12" s="135" customFormat="1" x14ac:dyDescent="0.25">
      <c r="A15" s="146"/>
      <c r="B15" s="209"/>
      <c r="C15" s="143"/>
      <c r="D15" s="144"/>
      <c r="E15" s="144" t="s">
        <v>82</v>
      </c>
      <c r="F15" s="143"/>
      <c r="G15" s="143"/>
      <c r="H15" s="143"/>
      <c r="I15" s="145">
        <f>SUM(I16:I26)</f>
        <v>0</v>
      </c>
      <c r="J15" s="149"/>
      <c r="K15" s="148"/>
    </row>
    <row r="16" spans="1:12" s="135" customFormat="1" ht="184.8" x14ac:dyDescent="0.25">
      <c r="A16" s="146">
        <v>1</v>
      </c>
      <c r="B16" s="146"/>
      <c r="C16" s="146" t="s">
        <v>98</v>
      </c>
      <c r="D16" s="165" t="s">
        <v>124</v>
      </c>
      <c r="E16" s="185" t="s">
        <v>125</v>
      </c>
      <c r="F16" s="146" t="s">
        <v>103</v>
      </c>
      <c r="G16" s="147">
        <v>1</v>
      </c>
      <c r="H16" s="148"/>
      <c r="I16" s="210">
        <f t="shared" ref="I16:I26" si="0">ROUND(G16*H16,2)</f>
        <v>0</v>
      </c>
      <c r="J16" s="149">
        <v>21</v>
      </c>
      <c r="K16" s="148">
        <f t="shared" ref="K16:K26" si="1">I16+((I16/100)*J16)</f>
        <v>0</v>
      </c>
      <c r="L16" s="211"/>
    </row>
    <row r="17" spans="1:14" s="135" customFormat="1" ht="211.2" x14ac:dyDescent="0.25">
      <c r="A17" s="178">
        <v>2</v>
      </c>
      <c r="B17" s="146"/>
      <c r="C17" s="146" t="s">
        <v>98</v>
      </c>
      <c r="D17" s="165" t="s">
        <v>124</v>
      </c>
      <c r="E17" s="185" t="s">
        <v>126</v>
      </c>
      <c r="F17" s="146" t="s">
        <v>103</v>
      </c>
      <c r="G17" s="147">
        <v>1</v>
      </c>
      <c r="H17" s="204"/>
      <c r="I17" s="210">
        <f t="shared" si="0"/>
        <v>0</v>
      </c>
      <c r="J17" s="149">
        <v>21</v>
      </c>
      <c r="K17" s="148">
        <f t="shared" si="1"/>
        <v>0</v>
      </c>
      <c r="L17" s="211"/>
      <c r="M17" s="212"/>
      <c r="N17" s="212"/>
    </row>
    <row r="18" spans="1:14" s="135" customFormat="1" ht="39.6" x14ac:dyDescent="0.25">
      <c r="A18" s="178">
        <v>3</v>
      </c>
      <c r="B18" s="146"/>
      <c r="C18" s="146" t="s">
        <v>98</v>
      </c>
      <c r="D18" s="165" t="s">
        <v>127</v>
      </c>
      <c r="E18" s="185" t="s">
        <v>128</v>
      </c>
      <c r="F18" s="146" t="s">
        <v>103</v>
      </c>
      <c r="G18" s="213">
        <v>4</v>
      </c>
      <c r="H18" s="148"/>
      <c r="I18" s="210">
        <f t="shared" si="0"/>
        <v>0</v>
      </c>
      <c r="J18" s="149">
        <v>21</v>
      </c>
      <c r="K18" s="148">
        <f t="shared" si="1"/>
        <v>0</v>
      </c>
      <c r="L18" s="211"/>
    </row>
    <row r="19" spans="1:14" s="135" customFormat="1" ht="39.6" x14ac:dyDescent="0.25">
      <c r="A19" s="178">
        <v>4</v>
      </c>
      <c r="B19" s="146"/>
      <c r="C19" s="146" t="s">
        <v>98</v>
      </c>
      <c r="D19" s="165" t="s">
        <v>129</v>
      </c>
      <c r="E19" s="185" t="s">
        <v>130</v>
      </c>
      <c r="F19" s="146" t="s">
        <v>103</v>
      </c>
      <c r="G19" s="213">
        <v>4</v>
      </c>
      <c r="H19" s="148"/>
      <c r="I19" s="210">
        <f t="shared" si="0"/>
        <v>0</v>
      </c>
      <c r="J19" s="149">
        <v>21</v>
      </c>
      <c r="K19" s="148">
        <f t="shared" si="1"/>
        <v>0</v>
      </c>
      <c r="L19" s="211"/>
    </row>
    <row r="20" spans="1:14" s="135" customFormat="1" ht="26.4" x14ac:dyDescent="0.25">
      <c r="A20" s="178">
        <v>5</v>
      </c>
      <c r="B20" s="146"/>
      <c r="C20" s="146" t="s">
        <v>98</v>
      </c>
      <c r="D20" s="165" t="s">
        <v>131</v>
      </c>
      <c r="E20" s="185" t="s">
        <v>132</v>
      </c>
      <c r="F20" s="146" t="s">
        <v>103</v>
      </c>
      <c r="G20" s="213">
        <v>4</v>
      </c>
      <c r="H20" s="148"/>
      <c r="I20" s="210">
        <f t="shared" si="0"/>
        <v>0</v>
      </c>
      <c r="J20" s="149">
        <v>21</v>
      </c>
      <c r="K20" s="148">
        <f t="shared" si="1"/>
        <v>0</v>
      </c>
      <c r="L20" s="211"/>
    </row>
    <row r="21" spans="1:14" s="135" customFormat="1" ht="39.6" x14ac:dyDescent="0.25">
      <c r="A21" s="178">
        <v>6</v>
      </c>
      <c r="B21" s="146"/>
      <c r="C21" s="146" t="s">
        <v>98</v>
      </c>
      <c r="D21" s="165" t="s">
        <v>133</v>
      </c>
      <c r="E21" s="185" t="s">
        <v>134</v>
      </c>
      <c r="F21" s="146" t="s">
        <v>103</v>
      </c>
      <c r="G21" s="213">
        <v>1</v>
      </c>
      <c r="H21" s="148"/>
      <c r="I21" s="210">
        <f t="shared" si="0"/>
        <v>0</v>
      </c>
      <c r="J21" s="149">
        <v>21</v>
      </c>
      <c r="K21" s="148">
        <f t="shared" si="1"/>
        <v>0</v>
      </c>
      <c r="L21" s="211"/>
    </row>
    <row r="22" spans="1:14" s="135" customFormat="1" x14ac:dyDescent="0.25">
      <c r="A22" s="178">
        <v>7</v>
      </c>
      <c r="B22" s="146"/>
      <c r="C22" s="146" t="s">
        <v>98</v>
      </c>
      <c r="D22" s="214" t="s">
        <v>135</v>
      </c>
      <c r="E22" s="215" t="s">
        <v>136</v>
      </c>
      <c r="F22" s="146" t="s">
        <v>103</v>
      </c>
      <c r="G22" s="213">
        <v>1</v>
      </c>
      <c r="H22" s="148"/>
      <c r="I22" s="210">
        <f t="shared" si="0"/>
        <v>0</v>
      </c>
      <c r="J22" s="149">
        <v>21</v>
      </c>
      <c r="K22" s="148">
        <f t="shared" si="1"/>
        <v>0</v>
      </c>
      <c r="L22" s="211"/>
    </row>
    <row r="23" spans="1:14" s="135" customFormat="1" ht="118.8" x14ac:dyDescent="0.25">
      <c r="A23" s="178">
        <v>8</v>
      </c>
      <c r="B23" s="146"/>
      <c r="C23" s="146" t="s">
        <v>98</v>
      </c>
      <c r="D23" s="214" t="s">
        <v>137</v>
      </c>
      <c r="E23" s="215" t="s">
        <v>138</v>
      </c>
      <c r="F23" s="146" t="s">
        <v>103</v>
      </c>
      <c r="G23" s="213">
        <v>1</v>
      </c>
      <c r="H23" s="148"/>
      <c r="I23" s="210">
        <f t="shared" si="0"/>
        <v>0</v>
      </c>
      <c r="J23" s="149">
        <v>21</v>
      </c>
      <c r="K23" s="148">
        <f t="shared" si="1"/>
        <v>0</v>
      </c>
      <c r="L23" s="211"/>
    </row>
    <row r="24" spans="1:14" s="135" customFormat="1" ht="39.6" x14ac:dyDescent="0.25">
      <c r="A24" s="178">
        <v>9</v>
      </c>
      <c r="B24" s="146"/>
      <c r="C24" s="146" t="s">
        <v>98</v>
      </c>
      <c r="D24" s="214" t="s">
        <v>139</v>
      </c>
      <c r="E24" s="215" t="s">
        <v>140</v>
      </c>
      <c r="F24" s="146" t="s">
        <v>103</v>
      </c>
      <c r="G24" s="213">
        <v>16</v>
      </c>
      <c r="H24" s="148"/>
      <c r="I24" s="210">
        <f t="shared" si="0"/>
        <v>0</v>
      </c>
      <c r="J24" s="149">
        <v>21</v>
      </c>
      <c r="K24" s="148">
        <f t="shared" si="1"/>
        <v>0</v>
      </c>
      <c r="L24" s="211"/>
    </row>
    <row r="25" spans="1:14" s="135" customFormat="1" ht="66" x14ac:dyDescent="0.25">
      <c r="A25" s="178">
        <v>10</v>
      </c>
      <c r="B25" s="146"/>
      <c r="C25" s="146" t="s">
        <v>98</v>
      </c>
      <c r="D25" s="214" t="s">
        <v>141</v>
      </c>
      <c r="E25" s="215" t="s">
        <v>142</v>
      </c>
      <c r="F25" s="146" t="s">
        <v>103</v>
      </c>
      <c r="G25" s="213">
        <v>1</v>
      </c>
      <c r="H25" s="148"/>
      <c r="I25" s="210">
        <f t="shared" si="0"/>
        <v>0</v>
      </c>
      <c r="J25" s="149">
        <v>21</v>
      </c>
      <c r="K25" s="148">
        <f t="shared" si="1"/>
        <v>0</v>
      </c>
      <c r="L25" s="211"/>
    </row>
    <row r="26" spans="1:14" s="135" customFormat="1" ht="66" x14ac:dyDescent="0.25">
      <c r="A26" s="178">
        <v>11</v>
      </c>
      <c r="B26" s="146"/>
      <c r="C26" s="146" t="s">
        <v>98</v>
      </c>
      <c r="D26" s="214" t="s">
        <v>143</v>
      </c>
      <c r="E26" s="215" t="s">
        <v>144</v>
      </c>
      <c r="F26" s="146" t="s">
        <v>103</v>
      </c>
      <c r="G26" s="213">
        <v>2</v>
      </c>
      <c r="H26" s="148"/>
      <c r="I26" s="210">
        <f t="shared" si="0"/>
        <v>0</v>
      </c>
      <c r="J26" s="149">
        <v>21</v>
      </c>
      <c r="K26" s="148">
        <f t="shared" si="1"/>
        <v>0</v>
      </c>
      <c r="L26" s="211"/>
    </row>
    <row r="27" spans="1:14" s="155" customFormat="1" x14ac:dyDescent="0.25">
      <c r="D27" s="156"/>
      <c r="E27" s="156" t="s">
        <v>97</v>
      </c>
      <c r="I2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C1FA-78DF-49F4-9308-1AA2215803CF}">
  <sheetPr>
    <pageSetUpPr fitToPage="1"/>
  </sheetPr>
  <dimension ref="A1:O30"/>
  <sheetViews>
    <sheetView showGridLines="0" topLeftCell="A25" zoomScale="70" zoomScaleNormal="70" workbookViewId="0">
      <selection activeCell="E17" sqref="E17"/>
    </sheetView>
  </sheetViews>
  <sheetFormatPr defaultColWidth="9.109375" defaultRowHeight="13.2" x14ac:dyDescent="0.25"/>
  <cols>
    <col min="1" max="1" width="5.5546875" style="82" customWidth="1"/>
    <col min="2" max="2" width="4.44140625" style="82" customWidth="1"/>
    <col min="3" max="3" width="6.44140625" style="82" customWidth="1"/>
    <col min="4" max="4" width="12.6640625" style="158" customWidth="1"/>
    <col min="5" max="5" width="96" style="158" customWidth="1"/>
    <col min="6" max="6" width="7.6640625" style="82" customWidth="1"/>
    <col min="7" max="7" width="9.88671875" style="82" customWidth="1"/>
    <col min="8" max="8" width="13.3320312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60"/>
      <c r="C1" s="160"/>
      <c r="D1" s="205"/>
      <c r="E1" s="205"/>
      <c r="F1" s="160"/>
      <c r="G1" s="160"/>
      <c r="H1" s="160"/>
      <c r="I1" s="160"/>
      <c r="J1" s="160"/>
      <c r="K1" s="160"/>
    </row>
    <row r="2" spans="1:12" x14ac:dyDescent="0.25">
      <c r="A2" s="136" t="s">
        <v>63</v>
      </c>
      <c r="B2" s="137"/>
      <c r="C2" s="138" t="s">
        <v>216</v>
      </c>
      <c r="D2" s="139"/>
      <c r="E2" s="139"/>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39"/>
      <c r="F4" s="137"/>
      <c r="G4" s="137"/>
      <c r="H4" s="137"/>
      <c r="I4" s="138"/>
      <c r="J4" s="160"/>
      <c r="K4" s="160"/>
    </row>
    <row r="5" spans="1:12" x14ac:dyDescent="0.25">
      <c r="A5" s="137" t="s">
        <v>73</v>
      </c>
      <c r="B5" s="137"/>
      <c r="C5" s="138" t="str">
        <f>'Krycí list'!P5</f>
        <v xml:space="preserve"> </v>
      </c>
      <c r="D5" s="139"/>
      <c r="E5" s="139"/>
      <c r="F5" s="137"/>
      <c r="G5" s="137"/>
      <c r="H5" s="137"/>
      <c r="I5" s="138"/>
      <c r="J5" s="160"/>
      <c r="K5" s="160"/>
    </row>
    <row r="6" spans="1:12" x14ac:dyDescent="0.25">
      <c r="A6" s="137"/>
      <c r="B6" s="137"/>
      <c r="C6" s="138"/>
      <c r="D6" s="139"/>
      <c r="E6" s="139"/>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39"/>
      <c r="F8" s="137"/>
      <c r="G8" s="137"/>
      <c r="H8" s="137"/>
      <c r="I8" s="138"/>
      <c r="J8" s="160"/>
      <c r="K8" s="160"/>
    </row>
    <row r="9" spans="1:12" x14ac:dyDescent="0.25">
      <c r="A9" s="137" t="s">
        <v>69</v>
      </c>
      <c r="B9" s="137"/>
      <c r="C9" s="235" t="str">
        <f>'Krycí list'!O31</f>
        <v>03/2023</v>
      </c>
      <c r="D9" s="234"/>
      <c r="E9" s="139"/>
      <c r="F9" s="137"/>
      <c r="G9" s="137"/>
      <c r="H9" s="137"/>
      <c r="I9" s="138"/>
      <c r="J9" s="160"/>
      <c r="K9" s="160"/>
    </row>
    <row r="10" spans="1:12" x14ac:dyDescent="0.25">
      <c r="A10" s="160"/>
      <c r="B10" s="160"/>
      <c r="C10" s="160"/>
      <c r="D10" s="205"/>
      <c r="E10" s="205"/>
      <c r="F10" s="160"/>
      <c r="G10" s="160"/>
      <c r="H10" s="160"/>
      <c r="I10" s="160"/>
      <c r="J10" s="160"/>
      <c r="K10" s="160"/>
    </row>
    <row r="11" spans="1:12" s="158" customFormat="1" ht="39.6" x14ac:dyDescent="0.25">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5">
      <c r="A12" s="207">
        <v>1</v>
      </c>
      <c r="B12" s="162">
        <v>2</v>
      </c>
      <c r="C12" s="162">
        <v>3</v>
      </c>
      <c r="D12" s="141">
        <v>4</v>
      </c>
      <c r="E12" s="141">
        <v>5</v>
      </c>
      <c r="F12" s="162">
        <v>6</v>
      </c>
      <c r="G12" s="162">
        <v>7</v>
      </c>
      <c r="H12" s="162">
        <v>8</v>
      </c>
      <c r="I12" s="162">
        <v>9</v>
      </c>
      <c r="J12" s="162">
        <v>10</v>
      </c>
      <c r="K12" s="162">
        <v>11</v>
      </c>
      <c r="L12" s="161"/>
    </row>
    <row r="13" spans="1:12" x14ac:dyDescent="0.25">
      <c r="A13" s="166"/>
      <c r="B13" s="166"/>
      <c r="C13" s="166"/>
      <c r="D13" s="208"/>
      <c r="E13" s="208"/>
      <c r="F13" s="166"/>
      <c r="G13" s="166"/>
      <c r="H13" s="166"/>
      <c r="I13" s="166"/>
      <c r="J13" s="166"/>
      <c r="K13" s="166"/>
    </row>
    <row r="14" spans="1:12" s="142" customFormat="1" x14ac:dyDescent="0.25">
      <c r="A14" s="178"/>
      <c r="B14" s="146"/>
      <c r="C14" s="146"/>
      <c r="D14" s="152" t="s">
        <v>83</v>
      </c>
      <c r="E14" s="184" t="s">
        <v>225</v>
      </c>
      <c r="I14" s="153">
        <f>I15</f>
        <v>0</v>
      </c>
      <c r="J14" s="149"/>
      <c r="K14" s="148"/>
      <c r="L14" s="135"/>
    </row>
    <row r="15" spans="1:12" s="135" customFormat="1" x14ac:dyDescent="0.25">
      <c r="A15" s="146"/>
      <c r="B15" s="209"/>
      <c r="C15" s="143"/>
      <c r="D15" s="144"/>
      <c r="E15" s="144" t="s">
        <v>82</v>
      </c>
      <c r="F15" s="143"/>
      <c r="G15" s="143"/>
      <c r="H15" s="143"/>
      <c r="I15" s="145">
        <f>SUM(I16:I29)</f>
        <v>0</v>
      </c>
      <c r="J15" s="149"/>
      <c r="K15" s="148"/>
    </row>
    <row r="16" spans="1:12" s="135" customFormat="1" ht="79.2" x14ac:dyDescent="0.25">
      <c r="A16" s="146">
        <v>1</v>
      </c>
      <c r="B16" s="146"/>
      <c r="C16" s="146" t="s">
        <v>98</v>
      </c>
      <c r="D16" s="165" t="s">
        <v>108</v>
      </c>
      <c r="E16" s="185" t="s">
        <v>145</v>
      </c>
      <c r="F16" s="146" t="s">
        <v>103</v>
      </c>
      <c r="G16" s="147">
        <v>24</v>
      </c>
      <c r="H16" s="148"/>
      <c r="I16" s="210">
        <f t="shared" ref="I16:I29" si="0">ROUND(G16*H16,2)</f>
        <v>0</v>
      </c>
      <c r="J16" s="149">
        <v>21</v>
      </c>
      <c r="K16" s="148">
        <f t="shared" ref="K16:K29" si="1">I16+((I16/100)*J16)</f>
        <v>0</v>
      </c>
      <c r="L16" s="211"/>
    </row>
    <row r="17" spans="1:15" s="135" customFormat="1" ht="118.8" x14ac:dyDescent="0.25">
      <c r="A17" s="178">
        <v>2</v>
      </c>
      <c r="B17" s="146"/>
      <c r="C17" s="146" t="s">
        <v>98</v>
      </c>
      <c r="D17" s="165" t="s">
        <v>109</v>
      </c>
      <c r="E17" s="185" t="s">
        <v>230</v>
      </c>
      <c r="F17" s="146" t="s">
        <v>103</v>
      </c>
      <c r="G17" s="147">
        <v>1</v>
      </c>
      <c r="H17" s="204"/>
      <c r="I17" s="210">
        <f t="shared" si="0"/>
        <v>0</v>
      </c>
      <c r="J17" s="149">
        <v>21</v>
      </c>
      <c r="K17" s="148">
        <f t="shared" si="1"/>
        <v>0</v>
      </c>
      <c r="L17" s="211"/>
      <c r="M17" s="212"/>
      <c r="N17" s="212"/>
      <c r="O17" s="212"/>
    </row>
    <row r="18" spans="1:15" s="135" customFormat="1" ht="145.19999999999999" x14ac:dyDescent="0.25">
      <c r="A18" s="178">
        <v>3</v>
      </c>
      <c r="B18" s="146"/>
      <c r="C18" s="146" t="s">
        <v>98</v>
      </c>
      <c r="D18" s="165" t="s">
        <v>146</v>
      </c>
      <c r="E18" s="185" t="s">
        <v>147</v>
      </c>
      <c r="F18" s="146" t="s">
        <v>103</v>
      </c>
      <c r="G18" s="213">
        <v>1</v>
      </c>
      <c r="H18" s="148"/>
      <c r="I18" s="210">
        <f t="shared" si="0"/>
        <v>0</v>
      </c>
      <c r="J18" s="149">
        <v>21</v>
      </c>
      <c r="K18" s="148">
        <f t="shared" si="1"/>
        <v>0</v>
      </c>
      <c r="L18" s="211"/>
    </row>
    <row r="19" spans="1:15" s="135" customFormat="1" ht="52.8" x14ac:dyDescent="0.25">
      <c r="A19" s="178">
        <v>4</v>
      </c>
      <c r="B19" s="146"/>
      <c r="C19" s="146" t="s">
        <v>98</v>
      </c>
      <c r="D19" s="165" t="s">
        <v>148</v>
      </c>
      <c r="E19" s="185" t="s">
        <v>149</v>
      </c>
      <c r="F19" s="146" t="s">
        <v>103</v>
      </c>
      <c r="G19" s="213">
        <v>8</v>
      </c>
      <c r="H19" s="148"/>
      <c r="I19" s="210">
        <f t="shared" si="0"/>
        <v>0</v>
      </c>
      <c r="J19" s="149">
        <v>21</v>
      </c>
      <c r="K19" s="148">
        <f t="shared" si="1"/>
        <v>0</v>
      </c>
      <c r="L19" s="211"/>
    </row>
    <row r="20" spans="1:15" s="135" customFormat="1" ht="39.6" x14ac:dyDescent="0.25">
      <c r="A20" s="178">
        <v>5</v>
      </c>
      <c r="B20" s="146"/>
      <c r="C20" s="146" t="s">
        <v>98</v>
      </c>
      <c r="D20" s="165" t="s">
        <v>150</v>
      </c>
      <c r="E20" s="185" t="s">
        <v>151</v>
      </c>
      <c r="F20" s="146" t="s">
        <v>103</v>
      </c>
      <c r="G20" s="213">
        <v>2</v>
      </c>
      <c r="H20" s="148"/>
      <c r="I20" s="210">
        <f t="shared" si="0"/>
        <v>0</v>
      </c>
      <c r="J20" s="149">
        <v>21</v>
      </c>
      <c r="K20" s="148">
        <f t="shared" si="1"/>
        <v>0</v>
      </c>
      <c r="L20" s="211"/>
    </row>
    <row r="21" spans="1:15" s="135" customFormat="1" ht="39.6" x14ac:dyDescent="0.25">
      <c r="A21" s="178">
        <v>6</v>
      </c>
      <c r="B21" s="146"/>
      <c r="C21" s="146" t="s">
        <v>98</v>
      </c>
      <c r="D21" s="165" t="s">
        <v>152</v>
      </c>
      <c r="E21" s="185" t="s">
        <v>153</v>
      </c>
      <c r="F21" s="146" t="s">
        <v>103</v>
      </c>
      <c r="G21" s="213">
        <v>1</v>
      </c>
      <c r="H21" s="148"/>
      <c r="I21" s="210">
        <f t="shared" si="0"/>
        <v>0</v>
      </c>
      <c r="J21" s="149">
        <v>21</v>
      </c>
      <c r="K21" s="148">
        <f t="shared" si="1"/>
        <v>0</v>
      </c>
      <c r="L21" s="211"/>
    </row>
    <row r="22" spans="1:15" s="135" customFormat="1" ht="118.8" x14ac:dyDescent="0.25">
      <c r="A22" s="178">
        <v>7</v>
      </c>
      <c r="B22" s="146"/>
      <c r="C22" s="146" t="s">
        <v>98</v>
      </c>
      <c r="D22" s="165" t="s">
        <v>154</v>
      </c>
      <c r="E22" s="185" t="s">
        <v>155</v>
      </c>
      <c r="F22" s="146" t="s">
        <v>103</v>
      </c>
      <c r="G22" s="213">
        <v>4</v>
      </c>
      <c r="H22" s="148"/>
      <c r="I22" s="210">
        <f t="shared" si="0"/>
        <v>0</v>
      </c>
      <c r="J22" s="149">
        <v>21</v>
      </c>
      <c r="K22" s="148">
        <f t="shared" si="1"/>
        <v>0</v>
      </c>
      <c r="L22" s="211"/>
    </row>
    <row r="23" spans="1:15" s="135" customFormat="1" ht="132" x14ac:dyDescent="0.25">
      <c r="A23" s="178">
        <v>8</v>
      </c>
      <c r="B23" s="146"/>
      <c r="C23" s="146" t="s">
        <v>98</v>
      </c>
      <c r="D23" s="165" t="s">
        <v>156</v>
      </c>
      <c r="E23" s="185" t="s">
        <v>157</v>
      </c>
      <c r="F23" s="146" t="s">
        <v>103</v>
      </c>
      <c r="G23" s="213">
        <v>2</v>
      </c>
      <c r="H23" s="148"/>
      <c r="I23" s="210">
        <f t="shared" si="0"/>
        <v>0</v>
      </c>
      <c r="J23" s="149">
        <v>21</v>
      </c>
      <c r="K23" s="148">
        <f t="shared" si="1"/>
        <v>0</v>
      </c>
      <c r="L23" s="211"/>
    </row>
    <row r="24" spans="1:15" s="135" customFormat="1" ht="118.8" x14ac:dyDescent="0.25">
      <c r="A24" s="178">
        <v>9</v>
      </c>
      <c r="B24" s="146"/>
      <c r="C24" s="146" t="s">
        <v>98</v>
      </c>
      <c r="D24" s="165" t="s">
        <v>158</v>
      </c>
      <c r="E24" s="185" t="s">
        <v>159</v>
      </c>
      <c r="F24" s="146" t="s">
        <v>103</v>
      </c>
      <c r="G24" s="213">
        <v>1</v>
      </c>
      <c r="H24" s="148"/>
      <c r="I24" s="210">
        <f t="shared" si="0"/>
        <v>0</v>
      </c>
      <c r="J24" s="149">
        <v>21</v>
      </c>
      <c r="K24" s="148">
        <f t="shared" si="1"/>
        <v>0</v>
      </c>
      <c r="L24" s="211"/>
    </row>
    <row r="25" spans="1:15" s="135" customFormat="1" ht="92.4" x14ac:dyDescent="0.25">
      <c r="A25" s="178">
        <v>10</v>
      </c>
      <c r="B25" s="146"/>
      <c r="C25" s="146" t="s">
        <v>98</v>
      </c>
      <c r="D25" s="165" t="s">
        <v>160</v>
      </c>
      <c r="E25" s="185" t="s">
        <v>161</v>
      </c>
      <c r="F25" s="146" t="s">
        <v>103</v>
      </c>
      <c r="G25" s="213">
        <v>1</v>
      </c>
      <c r="H25" s="148"/>
      <c r="I25" s="210">
        <f t="shared" si="0"/>
        <v>0</v>
      </c>
      <c r="J25" s="149">
        <v>21</v>
      </c>
      <c r="K25" s="148">
        <f t="shared" si="1"/>
        <v>0</v>
      </c>
      <c r="L25" s="211"/>
    </row>
    <row r="26" spans="1:15" s="135" customFormat="1" ht="92.4" x14ac:dyDescent="0.25">
      <c r="A26" s="178">
        <v>11</v>
      </c>
      <c r="B26" s="146"/>
      <c r="C26" s="146" t="s">
        <v>98</v>
      </c>
      <c r="D26" s="165" t="s">
        <v>160</v>
      </c>
      <c r="E26" s="185" t="s">
        <v>162</v>
      </c>
      <c r="F26" s="146" t="s">
        <v>103</v>
      </c>
      <c r="G26" s="213">
        <v>1</v>
      </c>
      <c r="H26" s="148"/>
      <c r="I26" s="210">
        <f t="shared" si="0"/>
        <v>0</v>
      </c>
      <c r="J26" s="149">
        <v>21</v>
      </c>
      <c r="K26" s="148">
        <f t="shared" si="1"/>
        <v>0</v>
      </c>
      <c r="L26" s="211"/>
    </row>
    <row r="27" spans="1:15" s="135" customFormat="1" ht="39.6" x14ac:dyDescent="0.25">
      <c r="A27" s="178">
        <v>12</v>
      </c>
      <c r="B27" s="146"/>
      <c r="C27" s="146" t="s">
        <v>98</v>
      </c>
      <c r="D27" s="165" t="s">
        <v>163</v>
      </c>
      <c r="E27" s="185" t="s">
        <v>164</v>
      </c>
      <c r="F27" s="146" t="s">
        <v>103</v>
      </c>
      <c r="G27" s="213">
        <v>1</v>
      </c>
      <c r="H27" s="148"/>
      <c r="I27" s="210">
        <f t="shared" si="0"/>
        <v>0</v>
      </c>
      <c r="J27" s="149">
        <v>21</v>
      </c>
      <c r="K27" s="148">
        <f t="shared" si="1"/>
        <v>0</v>
      </c>
      <c r="L27" s="211"/>
    </row>
    <row r="28" spans="1:15" s="135" customFormat="1" ht="39.6" x14ac:dyDescent="0.25">
      <c r="A28" s="178">
        <v>13</v>
      </c>
      <c r="B28" s="146"/>
      <c r="C28" s="146" t="s">
        <v>98</v>
      </c>
      <c r="D28" s="165" t="s">
        <v>165</v>
      </c>
      <c r="E28" s="185" t="s">
        <v>166</v>
      </c>
      <c r="F28" s="146" t="s">
        <v>103</v>
      </c>
      <c r="G28" s="213">
        <v>3</v>
      </c>
      <c r="H28" s="148"/>
      <c r="I28" s="210">
        <f t="shared" si="0"/>
        <v>0</v>
      </c>
      <c r="J28" s="149">
        <v>21</v>
      </c>
      <c r="K28" s="148">
        <f t="shared" si="1"/>
        <v>0</v>
      </c>
      <c r="L28" s="211"/>
    </row>
    <row r="29" spans="1:15" s="135" customFormat="1" ht="145.19999999999999" x14ac:dyDescent="0.25">
      <c r="A29" s="178">
        <v>14</v>
      </c>
      <c r="B29" s="146"/>
      <c r="C29" s="146" t="s">
        <v>98</v>
      </c>
      <c r="D29" s="165" t="s">
        <v>167</v>
      </c>
      <c r="E29" s="185" t="s">
        <v>168</v>
      </c>
      <c r="F29" s="146" t="s">
        <v>103</v>
      </c>
      <c r="G29" s="213">
        <v>3</v>
      </c>
      <c r="H29" s="148"/>
      <c r="I29" s="210">
        <f t="shared" si="0"/>
        <v>0</v>
      </c>
      <c r="J29" s="149">
        <v>21</v>
      </c>
      <c r="K29" s="148">
        <f t="shared" si="1"/>
        <v>0</v>
      </c>
      <c r="L29" s="211"/>
    </row>
    <row r="30" spans="1:15" s="155" customFormat="1" x14ac:dyDescent="0.25">
      <c r="D30" s="156"/>
      <c r="E30" s="156" t="s">
        <v>97</v>
      </c>
      <c r="I30"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607D6-F086-44CA-A58C-DE62A8CD7135}">
  <sheetPr>
    <pageSetUpPr fitToPage="1"/>
  </sheetPr>
  <dimension ref="A1:O38"/>
  <sheetViews>
    <sheetView showGridLines="0" topLeftCell="A35" zoomScale="70" zoomScaleNormal="70" workbookViewId="0">
      <selection activeCell="E21" sqref="E21"/>
    </sheetView>
  </sheetViews>
  <sheetFormatPr defaultColWidth="9.109375" defaultRowHeight="13.2" x14ac:dyDescent="0.25"/>
  <cols>
    <col min="1" max="1" width="5.5546875" style="82" customWidth="1"/>
    <col min="2" max="2" width="4.44140625" style="82" customWidth="1"/>
    <col min="3" max="3" width="6.44140625" style="82" customWidth="1"/>
    <col min="4" max="4" width="12.6640625" style="158" customWidth="1"/>
    <col min="5" max="5" width="96" style="158" customWidth="1"/>
    <col min="6" max="6" width="7.6640625" style="82" customWidth="1"/>
    <col min="7" max="7" width="9.88671875" style="82" customWidth="1"/>
    <col min="8" max="8" width="13.3320312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60"/>
      <c r="C1" s="160"/>
      <c r="D1" s="205"/>
      <c r="E1" s="205"/>
      <c r="F1" s="160"/>
      <c r="G1" s="160"/>
      <c r="H1" s="160"/>
      <c r="I1" s="160"/>
      <c r="J1" s="160"/>
      <c r="K1" s="160"/>
    </row>
    <row r="2" spans="1:12" x14ac:dyDescent="0.25">
      <c r="A2" s="136" t="s">
        <v>63</v>
      </c>
      <c r="B2" s="137"/>
      <c r="C2" s="138" t="s">
        <v>215</v>
      </c>
      <c r="D2" s="139"/>
      <c r="E2" s="139"/>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39"/>
      <c r="F4" s="137"/>
      <c r="G4" s="137"/>
      <c r="H4" s="137"/>
      <c r="I4" s="138"/>
      <c r="J4" s="160"/>
      <c r="K4" s="160"/>
    </row>
    <row r="5" spans="1:12" x14ac:dyDescent="0.25">
      <c r="A5" s="137" t="s">
        <v>73</v>
      </c>
      <c r="B5" s="137"/>
      <c r="C5" s="138" t="str">
        <f>'Krycí list'!P5</f>
        <v xml:space="preserve"> </v>
      </c>
      <c r="D5" s="139"/>
      <c r="E5" s="139"/>
      <c r="F5" s="137"/>
      <c r="G5" s="137"/>
      <c r="H5" s="137"/>
      <c r="I5" s="138"/>
      <c r="J5" s="160"/>
      <c r="K5" s="160"/>
    </row>
    <row r="6" spans="1:12" x14ac:dyDescent="0.25">
      <c r="A6" s="137"/>
      <c r="B6" s="137"/>
      <c r="C6" s="138"/>
      <c r="D6" s="139"/>
      <c r="E6" s="139"/>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39"/>
      <c r="F8" s="137"/>
      <c r="G8" s="137"/>
      <c r="H8" s="137"/>
      <c r="I8" s="138"/>
      <c r="J8" s="160"/>
      <c r="K8" s="160"/>
    </row>
    <row r="9" spans="1:12" x14ac:dyDescent="0.25">
      <c r="A9" s="137" t="s">
        <v>69</v>
      </c>
      <c r="B9" s="137"/>
      <c r="C9" s="235" t="str">
        <f>'Krycí list'!O31</f>
        <v>03/2023</v>
      </c>
      <c r="D9" s="234"/>
      <c r="E9" s="139"/>
      <c r="F9" s="137"/>
      <c r="G9" s="137"/>
      <c r="H9" s="137"/>
      <c r="I9" s="138"/>
      <c r="J9" s="160"/>
      <c r="K9" s="160"/>
    </row>
    <row r="10" spans="1:12" x14ac:dyDescent="0.25">
      <c r="A10" s="160"/>
      <c r="B10" s="160"/>
      <c r="C10" s="160"/>
      <c r="D10" s="205"/>
      <c r="E10" s="205"/>
      <c r="F10" s="160"/>
      <c r="G10" s="160"/>
      <c r="H10" s="160"/>
      <c r="I10" s="160"/>
      <c r="J10" s="160"/>
      <c r="K10" s="160"/>
    </row>
    <row r="11" spans="1:12" s="158" customFormat="1" ht="39.6" x14ac:dyDescent="0.25">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5">
      <c r="A12" s="207">
        <v>1</v>
      </c>
      <c r="B12" s="162">
        <v>2</v>
      </c>
      <c r="C12" s="162">
        <v>3</v>
      </c>
      <c r="D12" s="141">
        <v>4</v>
      </c>
      <c r="E12" s="141">
        <v>5</v>
      </c>
      <c r="F12" s="162">
        <v>6</v>
      </c>
      <c r="G12" s="162">
        <v>7</v>
      </c>
      <c r="H12" s="162">
        <v>8</v>
      </c>
      <c r="I12" s="162">
        <v>9</v>
      </c>
      <c r="J12" s="162">
        <v>10</v>
      </c>
      <c r="K12" s="162">
        <v>11</v>
      </c>
      <c r="L12" s="161"/>
    </row>
    <row r="13" spans="1:12" x14ac:dyDescent="0.25">
      <c r="A13" s="166"/>
      <c r="B13" s="166"/>
      <c r="C13" s="166"/>
      <c r="D13" s="208"/>
      <c r="E13" s="208"/>
      <c r="F13" s="166"/>
      <c r="G13" s="166"/>
      <c r="H13" s="166"/>
      <c r="I13" s="166"/>
      <c r="J13" s="166"/>
      <c r="K13" s="166"/>
    </row>
    <row r="14" spans="1:12" s="142" customFormat="1" x14ac:dyDescent="0.25">
      <c r="A14" s="178"/>
      <c r="B14" s="146"/>
      <c r="C14" s="146"/>
      <c r="D14" s="152" t="s">
        <v>83</v>
      </c>
      <c r="E14" s="184" t="s">
        <v>226</v>
      </c>
      <c r="I14" s="153">
        <f>+I15</f>
        <v>0</v>
      </c>
      <c r="J14" s="149"/>
      <c r="K14" s="148"/>
      <c r="L14" s="135"/>
    </row>
    <row r="15" spans="1:12" s="135" customFormat="1" x14ac:dyDescent="0.25">
      <c r="A15" s="146"/>
      <c r="B15" s="209"/>
      <c r="C15" s="143"/>
      <c r="D15" s="144"/>
      <c r="E15" s="144" t="s">
        <v>82</v>
      </c>
      <c r="F15" s="143"/>
      <c r="G15" s="143"/>
      <c r="H15" s="143"/>
      <c r="I15" s="145">
        <f>SUM(I16:I37)</f>
        <v>0</v>
      </c>
      <c r="J15" s="149"/>
      <c r="K15" s="148"/>
    </row>
    <row r="16" spans="1:12" s="135" customFormat="1" ht="79.2" x14ac:dyDescent="0.25">
      <c r="A16" s="146">
        <v>1</v>
      </c>
      <c r="B16" s="146"/>
      <c r="C16" s="146" t="s">
        <v>98</v>
      </c>
      <c r="D16" s="165" t="s">
        <v>169</v>
      </c>
      <c r="E16" s="216" t="s">
        <v>170</v>
      </c>
      <c r="F16" s="146" t="s">
        <v>103</v>
      </c>
      <c r="G16" s="147">
        <v>1</v>
      </c>
      <c r="H16" s="148"/>
      <c r="I16" s="210">
        <f t="shared" ref="I16:I37" si="0">ROUND(G16*H16,2)</f>
        <v>0</v>
      </c>
      <c r="J16" s="149">
        <v>21</v>
      </c>
      <c r="K16" s="148">
        <f t="shared" ref="K16:K37" si="1">I16+((I16/100)*J16)</f>
        <v>0</v>
      </c>
      <c r="L16" s="211"/>
    </row>
    <row r="17" spans="1:15" s="135" customFormat="1" ht="79.2" x14ac:dyDescent="0.25">
      <c r="A17" s="178">
        <v>2</v>
      </c>
      <c r="B17" s="146"/>
      <c r="C17" s="146" t="s">
        <v>98</v>
      </c>
      <c r="D17" s="165" t="s">
        <v>171</v>
      </c>
      <c r="E17" s="216" t="s">
        <v>172</v>
      </c>
      <c r="F17" s="146" t="s">
        <v>103</v>
      </c>
      <c r="G17" s="147">
        <v>1</v>
      </c>
      <c r="H17" s="148"/>
      <c r="I17" s="210">
        <f t="shared" si="0"/>
        <v>0</v>
      </c>
      <c r="J17" s="149">
        <v>21</v>
      </c>
      <c r="K17" s="148">
        <f t="shared" si="1"/>
        <v>0</v>
      </c>
      <c r="L17" s="212"/>
      <c r="M17" s="212"/>
      <c r="N17" s="212"/>
      <c r="O17" s="212"/>
    </row>
    <row r="18" spans="1:15" s="135" customFormat="1" ht="39.6" x14ac:dyDescent="0.25">
      <c r="A18" s="178">
        <v>3</v>
      </c>
      <c r="B18" s="146"/>
      <c r="C18" s="146" t="s">
        <v>98</v>
      </c>
      <c r="D18" s="165" t="s">
        <v>173</v>
      </c>
      <c r="E18" s="216" t="s">
        <v>174</v>
      </c>
      <c r="F18" s="146" t="s">
        <v>103</v>
      </c>
      <c r="G18" s="147">
        <v>1</v>
      </c>
      <c r="H18" s="148"/>
      <c r="I18" s="210">
        <f t="shared" si="0"/>
        <v>0</v>
      </c>
      <c r="J18" s="149">
        <v>21</v>
      </c>
      <c r="K18" s="148">
        <f t="shared" si="1"/>
        <v>0</v>
      </c>
      <c r="L18" s="212"/>
    </row>
    <row r="19" spans="1:15" s="135" customFormat="1" ht="66" x14ac:dyDescent="0.25">
      <c r="A19" s="178">
        <v>4</v>
      </c>
      <c r="B19" s="146"/>
      <c r="C19" s="146" t="s">
        <v>98</v>
      </c>
      <c r="D19" s="165" t="s">
        <v>175</v>
      </c>
      <c r="E19" s="216" t="s">
        <v>176</v>
      </c>
      <c r="F19" s="146" t="s">
        <v>103</v>
      </c>
      <c r="G19" s="147">
        <v>1</v>
      </c>
      <c r="H19" s="148"/>
      <c r="I19" s="210">
        <f t="shared" si="0"/>
        <v>0</v>
      </c>
      <c r="J19" s="149">
        <v>21</v>
      </c>
      <c r="K19" s="148">
        <f t="shared" si="1"/>
        <v>0</v>
      </c>
      <c r="L19" s="212"/>
    </row>
    <row r="20" spans="1:15" s="135" customFormat="1" ht="66" x14ac:dyDescent="0.25">
      <c r="A20" s="178">
        <v>5</v>
      </c>
      <c r="B20" s="146"/>
      <c r="C20" s="146" t="s">
        <v>98</v>
      </c>
      <c r="D20" s="165" t="s">
        <v>177</v>
      </c>
      <c r="E20" s="216" t="s">
        <v>178</v>
      </c>
      <c r="F20" s="146" t="s">
        <v>103</v>
      </c>
      <c r="G20" s="147">
        <v>8</v>
      </c>
      <c r="H20" s="204"/>
      <c r="I20" s="210">
        <f t="shared" si="0"/>
        <v>0</v>
      </c>
      <c r="J20" s="149">
        <v>21</v>
      </c>
      <c r="K20" s="148">
        <f t="shared" si="1"/>
        <v>0</v>
      </c>
    </row>
    <row r="21" spans="1:15" s="135" customFormat="1" ht="118.8" x14ac:dyDescent="0.25">
      <c r="A21" s="178">
        <v>6</v>
      </c>
      <c r="B21" s="146"/>
      <c r="C21" s="146" t="s">
        <v>98</v>
      </c>
      <c r="D21" s="165" t="s">
        <v>179</v>
      </c>
      <c r="E21" s="216" t="s">
        <v>180</v>
      </c>
      <c r="F21" s="146" t="s">
        <v>103</v>
      </c>
      <c r="G21" s="147">
        <v>4</v>
      </c>
      <c r="H21" s="204"/>
      <c r="I21" s="210">
        <f t="shared" si="0"/>
        <v>0</v>
      </c>
      <c r="J21" s="149">
        <v>21</v>
      </c>
      <c r="K21" s="148">
        <f t="shared" si="1"/>
        <v>0</v>
      </c>
    </row>
    <row r="22" spans="1:15" s="135" customFormat="1" ht="66" x14ac:dyDescent="0.25">
      <c r="A22" s="178">
        <v>7</v>
      </c>
      <c r="B22" s="146"/>
      <c r="C22" s="146" t="s">
        <v>98</v>
      </c>
      <c r="D22" s="165" t="s">
        <v>181</v>
      </c>
      <c r="E22" s="216" t="s">
        <v>182</v>
      </c>
      <c r="F22" s="146" t="s">
        <v>103</v>
      </c>
      <c r="G22" s="147">
        <v>1</v>
      </c>
      <c r="H22" s="204"/>
      <c r="I22" s="210">
        <f t="shared" si="0"/>
        <v>0</v>
      </c>
      <c r="J22" s="149">
        <v>21</v>
      </c>
      <c r="K22" s="148">
        <f t="shared" si="1"/>
        <v>0</v>
      </c>
    </row>
    <row r="23" spans="1:15" s="135" customFormat="1" ht="145.19999999999999" x14ac:dyDescent="0.25">
      <c r="A23" s="178">
        <v>8</v>
      </c>
      <c r="B23" s="146"/>
      <c r="C23" s="146" t="s">
        <v>98</v>
      </c>
      <c r="D23" s="165" t="s">
        <v>183</v>
      </c>
      <c r="E23" s="216" t="s">
        <v>168</v>
      </c>
      <c r="F23" s="146" t="s">
        <v>103</v>
      </c>
      <c r="G23" s="147">
        <v>2</v>
      </c>
      <c r="H23" s="204"/>
      <c r="I23" s="210">
        <f t="shared" si="0"/>
        <v>0</v>
      </c>
      <c r="J23" s="149">
        <v>21</v>
      </c>
      <c r="K23" s="148">
        <f t="shared" si="1"/>
        <v>0</v>
      </c>
    </row>
    <row r="24" spans="1:15" s="135" customFormat="1" ht="79.2" x14ac:dyDescent="0.25">
      <c r="A24" s="178">
        <v>9</v>
      </c>
      <c r="B24" s="146"/>
      <c r="C24" s="146" t="s">
        <v>98</v>
      </c>
      <c r="D24" s="165" t="s">
        <v>184</v>
      </c>
      <c r="E24" s="216" t="s">
        <v>185</v>
      </c>
      <c r="F24" s="146" t="s">
        <v>103</v>
      </c>
      <c r="G24" s="213">
        <v>2</v>
      </c>
      <c r="H24" s="148"/>
      <c r="I24" s="210">
        <f t="shared" si="0"/>
        <v>0</v>
      </c>
      <c r="J24" s="149">
        <v>21</v>
      </c>
      <c r="K24" s="148">
        <f t="shared" si="1"/>
        <v>0</v>
      </c>
    </row>
    <row r="25" spans="1:15" s="135" customFormat="1" ht="92.4" x14ac:dyDescent="0.25">
      <c r="A25" s="178">
        <v>10</v>
      </c>
      <c r="B25" s="146"/>
      <c r="C25" s="146" t="s">
        <v>98</v>
      </c>
      <c r="D25" s="165" t="s">
        <v>186</v>
      </c>
      <c r="E25" s="216" t="s">
        <v>187</v>
      </c>
      <c r="F25" s="146" t="s">
        <v>103</v>
      </c>
      <c r="G25" s="213">
        <v>2</v>
      </c>
      <c r="H25" s="148"/>
      <c r="I25" s="210">
        <f t="shared" si="0"/>
        <v>0</v>
      </c>
      <c r="J25" s="149">
        <v>21</v>
      </c>
      <c r="K25" s="148">
        <f t="shared" si="1"/>
        <v>0</v>
      </c>
    </row>
    <row r="26" spans="1:15" s="135" customFormat="1" ht="79.2" x14ac:dyDescent="0.25">
      <c r="A26" s="178">
        <v>11</v>
      </c>
      <c r="B26" s="146"/>
      <c r="C26" s="146" t="s">
        <v>98</v>
      </c>
      <c r="D26" s="165" t="s">
        <v>188</v>
      </c>
      <c r="E26" s="216" t="s">
        <v>189</v>
      </c>
      <c r="F26" s="146" t="s">
        <v>103</v>
      </c>
      <c r="G26" s="213">
        <v>1</v>
      </c>
      <c r="H26" s="148"/>
      <c r="I26" s="210">
        <f t="shared" si="0"/>
        <v>0</v>
      </c>
      <c r="J26" s="149">
        <v>21</v>
      </c>
      <c r="K26" s="148">
        <f t="shared" si="1"/>
        <v>0</v>
      </c>
    </row>
    <row r="27" spans="1:15" s="135" customFormat="1" ht="79.2" x14ac:dyDescent="0.25">
      <c r="A27" s="178">
        <v>12</v>
      </c>
      <c r="B27" s="146"/>
      <c r="C27" s="146" t="s">
        <v>98</v>
      </c>
      <c r="D27" s="165" t="s">
        <v>190</v>
      </c>
      <c r="E27" s="216" t="s">
        <v>191</v>
      </c>
      <c r="F27" s="146" t="s">
        <v>103</v>
      </c>
      <c r="G27" s="147">
        <v>1</v>
      </c>
      <c r="H27" s="148"/>
      <c r="I27" s="210">
        <f t="shared" si="0"/>
        <v>0</v>
      </c>
      <c r="J27" s="149">
        <v>21</v>
      </c>
      <c r="K27" s="148">
        <f t="shared" si="1"/>
        <v>0</v>
      </c>
    </row>
    <row r="28" spans="1:15" s="135" customFormat="1" ht="79.2" x14ac:dyDescent="0.25">
      <c r="A28" s="178">
        <v>13</v>
      </c>
      <c r="B28" s="146"/>
      <c r="C28" s="146" t="s">
        <v>98</v>
      </c>
      <c r="D28" s="165" t="s">
        <v>190</v>
      </c>
      <c r="E28" s="216" t="s">
        <v>192</v>
      </c>
      <c r="F28" s="146" t="s">
        <v>103</v>
      </c>
      <c r="G28" s="147">
        <v>1</v>
      </c>
      <c r="H28" s="148"/>
      <c r="I28" s="210">
        <f t="shared" si="0"/>
        <v>0</v>
      </c>
      <c r="J28" s="149">
        <v>21</v>
      </c>
      <c r="K28" s="148">
        <f t="shared" si="1"/>
        <v>0</v>
      </c>
    </row>
    <row r="29" spans="1:15" s="135" customFormat="1" ht="79.2" x14ac:dyDescent="0.25">
      <c r="A29" s="178">
        <v>14</v>
      </c>
      <c r="B29" s="146"/>
      <c r="C29" s="146" t="s">
        <v>98</v>
      </c>
      <c r="D29" s="165" t="s">
        <v>193</v>
      </c>
      <c r="E29" s="216" t="s">
        <v>170</v>
      </c>
      <c r="F29" s="146" t="s">
        <v>103</v>
      </c>
      <c r="G29" s="147">
        <v>1</v>
      </c>
      <c r="H29" s="148"/>
      <c r="I29" s="210">
        <f t="shared" si="0"/>
        <v>0</v>
      </c>
      <c r="J29" s="149">
        <v>21</v>
      </c>
      <c r="K29" s="148">
        <f t="shared" si="1"/>
        <v>0</v>
      </c>
    </row>
    <row r="30" spans="1:15" s="135" customFormat="1" ht="52.8" x14ac:dyDescent="0.25">
      <c r="A30" s="178">
        <v>15</v>
      </c>
      <c r="B30" s="146"/>
      <c r="C30" s="146" t="s">
        <v>98</v>
      </c>
      <c r="D30" s="165" t="s">
        <v>194</v>
      </c>
      <c r="E30" s="216" t="s">
        <v>195</v>
      </c>
      <c r="F30" s="146" t="s">
        <v>103</v>
      </c>
      <c r="G30" s="147">
        <v>1</v>
      </c>
      <c r="H30" s="148"/>
      <c r="I30" s="210">
        <f t="shared" si="0"/>
        <v>0</v>
      </c>
      <c r="J30" s="149">
        <v>21</v>
      </c>
      <c r="K30" s="148">
        <f t="shared" si="1"/>
        <v>0</v>
      </c>
    </row>
    <row r="31" spans="1:15" s="135" customFormat="1" ht="79.2" x14ac:dyDescent="0.25">
      <c r="A31" s="178">
        <v>16</v>
      </c>
      <c r="B31" s="146"/>
      <c r="C31" s="146" t="s">
        <v>98</v>
      </c>
      <c r="D31" s="165" t="s">
        <v>196</v>
      </c>
      <c r="E31" s="216" t="s">
        <v>197</v>
      </c>
      <c r="F31" s="146" t="s">
        <v>103</v>
      </c>
      <c r="G31" s="147">
        <v>3</v>
      </c>
      <c r="H31" s="148"/>
      <c r="I31" s="210">
        <f t="shared" si="0"/>
        <v>0</v>
      </c>
      <c r="J31" s="149">
        <v>21</v>
      </c>
      <c r="K31" s="148">
        <f t="shared" si="1"/>
        <v>0</v>
      </c>
    </row>
    <row r="32" spans="1:15" s="135" customFormat="1" ht="52.8" x14ac:dyDescent="0.25">
      <c r="A32" s="178">
        <v>17</v>
      </c>
      <c r="B32" s="146"/>
      <c r="C32" s="146" t="s">
        <v>98</v>
      </c>
      <c r="D32" s="165" t="s">
        <v>198</v>
      </c>
      <c r="E32" s="216" t="s">
        <v>199</v>
      </c>
      <c r="F32" s="146" t="s">
        <v>103</v>
      </c>
      <c r="G32" s="147">
        <v>1</v>
      </c>
      <c r="H32" s="148"/>
      <c r="I32" s="210">
        <f t="shared" si="0"/>
        <v>0</v>
      </c>
      <c r="J32" s="149">
        <v>21</v>
      </c>
      <c r="K32" s="148">
        <f t="shared" si="1"/>
        <v>0</v>
      </c>
    </row>
    <row r="33" spans="1:11" s="135" customFormat="1" ht="79.2" x14ac:dyDescent="0.25">
      <c r="A33" s="178">
        <v>18</v>
      </c>
      <c r="B33" s="146"/>
      <c r="C33" s="146" t="s">
        <v>98</v>
      </c>
      <c r="D33" s="165" t="s">
        <v>188</v>
      </c>
      <c r="E33" s="216" t="s">
        <v>200</v>
      </c>
      <c r="F33" s="146" t="s">
        <v>103</v>
      </c>
      <c r="G33" s="147">
        <v>1</v>
      </c>
      <c r="H33" s="148"/>
      <c r="I33" s="210">
        <f t="shared" si="0"/>
        <v>0</v>
      </c>
      <c r="J33" s="149">
        <v>21</v>
      </c>
      <c r="K33" s="148">
        <f t="shared" si="1"/>
        <v>0</v>
      </c>
    </row>
    <row r="34" spans="1:11" s="135" customFormat="1" ht="92.4" x14ac:dyDescent="0.25">
      <c r="A34" s="178">
        <v>19</v>
      </c>
      <c r="B34" s="146"/>
      <c r="C34" s="146" t="s">
        <v>98</v>
      </c>
      <c r="D34" s="165" t="s">
        <v>201</v>
      </c>
      <c r="E34" s="216" t="s">
        <v>202</v>
      </c>
      <c r="F34" s="146" t="s">
        <v>103</v>
      </c>
      <c r="G34" s="147">
        <v>1</v>
      </c>
      <c r="H34" s="148"/>
      <c r="I34" s="210">
        <f t="shared" si="0"/>
        <v>0</v>
      </c>
      <c r="J34" s="149">
        <v>21</v>
      </c>
      <c r="K34" s="148">
        <f t="shared" si="1"/>
        <v>0</v>
      </c>
    </row>
    <row r="35" spans="1:11" s="135" customFormat="1" ht="79.2" x14ac:dyDescent="0.25">
      <c r="A35" s="178">
        <v>20</v>
      </c>
      <c r="B35" s="146"/>
      <c r="C35" s="146" t="s">
        <v>98</v>
      </c>
      <c r="D35" s="165" t="s">
        <v>203</v>
      </c>
      <c r="E35" s="216" t="s">
        <v>204</v>
      </c>
      <c r="F35" s="146" t="s">
        <v>103</v>
      </c>
      <c r="G35" s="147">
        <v>1</v>
      </c>
      <c r="H35" s="148"/>
      <c r="I35" s="210">
        <f t="shared" si="0"/>
        <v>0</v>
      </c>
      <c r="J35" s="149">
        <v>21</v>
      </c>
      <c r="K35" s="148">
        <f t="shared" si="1"/>
        <v>0</v>
      </c>
    </row>
    <row r="36" spans="1:11" s="135" customFormat="1" ht="198" x14ac:dyDescent="0.25">
      <c r="A36" s="178">
        <v>21</v>
      </c>
      <c r="B36" s="146"/>
      <c r="C36" s="146" t="s">
        <v>98</v>
      </c>
      <c r="D36" s="165" t="s">
        <v>205</v>
      </c>
      <c r="E36" s="216" t="s">
        <v>206</v>
      </c>
      <c r="F36" s="146" t="s">
        <v>103</v>
      </c>
      <c r="G36" s="147">
        <v>1</v>
      </c>
      <c r="H36" s="148"/>
      <c r="I36" s="210">
        <f t="shared" si="0"/>
        <v>0</v>
      </c>
      <c r="J36" s="149">
        <v>21</v>
      </c>
      <c r="K36" s="148">
        <f t="shared" si="1"/>
        <v>0</v>
      </c>
    </row>
    <row r="37" spans="1:11" s="135" customFormat="1" ht="118.8" x14ac:dyDescent="0.25">
      <c r="A37" s="178">
        <v>22</v>
      </c>
      <c r="B37" s="146"/>
      <c r="C37" s="146" t="s">
        <v>98</v>
      </c>
      <c r="D37" s="165" t="s">
        <v>207</v>
      </c>
      <c r="E37" s="216" t="s">
        <v>208</v>
      </c>
      <c r="F37" s="146" t="s">
        <v>103</v>
      </c>
      <c r="G37" s="147">
        <v>1</v>
      </c>
      <c r="H37" s="148"/>
      <c r="I37" s="210">
        <f t="shared" si="0"/>
        <v>0</v>
      </c>
      <c r="J37" s="149">
        <v>21</v>
      </c>
      <c r="K37" s="148">
        <f t="shared" si="1"/>
        <v>0</v>
      </c>
    </row>
    <row r="38" spans="1:11" s="155" customFormat="1" x14ac:dyDescent="0.25">
      <c r="D38" s="156"/>
      <c r="E38" s="156" t="s">
        <v>97</v>
      </c>
      <c r="I38"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D3148-67DC-4D15-B6EA-A27C58FA1E64}">
  <sheetPr>
    <pageSetUpPr fitToPage="1"/>
  </sheetPr>
  <dimension ref="A1:L17"/>
  <sheetViews>
    <sheetView showGridLines="0" zoomScale="70" zoomScaleNormal="70" workbookViewId="0">
      <selection activeCell="H16" sqref="H16"/>
    </sheetView>
  </sheetViews>
  <sheetFormatPr defaultColWidth="9.109375" defaultRowHeight="13.2" x14ac:dyDescent="0.25"/>
  <cols>
    <col min="1" max="1" width="5.5546875" style="82" customWidth="1"/>
    <col min="2" max="2" width="4.44140625" style="82" customWidth="1"/>
    <col min="3" max="3" width="6.44140625" style="82" customWidth="1"/>
    <col min="4" max="4" width="12.6640625" style="158" customWidth="1"/>
    <col min="5" max="5" width="96" style="158" customWidth="1"/>
    <col min="6" max="6" width="7.6640625" style="82" customWidth="1"/>
    <col min="7" max="7" width="9.88671875" style="82" customWidth="1"/>
    <col min="8" max="8" width="13.3320312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60"/>
      <c r="C1" s="160"/>
      <c r="D1" s="205"/>
      <c r="E1" s="205"/>
      <c r="F1" s="160"/>
      <c r="G1" s="160"/>
      <c r="H1" s="160"/>
      <c r="I1" s="160"/>
      <c r="J1" s="160"/>
      <c r="K1" s="160"/>
    </row>
    <row r="2" spans="1:12" x14ac:dyDescent="0.25">
      <c r="A2" s="136" t="s">
        <v>63</v>
      </c>
      <c r="B2" s="137"/>
      <c r="C2" s="138" t="s">
        <v>214</v>
      </c>
      <c r="D2" s="139"/>
      <c r="E2" s="139"/>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39"/>
      <c r="F4" s="137"/>
      <c r="G4" s="137"/>
      <c r="H4" s="137"/>
      <c r="I4" s="138"/>
      <c r="J4" s="160"/>
      <c r="K4" s="160"/>
    </row>
    <row r="5" spans="1:12" x14ac:dyDescent="0.25">
      <c r="A5" s="137" t="s">
        <v>73</v>
      </c>
      <c r="B5" s="137"/>
      <c r="C5" s="138" t="str">
        <f>'Krycí list'!P5</f>
        <v xml:space="preserve"> </v>
      </c>
      <c r="D5" s="139"/>
      <c r="E5" s="139"/>
      <c r="F5" s="137"/>
      <c r="G5" s="137"/>
      <c r="H5" s="137"/>
      <c r="I5" s="138"/>
      <c r="J5" s="160"/>
      <c r="K5" s="160"/>
    </row>
    <row r="6" spans="1:12" x14ac:dyDescent="0.25">
      <c r="A6" s="137"/>
      <c r="B6" s="137"/>
      <c r="C6" s="138"/>
      <c r="D6" s="139"/>
      <c r="E6" s="139"/>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39"/>
      <c r="F8" s="137"/>
      <c r="G8" s="137"/>
      <c r="H8" s="137"/>
      <c r="I8" s="138"/>
      <c r="J8" s="160"/>
      <c r="K8" s="160"/>
    </row>
    <row r="9" spans="1:12" x14ac:dyDescent="0.25">
      <c r="A9" s="137" t="s">
        <v>69</v>
      </c>
      <c r="B9" s="137"/>
      <c r="C9" s="235" t="str">
        <f>'Krycí list'!O31</f>
        <v>03/2023</v>
      </c>
      <c r="D9" s="234"/>
      <c r="E9" s="139"/>
      <c r="F9" s="137"/>
      <c r="G9" s="137"/>
      <c r="H9" s="137"/>
      <c r="I9" s="138"/>
      <c r="J9" s="160"/>
      <c r="K9" s="160"/>
    </row>
    <row r="10" spans="1:12" x14ac:dyDescent="0.25">
      <c r="A10" s="160"/>
      <c r="B10" s="160"/>
      <c r="C10" s="160"/>
      <c r="D10" s="205"/>
      <c r="E10" s="205"/>
      <c r="F10" s="160"/>
      <c r="G10" s="160"/>
      <c r="H10" s="160"/>
      <c r="I10" s="160"/>
      <c r="J10" s="160"/>
      <c r="K10" s="160"/>
    </row>
    <row r="11" spans="1:12" s="158" customFormat="1" ht="39.6" x14ac:dyDescent="0.25">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5">
      <c r="A12" s="207">
        <v>1</v>
      </c>
      <c r="B12" s="162">
        <v>2</v>
      </c>
      <c r="C12" s="162">
        <v>3</v>
      </c>
      <c r="D12" s="141">
        <v>4</v>
      </c>
      <c r="E12" s="141">
        <v>5</v>
      </c>
      <c r="F12" s="162">
        <v>6</v>
      </c>
      <c r="G12" s="162">
        <v>7</v>
      </c>
      <c r="H12" s="162">
        <v>8</v>
      </c>
      <c r="I12" s="162">
        <v>9</v>
      </c>
      <c r="J12" s="162">
        <v>10</v>
      </c>
      <c r="K12" s="162">
        <v>11</v>
      </c>
      <c r="L12" s="161"/>
    </row>
    <row r="13" spans="1:12" x14ac:dyDescent="0.25">
      <c r="A13" s="166"/>
      <c r="B13" s="166"/>
      <c r="C13" s="166"/>
      <c r="D13" s="208"/>
      <c r="E13" s="208"/>
      <c r="F13" s="166"/>
      <c r="G13" s="166"/>
      <c r="H13" s="166"/>
      <c r="I13" s="166"/>
      <c r="J13" s="166"/>
      <c r="K13" s="166"/>
    </row>
    <row r="14" spans="1:12" s="142" customFormat="1" x14ac:dyDescent="0.25">
      <c r="A14" s="178"/>
      <c r="B14" s="146"/>
      <c r="C14" s="146"/>
      <c r="D14" s="152" t="s">
        <v>83</v>
      </c>
      <c r="E14" s="184" t="s">
        <v>227</v>
      </c>
      <c r="I14" s="153">
        <f>+I15</f>
        <v>0</v>
      </c>
      <c r="J14" s="149"/>
      <c r="K14" s="148"/>
      <c r="L14" s="135"/>
    </row>
    <row r="15" spans="1:12" s="135" customFormat="1" ht="12.75" customHeight="1" x14ac:dyDescent="0.25">
      <c r="A15" s="178"/>
      <c r="B15" s="146"/>
      <c r="C15" s="146"/>
      <c r="D15" s="165"/>
      <c r="E15" s="179" t="s">
        <v>209</v>
      </c>
      <c r="F15" s="144"/>
      <c r="G15" s="143"/>
      <c r="H15" s="143"/>
      <c r="I15" s="145">
        <f>SUM(I16)</f>
        <v>0</v>
      </c>
      <c r="J15" s="149"/>
      <c r="K15" s="148"/>
    </row>
    <row r="16" spans="1:12" s="135" customFormat="1" ht="63.75" customHeight="1" x14ac:dyDescent="0.25">
      <c r="A16" s="178">
        <v>1</v>
      </c>
      <c r="B16" s="146"/>
      <c r="C16" s="146" t="s">
        <v>98</v>
      </c>
      <c r="D16" s="165" t="s">
        <v>111</v>
      </c>
      <c r="E16" s="201" t="s">
        <v>210</v>
      </c>
      <c r="F16" s="146" t="s">
        <v>103</v>
      </c>
      <c r="G16" s="147">
        <v>3</v>
      </c>
      <c r="H16" s="147"/>
      <c r="I16" s="148">
        <f t="shared" ref="I16" si="0">ROUND(G16*H16,2)</f>
        <v>0</v>
      </c>
      <c r="J16" s="149">
        <v>21</v>
      </c>
      <c r="K16" s="148">
        <f t="shared" ref="K16" si="1">I16+((I16/100)*J16)</f>
        <v>0</v>
      </c>
    </row>
    <row r="17" spans="4:9" s="155" customFormat="1" ht="12.75" customHeight="1" x14ac:dyDescent="0.25">
      <c r="D17" s="156"/>
      <c r="E17" s="156" t="s">
        <v>97</v>
      </c>
      <c r="I1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EC98-0A17-4A4F-B927-092C5B6684F0}">
  <sheetPr>
    <pageSetUpPr fitToPage="1"/>
  </sheetPr>
  <dimension ref="A1:L17"/>
  <sheetViews>
    <sheetView showGridLines="0" zoomScale="70" zoomScaleNormal="70" workbookViewId="0">
      <selection activeCell="E16" sqref="E16"/>
    </sheetView>
  </sheetViews>
  <sheetFormatPr defaultColWidth="9.109375" defaultRowHeight="13.2" x14ac:dyDescent="0.25"/>
  <cols>
    <col min="1" max="1" width="5.5546875" style="82" customWidth="1"/>
    <col min="2" max="2" width="4.44140625" style="82" customWidth="1"/>
    <col min="3" max="3" width="6.44140625" style="82" customWidth="1"/>
    <col min="4" max="4" width="12.6640625" style="158" customWidth="1"/>
    <col min="5" max="5" width="96" style="158" customWidth="1"/>
    <col min="6" max="6" width="7.6640625" style="82" customWidth="1"/>
    <col min="7" max="7" width="9.88671875" style="82" customWidth="1"/>
    <col min="8" max="8" width="13.33203125" style="82" customWidth="1"/>
    <col min="9" max="9" width="15.5546875" style="82" customWidth="1"/>
    <col min="10" max="10" width="6.6640625" style="82" customWidth="1"/>
    <col min="11" max="11" width="15.5546875" style="82" customWidth="1"/>
    <col min="12" max="16384" width="9.109375" style="82"/>
  </cols>
  <sheetData>
    <row r="1" spans="1:12" ht="17.399999999999999" x14ac:dyDescent="0.3">
      <c r="A1" s="73" t="s">
        <v>99</v>
      </c>
      <c r="B1" s="160"/>
      <c r="C1" s="160"/>
      <c r="D1" s="205"/>
      <c r="E1" s="205"/>
      <c r="F1" s="160"/>
      <c r="G1" s="160"/>
      <c r="H1" s="160"/>
      <c r="I1" s="160"/>
      <c r="J1" s="160"/>
      <c r="K1" s="160"/>
    </row>
    <row r="2" spans="1:12" x14ac:dyDescent="0.25">
      <c r="A2" s="136" t="s">
        <v>63</v>
      </c>
      <c r="B2" s="137"/>
      <c r="C2" s="138" t="s">
        <v>213</v>
      </c>
      <c r="D2" s="139"/>
      <c r="E2" s="139"/>
      <c r="F2" s="137"/>
      <c r="G2" s="137"/>
      <c r="H2" s="137"/>
      <c r="I2" s="137"/>
      <c r="J2" s="160"/>
      <c r="K2" s="160"/>
    </row>
    <row r="3" spans="1:12" x14ac:dyDescent="0.25">
      <c r="A3" s="136" t="s">
        <v>64</v>
      </c>
      <c r="B3" s="137"/>
      <c r="C3" s="233" t="str">
        <f>'Krycí list'!E7</f>
        <v>Základní škola a mateřská škola Brno, Antonínská 3, p.o.
Antonínská 3, 602 00 Brno</v>
      </c>
      <c r="D3" s="234"/>
      <c r="E3" s="234"/>
      <c r="F3" s="137"/>
      <c r="G3" s="137"/>
      <c r="H3" s="137"/>
      <c r="I3" s="138"/>
      <c r="J3" s="160"/>
      <c r="K3" s="160"/>
    </row>
    <row r="4" spans="1:12" x14ac:dyDescent="0.25">
      <c r="A4" s="136" t="s">
        <v>65</v>
      </c>
      <c r="B4" s="137"/>
      <c r="C4" s="138" t="str">
        <f>'Krycí list'!E9</f>
        <v>NEOCENĚNÝ SOUPIS PRACÍ A DODÁVEK A SLUŽEB</v>
      </c>
      <c r="D4" s="139"/>
      <c r="E4" s="139"/>
      <c r="F4" s="137"/>
      <c r="G4" s="137"/>
      <c r="H4" s="137"/>
      <c r="I4" s="138"/>
      <c r="J4" s="160"/>
      <c r="K4" s="160"/>
    </row>
    <row r="5" spans="1:12" x14ac:dyDescent="0.25">
      <c r="A5" s="137" t="s">
        <v>73</v>
      </c>
      <c r="B5" s="137"/>
      <c r="C5" s="138" t="str">
        <f>'Krycí list'!P5</f>
        <v xml:space="preserve"> </v>
      </c>
      <c r="D5" s="139"/>
      <c r="E5" s="139"/>
      <c r="F5" s="137"/>
      <c r="G5" s="137"/>
      <c r="H5" s="137"/>
      <c r="I5" s="138"/>
      <c r="J5" s="160"/>
      <c r="K5" s="160"/>
    </row>
    <row r="6" spans="1:12" x14ac:dyDescent="0.25">
      <c r="A6" s="137"/>
      <c r="B6" s="137"/>
      <c r="C6" s="138"/>
      <c r="D6" s="139"/>
      <c r="E6" s="139"/>
      <c r="F6" s="137"/>
      <c r="G6" s="137"/>
      <c r="H6" s="137"/>
      <c r="I6" s="138"/>
      <c r="J6" s="160"/>
      <c r="K6" s="160"/>
    </row>
    <row r="7" spans="1:12" x14ac:dyDescent="0.25">
      <c r="A7" s="137" t="s">
        <v>67</v>
      </c>
      <c r="B7" s="137"/>
      <c r="C7" s="233" t="str">
        <f>'Krycí list'!E26</f>
        <v>Základní škola a mateřská škola Brno, Antonínská 3, p.o.
Antonínská 550/3, Veveří, 602 00 Brno</v>
      </c>
      <c r="D7" s="234"/>
      <c r="E7" s="234"/>
      <c r="F7" s="137"/>
      <c r="G7" s="137"/>
      <c r="H7" s="137"/>
      <c r="I7" s="138"/>
      <c r="J7" s="160"/>
      <c r="K7" s="160"/>
    </row>
    <row r="8" spans="1:12" x14ac:dyDescent="0.25">
      <c r="A8" s="137" t="s">
        <v>68</v>
      </c>
      <c r="B8" s="137"/>
      <c r="C8" s="233" t="str">
        <f>'Krycí list'!E28</f>
        <v xml:space="preserve"> </v>
      </c>
      <c r="D8" s="234"/>
      <c r="E8" s="139"/>
      <c r="F8" s="137"/>
      <c r="G8" s="137"/>
      <c r="H8" s="137"/>
      <c r="I8" s="138"/>
      <c r="J8" s="160"/>
      <c r="K8" s="160"/>
    </row>
    <row r="9" spans="1:12" x14ac:dyDescent="0.25">
      <c r="A9" s="137" t="s">
        <v>69</v>
      </c>
      <c r="B9" s="137"/>
      <c r="C9" s="235" t="str">
        <f>'Krycí list'!O31</f>
        <v>03/2023</v>
      </c>
      <c r="D9" s="234"/>
      <c r="E9" s="139"/>
      <c r="F9" s="137"/>
      <c r="G9" s="137"/>
      <c r="H9" s="137"/>
      <c r="I9" s="138"/>
      <c r="J9" s="160"/>
      <c r="K9" s="160"/>
    </row>
    <row r="10" spans="1:12" x14ac:dyDescent="0.25">
      <c r="A10" s="160"/>
      <c r="B10" s="160"/>
      <c r="C10" s="160"/>
      <c r="D10" s="205"/>
      <c r="E10" s="205"/>
      <c r="F10" s="160"/>
      <c r="G10" s="160"/>
      <c r="H10" s="160"/>
      <c r="I10" s="160"/>
      <c r="J10" s="160"/>
      <c r="K10" s="160"/>
    </row>
    <row r="11" spans="1:12" s="158" customFormat="1" ht="39.6" x14ac:dyDescent="0.25">
      <c r="A11" s="206" t="s">
        <v>74</v>
      </c>
      <c r="B11" s="140" t="s">
        <v>75</v>
      </c>
      <c r="C11" s="140" t="s">
        <v>76</v>
      </c>
      <c r="D11" s="140" t="s">
        <v>123</v>
      </c>
      <c r="E11" s="140" t="s">
        <v>92</v>
      </c>
      <c r="F11" s="140" t="s">
        <v>77</v>
      </c>
      <c r="G11" s="140" t="s">
        <v>78</v>
      </c>
      <c r="H11" s="140" t="s">
        <v>94</v>
      </c>
      <c r="I11" s="140" t="s">
        <v>95</v>
      </c>
      <c r="J11" s="140" t="s">
        <v>79</v>
      </c>
      <c r="K11" s="140" t="s">
        <v>93</v>
      </c>
      <c r="L11" s="159"/>
    </row>
    <row r="12" spans="1:12" x14ac:dyDescent="0.25">
      <c r="A12" s="207">
        <v>1</v>
      </c>
      <c r="B12" s="162">
        <v>2</v>
      </c>
      <c r="C12" s="162">
        <v>3</v>
      </c>
      <c r="D12" s="141">
        <v>4</v>
      </c>
      <c r="E12" s="141">
        <v>5</v>
      </c>
      <c r="F12" s="162">
        <v>6</v>
      </c>
      <c r="G12" s="162">
        <v>7</v>
      </c>
      <c r="H12" s="162">
        <v>8</v>
      </c>
      <c r="I12" s="162">
        <v>9</v>
      </c>
      <c r="J12" s="162">
        <v>10</v>
      </c>
      <c r="K12" s="162">
        <v>11</v>
      </c>
      <c r="L12" s="161"/>
    </row>
    <row r="13" spans="1:12" x14ac:dyDescent="0.25">
      <c r="A13" s="166"/>
      <c r="B13" s="166"/>
      <c r="C13" s="166"/>
      <c r="D13" s="208"/>
      <c r="E13" s="208"/>
      <c r="F13" s="166"/>
      <c r="G13" s="166"/>
      <c r="H13" s="166"/>
      <c r="I13" s="166"/>
      <c r="J13" s="166"/>
      <c r="K13" s="166"/>
    </row>
    <row r="14" spans="1:12" s="142" customFormat="1" x14ac:dyDescent="0.25">
      <c r="A14" s="178"/>
      <c r="B14" s="146"/>
      <c r="C14" s="146"/>
      <c r="D14" s="152" t="s">
        <v>83</v>
      </c>
      <c r="E14" s="184" t="s">
        <v>228</v>
      </c>
      <c r="I14" s="153">
        <f>+I15</f>
        <v>0</v>
      </c>
      <c r="J14" s="149"/>
      <c r="K14" s="148"/>
    </row>
    <row r="15" spans="1:12" s="135" customFormat="1" x14ac:dyDescent="0.25">
      <c r="A15" s="178"/>
      <c r="B15" s="146"/>
      <c r="C15" s="146"/>
      <c r="D15" s="165"/>
      <c r="E15" s="179" t="s">
        <v>82</v>
      </c>
      <c r="F15" s="144"/>
      <c r="G15" s="143"/>
      <c r="H15" s="143"/>
      <c r="I15" s="145">
        <f>SUM(I16)</f>
        <v>0</v>
      </c>
      <c r="J15" s="149"/>
      <c r="K15" s="148"/>
    </row>
    <row r="16" spans="1:12" s="135" customFormat="1" ht="52.8" x14ac:dyDescent="0.25">
      <c r="A16" s="178">
        <v>1</v>
      </c>
      <c r="B16" s="146"/>
      <c r="C16" s="146" t="s">
        <v>98</v>
      </c>
      <c r="D16" s="165" t="s">
        <v>111</v>
      </c>
      <c r="E16" s="201" t="s">
        <v>112</v>
      </c>
      <c r="F16" s="146" t="s">
        <v>103</v>
      </c>
      <c r="G16" s="147">
        <v>3</v>
      </c>
      <c r="H16" s="147"/>
      <c r="I16" s="148">
        <f t="shared" ref="I16" si="0">ROUND(G16*H16,2)</f>
        <v>0</v>
      </c>
      <c r="J16" s="149">
        <v>21</v>
      </c>
      <c r="K16" s="148">
        <f t="shared" ref="K16" si="1">I16+((I16/100)*J16)</f>
        <v>0</v>
      </c>
    </row>
    <row r="17" spans="4:9" s="155" customFormat="1" x14ac:dyDescent="0.25">
      <c r="D17" s="156"/>
      <c r="E17" s="156" t="s">
        <v>97</v>
      </c>
      <c r="I17" s="157">
        <f>+I14</f>
        <v>0</v>
      </c>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76" fitToHeight="999" orientation="landscape"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3.2" x14ac:dyDescent="0.25"/>
  <sheetData/>
  <sheetProtection formatCells="0" formatColumns="0" formatRows="0" insertColumns="0" insertRows="0" insertHyperlinks="0" deleteColumns="0" deleteRows="0" sort="0" autoFilter="0" pivotTables="0"/>
  <customSheetViews>
    <customSheetView guid="{65E3123D-ED26-44E3-A414-09EEEF825484}"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D6CFA044-0C8C-4ECE-96A2-AFF3DD5E0425}"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errors="blank"/>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17</vt:i4>
      </vt:variant>
    </vt:vector>
  </HeadingPairs>
  <TitlesOfParts>
    <vt:vector size="28" baseType="lpstr">
      <vt:lpstr>Krycí list</vt:lpstr>
      <vt:lpstr>Rekapitulace</vt:lpstr>
      <vt:lpstr>Jazyky č.1</vt:lpstr>
      <vt:lpstr>Jazyky č.2</vt:lpstr>
      <vt:lpstr>Robotika</vt:lpstr>
      <vt:lpstr>Cvičná kuchyň</vt:lpstr>
      <vt:lpstr>Družina</vt:lpstr>
      <vt:lpstr>Kabinet</vt:lpstr>
      <vt:lpstr>Přírodopis</vt:lpstr>
      <vt:lpstr>Zeměpis</vt:lpstr>
      <vt:lpstr>#Figury</vt:lpstr>
      <vt:lpstr>'Cvičná kuchyň'!Názvy_tisku</vt:lpstr>
      <vt:lpstr>Družina!Názvy_tisku</vt:lpstr>
      <vt:lpstr>'Jazyky č.1'!Názvy_tisku</vt:lpstr>
      <vt:lpstr>'Jazyky č.2'!Názvy_tisku</vt:lpstr>
      <vt:lpstr>Kabinet!Názvy_tisku</vt:lpstr>
      <vt:lpstr>Přírodopis!Názvy_tisku</vt:lpstr>
      <vt:lpstr>Rekapitulace!Názvy_tisku</vt:lpstr>
      <vt:lpstr>Robotika!Názvy_tisku</vt:lpstr>
      <vt:lpstr>Zeměpis!Názvy_tisku</vt:lpstr>
      <vt:lpstr>'Cvičná kuchyň'!Oblast_tisku</vt:lpstr>
      <vt:lpstr>Družina!Oblast_tisku</vt:lpstr>
      <vt:lpstr>'Jazyky č.1'!Oblast_tisku</vt:lpstr>
      <vt:lpstr>'Jazyky č.2'!Oblast_tisku</vt:lpstr>
      <vt:lpstr>Kabinet!Oblast_tisku</vt:lpstr>
      <vt:lpstr>Přírodopis!Oblast_tisku</vt:lpstr>
      <vt:lpstr>Robotika!Oblast_tisku</vt:lpstr>
      <vt:lpstr>Zeměpis!Oblast_tisku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Lenka Golešová</cp:lastModifiedBy>
  <cp:lastPrinted>2019-11-21T13:12:23Z</cp:lastPrinted>
  <dcterms:created xsi:type="dcterms:W3CDTF">2006-04-27T05:25:48Z</dcterms:created>
  <dcterms:modified xsi:type="dcterms:W3CDTF">2023-11-21T09:28:35Z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