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97 Úvoz 88 - výměna výkladců\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01 1 Pol" sheetId="13" r:id="rId5"/>
    <sheet name="01 2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1 Pol'!$1:$7</definedName>
    <definedName name="_xlnm.Print_Titles" localSheetId="5">'01 2 Pol'!$1:$7</definedName>
    <definedName name="oadresa">Stavba!$D$6</definedName>
    <definedName name="Objednatel" localSheetId="1">Stavba!$D$5</definedName>
    <definedName name="Objekt" localSheetId="1">Stavba!$B$38</definedName>
    <definedName name="_xlnm.Print_Area" localSheetId="3">'00 00 Naklady'!$A$1:$Y$24</definedName>
    <definedName name="_xlnm.Print_Area" localSheetId="4">'01 1 Pol'!$A$1:$Y$224</definedName>
    <definedName name="_xlnm.Print_Area" localSheetId="5">'01 2 Pol'!$A$1:$Y$63</definedName>
    <definedName name="_xlnm.Print_Area" localSheetId="1">Stavba!$A$1:$J$86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5" i="1" l="1"/>
  <c r="I84" i="1"/>
  <c r="I83" i="1"/>
  <c r="I82" i="1"/>
  <c r="I81" i="1"/>
  <c r="I80" i="1"/>
  <c r="I79" i="1"/>
  <c r="I78" i="1"/>
  <c r="I77" i="1"/>
  <c r="I76" i="1"/>
  <c r="I75" i="1"/>
  <c r="I74" i="1"/>
  <c r="I73" i="1"/>
  <c r="I72" i="1"/>
  <c r="I71" i="1"/>
  <c r="I70" i="1"/>
  <c r="I69" i="1"/>
  <c r="I68" i="1"/>
  <c r="I67" i="1"/>
  <c r="I66" i="1"/>
  <c r="I65" i="1"/>
  <c r="I64" i="1"/>
  <c r="I63" i="1"/>
  <c r="I62" i="1"/>
  <c r="I61" i="1"/>
  <c r="I60" i="1"/>
  <c r="G45" i="1"/>
  <c r="F45" i="1"/>
  <c r="G44" i="1"/>
  <c r="F44" i="1"/>
  <c r="G43" i="1"/>
  <c r="F43" i="1"/>
  <c r="G41" i="1"/>
  <c r="F41" i="1"/>
  <c r="G40" i="1"/>
  <c r="F40" i="1"/>
  <c r="G39" i="1"/>
  <c r="H39" i="1" s="1"/>
  <c r="I39" i="1" s="1"/>
  <c r="I46" i="1" s="1"/>
  <c r="F39" i="1"/>
  <c r="G62" i="14"/>
  <c r="O8" i="14"/>
  <c r="V8" i="14"/>
  <c r="G9" i="14"/>
  <c r="G8" i="14" s="1"/>
  <c r="I9" i="14"/>
  <c r="K9" i="14"/>
  <c r="K8" i="14" s="1"/>
  <c r="O9" i="14"/>
  <c r="Q9" i="14"/>
  <c r="Q8" i="14" s="1"/>
  <c r="V9" i="14"/>
  <c r="G11" i="14"/>
  <c r="M11" i="14" s="1"/>
  <c r="I11" i="14"/>
  <c r="I8" i="14" s="1"/>
  <c r="K11" i="14"/>
  <c r="O11" i="14"/>
  <c r="Q11" i="14"/>
  <c r="V11" i="14"/>
  <c r="G14" i="14"/>
  <c r="M14" i="14" s="1"/>
  <c r="I14" i="14"/>
  <c r="K14" i="14"/>
  <c r="O14" i="14"/>
  <c r="Q14" i="14"/>
  <c r="V14" i="14"/>
  <c r="G16" i="14"/>
  <c r="I16" i="14"/>
  <c r="K16" i="14"/>
  <c r="M16" i="14"/>
  <c r="O16" i="14"/>
  <c r="Q16" i="14"/>
  <c r="V16" i="14"/>
  <c r="O18" i="14"/>
  <c r="G19" i="14"/>
  <c r="I19" i="14"/>
  <c r="I18" i="14" s="1"/>
  <c r="K19" i="14"/>
  <c r="K18" i="14" s="1"/>
  <c r="M19" i="14"/>
  <c r="O19" i="14"/>
  <c r="Q19" i="14"/>
  <c r="Q18" i="14" s="1"/>
  <c r="V19" i="14"/>
  <c r="G21" i="14"/>
  <c r="I21" i="14"/>
  <c r="K21" i="14"/>
  <c r="M21" i="14"/>
  <c r="O21" i="14"/>
  <c r="Q21" i="14"/>
  <c r="V21" i="14"/>
  <c r="V18" i="14" s="1"/>
  <c r="G23" i="14"/>
  <c r="I23" i="14"/>
  <c r="K23" i="14"/>
  <c r="M23" i="14"/>
  <c r="O23" i="14"/>
  <c r="Q23" i="14"/>
  <c r="V23" i="14"/>
  <c r="G25" i="14"/>
  <c r="M25" i="14" s="1"/>
  <c r="M18" i="14" s="1"/>
  <c r="I25" i="14"/>
  <c r="K25" i="14"/>
  <c r="O25" i="14"/>
  <c r="Q25" i="14"/>
  <c r="V25" i="14"/>
  <c r="G27" i="14"/>
  <c r="I27" i="14"/>
  <c r="Q27" i="14"/>
  <c r="G28" i="14"/>
  <c r="M28" i="14" s="1"/>
  <c r="M27" i="14" s="1"/>
  <c r="I28" i="14"/>
  <c r="K28" i="14"/>
  <c r="K27" i="14" s="1"/>
  <c r="O28" i="14"/>
  <c r="O27" i="14" s="1"/>
  <c r="Q28" i="14"/>
  <c r="V28" i="14"/>
  <c r="V27" i="14" s="1"/>
  <c r="G30" i="14"/>
  <c r="K30" i="14"/>
  <c r="M30" i="14"/>
  <c r="G31" i="14"/>
  <c r="I31" i="14"/>
  <c r="I30" i="14" s="1"/>
  <c r="K31" i="14"/>
  <c r="M31" i="14"/>
  <c r="O31" i="14"/>
  <c r="O30" i="14" s="1"/>
  <c r="Q31" i="14"/>
  <c r="V31" i="14"/>
  <c r="V30" i="14" s="1"/>
  <c r="G32" i="14"/>
  <c r="I32" i="14"/>
  <c r="K32" i="14"/>
  <c r="M32" i="14"/>
  <c r="O32" i="14"/>
  <c r="Q32" i="14"/>
  <c r="Q30" i="14" s="1"/>
  <c r="V32" i="14"/>
  <c r="G33" i="14"/>
  <c r="K33" i="14"/>
  <c r="M33" i="14"/>
  <c r="Q33" i="14"/>
  <c r="V33" i="14"/>
  <c r="G34" i="14"/>
  <c r="I34" i="14"/>
  <c r="I33" i="14" s="1"/>
  <c r="K34" i="14"/>
  <c r="M34" i="14"/>
  <c r="O34" i="14"/>
  <c r="O33" i="14" s="1"/>
  <c r="Q34" i="14"/>
  <c r="V34" i="14"/>
  <c r="G37" i="14"/>
  <c r="K37" i="14"/>
  <c r="O37" i="14"/>
  <c r="Q37" i="14"/>
  <c r="G38" i="14"/>
  <c r="M38" i="14" s="1"/>
  <c r="M37" i="14" s="1"/>
  <c r="I38" i="14"/>
  <c r="I37" i="14" s="1"/>
  <c r="K38" i="14"/>
  <c r="O38" i="14"/>
  <c r="Q38" i="14"/>
  <c r="V38" i="14"/>
  <c r="V37" i="14" s="1"/>
  <c r="I40" i="14"/>
  <c r="K40" i="14"/>
  <c r="G41" i="14"/>
  <c r="G40" i="14" s="1"/>
  <c r="I41" i="14"/>
  <c r="K41" i="14"/>
  <c r="M41" i="14"/>
  <c r="M40" i="14" s="1"/>
  <c r="O41" i="14"/>
  <c r="Q41" i="14"/>
  <c r="Q40" i="14" s="1"/>
  <c r="V41" i="14"/>
  <c r="G43" i="14"/>
  <c r="I43" i="14"/>
  <c r="K43" i="14"/>
  <c r="M43" i="14"/>
  <c r="O43" i="14"/>
  <c r="O40" i="14" s="1"/>
  <c r="Q43" i="14"/>
  <c r="V43" i="14"/>
  <c r="G45" i="14"/>
  <c r="I45" i="14"/>
  <c r="K45" i="14"/>
  <c r="M45" i="14"/>
  <c r="O45" i="14"/>
  <c r="Q45" i="14"/>
  <c r="V45" i="14"/>
  <c r="G49" i="14"/>
  <c r="I49" i="14"/>
  <c r="K49" i="14"/>
  <c r="M49" i="14"/>
  <c r="O49" i="14"/>
  <c r="Q49" i="14"/>
  <c r="V49" i="14"/>
  <c r="V40" i="14" s="1"/>
  <c r="G51" i="14"/>
  <c r="I51" i="14"/>
  <c r="K51" i="14"/>
  <c r="M51" i="14"/>
  <c r="O51" i="14"/>
  <c r="Q51" i="14"/>
  <c r="V51" i="14"/>
  <c r="G53" i="14"/>
  <c r="O53" i="14"/>
  <c r="Q53" i="14"/>
  <c r="G54" i="14"/>
  <c r="M54" i="14" s="1"/>
  <c r="I54" i="14"/>
  <c r="I53" i="14" s="1"/>
  <c r="K54" i="14"/>
  <c r="O54" i="14"/>
  <c r="Q54" i="14"/>
  <c r="V54" i="14"/>
  <c r="V53" i="14" s="1"/>
  <c r="G59" i="14"/>
  <c r="M59" i="14" s="1"/>
  <c r="I59" i="14"/>
  <c r="K59" i="14"/>
  <c r="K53" i="14" s="1"/>
  <c r="O59" i="14"/>
  <c r="Q59" i="14"/>
  <c r="V59" i="14"/>
  <c r="AF62" i="14"/>
  <c r="G223" i="13"/>
  <c r="BA162" i="13"/>
  <c r="BA154" i="13"/>
  <c r="BA147" i="13"/>
  <c r="BA110" i="13"/>
  <c r="BA58" i="13"/>
  <c r="BA32" i="13"/>
  <c r="V8" i="13"/>
  <c r="G9" i="13"/>
  <c r="M9" i="13" s="1"/>
  <c r="M8" i="13" s="1"/>
  <c r="I9" i="13"/>
  <c r="I8" i="13" s="1"/>
  <c r="K9" i="13"/>
  <c r="K8" i="13" s="1"/>
  <c r="O9" i="13"/>
  <c r="O8" i="13" s="1"/>
  <c r="Q9" i="13"/>
  <c r="Q8" i="13" s="1"/>
  <c r="V9" i="13"/>
  <c r="G11" i="13"/>
  <c r="I11" i="13"/>
  <c r="K11" i="13"/>
  <c r="G12" i="13"/>
  <c r="I12" i="13"/>
  <c r="K12" i="13"/>
  <c r="M12" i="13"/>
  <c r="M11" i="13" s="1"/>
  <c r="O12" i="13"/>
  <c r="O11" i="13" s="1"/>
  <c r="Q12" i="13"/>
  <c r="V12" i="13"/>
  <c r="V11" i="13" s="1"/>
  <c r="G15" i="13"/>
  <c r="I15" i="13"/>
  <c r="K15" i="13"/>
  <c r="M15" i="13"/>
  <c r="O15" i="13"/>
  <c r="Q15" i="13"/>
  <c r="V15" i="13"/>
  <c r="G18" i="13"/>
  <c r="I18" i="13"/>
  <c r="K18" i="13"/>
  <c r="M18" i="13"/>
  <c r="O18" i="13"/>
  <c r="Q18" i="13"/>
  <c r="Q11" i="13" s="1"/>
  <c r="V18" i="13"/>
  <c r="G22" i="13"/>
  <c r="O22" i="13"/>
  <c r="Q22" i="13"/>
  <c r="V22" i="13"/>
  <c r="G23" i="13"/>
  <c r="M23" i="13" s="1"/>
  <c r="M22" i="13" s="1"/>
  <c r="I23" i="13"/>
  <c r="I22" i="13" s="1"/>
  <c r="K23" i="13"/>
  <c r="K22" i="13" s="1"/>
  <c r="O23" i="13"/>
  <c r="Q23" i="13"/>
  <c r="V23" i="13"/>
  <c r="G27" i="13"/>
  <c r="K27" i="13"/>
  <c r="Q27" i="13"/>
  <c r="V27" i="13"/>
  <c r="G28" i="13"/>
  <c r="M28" i="13" s="1"/>
  <c r="M27" i="13" s="1"/>
  <c r="I28" i="13"/>
  <c r="I27" i="13" s="1"/>
  <c r="K28" i="13"/>
  <c r="O28" i="13"/>
  <c r="O27" i="13" s="1"/>
  <c r="Q28" i="13"/>
  <c r="V28" i="13"/>
  <c r="G30" i="13"/>
  <c r="I30" i="13"/>
  <c r="K30" i="13"/>
  <c r="O30" i="13"/>
  <c r="G31" i="13"/>
  <c r="I31" i="13"/>
  <c r="K31" i="13"/>
  <c r="M31" i="13"/>
  <c r="M30" i="13" s="1"/>
  <c r="O31" i="13"/>
  <c r="Q31" i="13"/>
  <c r="Q30" i="13" s="1"/>
  <c r="V31" i="13"/>
  <c r="V30" i="13" s="1"/>
  <c r="K34" i="13"/>
  <c r="O34" i="13"/>
  <c r="G35" i="13"/>
  <c r="I35" i="13"/>
  <c r="I34" i="13" s="1"/>
  <c r="K35" i="13"/>
  <c r="M35" i="13"/>
  <c r="O35" i="13"/>
  <c r="Q35" i="13"/>
  <c r="Q34" i="13" s="1"/>
  <c r="V35" i="13"/>
  <c r="G38" i="13"/>
  <c r="G34" i="13" s="1"/>
  <c r="I38" i="13"/>
  <c r="K38" i="13"/>
  <c r="O38" i="13"/>
  <c r="Q38" i="13"/>
  <c r="V38" i="13"/>
  <c r="V34" i="13" s="1"/>
  <c r="G41" i="13"/>
  <c r="I41" i="13"/>
  <c r="K41" i="13"/>
  <c r="M41" i="13"/>
  <c r="O41" i="13"/>
  <c r="Q41" i="13"/>
  <c r="V41" i="13"/>
  <c r="G46" i="13"/>
  <c r="K46" i="13"/>
  <c r="O46" i="13"/>
  <c r="V46" i="13"/>
  <c r="G47" i="13"/>
  <c r="M47" i="13" s="1"/>
  <c r="M46" i="13" s="1"/>
  <c r="I47" i="13"/>
  <c r="I46" i="13" s="1"/>
  <c r="K47" i="13"/>
  <c r="O47" i="13"/>
  <c r="Q47" i="13"/>
  <c r="Q46" i="13" s="1"/>
  <c r="V47" i="13"/>
  <c r="G50" i="13"/>
  <c r="K50" i="13"/>
  <c r="O50" i="13"/>
  <c r="V50" i="13"/>
  <c r="G51" i="13"/>
  <c r="I51" i="13"/>
  <c r="I50" i="13" s="1"/>
  <c r="K51" i="13"/>
  <c r="M51" i="13"/>
  <c r="M50" i="13" s="1"/>
  <c r="O51" i="13"/>
  <c r="Q51" i="13"/>
  <c r="Q50" i="13" s="1"/>
  <c r="V51" i="13"/>
  <c r="K53" i="13"/>
  <c r="O53" i="13"/>
  <c r="G54" i="13"/>
  <c r="I54" i="13"/>
  <c r="I53" i="13" s="1"/>
  <c r="K54" i="13"/>
  <c r="M54" i="13"/>
  <c r="O54" i="13"/>
  <c r="Q54" i="13"/>
  <c r="Q53" i="13" s="1"/>
  <c r="V54" i="13"/>
  <c r="G56" i="13"/>
  <c r="M56" i="13" s="1"/>
  <c r="I56" i="13"/>
  <c r="K56" i="13"/>
  <c r="O56" i="13"/>
  <c r="Q56" i="13"/>
  <c r="V56" i="13"/>
  <c r="V53" i="13" s="1"/>
  <c r="G60" i="13"/>
  <c r="I60" i="13"/>
  <c r="K60" i="13"/>
  <c r="M60" i="13"/>
  <c r="O60" i="13"/>
  <c r="Q60" i="13"/>
  <c r="V60" i="13"/>
  <c r="G65" i="13"/>
  <c r="M65" i="13" s="1"/>
  <c r="I65" i="13"/>
  <c r="K65" i="13"/>
  <c r="O65" i="13"/>
  <c r="Q65" i="13"/>
  <c r="V65" i="13"/>
  <c r="G66" i="13"/>
  <c r="M66" i="13" s="1"/>
  <c r="I66" i="13"/>
  <c r="K66" i="13"/>
  <c r="O66" i="13"/>
  <c r="Q66" i="13"/>
  <c r="V66" i="13"/>
  <c r="G68" i="13"/>
  <c r="I68" i="13"/>
  <c r="I67" i="13" s="1"/>
  <c r="K68" i="13"/>
  <c r="M68" i="13"/>
  <c r="O68" i="13"/>
  <c r="Q68" i="13"/>
  <c r="Q67" i="13" s="1"/>
  <c r="V68" i="13"/>
  <c r="G70" i="13"/>
  <c r="I70" i="13"/>
  <c r="K70" i="13"/>
  <c r="K67" i="13" s="1"/>
  <c r="M70" i="13"/>
  <c r="O70" i="13"/>
  <c r="O67" i="13" s="1"/>
  <c r="Q70" i="13"/>
  <c r="V70" i="13"/>
  <c r="G73" i="13"/>
  <c r="I73" i="13"/>
  <c r="K73" i="13"/>
  <c r="M73" i="13"/>
  <c r="O73" i="13"/>
  <c r="Q73" i="13"/>
  <c r="V73" i="13"/>
  <c r="G75" i="13"/>
  <c r="M75" i="13" s="1"/>
  <c r="I75" i="13"/>
  <c r="K75" i="13"/>
  <c r="O75" i="13"/>
  <c r="Q75" i="13"/>
  <c r="V75" i="13"/>
  <c r="V67" i="13" s="1"/>
  <c r="G78" i="13"/>
  <c r="I78" i="13"/>
  <c r="K78" i="13"/>
  <c r="M78" i="13"/>
  <c r="O78" i="13"/>
  <c r="Q78" i="13"/>
  <c r="V78" i="13"/>
  <c r="G80" i="13"/>
  <c r="M80" i="13" s="1"/>
  <c r="I80" i="13"/>
  <c r="K80" i="13"/>
  <c r="O80" i="13"/>
  <c r="Q80" i="13"/>
  <c r="V80" i="13"/>
  <c r="G83" i="13"/>
  <c r="M83" i="13" s="1"/>
  <c r="I83" i="13"/>
  <c r="K83" i="13"/>
  <c r="O83" i="13"/>
  <c r="Q83" i="13"/>
  <c r="V83" i="13"/>
  <c r="G88" i="13"/>
  <c r="AE223" i="13" s="1"/>
  <c r="I88" i="13"/>
  <c r="K88" i="13"/>
  <c r="O88" i="13"/>
  <c r="Q88" i="13"/>
  <c r="V88" i="13"/>
  <c r="G93" i="13"/>
  <c r="I93" i="13"/>
  <c r="K93" i="13"/>
  <c r="M93" i="13"/>
  <c r="O93" i="13"/>
  <c r="Q93" i="13"/>
  <c r="V93" i="13"/>
  <c r="G95" i="13"/>
  <c r="I95" i="13"/>
  <c r="K95" i="13"/>
  <c r="M95" i="13"/>
  <c r="O95" i="13"/>
  <c r="Q95" i="13"/>
  <c r="V95" i="13"/>
  <c r="G97" i="13"/>
  <c r="I97" i="13"/>
  <c r="K97" i="13"/>
  <c r="M97" i="13"/>
  <c r="O97" i="13"/>
  <c r="Q97" i="13"/>
  <c r="V97" i="13"/>
  <c r="G101" i="13"/>
  <c r="K101" i="13"/>
  <c r="O101" i="13"/>
  <c r="V101" i="13"/>
  <c r="G102" i="13"/>
  <c r="I102" i="13"/>
  <c r="I101" i="13" s="1"/>
  <c r="K102" i="13"/>
  <c r="M102" i="13"/>
  <c r="M101" i="13" s="1"/>
  <c r="O102" i="13"/>
  <c r="Q102" i="13"/>
  <c r="Q101" i="13" s="1"/>
  <c r="V102" i="13"/>
  <c r="V104" i="13"/>
  <c r="G105" i="13"/>
  <c r="M105" i="13" s="1"/>
  <c r="I105" i="13"/>
  <c r="I104" i="13" s="1"/>
  <c r="K105" i="13"/>
  <c r="O105" i="13"/>
  <c r="Q105" i="13"/>
  <c r="Q104" i="13" s="1"/>
  <c r="V105" i="13"/>
  <c r="G109" i="13"/>
  <c r="G104" i="13" s="1"/>
  <c r="I109" i="13"/>
  <c r="K109" i="13"/>
  <c r="K104" i="13" s="1"/>
  <c r="O109" i="13"/>
  <c r="O104" i="13" s="1"/>
  <c r="Q109" i="13"/>
  <c r="V109" i="13"/>
  <c r="G117" i="13"/>
  <c r="I117" i="13"/>
  <c r="K117" i="13"/>
  <c r="M117" i="13"/>
  <c r="O117" i="13"/>
  <c r="Q117" i="13"/>
  <c r="V117" i="13"/>
  <c r="G119" i="13"/>
  <c r="K119" i="13"/>
  <c r="O119" i="13"/>
  <c r="G120" i="13"/>
  <c r="I120" i="13"/>
  <c r="I119" i="13" s="1"/>
  <c r="K120" i="13"/>
  <c r="M120" i="13"/>
  <c r="M119" i="13" s="1"/>
  <c r="O120" i="13"/>
  <c r="Q120" i="13"/>
  <c r="Q119" i="13" s="1"/>
  <c r="V120" i="13"/>
  <c r="G122" i="13"/>
  <c r="M122" i="13" s="1"/>
  <c r="I122" i="13"/>
  <c r="K122" i="13"/>
  <c r="O122" i="13"/>
  <c r="Q122" i="13"/>
  <c r="V122" i="13"/>
  <c r="V119" i="13" s="1"/>
  <c r="Q124" i="13"/>
  <c r="G125" i="13"/>
  <c r="M125" i="13" s="1"/>
  <c r="I125" i="13"/>
  <c r="I124" i="13" s="1"/>
  <c r="K125" i="13"/>
  <c r="K124" i="13" s="1"/>
  <c r="O125" i="13"/>
  <c r="O124" i="13" s="1"/>
  <c r="Q125" i="13"/>
  <c r="V125" i="13"/>
  <c r="V124" i="13" s="1"/>
  <c r="G127" i="13"/>
  <c r="M127" i="13" s="1"/>
  <c r="I127" i="13"/>
  <c r="K127" i="13"/>
  <c r="O127" i="13"/>
  <c r="Q127" i="13"/>
  <c r="V127" i="13"/>
  <c r="G130" i="13"/>
  <c r="M130" i="13" s="1"/>
  <c r="I130" i="13"/>
  <c r="K130" i="13"/>
  <c r="O130" i="13"/>
  <c r="Q130" i="13"/>
  <c r="V130" i="13"/>
  <c r="G131" i="13"/>
  <c r="I131" i="13"/>
  <c r="K131" i="13"/>
  <c r="M131" i="13"/>
  <c r="O131" i="13"/>
  <c r="Q131" i="13"/>
  <c r="V131" i="13"/>
  <c r="K132" i="13"/>
  <c r="O132" i="13"/>
  <c r="G133" i="13"/>
  <c r="I133" i="13"/>
  <c r="I132" i="13" s="1"/>
  <c r="K133" i="13"/>
  <c r="M133" i="13"/>
  <c r="O133" i="13"/>
  <c r="Q133" i="13"/>
  <c r="Q132" i="13" s="1"/>
  <c r="V133" i="13"/>
  <c r="V132" i="13" s="1"/>
  <c r="G135" i="13"/>
  <c r="M135" i="13" s="1"/>
  <c r="I135" i="13"/>
  <c r="K135" i="13"/>
  <c r="O135" i="13"/>
  <c r="Q135" i="13"/>
  <c r="V135" i="13"/>
  <c r="G138" i="13"/>
  <c r="G132" i="13" s="1"/>
  <c r="I138" i="13"/>
  <c r="K138" i="13"/>
  <c r="O138" i="13"/>
  <c r="Q138" i="13"/>
  <c r="V138" i="13"/>
  <c r="G140" i="13"/>
  <c r="M140" i="13" s="1"/>
  <c r="I140" i="13"/>
  <c r="K140" i="13"/>
  <c r="O140" i="13"/>
  <c r="Q140" i="13"/>
  <c r="V140" i="13"/>
  <c r="G142" i="13"/>
  <c r="M142" i="13" s="1"/>
  <c r="I142" i="13"/>
  <c r="K142" i="13"/>
  <c r="O142" i="13"/>
  <c r="Q142" i="13"/>
  <c r="V142" i="13"/>
  <c r="K144" i="13"/>
  <c r="G145" i="13"/>
  <c r="I145" i="13"/>
  <c r="I144" i="13" s="1"/>
  <c r="K145" i="13"/>
  <c r="M145" i="13"/>
  <c r="O145" i="13"/>
  <c r="O144" i="13" s="1"/>
  <c r="Q145" i="13"/>
  <c r="Q144" i="13" s="1"/>
  <c r="V145" i="13"/>
  <c r="G152" i="13"/>
  <c r="I152" i="13"/>
  <c r="K152" i="13"/>
  <c r="M152" i="13"/>
  <c r="O152" i="13"/>
  <c r="Q152" i="13"/>
  <c r="V152" i="13"/>
  <c r="G160" i="13"/>
  <c r="I160" i="13"/>
  <c r="K160" i="13"/>
  <c r="M160" i="13"/>
  <c r="O160" i="13"/>
  <c r="Q160" i="13"/>
  <c r="V160" i="13"/>
  <c r="V144" i="13" s="1"/>
  <c r="G164" i="13"/>
  <c r="M164" i="13" s="1"/>
  <c r="I164" i="13"/>
  <c r="K164" i="13"/>
  <c r="O164" i="13"/>
  <c r="Q164" i="13"/>
  <c r="V164" i="13"/>
  <c r="G165" i="13"/>
  <c r="M165" i="13" s="1"/>
  <c r="I165" i="13"/>
  <c r="K165" i="13"/>
  <c r="O165" i="13"/>
  <c r="Q165" i="13"/>
  <c r="V165" i="13"/>
  <c r="G166" i="13"/>
  <c r="M166" i="13" s="1"/>
  <c r="I166" i="13"/>
  <c r="K166" i="13"/>
  <c r="O166" i="13"/>
  <c r="Q166" i="13"/>
  <c r="V166" i="13"/>
  <c r="G169" i="13"/>
  <c r="M169" i="13" s="1"/>
  <c r="I169" i="13"/>
  <c r="K169" i="13"/>
  <c r="K168" i="13" s="1"/>
  <c r="O169" i="13"/>
  <c r="O168" i="13" s="1"/>
  <c r="Q169" i="13"/>
  <c r="V169" i="13"/>
  <c r="V168" i="13" s="1"/>
  <c r="G171" i="13"/>
  <c r="I171" i="13"/>
  <c r="K171" i="13"/>
  <c r="M171" i="13"/>
  <c r="O171" i="13"/>
  <c r="Q171" i="13"/>
  <c r="V171" i="13"/>
  <c r="G175" i="13"/>
  <c r="I175" i="13"/>
  <c r="K175" i="13"/>
  <c r="M175" i="13"/>
  <c r="O175" i="13"/>
  <c r="Q175" i="13"/>
  <c r="Q168" i="13" s="1"/>
  <c r="V175" i="13"/>
  <c r="G177" i="13"/>
  <c r="I177" i="13"/>
  <c r="K177" i="13"/>
  <c r="M177" i="13"/>
  <c r="O177" i="13"/>
  <c r="Q177" i="13"/>
  <c r="V177" i="13"/>
  <c r="G179" i="13"/>
  <c r="M179" i="13" s="1"/>
  <c r="I179" i="13"/>
  <c r="K179" i="13"/>
  <c r="O179" i="13"/>
  <c r="Q179" i="13"/>
  <c r="V179" i="13"/>
  <c r="G181" i="13"/>
  <c r="M181" i="13" s="1"/>
  <c r="I181" i="13"/>
  <c r="K181" i="13"/>
  <c r="O181" i="13"/>
  <c r="Q181" i="13"/>
  <c r="V181" i="13"/>
  <c r="G185" i="13"/>
  <c r="M185" i="13" s="1"/>
  <c r="I185" i="13"/>
  <c r="K185" i="13"/>
  <c r="O185" i="13"/>
  <c r="Q185" i="13"/>
  <c r="V185" i="13"/>
  <c r="G187" i="13"/>
  <c r="M187" i="13" s="1"/>
  <c r="I187" i="13"/>
  <c r="I168" i="13" s="1"/>
  <c r="K187" i="13"/>
  <c r="O187" i="13"/>
  <c r="Q187" i="13"/>
  <c r="V187" i="13"/>
  <c r="G190" i="13"/>
  <c r="M190" i="13" s="1"/>
  <c r="I190" i="13"/>
  <c r="K190" i="13"/>
  <c r="O190" i="13"/>
  <c r="Q190" i="13"/>
  <c r="V190" i="13"/>
  <c r="G193" i="13"/>
  <c r="I193" i="13"/>
  <c r="K193" i="13"/>
  <c r="M193" i="13"/>
  <c r="O193" i="13"/>
  <c r="Q193" i="13"/>
  <c r="V193" i="13"/>
  <c r="K195" i="13"/>
  <c r="O195" i="13"/>
  <c r="G196" i="13"/>
  <c r="I196" i="13"/>
  <c r="I195" i="13" s="1"/>
  <c r="K196" i="13"/>
  <c r="M196" i="13"/>
  <c r="O196" i="13"/>
  <c r="Q196" i="13"/>
  <c r="Q195" i="13" s="1"/>
  <c r="V196" i="13"/>
  <c r="V195" i="13" s="1"/>
  <c r="G198" i="13"/>
  <c r="M198" i="13" s="1"/>
  <c r="M195" i="13" s="1"/>
  <c r="I198" i="13"/>
  <c r="K198" i="13"/>
  <c r="O198" i="13"/>
  <c r="Q198" i="13"/>
  <c r="V198" i="13"/>
  <c r="G200" i="13"/>
  <c r="M200" i="13" s="1"/>
  <c r="I200" i="13"/>
  <c r="K200" i="13"/>
  <c r="O200" i="13"/>
  <c r="Q200" i="13"/>
  <c r="V200" i="13"/>
  <c r="G202" i="13"/>
  <c r="M202" i="13" s="1"/>
  <c r="I202" i="13"/>
  <c r="K202" i="13"/>
  <c r="O202" i="13"/>
  <c r="Q202" i="13"/>
  <c r="V202" i="13"/>
  <c r="G204" i="13"/>
  <c r="M204" i="13" s="1"/>
  <c r="I204" i="13"/>
  <c r="K204" i="13"/>
  <c r="O204" i="13"/>
  <c r="Q204" i="13"/>
  <c r="V204" i="13"/>
  <c r="G206" i="13"/>
  <c r="I206" i="13"/>
  <c r="K206" i="13"/>
  <c r="V206" i="13"/>
  <c r="G207" i="13"/>
  <c r="I207" i="13"/>
  <c r="K207" i="13"/>
  <c r="M207" i="13"/>
  <c r="M206" i="13" s="1"/>
  <c r="O207" i="13"/>
  <c r="O206" i="13" s="1"/>
  <c r="Q207" i="13"/>
  <c r="Q206" i="13" s="1"/>
  <c r="V207" i="13"/>
  <c r="G210" i="13"/>
  <c r="K210" i="13"/>
  <c r="O210" i="13"/>
  <c r="G211" i="13"/>
  <c r="I211" i="13"/>
  <c r="I210" i="13" s="1"/>
  <c r="K211" i="13"/>
  <c r="M211" i="13"/>
  <c r="O211" i="13"/>
  <c r="Q211" i="13"/>
  <c r="Q210" i="13" s="1"/>
  <c r="V211" i="13"/>
  <c r="V210" i="13" s="1"/>
  <c r="G213" i="13"/>
  <c r="M213" i="13" s="1"/>
  <c r="M210" i="13" s="1"/>
  <c r="I213" i="13"/>
  <c r="K213" i="13"/>
  <c r="O213" i="13"/>
  <c r="Q213" i="13"/>
  <c r="V213" i="13"/>
  <c r="Q215" i="13"/>
  <c r="V215" i="13"/>
  <c r="G216" i="13"/>
  <c r="M216" i="13" s="1"/>
  <c r="I216" i="13"/>
  <c r="I215" i="13" s="1"/>
  <c r="K216" i="13"/>
  <c r="K215" i="13" s="1"/>
  <c r="O216" i="13"/>
  <c r="O215" i="13" s="1"/>
  <c r="Q216" i="13"/>
  <c r="V216" i="13"/>
  <c r="G218" i="13"/>
  <c r="M218" i="13" s="1"/>
  <c r="I218" i="13"/>
  <c r="K218" i="13"/>
  <c r="O218" i="13"/>
  <c r="Q218" i="13"/>
  <c r="V218" i="13"/>
  <c r="G220" i="13"/>
  <c r="M220" i="13" s="1"/>
  <c r="I220" i="13"/>
  <c r="K220" i="13"/>
  <c r="O220" i="13"/>
  <c r="Q220" i="13"/>
  <c r="V220" i="13"/>
  <c r="G221" i="13"/>
  <c r="I221" i="13"/>
  <c r="K221" i="13"/>
  <c r="M221" i="13"/>
  <c r="O221" i="13"/>
  <c r="Q221" i="13"/>
  <c r="V221" i="13"/>
  <c r="AF223" i="13"/>
  <c r="G23" i="12"/>
  <c r="BA19" i="12"/>
  <c r="BA17" i="12"/>
  <c r="BA15" i="12"/>
  <c r="BA13" i="12"/>
  <c r="G8" i="12"/>
  <c r="I8" i="12"/>
  <c r="K8" i="12"/>
  <c r="G9" i="12"/>
  <c r="I9" i="12"/>
  <c r="K9" i="12"/>
  <c r="M9" i="12"/>
  <c r="M8" i="12" s="1"/>
  <c r="O9" i="12"/>
  <c r="O8" i="12" s="1"/>
  <c r="Q9" i="12"/>
  <c r="Q8" i="12" s="1"/>
  <c r="V9" i="12"/>
  <c r="V8" i="12" s="1"/>
  <c r="K11" i="12"/>
  <c r="O11" i="12"/>
  <c r="G12" i="12"/>
  <c r="I12" i="12"/>
  <c r="K12" i="12"/>
  <c r="M12" i="12"/>
  <c r="O12" i="12"/>
  <c r="Q12" i="12"/>
  <c r="Q11" i="12" s="1"/>
  <c r="V12" i="12"/>
  <c r="V11" i="12" s="1"/>
  <c r="G14" i="12"/>
  <c r="I14" i="12"/>
  <c r="K14" i="12"/>
  <c r="M14" i="12"/>
  <c r="O14" i="12"/>
  <c r="Q14" i="12"/>
  <c r="V14" i="12"/>
  <c r="G16" i="12"/>
  <c r="I16" i="12"/>
  <c r="K16" i="12"/>
  <c r="M16" i="12"/>
  <c r="O16" i="12"/>
  <c r="Q16" i="12"/>
  <c r="V16" i="12"/>
  <c r="G18" i="12"/>
  <c r="AE23" i="12" s="1"/>
  <c r="I18" i="12"/>
  <c r="K18" i="12"/>
  <c r="O18" i="12"/>
  <c r="Q18" i="12"/>
  <c r="V18" i="12"/>
  <c r="G20" i="12"/>
  <c r="M20" i="12" s="1"/>
  <c r="I20" i="12"/>
  <c r="I11" i="12" s="1"/>
  <c r="K20" i="12"/>
  <c r="O20" i="12"/>
  <c r="Q20" i="12"/>
  <c r="V20" i="12"/>
  <c r="AF23" i="12"/>
  <c r="I20" i="1"/>
  <c r="I19" i="1"/>
  <c r="I18" i="1"/>
  <c r="I17" i="1"/>
  <c r="AZ52" i="1"/>
  <c r="F46" i="1"/>
  <c r="G23" i="1" s="1"/>
  <c r="G46" i="1"/>
  <c r="G25" i="1" s="1"/>
  <c r="A25" i="1" s="1"/>
  <c r="H45" i="1"/>
  <c r="I45" i="1" s="1"/>
  <c r="H44" i="1"/>
  <c r="I44" i="1" s="1"/>
  <c r="H43" i="1"/>
  <c r="I43" i="1" s="1"/>
  <c r="H42" i="1"/>
  <c r="H41" i="1"/>
  <c r="I41" i="1" s="1"/>
  <c r="H40" i="1"/>
  <c r="I40" i="1" s="1"/>
  <c r="I86" i="1" l="1"/>
  <c r="J85" i="1" s="1"/>
  <c r="I16" i="1"/>
  <c r="I21" i="1" s="1"/>
  <c r="J75" i="1"/>
  <c r="J66" i="1"/>
  <c r="J71" i="1"/>
  <c r="J82" i="1"/>
  <c r="J78" i="1"/>
  <c r="J83" i="1"/>
  <c r="J70" i="1"/>
  <c r="J63" i="1"/>
  <c r="J74" i="1"/>
  <c r="J79" i="1"/>
  <c r="G28" i="1"/>
  <c r="G26" i="1"/>
  <c r="A26" i="1"/>
  <c r="A23" i="1"/>
  <c r="M53" i="14"/>
  <c r="AE62" i="14"/>
  <c r="G18" i="14"/>
  <c r="M9" i="14"/>
  <c r="M8" i="14" s="1"/>
  <c r="M168" i="13"/>
  <c r="M53" i="13"/>
  <c r="M124" i="13"/>
  <c r="M215" i="13"/>
  <c r="M144" i="13"/>
  <c r="G215" i="13"/>
  <c r="G124" i="13"/>
  <c r="M109" i="13"/>
  <c r="M104" i="13" s="1"/>
  <c r="M88" i="13"/>
  <c r="M67" i="13" s="1"/>
  <c r="G8" i="13"/>
  <c r="G168" i="13"/>
  <c r="G144" i="13"/>
  <c r="G67" i="13"/>
  <c r="M38" i="13"/>
  <c r="M34" i="13" s="1"/>
  <c r="G195" i="13"/>
  <c r="M138" i="13"/>
  <c r="M132" i="13" s="1"/>
  <c r="G53" i="13"/>
  <c r="G11" i="12"/>
  <c r="M18" i="12"/>
  <c r="M11" i="12" s="1"/>
  <c r="J60" i="1"/>
  <c r="J64" i="1"/>
  <c r="J68" i="1"/>
  <c r="J72" i="1"/>
  <c r="J76" i="1"/>
  <c r="J61" i="1"/>
  <c r="J65" i="1"/>
  <c r="J69" i="1"/>
  <c r="J73" i="1"/>
  <c r="J77" i="1"/>
  <c r="J81" i="1"/>
  <c r="H46" i="1"/>
  <c r="J44" i="1"/>
  <c r="J40" i="1"/>
  <c r="J45" i="1"/>
  <c r="J41" i="1"/>
  <c r="J43" i="1"/>
  <c r="J39" i="1"/>
  <c r="J46" i="1" s="1"/>
  <c r="J28" i="1"/>
  <c r="J26" i="1"/>
  <c r="G38" i="1"/>
  <c r="F38" i="1"/>
  <c r="J23" i="1"/>
  <c r="J24" i="1"/>
  <c r="J25" i="1"/>
  <c r="J27" i="1"/>
  <c r="E24" i="1"/>
  <c r="E26" i="1"/>
  <c r="J84" i="1" l="1"/>
  <c r="J67" i="1"/>
  <c r="J80" i="1"/>
  <c r="J62" i="1"/>
  <c r="G24" i="1"/>
  <c r="A27" i="1" s="1"/>
  <c r="A24" i="1"/>
  <c r="J86" i="1" l="1"/>
  <c r="A29" i="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<sst xmlns="http://schemas.openxmlformats.org/spreadsheetml/2006/main" count="1574" uniqueCount="531">
  <si>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</si>
  <si>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</si>
  <si>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</si>
  <si>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</si>
  <si>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</si>
  <si>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</si>
  <si>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</si>
  <si>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</si>
  <si>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</si>
  <si>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</si>
  <si>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</si>
  <si>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</si>
  <si>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</si>
  <si>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</si>
  <si>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</si>
  <si>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</si>
  <si>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</si>
  <si>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</si>
  <si>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</si>
  <si>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</si>
  <si>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</si>
  <si>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</si>
  <si>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</si>
  <si>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</si>
  <si>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</si>
  <si>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</si>
  <si>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</si>
  <si>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</si>
  <si>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</si>
  <si>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</si>
  <si>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</si>
  <si>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</si>
  <si>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</si>
  <si>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</si>
  <si>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</si>
  <si>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</si>
  <si>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</si>
  <si>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</si>
  <si>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</si>
  <si>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</si>
  <si>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</si>
  <si>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</si>
  <si>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</si>
  <si>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097</t>
  </si>
  <si>
    <t>Úvoz 88 - výměna výkladců</t>
  </si>
  <si>
    <t>Statutární město Brno - MČ Brno-střed</t>
  </si>
  <si>
    <t>Dominikánská 2</t>
  </si>
  <si>
    <t>Brno</t>
  </si>
  <si>
    <t>60169</t>
  </si>
  <si>
    <t>44992785</t>
  </si>
  <si>
    <t>CZ44992785</t>
  </si>
  <si>
    <t>Stavba</t>
  </si>
  <si>
    <t>Ostatní a vedlejší náklady</t>
  </si>
  <si>
    <t>00</t>
  </si>
  <si>
    <t>Vedlejší a ostatní náklady</t>
  </si>
  <si>
    <t>Stavební objekt</t>
  </si>
  <si>
    <t>01</t>
  </si>
  <si>
    <t>Stavební úpravy - výměna výkladců Úvoz 88</t>
  </si>
  <si>
    <t>1</t>
  </si>
  <si>
    <t>ASŘ</t>
  </si>
  <si>
    <t>2</t>
  </si>
  <si>
    <t>Sanace vlhkého zdiva</t>
  </si>
  <si>
    <t>Celkem za stavbu</t>
  </si>
  <si>
    <t>CZK</t>
  </si>
  <si>
    <t>#POPS</t>
  </si>
  <si>
    <t>Popis stavby: 097 - Úvoz 88 - výměna výkladců</t>
  </si>
  <si>
    <t>#POPO</t>
  </si>
  <si>
    <t>Popis objektu: 00 - Vedlejší a ostatní náklady</t>
  </si>
  <si>
    <t>#POPR</t>
  </si>
  <si>
    <t>Popis rozpočtu: 00 - Vedlejší a ostatní náklady</t>
  </si>
  <si>
    <t>Popis objektu: 01 - Stavební úpravy - výměna výkladců Úvoz 88</t>
  </si>
  <si>
    <t>Popis rozpočtu: 1 - ASŘ</t>
  </si>
  <si>
    <t>Popis rozpočtu: 2 - Sanace vlhkého zdiva</t>
  </si>
  <si>
    <t>Rekapitulace dílů</t>
  </si>
  <si>
    <t>Typ dílu</t>
  </si>
  <si>
    <t>11</t>
  </si>
  <si>
    <t>Přípravné a přidružené práce</t>
  </si>
  <si>
    <t>201</t>
  </si>
  <si>
    <t>Chemická injektáž</t>
  </si>
  <si>
    <t>3</t>
  </si>
  <si>
    <t>Svislé a kompletní konstrukce</t>
  </si>
  <si>
    <t>5</t>
  </si>
  <si>
    <t>Komunikace</t>
  </si>
  <si>
    <t>6</t>
  </si>
  <si>
    <t>Úpravy povrchu, podlahy</t>
  </si>
  <si>
    <t>61</t>
  </si>
  <si>
    <t>Úpravy povrchů vnitřní</t>
  </si>
  <si>
    <t>62</t>
  </si>
  <si>
    <t>Úpravy povrchů vnější</t>
  </si>
  <si>
    <t>63</t>
  </si>
  <si>
    <t>Podlahy a podlahové konstrukce</t>
  </si>
  <si>
    <t>91</t>
  </si>
  <si>
    <t>Doplňující práce na komunikaci</t>
  </si>
  <si>
    <t>94</t>
  </si>
  <si>
    <t>Lešení a stavební výtahy</t>
  </si>
  <si>
    <t>95</t>
  </si>
  <si>
    <t>Dokončovací konstrukce na pozemních stavbách</t>
  </si>
  <si>
    <t>96</t>
  </si>
  <si>
    <t>Bourání konstrukcí</t>
  </si>
  <si>
    <t>99</t>
  </si>
  <si>
    <t>Staveništní přesun hmot</t>
  </si>
  <si>
    <t>SKL</t>
  </si>
  <si>
    <t>SKLADBY KONSTRUKCÍ  - VÝMĚRY (NEOCEŇOVAT)</t>
  </si>
  <si>
    <t>711</t>
  </si>
  <si>
    <t>Izolace proti vodě</t>
  </si>
  <si>
    <t>728</t>
  </si>
  <si>
    <t>Vzduchotechnika</t>
  </si>
  <si>
    <t>735</t>
  </si>
  <si>
    <t>Otopná tělesa</t>
  </si>
  <si>
    <t>764</t>
  </si>
  <si>
    <t>Konstrukce klempířské</t>
  </si>
  <si>
    <t>767</t>
  </si>
  <si>
    <t>Konstrukce zámečnické</t>
  </si>
  <si>
    <t>771</t>
  </si>
  <si>
    <t>Podlahy z dlaždic a obklady</t>
  </si>
  <si>
    <t>776</t>
  </si>
  <si>
    <t>Podlahy povlakové</t>
  </si>
  <si>
    <t>783</t>
  </si>
  <si>
    <t>Nátěry</t>
  </si>
  <si>
    <t>784</t>
  </si>
  <si>
    <t>Malby</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</si>
  <si>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</si>
  <si>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</si>
  <si>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</si>
  <si>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</si>
  <si>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</si>
  <si>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</si>
  <si>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</si>
  <si>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</si>
  <si>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</si>
  <si>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</si>
  <si>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</si>
  <si>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</si>
  <si>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</si>
  <si>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</si>
  <si>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</si>
  <si>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</si>
  <si>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</si>
  <si>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</si>
  <si>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</si>
  <si>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</si>
  <si>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</si>
  <si>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</si>
  <si>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</si>
  <si>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</si>
  <si>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</si>
  <si>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</si>
  <si>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</si>
  <si>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</si>
  <si>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</si>
  <si>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</si>
  <si>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</si>
  <si>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</si>
  <si>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</si>
  <si>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</si>
  <si>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</si>
  <si>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</si>
  <si>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</si>
  <si>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</si>
  <si>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II</t>
  </si>
  <si>
    <t>Indiv</t>
  </si>
  <si>
    <t>VRN</t>
  </si>
  <si>
    <t>Běžná</t>
  </si>
  <si>
    <t>POL99_2</t>
  </si>
  <si>
    <t>Veškeré náklady spojené s vybudováním, provozem a odstraněním zařízení staveniště.</t>
  </si>
  <si>
    <t>POP</t>
  </si>
  <si>
    <t>005211040R</t>
  </si>
  <si>
    <t xml:space="preserve">Užívání veřejných ploch a prostranství  </t>
  </si>
  <si>
    <t>POL99_0</t>
  </si>
  <si>
    <t>Náklady a poplatky spojené s užíváním veřejných ploch a prostranství, pokud jsou stavebními pracemi nebo souvisejícími činnostmi dotčeny, a to včetně užívání ploch v souvislosti s uložením stavebního materiálu nebo stavebního odpadu.</t>
  </si>
  <si>
    <t>005241010R</t>
  </si>
  <si>
    <t xml:space="preserve">Dokumentace skutečného provedení </t>
  </si>
  <si>
    <t>POL99_8</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</si>
  <si>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</si>
  <si>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</si>
  <si>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</si>
  <si>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</si>
  <si>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004111020R1</t>
  </si>
  <si>
    <t>Dílenská a výrobní dokumentace</t>
  </si>
  <si>
    <t>Vlastní</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</si>
  <si>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</si>
  <si>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005211080R</t>
  </si>
  <si>
    <t>Bezpečnostní a hygienická opatření na staveništi</t>
  </si>
  <si>
    <t>vč. nákladů na zabezpečení  stavby proti povětrnostním vlivům</t>
  </si>
  <si>
    <t>SUM</t>
  </si>
  <si>
    <t>END</t>
  </si>
  <si>
    <t>Položkový soupis prací a dodávek</t>
  </si>
  <si>
    <t>113108310R00</t>
  </si>
  <si>
    <t>Odstranění podkladů nebo krytů živičných, v ploše jednotlivě do 50 m2, tloušťka vrstvy 100 mm</t>
  </si>
  <si>
    <t>m2</t>
  </si>
  <si>
    <t>822-1</t>
  </si>
  <si>
    <t>Práce</t>
  </si>
  <si>
    <t>POL1_</t>
  </si>
  <si>
    <t>bourací práce - legenda 9 : 0,95*5,76-2,74*0,35-1,16*0,51+0,28+0,86</t>
  </si>
  <si>
    <t>VV</t>
  </si>
  <si>
    <t>346275115R00</t>
  </si>
  <si>
    <t>Přizdívky a obezdívky z desek pórobetonových tloušťky 150 mm</t>
  </si>
  <si>
    <t>801-1</t>
  </si>
  <si>
    <t>s pomocným lešením o výšce podlahy do 1900 mm a pro zatížení do 1,5 kPa.</t>
  </si>
  <si>
    <t>SPI</t>
  </si>
  <si>
    <t>nový stav - legenda 9 : 1,12*2,87</t>
  </si>
  <si>
    <t>310237271R00</t>
  </si>
  <si>
    <t>Zazdívka otvorů o ploše přes 0,09 m2 do 0,25 m2 ve zdivu nadzákladovém cihlami pálenými o tloušťce zdi přes 600 do 750 mm</t>
  </si>
  <si>
    <t>kus</t>
  </si>
  <si>
    <t>801-4</t>
  </si>
  <si>
    <t>včetně pomocného pracovního lešení</t>
  </si>
  <si>
    <t>po odstraněném ventilátoru : 1</t>
  </si>
  <si>
    <t>319201311R00</t>
  </si>
  <si>
    <t>Vyrovnání nerovného povrchu jakoukoliv maltou  do 30 mm</t>
  </si>
  <si>
    <t>vnitřního i vnějšího zdiva, bez odsekání vadných cihel, bez pomocného lešení,</t>
  </si>
  <si>
    <t>dle TZ - vyrovnaní maltou cementovou s vodotěsnými krystalizační přísadou v tl. do 30 mm</t>
  </si>
  <si>
    <t>oprava ostění a nadpraží stavebního otvoru : 0,75*(2,65+2,78+2,81)</t>
  </si>
  <si>
    <t>57275111</t>
  </si>
  <si>
    <t>Vyspravení  krytů asf.betonem</t>
  </si>
  <si>
    <t>t</t>
  </si>
  <si>
    <t>Dle TZ - sanace - 3% spádu u nového výkladce směrem od budovy a dále v chodníku 2% spádu k silnici</t>
  </si>
  <si>
    <t>nový stav - legenda 10 : 5,76*0,31*0,1*2,6</t>
  </si>
  <si>
    <t>nový stav - legenda 11 : 5,76*0,64*0,1*2,6</t>
  </si>
  <si>
    <t>611R 01</t>
  </si>
  <si>
    <t>Vytvoření prostupu v podlaze pro rám nové čistící zóny, včetně vystěrkování</t>
  </si>
  <si>
    <t>výkers půdorys D116 - legenda 8 - nová čistící zóna 1030 x 470 mm : 1</t>
  </si>
  <si>
    <t>612401291RT2</t>
  </si>
  <si>
    <t>Omítky malých ploch vnitřních stěn přes 0,09 do 0,25 m2, vápennou štukovou omítkou</t>
  </si>
  <si>
    <t>jakoukoliv maltou, z pomocného pracovního lešení o výšce podlahy do 1900 mm a pro zatížení do 1,5 kPa,</t>
  </si>
  <si>
    <t>632479130R00</t>
  </si>
  <si>
    <t>Reprofilace vodorovných betonových povrchů potěrový beton+spojovací můstek na cement. bázi, tloušťky do 70 mm, Penetrace cementová; funkce: adhezní můstek; ředidlo: voda (disperzní)</t>
  </si>
  <si>
    <t>rozmíchání směsi s vodou, nanesení stěrky</t>
  </si>
  <si>
    <t>dobetonávka po vybourané části : 1,9*0,5</t>
  </si>
  <si>
    <t>631311121R00</t>
  </si>
  <si>
    <t>Doplnění mazanin betonem prostým o ploše jednotlivě do 1 m2 tloušťky do 80 mm</t>
  </si>
  <si>
    <t>m3</t>
  </si>
  <si>
    <t>prostým betonem (s dodáním hmot) bez potěru,</t>
  </si>
  <si>
    <t>pod dlažbu : 2,81*0,47*0,05</t>
  </si>
  <si>
    <t>632421401R00</t>
  </si>
  <si>
    <t xml:space="preserve">Provedení penetrace pod podlahové vrstvy </t>
  </si>
  <si>
    <t>Položka obsahuje  rozmíchání suché směsi s vodou a rozprostření směsi.</t>
  </si>
  <si>
    <t>Položka neobsahuje dodávku potěru.</t>
  </si>
  <si>
    <t>Odkaz na mn. položky pořadí 8 : 0,95000</t>
  </si>
  <si>
    <t>919735112R00</t>
  </si>
  <si>
    <t>Řezání stávajících krytů nebo podkladů živičných, hloubky přes 50 do 100 mm</t>
  </si>
  <si>
    <t>m</t>
  </si>
  <si>
    <t>včetně spotřeby vody</t>
  </si>
  <si>
    <t>bourací práce- legenda 9 : 0,95*2+5,76</t>
  </si>
  <si>
    <t>941955004R00</t>
  </si>
  <si>
    <t>Lešení lehké pracovní pomocné pomocné, o výšce lešeňové podlahy přes 2,5 do 3,5 m</t>
  </si>
  <si>
    <t>800-3</t>
  </si>
  <si>
    <t>(6,3+2,81)*1,0</t>
  </si>
  <si>
    <t>95001</t>
  </si>
  <si>
    <t>D + M Vyústění stávající VZT - mřížka 300x150 mm , bližší specifikace viz. PD</t>
  </si>
  <si>
    <t>nový stav - legenda 5 : 1</t>
  </si>
  <si>
    <t>95002</t>
  </si>
  <si>
    <t>D + M MOBILIÁŘ - Sedací prvek - MMCITÉ - PIX 120, vč. kotvení, bližší specifikace viz. PD</t>
  </si>
  <si>
    <t>MOBILIÁŘ – EXTERIÉR</t>
  </si>
  <si>
    <t>V rámci vnější strany uličního výkladce jsou navržené sedací prvky od mmcité. Jsou to dvě kovová sedátka PIX 120 ve žluté barvě (RAL 1021). Kotvení je provedeno pod dlažbu do betonového základu pomocí závitových tyčí – viz. Podklady výrobce.</t>
  </si>
  <si>
    <t>nový stav - legenda 7 : 2</t>
  </si>
  <si>
    <t>95003</t>
  </si>
  <si>
    <t>D + M Reklamní polep, rozměr cca 2300x350 mm, bližší specifikace viz. PD</t>
  </si>
  <si>
    <t>soubor</t>
  </si>
  <si>
    <t>reklamní polep : 1</t>
  </si>
  <si>
    <t xml:space="preserve">horní část - 2300 x 350 mm : </t>
  </si>
  <si>
    <t xml:space="preserve">levá část - 1120 x 380 mm : </t>
  </si>
  <si>
    <t xml:space="preserve">pravá část - 1020 x 2,780 mm : </t>
  </si>
  <si>
    <t>952902</t>
  </si>
  <si>
    <t>Zakrývání otvorů a konstrukcí, zabezpečení stavby proti vniknutí</t>
  </si>
  <si>
    <t>952901</t>
  </si>
  <si>
    <t>Průběžný a závěrečný úklid stavby</t>
  </si>
  <si>
    <t>965042221RT1</t>
  </si>
  <si>
    <t>Bourání podkladů pod dlažby nebo litých celistvých dlažeb a mazanin  betonových nebo z litého asfaltu, tloušťky přes 100 mm, plochy do 1 m2</t>
  </si>
  <si>
    <t>801-3</t>
  </si>
  <si>
    <t>bourací práce - legenda 10 : 1,9*0,5*0,20</t>
  </si>
  <si>
    <t>965081713RT1</t>
  </si>
  <si>
    <t>Bourání podlah z keramických dlaždic, tloušťky do 10 mm, plochy přes 1 m2</t>
  </si>
  <si>
    <t>bez podkladního lože, s jakoukoliv výplní spár</t>
  </si>
  <si>
    <t>bourací práce - půdorys -  legenda 10 : 1,95*0,87+0,23*0,86</t>
  </si>
  <si>
    <t>965042121RT1</t>
  </si>
  <si>
    <t>Bourání podkladů pod dlažby nebo litých celistvých dlažeb a mazanin  betonových nebo z litého asfaltu, tloušťky do 100 mm, plochy do 1 m2</t>
  </si>
  <si>
    <t>bourací práce - půdorys -  legenda 10 - pod dlažbou : (1,95*0,87+0,23*0,86)*0,05</t>
  </si>
  <si>
    <t>965081702R00</t>
  </si>
  <si>
    <t>Bourání podlah Soklíků z dlažeb keramických tloušťky do 10 mm, výšky do 100 mm</t>
  </si>
  <si>
    <t>bourací práce- legenda 12 : 1,82</t>
  </si>
  <si>
    <t>968072456R00</t>
  </si>
  <si>
    <t>Vybourání a vyjmutí kovových rámů a rolet rámů, včetně pomocného lešení o výšce podlahy do 1900 mm a pro zatížení do 1,5 kPa  (150 kg/m2) dveřních zárubní, plochy přes 2 m2</t>
  </si>
  <si>
    <t>bourací práce - legenda 3 : 0,86*2,76</t>
  </si>
  <si>
    <t>968071125R00</t>
  </si>
  <si>
    <t>Vyvěšení nebo zavěšení kovových křídel dveří, plochy do 2 m2</t>
  </si>
  <si>
    <t>s případným uložením a opětovným zavěšením po provedení stavebních změn,</t>
  </si>
  <si>
    <t>vyvěšení stávajících dveří : 1</t>
  </si>
  <si>
    <t>968072747R00</t>
  </si>
  <si>
    <t>Vybourání a vyjmutí kovových rámů a rolet rámů, včetně pomocného lešení o výšce podlahy do 1900 mm a pro zatížení do 1,5 kPa  (150 kg/m2) stěn výkladních pevných nebo otvíravých, plochy přes 4 m2</t>
  </si>
  <si>
    <t>levá část - pohled : (0,35+1,2+0,51)*2,65</t>
  </si>
  <si>
    <t>horní část - pohled : 1,42*4,76</t>
  </si>
  <si>
    <t>pravá část - pohled : (0,63+2,74+0,35)*2,82</t>
  </si>
  <si>
    <t>nadsvětlík dveří : 0,75*0,86</t>
  </si>
  <si>
    <t>971033651R00</t>
  </si>
  <si>
    <t>Vybourání otvorů ve zdivu cihelném z jakýchkoliv cihel pálených  na jakoukoliv maltu vápenou nebo vápenocementovou, plochy do 4 m2, tloušťky do 600 mm</t>
  </si>
  <si>
    <t>základovém nebo nadzákladovém,</t>
  </si>
  <si>
    <t>Včetně pomocného lešení o výšce podlahy do 1900 mm a pro zatížení do 1,5 kPa  (150 kg/m2).</t>
  </si>
  <si>
    <t>včetně urovnání povrchu po bourání</t>
  </si>
  <si>
    <t>vybourání parapetního zdiva v obvodové zdi : 2,74*0,6*0,4+1,16*0,6*0,51</t>
  </si>
  <si>
    <t>978013191R00</t>
  </si>
  <si>
    <t>Otlučení omítek vápenných nebo vápenocementových vnitřních s vyškrabáním spár, s očištěním zdiva stěn, v rozsahu do 100 %</t>
  </si>
  <si>
    <t>bourací práce - legenda 11 : 1,8*0,5+3,0*0,5+1,55*1,0</t>
  </si>
  <si>
    <t>978023411R00</t>
  </si>
  <si>
    <t>Vysekání, vyškrábání a vyčištění spár zdiva cihelného  mimo komínového</t>
  </si>
  <si>
    <t>POL1_1</t>
  </si>
  <si>
    <t>Odkaz na mn. položky pořadí 18 : 3,95000</t>
  </si>
  <si>
    <t>96991</t>
  </si>
  <si>
    <t>Odstranění gumové rohože a ocelového ohraničení 680x380mm</t>
  </si>
  <si>
    <t>rohož : 0,94*0,41</t>
  </si>
  <si>
    <t>rohož : 0,63*0,86</t>
  </si>
  <si>
    <t>rohož : 0,7*0,4</t>
  </si>
  <si>
    <t>999281145R00</t>
  </si>
  <si>
    <t>Přesun hmot pro opravy a údržbu objektů pro opravy a údržbu dosavadních objektů včetně vnějších plášťů  výšky do 6 m, nošením</t>
  </si>
  <si>
    <t>Přesun hmot</t>
  </si>
  <si>
    <t>POL7_</t>
  </si>
  <si>
    <t>oborů 801, 803, 811 a 812</t>
  </si>
  <si>
    <t>711762711R00</t>
  </si>
  <si>
    <t>Provedení detailů pryžemi koutů nebo hran pryžovou fólií šířky 300 mm</t>
  </si>
  <si>
    <t>800-711</t>
  </si>
  <si>
    <t>Zesílení koutů nebo hran pryž. fólií rš 250 až 300 mm přilepenou nebo přivařenou.</t>
  </si>
  <si>
    <t>Doporučená spotřeba 0,33 m2/m.</t>
  </si>
  <si>
    <t>dle TZ - V rámci přechodů mezi svislou a vodorovnou konstrukci bude použito systémové koutové bandáže (pogumovaná páska pro pružné utěsněni v koutech a rozích). : 0,75+2,133+1,12+1,02</t>
  </si>
  <si>
    <t>28355313R</t>
  </si>
  <si>
    <t>páska těsnicí guma; funkce vodotěsnost, utěsnění prostupů a vpustí; překlenuje trhliny, praskliny a dilatace podkladu; šířka = 250 mm</t>
  </si>
  <si>
    <t>SPCM</t>
  </si>
  <si>
    <t>Specifikace</t>
  </si>
  <si>
    <t>POL3_</t>
  </si>
  <si>
    <t>Průžná izolační páska pro těsnění dilatačních spár a spojů podlaha-stěna, také pro těsnění spár pod úrovní terénu.</t>
  </si>
  <si>
    <t>Pro tlakovou vodu do 10 m.</t>
  </si>
  <si>
    <t>Do systémů se stěrkami PCI Barraseal®, PCI Seccoral® a s bitumenovými stěrkami řady PCI Pecimor®.</t>
  </si>
  <si>
    <t/>
  </si>
  <si>
    <t>Šířka: 250 mm</t>
  </si>
  <si>
    <t>Balení: role 20 m</t>
  </si>
  <si>
    <t>ztratné 5% : 5,023*1,05</t>
  </si>
  <si>
    <t>998711101R00</t>
  </si>
  <si>
    <t>Přesun hmot pro izolace proti vodě svisle do 6 m</t>
  </si>
  <si>
    <t>50 m vodorovně měřeno od těžiště půdorysné plochy skládky do těžiště půdorysné plochy objektu</t>
  </si>
  <si>
    <t>7281118</t>
  </si>
  <si>
    <t>Demontáž plechového čtyřhranného vedení VZT</t>
  </si>
  <si>
    <t>bourací práce - legenda 5 : 1</t>
  </si>
  <si>
    <t>72861181</t>
  </si>
  <si>
    <t>Demontáž ventilátoru potrubního do 0,28 m2</t>
  </si>
  <si>
    <t>bourací práce - legenda 8 : 1</t>
  </si>
  <si>
    <t>735411812R00</t>
  </si>
  <si>
    <t>Demontáž konvektorů stavební délky přes 700 do1600 mm</t>
  </si>
  <si>
    <t>800-731</t>
  </si>
  <si>
    <t>bourací práce - legenda 4 : 1</t>
  </si>
  <si>
    <t>735423900R00</t>
  </si>
  <si>
    <t>Montáž konvektoru lavicového do délky 1600 mm</t>
  </si>
  <si>
    <t>montáž</t>
  </si>
  <si>
    <t>nový stav - legenda 6 : 1</t>
  </si>
  <si>
    <t>484567512R1</t>
  </si>
  <si>
    <t>Otopná lavice KORALINE LKXN Exclusive výška 300 mm, šířka 180 mm, délka 1600 mm</t>
  </si>
  <si>
    <t>998735101R00</t>
  </si>
  <si>
    <t>Přesun hmot pro otopná tělesa v objektech výšky do 6 m</t>
  </si>
  <si>
    <t>764410880R00</t>
  </si>
  <si>
    <t>Demontáž oplechování parapetů rš od 400 do 600 mm</t>
  </si>
  <si>
    <t>800-764</t>
  </si>
  <si>
    <t>bourací práce - legenda 13 : 4,76</t>
  </si>
  <si>
    <t>764816110R00</t>
  </si>
  <si>
    <t>Oplechování parapetů včetně rohů, lepené lepidlem, z lakovaného pozinkovaného plechu, rš 100 mm, dodávka a montáž</t>
  </si>
  <si>
    <t>včetně rohů</t>
  </si>
  <si>
    <t>nový stav - legenda 18 : 5,0</t>
  </si>
  <si>
    <t>764454803R00</t>
  </si>
  <si>
    <t>Demontáž odpadních trub nebo součástí trub kruhových , o průměru 150 mm</t>
  </si>
  <si>
    <t>demontáž stávajícího střešního svodu - viz TZ : 4,2</t>
  </si>
  <si>
    <t>764454204R00</t>
  </si>
  <si>
    <t>Odpadní trouby z pozinkovaného plechu dodávka a montáž odpadní trouby z Pz plechu, kruhové včetně zděří, manžet, odboček, kolen, odskoků, výpustí vody a přechodových kusů  průměru 150 mm</t>
  </si>
  <si>
    <t>výměna  střešního svodu - viz TZ : 4,2</t>
  </si>
  <si>
    <t>998764101R00</t>
  </si>
  <si>
    <t>Přesun hmot pro konstrukce klempířské v objektech výšky do 6 m</t>
  </si>
  <si>
    <t>50 m vodorovně</t>
  </si>
  <si>
    <t>767 R01</t>
  </si>
  <si>
    <t>D + M Nový dveřní a okenní systém z hliníkových profilů, rozměr 2810x2720 mm, izolační trojsklo, kompletní provedení, dle PD</t>
  </si>
  <si>
    <t>VÝPLNĚ OTVORŮ</t>
  </si>
  <si>
    <t>Nově je navržen dveřní a okenní systém z hliníkových profilů a izolačního trojskla (RAL 7021). Po osazení okenních a dveřních výplní otvorů budou obvodové spáry utěsněny systémovými páskami – vnitřní parotěsná, vnější difúzně otevřená. S ohledem na eliminaci tepelných mostů je u exteriérových dveří navržen pod prahem tepelně izolační kotevní hranol z polyuretanové tvrzené pěny (např. purenit, phonotherm apod.)</t>
  </si>
  <si>
    <t>Včetně dopravy a staveništního přesunu hmot.</t>
  </si>
  <si>
    <t>nový stav - legenda 4 : 1</t>
  </si>
  <si>
    <t xml:space="preserve">otevíravá část  - dveře (včetně rámu) - 980 x 2720 mm : </t>
  </si>
  <si>
    <t xml:space="preserve">fixní část - výkladec (včetně rámu) - 1830 x 2720 mm : </t>
  </si>
  <si>
    <t>767 R02</t>
  </si>
  <si>
    <t>D + M Konstrukce uličního výkladce - desky Dibond tl. 3 mm + podkonstrukce tl. 20 mm, specifikace viz. PD</t>
  </si>
  <si>
    <t>DIBOND® - sendvičová deska s jádrem z polyetylenu (PE) a krycími vrstvami z hliníkových plechů o síle 0,3 mm., která se vyznačuje velmi nízkou hmotností a zároveň velkou pevností v ohybu. Mezi další vlastnosti patří výborná odolnost povětrnostním vlivům, dokonale hladký povrch, snadné opracování a ohýbání, což činí tento materiál ideálním pro využití v reklamě. Speciální technikou částečného profrézování lze vyrábět esteticky vysoce kvalitní 3D objekty. Určen zejména pro výrobu reklamních tabulí, displejů, atik, reklamních sloupů, informačních systémů, pro výstavnictví, interiéry a exteriéry obchodů. Vynikající také pro potisk a kašírování.</t>
  </si>
  <si>
    <t xml:space="preserve">nový stav - legenda 2 : </t>
  </si>
  <si>
    <t xml:space="preserve">Výkres D117 - Pohled uliční : </t>
  </si>
  <si>
    <t>horní část - deska : 4,95*1,42</t>
  </si>
  <si>
    <t>levá část - deska : 1,12*2,65</t>
  </si>
  <si>
    <t>pravá část - deska : 1,02*2,27</t>
  </si>
  <si>
    <t>767 R03</t>
  </si>
  <si>
    <t>D + M Konstrukce uličního výkladce - kompaktní desky Fundermax tl. 12 mm, bližší specifikace viz. PD</t>
  </si>
  <si>
    <t>Fundermax kompaktní desky se skládají z pásů přírodních vláken a syntetických pryskyřic, které se vytvrzují za vysoké teploty a tlaku. Takto zhotovené desky jsou pevné a odolné vůči vodě i vodní páře, mechanickému a chemickému poškození. Jsou zdravotně nezávadné, hygienické a snadno se udržují. Kompaktní desky FunderMax se vyznačují dlouholetou životností.</t>
  </si>
  <si>
    <t>nový stav - legenda 3 : 0,403*2,8*2+2,8*0,403</t>
  </si>
  <si>
    <t>767649191R00</t>
  </si>
  <si>
    <t>Montáž dveří montáž doplňků dveří samozavírače hydraulického</t>
  </si>
  <si>
    <t>800-767</t>
  </si>
  <si>
    <t>54917030R</t>
  </si>
  <si>
    <t>zavírač dveří hydraulický hmotnost dveří do 25 kg; š. dveří 700 mm; stříbrný</t>
  </si>
  <si>
    <t>998767101R00</t>
  </si>
  <si>
    <t>Přesun hmot pro kovové stavební doplňk. konstrukce v objektech výšky do 6 m</t>
  </si>
  <si>
    <t>771101115R00</t>
  </si>
  <si>
    <t>Příprava podkladu před kladením dlažeb vyrovnání podkladů samonivelační hmotou tl. do 10 mm</t>
  </si>
  <si>
    <t>800-771</t>
  </si>
  <si>
    <t>pod dlažbu : 1,8*0,47</t>
  </si>
  <si>
    <t>771101210R00</t>
  </si>
  <si>
    <t>Příprava podkladu pod dlažby penetrace podkladu pod dlažby, Penetrace epoxidová (EP); funkce: zpevnění povrchu, úprava savosti, adhezní můstek; ředidlo: voda (disperzní)</t>
  </si>
  <si>
    <t>Odkaz na mn. položky pořadí 54 : 0,84600</t>
  </si>
  <si>
    <t>Odkaz na mn. položky pořadí 56 : 1,03970</t>
  </si>
  <si>
    <t>soklík : 2,1*0,10</t>
  </si>
  <si>
    <t>771475014R00</t>
  </si>
  <si>
    <t>Montáž soklíků z dlaždic keramických výšky 100 mm, soklíků vodorovných, kladených do flexibilního tmele</t>
  </si>
  <si>
    <t>nový stav - legenda 13 : 2,1</t>
  </si>
  <si>
    <t>771479001R00</t>
  </si>
  <si>
    <t>Montáž soklíků z dlaždic keramických Řezání dlaždic pro soklíky</t>
  </si>
  <si>
    <t>Odkaz na mn. položky pořadí 52 : 2,10000</t>
  </si>
  <si>
    <t>771575118R00</t>
  </si>
  <si>
    <t>Montáž podlah z dlaždic keramických 600 x 600 mm, režných nebo glazovaných, hladkých, kladených do flexibilního tmele</t>
  </si>
  <si>
    <t>nový stav - legenda 15 - interiér : 1,8*0,47</t>
  </si>
  <si>
    <t>597642070R1</t>
  </si>
  <si>
    <t>Dlažba keramická 600 x 600 mm stejného vzoru jako stávající</t>
  </si>
  <si>
    <t xml:space="preserve">ztratné 10% : </t>
  </si>
  <si>
    <t>dlažba interiér : 0,846*0,10</t>
  </si>
  <si>
    <t>soklík : 2,1*0,1*1,10</t>
  </si>
  <si>
    <t>771775118R00</t>
  </si>
  <si>
    <t>Montáž podlah vnějších z dlaždic keramických 600 x 600 mm, režných nebo glazovaných, hladkých, kladených do flexibilního tmele</t>
  </si>
  <si>
    <t>nový stav - legenda 1 - exteriér : 2,81*0,37</t>
  </si>
  <si>
    <t>PURETECH60BK</t>
  </si>
  <si>
    <t>Dlažba černá 600 x 600 mm mrazuvzdorná rektifikovaná</t>
  </si>
  <si>
    <t xml:space="preserve">nový stav - legenda 1 exteriér : </t>
  </si>
  <si>
    <t>ztratné 10% : 1,0397*1,10</t>
  </si>
  <si>
    <t>771578011R00</t>
  </si>
  <si>
    <t>Zvláštní úpravy spár spára podlaha-stěna silikonem</t>
  </si>
  <si>
    <t>vč. dodávky a montáže silikonu.</t>
  </si>
  <si>
    <t>1,8+0,37*2+0,3+1,8</t>
  </si>
  <si>
    <t>998771101R00</t>
  </si>
  <si>
    <t>Přesun hmot pro podlahy z dlaždic v objektech výšky do 6 m</t>
  </si>
  <si>
    <t>776511820RT3</t>
  </si>
  <si>
    <t>Odstranění povlakových podlah z nášlapné plochy lepených, s podložkou, z ploch do 10 m2</t>
  </si>
  <si>
    <t>800-775</t>
  </si>
  <si>
    <t>bourací práce - legenda 6 : 0,41*0,86</t>
  </si>
  <si>
    <t>776971210R00</t>
  </si>
  <si>
    <t>Čisticí zóny a rohože textilní rohož, z PVC/PP, tloušťky 10 mm</t>
  </si>
  <si>
    <t>nový stav - legenda 8 : 1,03*0,47</t>
  </si>
  <si>
    <t>776976101R00</t>
  </si>
  <si>
    <t xml:space="preserve">Čisticí zóny a rohože rám z profilu L, z hliníku,  </t>
  </si>
  <si>
    <t xml:space="preserve">m     </t>
  </si>
  <si>
    <t>nový stav - legenda 8 : 1,03*2+0,47*2</t>
  </si>
  <si>
    <t>776976420R00</t>
  </si>
  <si>
    <t>Čisticí zóny a rohože lišta k rohožím, z pryže, šířky 20 mm</t>
  </si>
  <si>
    <t>Odkaz na mn. položky pořadí 46 : 3,00000</t>
  </si>
  <si>
    <t>998776101R00</t>
  </si>
  <si>
    <t>Přesun hmot pro podlahy povlakové v objektech výšky do 6 m</t>
  </si>
  <si>
    <t>vodorovně do 50 m</t>
  </si>
  <si>
    <t>783522120RT1</t>
  </si>
  <si>
    <t>Nátěry klempířských konstrukcí syntetické dvojnásobné</t>
  </si>
  <si>
    <t>800-783</t>
  </si>
  <si>
    <t>na vzduchu schnoucí</t>
  </si>
  <si>
    <t>výměna  střešního svodu - viz TZ : 2*3,14*0,075*0,075*4,2</t>
  </si>
  <si>
    <t>784181201R00</t>
  </si>
  <si>
    <t>Příprava povrchu Penetrace (napouštění) podkladu silikát, jednonásobná</t>
  </si>
  <si>
    <t>800-784</t>
  </si>
  <si>
    <t>Odkaz na mn. položky pořadí 50 : 70,98200</t>
  </si>
  <si>
    <t>784185122R00</t>
  </si>
  <si>
    <t>Malby z malířských směsí silikátových,  , barevné, dvojnásobné</t>
  </si>
  <si>
    <t>1.101.01 : (5,1*2+3,56*2)*3,05+5,1*3,56</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</si>
  <si>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</si>
  <si>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</si>
  <si>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</si>
  <si>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</si>
  <si>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</si>
  <si>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</si>
  <si>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</si>
  <si>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4,51835*19</t>
  </si>
  <si>
    <t>979082111R00</t>
  </si>
  <si>
    <t>Vnitrostaveništní doprava suti a vybouraných hmot do 10 m</t>
  </si>
  <si>
    <t>979999997R00</t>
  </si>
  <si>
    <t>Poplatek za skládku za recyklaci, směsi suti betonu, cihel, tašek a keramiky, kusovost do 1600 cm2, skupina 17 01 07 z Katalogu odpadů</t>
  </si>
  <si>
    <t>Podlahová hmota k provádění vyrovnávacích a spádových vrstev ( vnějších i vnitřních ).</t>
  </si>
  <si>
    <t>262PC01</t>
  </si>
  <si>
    <t xml:space="preserve">Vrty injektáží př.kladivy do 13 mm </t>
  </si>
  <si>
    <t>Odkaz na mn. položky pořadí 2 : 4,02000*13</t>
  </si>
  <si>
    <t>28PC02</t>
  </si>
  <si>
    <t>Dodatečná izolace zdiva, aplikace injektážní látky tlakovým čerpadlem, 2 řady, horizontální</t>
  </si>
  <si>
    <t>(odečet - půdorysná plocha s přesahy)</t>
  </si>
  <si>
    <t>4,02</t>
  </si>
  <si>
    <t>28PC05</t>
  </si>
  <si>
    <t>Osazení pakrů pro tlakovou injektáž</t>
  </si>
  <si>
    <t>65</t>
  </si>
  <si>
    <t>245512384R</t>
  </si>
  <si>
    <t>hmota injektážní dvousložková; silikátová; zpevňující, hydroizolační; dodatečná horizontální izolace; beton, zdivo; nízkotlaková</t>
  </si>
  <si>
    <t>kg</t>
  </si>
  <si>
    <t>Odkaz na mn. položky pořadí 2 : 4,02000*17</t>
  </si>
  <si>
    <t>60201113</t>
  </si>
  <si>
    <t>Omítka štuková vápenná ručně vnitřní tloušťka vrstvy 3 mm</t>
  </si>
  <si>
    <t>Odkaz na mn. položky pořadí 20 : 3,95000</t>
  </si>
  <si>
    <t>602PC00</t>
  </si>
  <si>
    <t>Postřik stěn sanační, ručně</t>
  </si>
  <si>
    <t>602PC01</t>
  </si>
  <si>
    <t>Sanační hydrofilní vyrovnávací omítka v tl. do 10mm, vnitřní omítky (100% ploch)</t>
  </si>
  <si>
    <t>612PC05</t>
  </si>
  <si>
    <t>Vnitřní sanační hydrofilní systém, tep. izol vlast (?=0,09 W/mK), pórovitost &gt;40%  tl. 25mm</t>
  </si>
  <si>
    <t>622PC06</t>
  </si>
  <si>
    <t>Omítka vnější stěn, MC s vodotěsní krystalizační přísadou, hrubá zatřená podrovnání zdiva pod stěrky, tl. 30 mm</t>
  </si>
  <si>
    <t>Odkaz na mn. položky pořadí 19 : 8,11800</t>
  </si>
  <si>
    <t>900.RT2</t>
  </si>
  <si>
    <t>Stavební přípomoce - zazdění draážek, detaily, doplňkové sanační práce</t>
  </si>
  <si>
    <t>950.RT3</t>
  </si>
  <si>
    <t>Zakrývání podlah a konstrukcí proti poškození</t>
  </si>
  <si>
    <t>216904391R00</t>
  </si>
  <si>
    <t>Očištění ploch tlak. vodou nebo stlač. vzduchem  ,  , příplatek za ruční dočištění ocelovými kartáči</t>
  </si>
  <si>
    <t>800-2</t>
  </si>
  <si>
    <t>711191272RT1</t>
  </si>
  <si>
    <t>Provedení izolace proti zemní vlhkosti ostatní svislé uložení, ochranná textilie, bez dodávky materiálu</t>
  </si>
  <si>
    <t>69366199R</t>
  </si>
  <si>
    <t>geotextilie PP; funkce separační, ochranná, výztužná, filtrační; plošná hmotnost 500 g/m2; zpevněná oboustranně</t>
  </si>
  <si>
    <t>8,11800*1,15</t>
  </si>
  <si>
    <t>711212601RT5</t>
  </si>
  <si>
    <t>Izolace proti vodě doplňky  těsnicí pás š.120 mm do spoje podlaha-stěna</t>
  </si>
  <si>
    <t xml:space="preserve">SE1 : </t>
  </si>
  <si>
    <t>DET. B : (2,8*4+0,45*4)</t>
  </si>
  <si>
    <t>DET. C : (1,12*2+0,2*2)</t>
  </si>
  <si>
    <t>7112PC01</t>
  </si>
  <si>
    <t>Stěrka hydroizolační stěn flexibilní polymerová, 2-komp., svislá, zemní vlhkost, 4mm vč. penetrace</t>
  </si>
  <si>
    <t>SE1</t>
  </si>
  <si>
    <t>SKLADBA SE 1</t>
  </si>
  <si>
    <t>M2</t>
  </si>
  <si>
    <t>DET. A : 0,35*(1,4+0,21*2)</t>
  </si>
  <si>
    <t>DET. B : 0,25*(2,8*3+0,45*2)+2,8*0,37+2,8*0,45+2,8*0,47</t>
  </si>
  <si>
    <t>DET. C : 0,5*(1,12*2+0,2*2)+1,12*0,2</t>
  </si>
  <si>
    <t>SI1</t>
  </si>
  <si>
    <t>SKLADBA SI 1</t>
  </si>
  <si>
    <t>SI 1 : 1,8*0,5+3,0*0,5+1,55*1,0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</si>
</sst>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0"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89"/>
  <sheetViews>
    <sheetView showGridLines="0" tabSelected="1" topLeftCell="B29" zoomScaleNormal="100" zoomScaleSheetLayoutView="75" workbookViewId="0">
      <selection activeCell="M14" sqref="M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SUMIF(F60:F85,A16,I60:I85)+SUMIF(F60:F85,"PSU",I60:I85)</f>
        <v>0</v>
      </c>
      <c r="J16" s="85"/>
    </row>
    <row r="17" spans="1:10" ht="23.25" customHeight="1" x14ac:dyDescent="0.2">
      <c r="A17" s="198" t="s">
        <v>25</v>
      </c>
      <c r="B17" s="38" t="s">
        <v>25</v>
      </c>
      <c r="C17" s="62"/>
      <c r="D17" s="63"/>
      <c r="E17" s="83"/>
      <c r="F17" s="84"/>
      <c r="G17" s="83"/>
      <c r="H17" s="84"/>
      <c r="I17" s="83">
        <f>SUMIF(F60:F85,A17,I60:I85)</f>
        <v>0</v>
      </c>
      <c r="J17" s="85"/>
    </row>
    <row r="18" spans="1:10" ht="23.25" customHeight="1" x14ac:dyDescent="0.2">
      <c r="A18" s="198" t="s">
        <v>26</v>
      </c>
      <c r="B18" s="38" t="s">
        <v>26</v>
      </c>
      <c r="C18" s="62"/>
      <c r="D18" s="63"/>
      <c r="E18" s="83"/>
      <c r="F18" s="84"/>
      <c r="G18" s="83"/>
      <c r="H18" s="84"/>
      <c r="I18" s="83">
        <f>SUMIF(F60:F85,A18,I60:I85)</f>
        <v>0</v>
      </c>
      <c r="J18" s="85"/>
    </row>
    <row r="19" spans="1:10" ht="23.25" customHeight="1" x14ac:dyDescent="0.2">
      <c r="A19" s="198" t="s">
        <v>124</v>
      </c>
      <c r="B19" s="38" t="s">
        <v>27</v>
      </c>
      <c r="C19" s="62"/>
      <c r="D19" s="63"/>
      <c r="E19" s="83"/>
      <c r="F19" s="84"/>
      <c r="G19" s="83"/>
      <c r="H19" s="84"/>
      <c r="I19" s="83">
        <f>SUMIF(F60:F85,A19,I60:I85)</f>
        <v>0</v>
      </c>
      <c r="J19" s="85"/>
    </row>
    <row r="20" spans="1:10" ht="23.25" customHeight="1" x14ac:dyDescent="0.2">
      <c r="A20" s="198" t="s">
        <v>125</v>
      </c>
      <c r="B20" s="38" t="s">
        <v>28</v>
      </c>
      <c r="C20" s="62"/>
      <c r="D20" s="63"/>
      <c r="E20" s="83"/>
      <c r="F20" s="84"/>
      <c r="G20" s="83"/>
      <c r="H20" s="84"/>
      <c r="I20" s="83">
        <f>SUMIF(F60:F85,A20,I60:I85)</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63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Naklady'!AE23+'01 1 Pol'!AE223+'01 2 Pol'!AE62</f>
        <v>0</v>
      </c>
      <c r="G39" s="149">
        <f>'00 00 Naklady'!AF23+'01 1 Pol'!AF223+'01 2 Pol'!AF62</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00 Naklady'!AE23</f>
        <v>0</v>
      </c>
      <c r="G40" s="155">
        <f>'00 00 Naklady'!AF23</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00 Naklady'!AE23</f>
        <v>0</v>
      </c>
      <c r="G41" s="150">
        <f>'00 00 Naklady'!AF23</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'01 1 Pol'!AE223+'01 2 Pol'!AE62</f>
        <v>0</v>
      </c>
      <c r="G43" s="155">
        <f>'01 1 Pol'!AF223+'01 2 Pol'!AF62</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'01 1 Pol'!AE223</f>
        <v>0</v>
      </c>
      <c r="G44" s="150">
        <f>'01 1 Pol'!AF223</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'01 2 Pol'!AE62</f>
        <v>0</v>
      </c>
      <c r="G45" s="150">
        <f>'01 2 Pol'!AF62</f>
        <v>0</v>
      </c>
      <c r="H45" s="150">
        <f>(F45*SazbaDPH1/100)+(G45*SazbaDPH2/100)</f>
        <v>0</v>
      </c>
      <c r="I45" s="150">
        <f>F45+G45+H45</f>
        <v>0</v>
      </c>
      <c r="J45" s="151" t="str">
        <f>IF(CenaCelkemVypocet=0,"",I45/CenaCelkemVypocet*100)</f>
        <v/>
      </c>
    </row>
    <row r="46" spans="1:10" ht="25.5" customHeight="1" x14ac:dyDescent="0.2">
      <c r="A46" s="136"/>
      <c r="B46" s="159" t="s">
        <v>62</v>
      </c>
      <c r="C46" s="160"/>
      <c r="D46" s="160"/>
      <c r="E46" s="161"/>
      <c r="F46" s="162">
        <f>SUMIF(A39:A45,"=1",F39:F45)</f>
        <v>0</v>
      </c>
      <c r="G46" s="163">
        <f>SUMIF(A39:A45,"=1",G39:G45)</f>
        <v>0</v>
      </c>
      <c r="H46" s="163">
        <f>SUMIF(A39:A45,"=1",H39:H45)</f>
        <v>0</v>
      </c>
      <c r="I46" s="163">
        <f>SUMIF(A39:A45,"=1",I39:I45)</f>
        <v>0</v>
      </c>
      <c r="J46" s="164">
        <f>SUMIF(A39:A45,"=1",J39:J45)</f>
        <v>0</v>
      </c>
    </row>
    <row r="48" spans="1:10" x14ac:dyDescent="0.2">
      <c r="A48" t="s">
        <v>64</v>
      </c>
      <c r="B48" t="s">
        <v>65</v>
      </c>
    </row>
    <row r="49" spans="1:52" x14ac:dyDescent="0.2">
      <c r="A49" t="s">
        <v>66</v>
      </c>
      <c r="B49" t="s">
        <v>67</v>
      </c>
    </row>
    <row r="50" spans="1:52" x14ac:dyDescent="0.2">
      <c r="A50" t="s">
        <v>68</v>
      </c>
      <c r="B50" t="s">
        <v>69</v>
      </c>
    </row>
    <row r="51" spans="1:52" x14ac:dyDescent="0.2">
      <c r="A51" t="s">
        <v>66</v>
      </c>
      <c r="B51" t="s">
        <v>70</v>
      </c>
    </row>
    <row r="52" spans="1:52" x14ac:dyDescent="0.2">
      <c r="B52" s="176" t="s">
        <v>71</v>
      </c>
      <c r="C52" s="176"/>
      <c r="D52" s="176"/>
      <c r="E52" s="176"/>
      <c r="F52" s="176"/>
      <c r="G52" s="176"/>
      <c r="H52" s="176"/>
      <c r="I52" s="176"/>
      <c r="J52" s="176"/>
      <c r="AZ52" s="175" t="str">
        <f>B52</f>
        <v>Popis rozpočtu: 1 - ASŘ</v>
      </c>
    </row>
    <row r="53" spans="1:52" x14ac:dyDescent="0.2">
      <c r="A53" t="s">
        <v>68</v>
      </c>
      <c r="B53" t="s">
        <v>71</v>
      </c>
    </row>
    <row r="54" spans="1:52" x14ac:dyDescent="0.2">
      <c r="A54" t="s">
        <v>68</v>
      </c>
      <c r="B54" t="s">
        <v>72</v>
      </c>
    </row>
    <row r="57" spans="1:52" ht="15.75" x14ac:dyDescent="0.25">
      <c r="B57" s="177" t="s">
        <v>73</v>
      </c>
    </row>
    <row r="59" spans="1:52" ht="25.5" customHeight="1" x14ac:dyDescent="0.2">
      <c r="A59" s="179"/>
      <c r="B59" s="182" t="s">
        <v>17</v>
      </c>
      <c r="C59" s="182" t="s">
        <v>5</v>
      </c>
      <c r="D59" s="183"/>
      <c r="E59" s="183"/>
      <c r="F59" s="184" t="s">
        <v>74</v>
      </c>
      <c r="G59" s="184"/>
      <c r="H59" s="184"/>
      <c r="I59" s="184" t="s">
        <v>29</v>
      </c>
      <c r="J59" s="184" t="s">
        <v>0</v>
      </c>
    </row>
    <row r="60" spans="1:52" ht="36.75" customHeight="1" x14ac:dyDescent="0.2">
      <c r="A60" s="180"/>
      <c r="B60" s="185" t="s">
        <v>75</v>
      </c>
      <c r="C60" s="186" t="s">
        <v>76</v>
      </c>
      <c r="D60" s="187"/>
      <c r="E60" s="187"/>
      <c r="F60" s="194" t="s">
        <v>24</v>
      </c>
      <c r="G60" s="195"/>
      <c r="H60" s="195"/>
      <c r="I60" s="195">
        <f>'01 1 Pol'!G8</f>
        <v>0</v>
      </c>
      <c r="J60" s="191" t="str">
        <f>IF(I86=0,"",I60/I86*100)</f>
        <v/>
      </c>
    </row>
    <row r="61" spans="1:52" ht="36.75" customHeight="1" x14ac:dyDescent="0.2">
      <c r="A61" s="180"/>
      <c r="B61" s="185" t="s">
        <v>77</v>
      </c>
      <c r="C61" s="186" t="s">
        <v>78</v>
      </c>
      <c r="D61" s="187"/>
      <c r="E61" s="187"/>
      <c r="F61" s="194" t="s">
        <v>24</v>
      </c>
      <c r="G61" s="195"/>
      <c r="H61" s="195"/>
      <c r="I61" s="195">
        <f>'01 2 Pol'!G8</f>
        <v>0</v>
      </c>
      <c r="J61" s="191" t="str">
        <f>IF(I86=0,"",I61/I86*100)</f>
        <v/>
      </c>
    </row>
    <row r="62" spans="1:52" ht="36.75" customHeight="1" x14ac:dyDescent="0.2">
      <c r="A62" s="180"/>
      <c r="B62" s="185" t="s">
        <v>79</v>
      </c>
      <c r="C62" s="186" t="s">
        <v>80</v>
      </c>
      <c r="D62" s="187"/>
      <c r="E62" s="187"/>
      <c r="F62" s="194" t="s">
        <v>24</v>
      </c>
      <c r="G62" s="195"/>
      <c r="H62" s="195"/>
      <c r="I62" s="195">
        <f>'01 1 Pol'!G11</f>
        <v>0</v>
      </c>
      <c r="J62" s="191" t="str">
        <f>IF(I86=0,"",I62/I86*100)</f>
        <v/>
      </c>
    </row>
    <row r="63" spans="1:52" ht="36.75" customHeight="1" x14ac:dyDescent="0.2">
      <c r="A63" s="180"/>
      <c r="B63" s="185" t="s">
        <v>81</v>
      </c>
      <c r="C63" s="186" t="s">
        <v>82</v>
      </c>
      <c r="D63" s="187"/>
      <c r="E63" s="187"/>
      <c r="F63" s="194" t="s">
        <v>24</v>
      </c>
      <c r="G63" s="195"/>
      <c r="H63" s="195"/>
      <c r="I63" s="195">
        <f>'01 1 Pol'!G22</f>
        <v>0</v>
      </c>
      <c r="J63" s="191" t="str">
        <f>IF(I86=0,"",I63/I86*100)</f>
        <v/>
      </c>
    </row>
    <row r="64" spans="1:52" ht="36.75" customHeight="1" x14ac:dyDescent="0.2">
      <c r="A64" s="180"/>
      <c r="B64" s="185" t="s">
        <v>83</v>
      </c>
      <c r="C64" s="186" t="s">
        <v>84</v>
      </c>
      <c r="D64" s="187"/>
      <c r="E64" s="187"/>
      <c r="F64" s="194" t="s">
        <v>24</v>
      </c>
      <c r="G64" s="195"/>
      <c r="H64" s="195"/>
      <c r="I64" s="195">
        <f>'01 1 Pol'!G27</f>
        <v>0</v>
      </c>
      <c r="J64" s="191" t="str">
        <f>IF(I86=0,"",I64/I86*100)</f>
        <v/>
      </c>
    </row>
    <row r="65" spans="1:10" ht="36.75" customHeight="1" x14ac:dyDescent="0.2">
      <c r="A65" s="180"/>
      <c r="B65" s="185" t="s">
        <v>85</v>
      </c>
      <c r="C65" s="186" t="s">
        <v>86</v>
      </c>
      <c r="D65" s="187"/>
      <c r="E65" s="187"/>
      <c r="F65" s="194" t="s">
        <v>24</v>
      </c>
      <c r="G65" s="195"/>
      <c r="H65" s="195"/>
      <c r="I65" s="195">
        <f>'01 1 Pol'!G30+'01 2 Pol'!G18</f>
        <v>0</v>
      </c>
      <c r="J65" s="191" t="str">
        <f>IF(I86=0,"",I65/I86*100)</f>
        <v/>
      </c>
    </row>
    <row r="66" spans="1:10" ht="36.75" customHeight="1" x14ac:dyDescent="0.2">
      <c r="A66" s="180"/>
      <c r="B66" s="185" t="s">
        <v>87</v>
      </c>
      <c r="C66" s="186" t="s">
        <v>88</v>
      </c>
      <c r="D66" s="187"/>
      <c r="E66" s="187"/>
      <c r="F66" s="194" t="s">
        <v>24</v>
      </c>
      <c r="G66" s="195"/>
      <c r="H66" s="195"/>
      <c r="I66" s="195">
        <f>'01 2 Pol'!G27</f>
        <v>0</v>
      </c>
      <c r="J66" s="191" t="str">
        <f>IF(I86=0,"",I66/I86*100)</f>
        <v/>
      </c>
    </row>
    <row r="67" spans="1:10" ht="36.75" customHeight="1" x14ac:dyDescent="0.2">
      <c r="A67" s="180"/>
      <c r="B67" s="185" t="s">
        <v>89</v>
      </c>
      <c r="C67" s="186" t="s">
        <v>90</v>
      </c>
      <c r="D67" s="187"/>
      <c r="E67" s="187"/>
      <c r="F67" s="194" t="s">
        <v>24</v>
      </c>
      <c r="G67" s="195"/>
      <c r="H67" s="195"/>
      <c r="I67" s="195">
        <f>'01 1 Pol'!G34</f>
        <v>0</v>
      </c>
      <c r="J67" s="191" t="str">
        <f>IF(I86=0,"",I67/I86*100)</f>
        <v/>
      </c>
    </row>
    <row r="68" spans="1:10" ht="36.75" customHeight="1" x14ac:dyDescent="0.2">
      <c r="A68" s="180"/>
      <c r="B68" s="185" t="s">
        <v>91</v>
      </c>
      <c r="C68" s="186" t="s">
        <v>92</v>
      </c>
      <c r="D68" s="187"/>
      <c r="E68" s="187"/>
      <c r="F68" s="194" t="s">
        <v>24</v>
      </c>
      <c r="G68" s="195"/>
      <c r="H68" s="195"/>
      <c r="I68" s="195">
        <f>'01 1 Pol'!G46</f>
        <v>0</v>
      </c>
      <c r="J68" s="191" t="str">
        <f>IF(I86=0,"",I68/I86*100)</f>
        <v/>
      </c>
    </row>
    <row r="69" spans="1:10" ht="36.75" customHeight="1" x14ac:dyDescent="0.2">
      <c r="A69" s="180"/>
      <c r="B69" s="185" t="s">
        <v>93</v>
      </c>
      <c r="C69" s="186" t="s">
        <v>94</v>
      </c>
      <c r="D69" s="187"/>
      <c r="E69" s="187"/>
      <c r="F69" s="194" t="s">
        <v>24</v>
      </c>
      <c r="G69" s="195"/>
      <c r="H69" s="195"/>
      <c r="I69" s="195">
        <f>'01 1 Pol'!G50</f>
        <v>0</v>
      </c>
      <c r="J69" s="191" t="str">
        <f>IF(I86=0,"",I69/I86*100)</f>
        <v/>
      </c>
    </row>
    <row r="70" spans="1:10" ht="36.75" customHeight="1" x14ac:dyDescent="0.2">
      <c r="A70" s="180"/>
      <c r="B70" s="185" t="s">
        <v>95</v>
      </c>
      <c r="C70" s="186" t="s">
        <v>96</v>
      </c>
      <c r="D70" s="187"/>
      <c r="E70" s="187"/>
      <c r="F70" s="194" t="s">
        <v>24</v>
      </c>
      <c r="G70" s="195"/>
      <c r="H70" s="195"/>
      <c r="I70" s="195">
        <f>'01 1 Pol'!G53+'01 2 Pol'!G30</f>
        <v>0</v>
      </c>
      <c r="J70" s="191" t="str">
        <f>IF(I86=0,"",I70/I86*100)</f>
        <v/>
      </c>
    </row>
    <row r="71" spans="1:10" ht="36.75" customHeight="1" x14ac:dyDescent="0.2">
      <c r="A71" s="180"/>
      <c r="B71" s="185" t="s">
        <v>97</v>
      </c>
      <c r="C71" s="186" t="s">
        <v>98</v>
      </c>
      <c r="D71" s="187"/>
      <c r="E71" s="187"/>
      <c r="F71" s="194" t="s">
        <v>24</v>
      </c>
      <c r="G71" s="195"/>
      <c r="H71" s="195"/>
      <c r="I71" s="195">
        <f>'01 1 Pol'!G67+'01 2 Pol'!G33</f>
        <v>0</v>
      </c>
      <c r="J71" s="191" t="str">
        <f>IF(I86=0,"",I71/I86*100)</f>
        <v/>
      </c>
    </row>
    <row r="72" spans="1:10" ht="36.75" customHeight="1" x14ac:dyDescent="0.2">
      <c r="A72" s="180"/>
      <c r="B72" s="185" t="s">
        <v>99</v>
      </c>
      <c r="C72" s="186" t="s">
        <v>100</v>
      </c>
      <c r="D72" s="187"/>
      <c r="E72" s="187"/>
      <c r="F72" s="194" t="s">
        <v>24</v>
      </c>
      <c r="G72" s="195"/>
      <c r="H72" s="195"/>
      <c r="I72" s="195">
        <f>'01 1 Pol'!G101+'01 2 Pol'!G37</f>
        <v>0</v>
      </c>
      <c r="J72" s="191" t="str">
        <f>IF(I86=0,"",I72/I86*100)</f>
        <v/>
      </c>
    </row>
    <row r="73" spans="1:10" ht="36.75" customHeight="1" x14ac:dyDescent="0.2">
      <c r="A73" s="180"/>
      <c r="B73" s="185" t="s">
        <v>101</v>
      </c>
      <c r="C73" s="186" t="s">
        <v>102</v>
      </c>
      <c r="D73" s="187"/>
      <c r="E73" s="187"/>
      <c r="F73" s="194" t="s">
        <v>24</v>
      </c>
      <c r="G73" s="195"/>
      <c r="H73" s="195"/>
      <c r="I73" s="195">
        <f>'01 2 Pol'!G53</f>
        <v>0</v>
      </c>
      <c r="J73" s="191" t="str">
        <f>IF(I86=0,"",I73/I86*100)</f>
        <v/>
      </c>
    </row>
    <row r="74" spans="1:10" ht="36.75" customHeight="1" x14ac:dyDescent="0.2">
      <c r="A74" s="180"/>
      <c r="B74" s="185" t="s">
        <v>103</v>
      </c>
      <c r="C74" s="186" t="s">
        <v>104</v>
      </c>
      <c r="D74" s="187"/>
      <c r="E74" s="187"/>
      <c r="F74" s="194" t="s">
        <v>25</v>
      </c>
      <c r="G74" s="195"/>
      <c r="H74" s="195"/>
      <c r="I74" s="195">
        <f>'01 1 Pol'!G104+'01 2 Pol'!G40</f>
        <v>0</v>
      </c>
      <c r="J74" s="191" t="str">
        <f>IF(I86=0,"",I74/I86*100)</f>
        <v/>
      </c>
    </row>
    <row r="75" spans="1:10" ht="36.75" customHeight="1" x14ac:dyDescent="0.2">
      <c r="A75" s="180"/>
      <c r="B75" s="185" t="s">
        <v>105</v>
      </c>
      <c r="C75" s="186" t="s">
        <v>106</v>
      </c>
      <c r="D75" s="187"/>
      <c r="E75" s="187"/>
      <c r="F75" s="194" t="s">
        <v>25</v>
      </c>
      <c r="G75" s="195"/>
      <c r="H75" s="195"/>
      <c r="I75" s="195">
        <f>'01 1 Pol'!G119</f>
        <v>0</v>
      </c>
      <c r="J75" s="191" t="str">
        <f>IF(I86=0,"",I75/I86*100)</f>
        <v/>
      </c>
    </row>
    <row r="76" spans="1:10" ht="36.75" customHeight="1" x14ac:dyDescent="0.2">
      <c r="A76" s="180"/>
      <c r="B76" s="185" t="s">
        <v>107</v>
      </c>
      <c r="C76" s="186" t="s">
        <v>108</v>
      </c>
      <c r="D76" s="187"/>
      <c r="E76" s="187"/>
      <c r="F76" s="194" t="s">
        <v>25</v>
      </c>
      <c r="G76" s="195"/>
      <c r="H76" s="195"/>
      <c r="I76" s="195">
        <f>'01 1 Pol'!G124</f>
        <v>0</v>
      </c>
      <c r="J76" s="191" t="str">
        <f>IF(I86=0,"",I76/I86*100)</f>
        <v/>
      </c>
    </row>
    <row r="77" spans="1:10" ht="36.75" customHeight="1" x14ac:dyDescent="0.2">
      <c r="A77" s="180"/>
      <c r="B77" s="185" t="s">
        <v>109</v>
      </c>
      <c r="C77" s="186" t="s">
        <v>110</v>
      </c>
      <c r="D77" s="187"/>
      <c r="E77" s="187"/>
      <c r="F77" s="194" t="s">
        <v>25</v>
      </c>
      <c r="G77" s="195"/>
      <c r="H77" s="195"/>
      <c r="I77" s="195">
        <f>'01 1 Pol'!G132</f>
        <v>0</v>
      </c>
      <c r="J77" s="191" t="str">
        <f>IF(I86=0,"",I77/I86*100)</f>
        <v/>
      </c>
    </row>
    <row r="78" spans="1:10" ht="36.75" customHeight="1" x14ac:dyDescent="0.2">
      <c r="A78" s="180"/>
      <c r="B78" s="185" t="s">
        <v>111</v>
      </c>
      <c r="C78" s="186" t="s">
        <v>112</v>
      </c>
      <c r="D78" s="187"/>
      <c r="E78" s="187"/>
      <c r="F78" s="194" t="s">
        <v>25</v>
      </c>
      <c r="G78" s="195"/>
      <c r="H78" s="195"/>
      <c r="I78" s="195">
        <f>'01 1 Pol'!G144</f>
        <v>0</v>
      </c>
      <c r="J78" s="191" t="str">
        <f>IF(I86=0,"",I78/I86*100)</f>
        <v/>
      </c>
    </row>
    <row r="79" spans="1:10" ht="36.75" customHeight="1" x14ac:dyDescent="0.2">
      <c r="A79" s="180"/>
      <c r="B79" s="185" t="s">
        <v>113</v>
      </c>
      <c r="C79" s="186" t="s">
        <v>114</v>
      </c>
      <c r="D79" s="187"/>
      <c r="E79" s="187"/>
      <c r="F79" s="194" t="s">
        <v>25</v>
      </c>
      <c r="G79" s="195"/>
      <c r="H79" s="195"/>
      <c r="I79" s="195">
        <f>'01 1 Pol'!G168</f>
        <v>0</v>
      </c>
      <c r="J79" s="191" t="str">
        <f>IF(I86=0,"",I79/I86*100)</f>
        <v/>
      </c>
    </row>
    <row r="80" spans="1:10" ht="36.75" customHeight="1" x14ac:dyDescent="0.2">
      <c r="A80" s="180"/>
      <c r="B80" s="185" t="s">
        <v>115</v>
      </c>
      <c r="C80" s="186" t="s">
        <v>116</v>
      </c>
      <c r="D80" s="187"/>
      <c r="E80" s="187"/>
      <c r="F80" s="194" t="s">
        <v>25</v>
      </c>
      <c r="G80" s="195"/>
      <c r="H80" s="195"/>
      <c r="I80" s="195">
        <f>'01 1 Pol'!G195</f>
        <v>0</v>
      </c>
      <c r="J80" s="191" t="str">
        <f>IF(I86=0,"",I80/I86*100)</f>
        <v/>
      </c>
    </row>
    <row r="81" spans="1:10" ht="36.75" customHeight="1" x14ac:dyDescent="0.2">
      <c r="A81" s="180"/>
      <c r="B81" s="185" t="s">
        <v>117</v>
      </c>
      <c r="C81" s="186" t="s">
        <v>118</v>
      </c>
      <c r="D81" s="187"/>
      <c r="E81" s="187"/>
      <c r="F81" s="194" t="s">
        <v>25</v>
      </c>
      <c r="G81" s="195"/>
      <c r="H81" s="195"/>
      <c r="I81" s="195">
        <f>'01 1 Pol'!G206</f>
        <v>0</v>
      </c>
      <c r="J81" s="191" t="str">
        <f>IF(I86=0,"",I81/I86*100)</f>
        <v/>
      </c>
    </row>
    <row r="82" spans="1:10" ht="36.75" customHeight="1" x14ac:dyDescent="0.2">
      <c r="A82" s="180"/>
      <c r="B82" s="185" t="s">
        <v>119</v>
      </c>
      <c r="C82" s="186" t="s">
        <v>120</v>
      </c>
      <c r="D82" s="187"/>
      <c r="E82" s="187"/>
      <c r="F82" s="194" t="s">
        <v>25</v>
      </c>
      <c r="G82" s="195"/>
      <c r="H82" s="195"/>
      <c r="I82" s="195">
        <f>'01 1 Pol'!G210</f>
        <v>0</v>
      </c>
      <c r="J82" s="191" t="str">
        <f>IF(I86=0,"",I82/I86*100)</f>
        <v/>
      </c>
    </row>
    <row r="83" spans="1:10" ht="36.75" customHeight="1" x14ac:dyDescent="0.2">
      <c r="A83" s="180"/>
      <c r="B83" s="185" t="s">
        <v>121</v>
      </c>
      <c r="C83" s="186" t="s">
        <v>122</v>
      </c>
      <c r="D83" s="187"/>
      <c r="E83" s="187"/>
      <c r="F83" s="194" t="s">
        <v>123</v>
      </c>
      <c r="G83" s="195"/>
      <c r="H83" s="195"/>
      <c r="I83" s="195">
        <f>'01 1 Pol'!G215</f>
        <v>0</v>
      </c>
      <c r="J83" s="191" t="str">
        <f>IF(I86=0,"",I83/I86*100)</f>
        <v/>
      </c>
    </row>
    <row r="84" spans="1:10" ht="36.75" customHeight="1" x14ac:dyDescent="0.2">
      <c r="A84" s="180"/>
      <c r="B84" s="185" t="s">
        <v>124</v>
      </c>
      <c r="C84" s="186" t="s">
        <v>27</v>
      </c>
      <c r="D84" s="187"/>
      <c r="E84" s="187"/>
      <c r="F84" s="194" t="s">
        <v>124</v>
      </c>
      <c r="G84" s="195"/>
      <c r="H84" s="195"/>
      <c r="I84" s="195">
        <f>'00 00 Naklady'!G8</f>
        <v>0</v>
      </c>
      <c r="J84" s="191" t="str">
        <f>IF(I86=0,"",I84/I86*100)</f>
        <v/>
      </c>
    </row>
    <row r="85" spans="1:10" ht="36.75" customHeight="1" x14ac:dyDescent="0.2">
      <c r="A85" s="180"/>
      <c r="B85" s="185" t="s">
        <v>125</v>
      </c>
      <c r="C85" s="186" t="s">
        <v>28</v>
      </c>
      <c r="D85" s="187"/>
      <c r="E85" s="187"/>
      <c r="F85" s="194" t="s">
        <v>125</v>
      </c>
      <c r="G85" s="195"/>
      <c r="H85" s="195"/>
      <c r="I85" s="195">
        <f>'00 00 Naklady'!G11</f>
        <v>0</v>
      </c>
      <c r="J85" s="191" t="str">
        <f>IF(I86=0,"",I85/I86*100)</f>
        <v/>
      </c>
    </row>
    <row r="86" spans="1:10" ht="25.5" customHeight="1" x14ac:dyDescent="0.2">
      <c r="A86" s="181"/>
      <c r="B86" s="188" t="s">
        <v>1</v>
      </c>
      <c r="C86" s="189"/>
      <c r="D86" s="190"/>
      <c r="E86" s="190"/>
      <c r="F86" s="196"/>
      <c r="G86" s="197"/>
      <c r="H86" s="197"/>
      <c r="I86" s="197">
        <f>SUM(I60:I85)</f>
        <v>0</v>
      </c>
      <c r="J86" s="192">
        <f>SUM(J60:J85)</f>
        <v>0</v>
      </c>
    </row>
    <row r="87" spans="1:10" x14ac:dyDescent="0.2">
      <c r="F87" s="135"/>
      <c r="G87" s="135"/>
      <c r="H87" s="135"/>
      <c r="I87" s="135"/>
      <c r="J87" s="193"/>
    </row>
    <row r="88" spans="1:10" x14ac:dyDescent="0.2">
      <c r="F88" s="135"/>
      <c r="G88" s="135"/>
      <c r="H88" s="135"/>
      <c r="I88" s="135"/>
      <c r="J88" s="193"/>
    </row>
    <row r="89" spans="1:10" x14ac:dyDescent="0.2">
      <c r="F89" s="135"/>
      <c r="G89" s="135"/>
      <c r="H89" s="135"/>
      <c r="I89" s="135"/>
      <c r="J89" s="193"/>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C81:E81"/>
    <mergeCell ref="C82:E82"/>
    <mergeCell ref="C83:E83"/>
    <mergeCell ref="C84:E84"/>
    <mergeCell ref="C85:E85"/>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61:E61"/>
    <mergeCell ref="C62:E62"/>
    <mergeCell ref="C63:E63"/>
    <mergeCell ref="C64:E64"/>
    <mergeCell ref="C65:E65"/>
    <mergeCell ref="C44:E44"/>
    <mergeCell ref="C45:E45"/>
    <mergeCell ref="B46:E46"/>
    <mergeCell ref="B52:J52"/>
    <mergeCell ref="C60:E6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126</v>
      </c>
      <c r="B1" s="199"/>
      <c r="C1" s="199"/>
      <c r="D1" s="199"/>
      <c r="E1" s="199"/>
      <c r="F1" s="199"/>
      <c r="G1" s="199"/>
      <c r="AG1" t="s">
        <v>127</v>
      </c>
    </row>
    <row r="2" spans="1:60" ht="24.95" customHeight="1" x14ac:dyDescent="0.2">
      <c r="A2" s="200" t="s">
        <v>7</v>
      </c>
      <c r="B2" s="49" t="s">
        <v>43</v>
      </c>
      <c r="C2" s="203" t="s">
        <v>44</v>
      </c>
      <c r="D2" s="201"/>
      <c r="E2" s="201"/>
      <c r="F2" s="201"/>
      <c r="G2" s="202"/>
      <c r="AG2" t="s">
        <v>128</v>
      </c>
    </row>
    <row r="3" spans="1:60" ht="24.95" customHeight="1" x14ac:dyDescent="0.2">
      <c r="A3" s="200" t="s">
        <v>8</v>
      </c>
      <c r="B3" s="49" t="s">
        <v>53</v>
      </c>
      <c r="C3" s="203" t="s">
        <v>54</v>
      </c>
      <c r="D3" s="201"/>
      <c r="E3" s="201"/>
      <c r="F3" s="201"/>
      <c r="G3" s="202"/>
      <c r="AC3" s="178" t="s">
        <v>129</v>
      </c>
      <c r="AG3" t="s">
        <v>130</v>
      </c>
    </row>
    <row r="4" spans="1:60" ht="24.95" customHeight="1" x14ac:dyDescent="0.2">
      <c r="A4" s="204" t="s">
        <v>9</v>
      </c>
      <c r="B4" s="205" t="s">
        <v>53</v>
      </c>
      <c r="C4" s="206" t="s">
        <v>54</v>
      </c>
      <c r="D4" s="207"/>
      <c r="E4" s="207"/>
      <c r="F4" s="207"/>
      <c r="G4" s="208"/>
      <c r="AG4" t="s">
        <v>131</v>
      </c>
    </row>
    <row r="5" spans="1:60" x14ac:dyDescent="0.2">
      <c r="D5" s="10"/>
    </row>
    <row r="6" spans="1:60" ht="38.25" x14ac:dyDescent="0.2">
      <c r="A6" s="210" t="s">
        <v>132</v>
      </c>
      <c r="B6" s="212" t="s">
        <v>133</v>
      </c>
      <c r="C6" s="212" t="s">
        <v>134</v>
      </c>
      <c r="D6" s="211" t="s">
        <v>135</v>
      </c>
      <c r="E6" s="210" t="s">
        <v>136</v>
      </c>
      <c r="F6" s="209" t="s">
        <v>137</v>
      </c>
      <c r="G6" s="210" t="s">
        <v>29</v>
      </c>
      <c r="H6" s="213" t="s">
        <v>30</v>
      </c>
      <c r="I6" s="213" t="s">
        <v>138</v>
      </c>
      <c r="J6" s="213" t="s">
        <v>31</v>
      </c>
      <c r="K6" s="213" t="s">
        <v>139</v>
      </c>
      <c r="L6" s="213" t="s">
        <v>140</v>
      </c>
      <c r="M6" s="213" t="s">
        <v>141</v>
      </c>
      <c r="N6" s="213" t="s">
        <v>142</v>
      </c>
      <c r="O6" s="213" t="s">
        <v>143</v>
      </c>
      <c r="P6" s="213" t="s">
        <v>144</v>
      </c>
      <c r="Q6" s="213" t="s">
        <v>145</v>
      </c>
      <c r="R6" s="213" t="s">
        <v>146</v>
      </c>
      <c r="S6" s="213" t="s">
        <v>147</v>
      </c>
      <c r="T6" s="213" t="s">
        <v>148</v>
      </c>
      <c r="U6" s="213" t="s">
        <v>149</v>
      </c>
      <c r="V6" s="213" t="s">
        <v>150</v>
      </c>
      <c r="W6" s="213" t="s">
        <v>151</v>
      </c>
      <c r="X6" s="213" t="s">
        <v>152</v>
      </c>
      <c r="Y6" s="213" t="s">
        <v>153</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154</v>
      </c>
      <c r="B8" s="230" t="s">
        <v>124</v>
      </c>
      <c r="C8" s="245" t="s">
        <v>27</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0</v>
      </c>
      <c r="W8" s="228"/>
      <c r="X8" s="228"/>
      <c r="Y8" s="228"/>
      <c r="AG8" t="s">
        <v>155</v>
      </c>
    </row>
    <row r="9" spans="1:60" outlineLevel="1" x14ac:dyDescent="0.2">
      <c r="A9" s="236">
        <v>1</v>
      </c>
      <c r="B9" s="237" t="s">
        <v>156</v>
      </c>
      <c r="C9" s="246" t="s">
        <v>157</v>
      </c>
      <c r="D9" s="238" t="s">
        <v>158</v>
      </c>
      <c r="E9" s="239">
        <v>1</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159</v>
      </c>
      <c r="T9" s="242" t="s">
        <v>160</v>
      </c>
      <c r="U9" s="224">
        <v>0</v>
      </c>
      <c r="V9" s="224">
        <f>ROUND(E9*U9,2)</f>
        <v>0</v>
      </c>
      <c r="W9" s="224"/>
      <c r="X9" s="224" t="s">
        <v>161</v>
      </c>
      <c r="Y9" s="224" t="s">
        <v>162</v>
      </c>
      <c r="Z9" s="214"/>
      <c r="AA9" s="214"/>
      <c r="AB9" s="214"/>
      <c r="AC9" s="214"/>
      <c r="AD9" s="214"/>
      <c r="AE9" s="214"/>
      <c r="AF9" s="214"/>
      <c r="AG9" s="214" t="s">
        <v>163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47" t="s">
        <v>164</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165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29" t="s">
        <v>154</v>
      </c>
      <c r="B11" s="230" t="s">
        <v>125</v>
      </c>
      <c r="C11" s="245" t="s">
        <v>28</v>
      </c>
      <c r="D11" s="231"/>
      <c r="E11" s="232"/>
      <c r="F11" s="233"/>
      <c r="G11" s="233">
        <f>SUMIF(AG12:AG21,"&lt;&gt;NOR",G12:G21)</f>
        <v>0</v>
      </c>
      <c r="H11" s="233"/>
      <c r="I11" s="233">
        <f>SUM(I12:I21)</f>
        <v>0</v>
      </c>
      <c r="J11" s="233"/>
      <c r="K11" s="233">
        <f>SUM(K12:K21)</f>
        <v>0</v>
      </c>
      <c r="L11" s="233"/>
      <c r="M11" s="233">
        <f>SUM(M12:M21)</f>
        <v>0</v>
      </c>
      <c r="N11" s="232"/>
      <c r="O11" s="232">
        <f>SUM(O12:O21)</f>
        <v>0</v>
      </c>
      <c r="P11" s="232"/>
      <c r="Q11" s="232">
        <f>SUM(Q12:Q21)</f>
        <v>0</v>
      </c>
      <c r="R11" s="233"/>
      <c r="S11" s="233"/>
      <c r="T11" s="234"/>
      <c r="U11" s="228"/>
      <c r="V11" s="228">
        <f>SUM(V12:V21)</f>
        <v>0</v>
      </c>
      <c r="W11" s="228"/>
      <c r="X11" s="228"/>
      <c r="Y11" s="228"/>
      <c r="AG11" t="s">
        <v>155</v>
      </c>
    </row>
    <row r="12" spans="1:60" outlineLevel="1" x14ac:dyDescent="0.2">
      <c r="A12" s="236">
        <v>2</v>
      </c>
      <c r="B12" s="237" t="s">
        <v>166</v>
      </c>
      <c r="C12" s="246" t="s">
        <v>167</v>
      </c>
      <c r="D12" s="238" t="s">
        <v>158</v>
      </c>
      <c r="E12" s="239">
        <v>1</v>
      </c>
      <c r="F12" s="240"/>
      <c r="G12" s="241">
        <f>ROUND(E12*F12,2)</f>
        <v>0</v>
      </c>
      <c r="H12" s="240"/>
      <c r="I12" s="241">
        <f>ROUND(E12*H12,2)</f>
        <v>0</v>
      </c>
      <c r="J12" s="240"/>
      <c r="K12" s="241">
        <f>ROUND(E12*J12,2)</f>
        <v>0</v>
      </c>
      <c r="L12" s="241">
        <v>15</v>
      </c>
      <c r="M12" s="241">
        <f>G12*(1+L12/100)</f>
        <v>0</v>
      </c>
      <c r="N12" s="239">
        <v>0</v>
      </c>
      <c r="O12" s="239">
        <f>ROUND(E12*N12,2)</f>
        <v>0</v>
      </c>
      <c r="P12" s="239">
        <v>0</v>
      </c>
      <c r="Q12" s="239">
        <f>ROUND(E12*P12,2)</f>
        <v>0</v>
      </c>
      <c r="R12" s="241"/>
      <c r="S12" s="241" t="s">
        <v>159</v>
      </c>
      <c r="T12" s="242" t="s">
        <v>160</v>
      </c>
      <c r="U12" s="224">
        <v>0</v>
      </c>
      <c r="V12" s="224">
        <f>ROUND(E12*U12,2)</f>
        <v>0</v>
      </c>
      <c r="W12" s="224"/>
      <c r="X12" s="224" t="s">
        <v>161</v>
      </c>
      <c r="Y12" s="224" t="s">
        <v>162</v>
      </c>
      <c r="Z12" s="214"/>
      <c r="AA12" s="214"/>
      <c r="AB12" s="214"/>
      <c r="AC12" s="214"/>
      <c r="AD12" s="214"/>
      <c r="AE12" s="214"/>
      <c r="AF12" s="214"/>
      <c r="AG12" s="214" t="s">
        <v>168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2" x14ac:dyDescent="0.2">
      <c r="A13" s="221"/>
      <c r="B13" s="222"/>
      <c r="C13" s="247" t="s">
        <v>169</v>
      </c>
      <c r="D13" s="243"/>
      <c r="E13" s="243"/>
      <c r="F13" s="243"/>
      <c r="G13" s="243"/>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165</v>
      </c>
      <c r="AH13" s="214"/>
      <c r="AI13" s="214"/>
      <c r="AJ13" s="214"/>
      <c r="AK13" s="214"/>
      <c r="AL13" s="214"/>
      <c r="AM13" s="214"/>
      <c r="AN13" s="214"/>
      <c r="AO13" s="214"/>
      <c r="AP13" s="214"/>
      <c r="AQ13" s="214"/>
      <c r="AR13" s="214"/>
      <c r="AS13" s="214"/>
      <c r="AT13" s="214"/>
      <c r="AU13" s="214"/>
      <c r="AV13" s="214"/>
      <c r="AW13" s="214"/>
      <c r="AX13" s="214"/>
      <c r="AY13" s="214"/>
      <c r="AZ13" s="214"/>
      <c r="BA13" s="244" t="str">
        <f>C13</f>
        <v>Náklady a poplatky spojené s užíváním veřejných ploch a prostranství, pokud jsou stavebními pracemi nebo souvisejícími činnostmi dotčeny, a to včetně užívání ploch v souvislosti s uložením stavebního materiálu nebo stavebního odpadu.</v>
      </c>
      <c r="BB13" s="214"/>
      <c r="BC13" s="214"/>
      <c r="BD13" s="214"/>
      <c r="BE13" s="214"/>
      <c r="BF13" s="214"/>
      <c r="BG13" s="214"/>
      <c r="BH13" s="214"/>
    </row>
    <row r="14" spans="1:60" outlineLevel="1" x14ac:dyDescent="0.2">
      <c r="A14" s="236">
        <v>3</v>
      </c>
      <c r="B14" s="237" t="s">
        <v>170</v>
      </c>
      <c r="C14" s="246" t="s">
        <v>171</v>
      </c>
      <c r="D14" s="238" t="s">
        <v>158</v>
      </c>
      <c r="E14" s="239">
        <v>1</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c r="S14" s="241" t="s">
        <v>159</v>
      </c>
      <c r="T14" s="242" t="s">
        <v>160</v>
      </c>
      <c r="U14" s="224">
        <v>0</v>
      </c>
      <c r="V14" s="224">
        <f>ROUND(E14*U14,2)</f>
        <v>0</v>
      </c>
      <c r="W14" s="224"/>
      <c r="X14" s="224" t="s">
        <v>161</v>
      </c>
      <c r="Y14" s="224" t="s">
        <v>162</v>
      </c>
      <c r="Z14" s="214"/>
      <c r="AA14" s="214"/>
      <c r="AB14" s="214"/>
      <c r="AC14" s="214"/>
      <c r="AD14" s="214"/>
      <c r="AE14" s="214"/>
      <c r="AF14" s="214"/>
      <c r="AG14" s="214" t="s">
        <v>172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47" t="s">
        <v>173</v>
      </c>
      <c r="D15" s="243"/>
      <c r="E15" s="243"/>
      <c r="F15" s="243"/>
      <c r="G15" s="243"/>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165</v>
      </c>
      <c r="AH15" s="214"/>
      <c r="AI15" s="214"/>
      <c r="AJ15" s="214"/>
      <c r="AK15" s="214"/>
      <c r="AL15" s="214"/>
      <c r="AM15" s="214"/>
      <c r="AN15" s="214"/>
      <c r="AO15" s="214"/>
      <c r="AP15" s="214"/>
      <c r="AQ15" s="214"/>
      <c r="AR15" s="214"/>
      <c r="AS15" s="214"/>
      <c r="AT15" s="214"/>
      <c r="AU15" s="214"/>
      <c r="AV15" s="214"/>
      <c r="AW15" s="214"/>
      <c r="AX15" s="214"/>
      <c r="AY15" s="214"/>
      <c r="AZ15" s="214"/>
      <c r="BA15" s="244" t="str">
        <f>C15</f>
        <v>Náklady na vyhotovení dokumentace skutečného provedení stavby a její předání objednateli v požadované formě a požadovaném počtu.</v>
      </c>
      <c r="BB15" s="214"/>
      <c r="BC15" s="214"/>
      <c r="BD15" s="214"/>
      <c r="BE15" s="214"/>
      <c r="BF15" s="214"/>
      <c r="BG15" s="214"/>
      <c r="BH15" s="214"/>
    </row>
    <row r="16" spans="1:60" outlineLevel="1" x14ac:dyDescent="0.2">
      <c r="A16" s="236">
        <v>4</v>
      </c>
      <c r="B16" s="237" t="s">
        <v>174</v>
      </c>
      <c r="C16" s="246" t="s">
        <v>175</v>
      </c>
      <c r="D16" s="238" t="s">
        <v>158</v>
      </c>
      <c r="E16" s="239">
        <v>1</v>
      </c>
      <c r="F16" s="240"/>
      <c r="G16" s="241">
        <f>ROUND(E16*F16,2)</f>
        <v>0</v>
      </c>
      <c r="H16" s="240"/>
      <c r="I16" s="241">
        <f>ROUND(E16*H16,2)</f>
        <v>0</v>
      </c>
      <c r="J16" s="240"/>
      <c r="K16" s="241">
        <f>ROUND(E16*J16,2)</f>
        <v>0</v>
      </c>
      <c r="L16" s="241">
        <v>15</v>
      </c>
      <c r="M16" s="241">
        <f>G16*(1+L16/100)</f>
        <v>0</v>
      </c>
      <c r="N16" s="239">
        <v>0</v>
      </c>
      <c r="O16" s="239">
        <f>ROUND(E16*N16,2)</f>
        <v>0</v>
      </c>
      <c r="P16" s="239">
        <v>0</v>
      </c>
      <c r="Q16" s="239">
        <f>ROUND(E16*P16,2)</f>
        <v>0</v>
      </c>
      <c r="R16" s="241"/>
      <c r="S16" s="241" t="s">
        <v>159</v>
      </c>
      <c r="T16" s="242" t="s">
        <v>160</v>
      </c>
      <c r="U16" s="224">
        <v>0</v>
      </c>
      <c r="V16" s="224">
        <f>ROUND(E16*U16,2)</f>
        <v>0</v>
      </c>
      <c r="W16" s="224"/>
      <c r="X16" s="224" t="s">
        <v>161</v>
      </c>
      <c r="Y16" s="224" t="s">
        <v>162</v>
      </c>
      <c r="Z16" s="214"/>
      <c r="AA16" s="214"/>
      <c r="AB16" s="214"/>
      <c r="AC16" s="214"/>
      <c r="AD16" s="214"/>
      <c r="AE16" s="214"/>
      <c r="AF16" s="214"/>
      <c r="AG16" s="214" t="s">
        <v>163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47" t="s">
        <v>176</v>
      </c>
      <c r="D17" s="243"/>
      <c r="E17" s="243"/>
      <c r="F17" s="243"/>
      <c r="G17" s="243"/>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165</v>
      </c>
      <c r="AH17" s="214"/>
      <c r="AI17" s="214"/>
      <c r="AJ17" s="214"/>
      <c r="AK17" s="214"/>
      <c r="AL17" s="214"/>
      <c r="AM17" s="214"/>
      <c r="AN17" s="214"/>
      <c r="AO17" s="214"/>
      <c r="AP17" s="214"/>
      <c r="AQ17" s="214"/>
      <c r="AR17" s="214"/>
      <c r="AS17" s="214"/>
      <c r="AT17" s="214"/>
      <c r="AU17" s="214"/>
      <c r="AV17" s="214"/>
      <c r="AW17" s="214"/>
      <c r="AX17" s="214"/>
      <c r="AY17" s="214"/>
      <c r="AZ17" s="214"/>
      <c r="BA17" s="244" t="str">
        <f>C17</f>
        <v>Náklady na provedení skutečného zaměření stavby v rozsahu nezbytném pro zápis změny do katastru nemovitostí.</v>
      </c>
      <c r="BB17" s="214"/>
      <c r="BC17" s="214"/>
      <c r="BD17" s="214"/>
      <c r="BE17" s="214"/>
      <c r="BF17" s="214"/>
      <c r="BG17" s="214"/>
      <c r="BH17" s="214"/>
    </row>
    <row r="18" spans="1:60" outlineLevel="1" x14ac:dyDescent="0.2">
      <c r="A18" s="236">
        <v>5</v>
      </c>
      <c r="B18" s="237" t="s">
        <v>177</v>
      </c>
      <c r="C18" s="246" t="s">
        <v>178</v>
      </c>
      <c r="D18" s="238" t="s">
        <v>158</v>
      </c>
      <c r="E18" s="239">
        <v>1</v>
      </c>
      <c r="F18" s="240"/>
      <c r="G18" s="241">
        <f>ROUND(E18*F18,2)</f>
        <v>0</v>
      </c>
      <c r="H18" s="240"/>
      <c r="I18" s="241">
        <f>ROUND(E18*H18,2)</f>
        <v>0</v>
      </c>
      <c r="J18" s="240"/>
      <c r="K18" s="241">
        <f>ROUND(E18*J18,2)</f>
        <v>0</v>
      </c>
      <c r="L18" s="241">
        <v>15</v>
      </c>
      <c r="M18" s="241">
        <f>G18*(1+L18/100)</f>
        <v>0</v>
      </c>
      <c r="N18" s="239">
        <v>0</v>
      </c>
      <c r="O18" s="239">
        <f>ROUND(E18*N18,2)</f>
        <v>0</v>
      </c>
      <c r="P18" s="239">
        <v>0</v>
      </c>
      <c r="Q18" s="239">
        <f>ROUND(E18*P18,2)</f>
        <v>0</v>
      </c>
      <c r="R18" s="241"/>
      <c r="S18" s="241" t="s">
        <v>179</v>
      </c>
      <c r="T18" s="242" t="s">
        <v>160</v>
      </c>
      <c r="U18" s="224">
        <v>0</v>
      </c>
      <c r="V18" s="224">
        <f>ROUND(E18*U18,2)</f>
        <v>0</v>
      </c>
      <c r="W18" s="224"/>
      <c r="X18" s="224" t="s">
        <v>161</v>
      </c>
      <c r="Y18" s="224" t="s">
        <v>162</v>
      </c>
      <c r="Z18" s="214"/>
      <c r="AA18" s="214"/>
      <c r="AB18" s="214"/>
      <c r="AC18" s="214"/>
      <c r="AD18" s="214"/>
      <c r="AE18" s="214"/>
      <c r="AF18" s="214"/>
      <c r="AG18" s="214" t="s">
        <v>163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47" t="s">
        <v>180</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165</v>
      </c>
      <c r="AH19" s="214"/>
      <c r="AI19" s="214"/>
      <c r="AJ19" s="214"/>
      <c r="AK19" s="214"/>
      <c r="AL19" s="214"/>
      <c r="AM19" s="214"/>
      <c r="AN19" s="214"/>
      <c r="AO19" s="214"/>
      <c r="AP19" s="214"/>
      <c r="AQ19" s="214"/>
      <c r="AR19" s="214"/>
      <c r="AS19" s="214"/>
      <c r="AT19" s="214"/>
      <c r="AU19" s="214"/>
      <c r="AV19" s="214"/>
      <c r="AW19" s="214"/>
      <c r="AX19" s="214"/>
      <c r="AY19" s="214"/>
      <c r="AZ19" s="214"/>
      <c r="BA19" s="244" t="str">
        <f>C19</f>
        <v>Náklady spojené s vypracováním projektové dokumentace, většinou v obsahu a rozsahu projektové dokumentace pro provádění stavby, ale mohou zde být obsaženy i náklady na jiné stupně projektové dokumentace, pokud jsou součástí požadavků objednatele.</v>
      </c>
      <c r="BB19" s="214"/>
      <c r="BC19" s="214"/>
      <c r="BD19" s="214"/>
      <c r="BE19" s="214"/>
      <c r="BF19" s="214"/>
      <c r="BG19" s="214"/>
      <c r="BH19" s="214"/>
    </row>
    <row r="20" spans="1:60" outlineLevel="1" x14ac:dyDescent="0.2">
      <c r="A20" s="236">
        <v>6</v>
      </c>
      <c r="B20" s="237" t="s">
        <v>181</v>
      </c>
      <c r="C20" s="246" t="s">
        <v>182</v>
      </c>
      <c r="D20" s="238" t="s">
        <v>158</v>
      </c>
      <c r="E20" s="239">
        <v>1</v>
      </c>
      <c r="F20" s="240"/>
      <c r="G20" s="241">
        <f>ROUND(E20*F20,2)</f>
        <v>0</v>
      </c>
      <c r="H20" s="240"/>
      <c r="I20" s="241">
        <f>ROUND(E20*H20,2)</f>
        <v>0</v>
      </c>
      <c r="J20" s="240"/>
      <c r="K20" s="241">
        <f>ROUND(E20*J20,2)</f>
        <v>0</v>
      </c>
      <c r="L20" s="241">
        <v>15</v>
      </c>
      <c r="M20" s="241">
        <f>G20*(1+L20/100)</f>
        <v>0</v>
      </c>
      <c r="N20" s="239">
        <v>0</v>
      </c>
      <c r="O20" s="239">
        <f>ROUND(E20*N20,2)</f>
        <v>0</v>
      </c>
      <c r="P20" s="239">
        <v>0</v>
      </c>
      <c r="Q20" s="239">
        <f>ROUND(E20*P20,2)</f>
        <v>0</v>
      </c>
      <c r="R20" s="241"/>
      <c r="S20" s="241" t="s">
        <v>179</v>
      </c>
      <c r="T20" s="242" t="s">
        <v>160</v>
      </c>
      <c r="U20" s="224">
        <v>0</v>
      </c>
      <c r="V20" s="224">
        <f>ROUND(E20*U20,2)</f>
        <v>0</v>
      </c>
      <c r="W20" s="224"/>
      <c r="X20" s="224" t="s">
        <v>161</v>
      </c>
      <c r="Y20" s="224" t="s">
        <v>162</v>
      </c>
      <c r="Z20" s="214"/>
      <c r="AA20" s="214"/>
      <c r="AB20" s="214"/>
      <c r="AC20" s="214"/>
      <c r="AD20" s="214"/>
      <c r="AE20" s="214"/>
      <c r="AF20" s="214"/>
      <c r="AG20" s="214" t="s">
        <v>172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47" t="s">
        <v>183</v>
      </c>
      <c r="D21" s="243"/>
      <c r="E21" s="243"/>
      <c r="F21" s="243"/>
      <c r="G21" s="243"/>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165</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
      <c r="A22" s="3"/>
      <c r="B22" s="4"/>
      <c r="C22" s="248"/>
      <c r="D22" s="6"/>
      <c r="E22" s="3"/>
      <c r="F22" s="3"/>
      <c r="G22" s="3"/>
      <c r="H22" s="3"/>
      <c r="I22" s="3"/>
      <c r="J22" s="3"/>
      <c r="K22" s="3"/>
      <c r="L22" s="3"/>
      <c r="M22" s="3"/>
      <c r="N22" s="3"/>
      <c r="O22" s="3"/>
      <c r="P22" s="3"/>
      <c r="Q22" s="3"/>
      <c r="R22" s="3"/>
      <c r="S22" s="3"/>
      <c r="T22" s="3"/>
      <c r="U22" s="3"/>
      <c r="V22" s="3"/>
      <c r="W22" s="3"/>
      <c r="X22" s="3"/>
      <c r="Y22" s="3"/>
      <c r="AE22">
        <v>15</v>
      </c>
      <c r="AF22">
        <v>21</v>
      </c>
      <c r="AG22" t="s">
        <v>140</v>
      </c>
    </row>
    <row r="23" spans="1:60" x14ac:dyDescent="0.2">
      <c r="A23" s="217"/>
      <c r="B23" s="218" t="s">
        <v>29</v>
      </c>
      <c r="C23" s="249"/>
      <c r="D23" s="219"/>
      <c r="E23" s="220"/>
      <c r="F23" s="220"/>
      <c r="G23" s="235">
        <f>G8+G11</f>
        <v>0</v>
      </c>
      <c r="H23" s="3"/>
      <c r="I23" s="3"/>
      <c r="J23" s="3"/>
      <c r="K23" s="3"/>
      <c r="L23" s="3"/>
      <c r="M23" s="3"/>
      <c r="N23" s="3"/>
      <c r="O23" s="3"/>
      <c r="P23" s="3"/>
      <c r="Q23" s="3"/>
      <c r="R23" s="3"/>
      <c r="S23" s="3"/>
      <c r="T23" s="3"/>
      <c r="U23" s="3"/>
      <c r="V23" s="3"/>
      <c r="W23" s="3"/>
      <c r="X23" s="3"/>
      <c r="Y23" s="3"/>
      <c r="AE23">
        <f>SUMIF(L7:L21,AE22,G7:G21)</f>
        <v>0</v>
      </c>
      <c r="AF23">
        <f>SUMIF(L7:L21,AF22,G7:G21)</f>
        <v>0</v>
      </c>
      <c r="AG23" t="s">
        <v>184</v>
      </c>
    </row>
    <row r="24" spans="1:60" x14ac:dyDescent="0.2">
      <c r="C24" s="250"/>
      <c r="D24" s="10"/>
      <c r="AG24" t="s">
        <v>185</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0">
    <mergeCell ref="C15:G15"/>
    <mergeCell ref="C17:G17"/>
    <mergeCell ref="C19:G19"/>
    <mergeCell ref="C21:G2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01"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186</v>
      </c>
      <c r="B1" s="199"/>
      <c r="C1" s="199"/>
      <c r="D1" s="199"/>
      <c r="E1" s="199"/>
      <c r="F1" s="199"/>
      <c r="G1" s="199"/>
      <c r="AG1" t="s">
        <v>127</v>
      </c>
    </row>
    <row r="2" spans="1:60" ht="24.95" customHeight="1" x14ac:dyDescent="0.2">
      <c r="A2" s="200" t="s">
        <v>7</v>
      </c>
      <c r="B2" s="49" t="s">
        <v>43</v>
      </c>
      <c r="C2" s="203" t="s">
        <v>44</v>
      </c>
      <c r="D2" s="201"/>
      <c r="E2" s="201"/>
      <c r="F2" s="201"/>
      <c r="G2" s="202"/>
      <c r="AG2" t="s">
        <v>128</v>
      </c>
    </row>
    <row r="3" spans="1:60" ht="24.95" customHeight="1" x14ac:dyDescent="0.2">
      <c r="A3" s="200" t="s">
        <v>8</v>
      </c>
      <c r="B3" s="49" t="s">
        <v>56</v>
      </c>
      <c r="C3" s="203" t="s">
        <v>57</v>
      </c>
      <c r="D3" s="201"/>
      <c r="E3" s="201"/>
      <c r="F3" s="201"/>
      <c r="G3" s="202"/>
      <c r="AC3" s="178" t="s">
        <v>128</v>
      </c>
      <c r="AG3" t="s">
        <v>130</v>
      </c>
    </row>
    <row r="4" spans="1:60" ht="24.95" customHeight="1" x14ac:dyDescent="0.2">
      <c r="A4" s="204" t="s">
        <v>9</v>
      </c>
      <c r="B4" s="205" t="s">
        <v>58</v>
      </c>
      <c r="C4" s="206" t="s">
        <v>59</v>
      </c>
      <c r="D4" s="207"/>
      <c r="E4" s="207"/>
      <c r="F4" s="207"/>
      <c r="G4" s="208"/>
      <c r="AG4" t="s">
        <v>131</v>
      </c>
    </row>
    <row r="5" spans="1:60" x14ac:dyDescent="0.2">
      <c r="D5" s="10"/>
    </row>
    <row r="6" spans="1:60" ht="38.25" x14ac:dyDescent="0.2">
      <c r="A6" s="210" t="s">
        <v>132</v>
      </c>
      <c r="B6" s="212" t="s">
        <v>133</v>
      </c>
      <c r="C6" s="212" t="s">
        <v>134</v>
      </c>
      <c r="D6" s="211" t="s">
        <v>135</v>
      </c>
      <c r="E6" s="210" t="s">
        <v>136</v>
      </c>
      <c r="F6" s="209" t="s">
        <v>137</v>
      </c>
      <c r="G6" s="210" t="s">
        <v>29</v>
      </c>
      <c r="H6" s="213" t="s">
        <v>30</v>
      </c>
      <c r="I6" s="213" t="s">
        <v>138</v>
      </c>
      <c r="J6" s="213" t="s">
        <v>31</v>
      </c>
      <c r="K6" s="213" t="s">
        <v>139</v>
      </c>
      <c r="L6" s="213" t="s">
        <v>140</v>
      </c>
      <c r="M6" s="213" t="s">
        <v>141</v>
      </c>
      <c r="N6" s="213" t="s">
        <v>142</v>
      </c>
      <c r="O6" s="213" t="s">
        <v>143</v>
      </c>
      <c r="P6" s="213" t="s">
        <v>144</v>
      </c>
      <c r="Q6" s="213" t="s">
        <v>145</v>
      </c>
      <c r="R6" s="213" t="s">
        <v>146</v>
      </c>
      <c r="S6" s="213" t="s">
        <v>147</v>
      </c>
      <c r="T6" s="213" t="s">
        <v>148</v>
      </c>
      <c r="U6" s="213" t="s">
        <v>149</v>
      </c>
      <c r="V6" s="213" t="s">
        <v>150</v>
      </c>
      <c r="W6" s="213" t="s">
        <v>151</v>
      </c>
      <c r="X6" s="213" t="s">
        <v>152</v>
      </c>
      <c r="Y6" s="213" t="s">
        <v>153</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154</v>
      </c>
      <c r="B8" s="230" t="s">
        <v>75</v>
      </c>
      <c r="C8" s="245" t="s">
        <v>76</v>
      </c>
      <c r="D8" s="231"/>
      <c r="E8" s="232"/>
      <c r="F8" s="233"/>
      <c r="G8" s="233">
        <f>SUMIF(AG9:AG10,"&lt;&gt;NOR",G9:G10)</f>
        <v>0</v>
      </c>
      <c r="H8" s="233"/>
      <c r="I8" s="233">
        <f>SUM(I9:I10)</f>
        <v>0</v>
      </c>
      <c r="J8" s="233"/>
      <c r="K8" s="233">
        <f>SUM(K9:K10)</f>
        <v>0</v>
      </c>
      <c r="L8" s="233"/>
      <c r="M8" s="233">
        <f>SUM(M9:M10)</f>
        <v>0</v>
      </c>
      <c r="N8" s="232"/>
      <c r="O8" s="232">
        <f>SUM(O9:O10)</f>
        <v>0</v>
      </c>
      <c r="P8" s="232"/>
      <c r="Q8" s="232">
        <f>SUM(Q9:Q10)</f>
        <v>1.1100000000000001</v>
      </c>
      <c r="R8" s="233"/>
      <c r="S8" s="233"/>
      <c r="T8" s="234"/>
      <c r="U8" s="228"/>
      <c r="V8" s="228">
        <f>SUM(V9:V10)</f>
        <v>1.92</v>
      </c>
      <c r="W8" s="228"/>
      <c r="X8" s="228"/>
      <c r="Y8" s="228"/>
      <c r="AG8" t="s">
        <v>155</v>
      </c>
    </row>
    <row r="9" spans="1:60" ht="22.5" outlineLevel="1" x14ac:dyDescent="0.2">
      <c r="A9" s="236">
        <v>1</v>
      </c>
      <c r="B9" s="237" t="s">
        <v>187</v>
      </c>
      <c r="C9" s="246" t="s">
        <v>188</v>
      </c>
      <c r="D9" s="238" t="s">
        <v>189</v>
      </c>
      <c r="E9" s="239">
        <v>5.0613999999999999</v>
      </c>
      <c r="F9" s="240"/>
      <c r="G9" s="241">
        <f>ROUND(E9*F9,2)</f>
        <v>0</v>
      </c>
      <c r="H9" s="240"/>
      <c r="I9" s="241">
        <f>ROUND(E9*H9,2)</f>
        <v>0</v>
      </c>
      <c r="J9" s="240"/>
      <c r="K9" s="241">
        <f>ROUND(E9*J9,2)</f>
        <v>0</v>
      </c>
      <c r="L9" s="241">
        <v>15</v>
      </c>
      <c r="M9" s="241">
        <f>G9*(1+L9/100)</f>
        <v>0</v>
      </c>
      <c r="N9" s="239">
        <v>0</v>
      </c>
      <c r="O9" s="239">
        <f>ROUND(E9*N9,2)</f>
        <v>0</v>
      </c>
      <c r="P9" s="239">
        <v>0.22</v>
      </c>
      <c r="Q9" s="239">
        <f>ROUND(E9*P9,2)</f>
        <v>1.1100000000000001</v>
      </c>
      <c r="R9" s="241" t="s">
        <v>190</v>
      </c>
      <c r="S9" s="241" t="s">
        <v>159</v>
      </c>
      <c r="T9" s="242" t="s">
        <v>159</v>
      </c>
      <c r="U9" s="224">
        <v>0.38</v>
      </c>
      <c r="V9" s="224">
        <f>ROUND(E9*U9,2)</f>
        <v>1.92</v>
      </c>
      <c r="W9" s="224"/>
      <c r="X9" s="224" t="s">
        <v>191</v>
      </c>
      <c r="Y9" s="224" t="s">
        <v>162</v>
      </c>
      <c r="Z9" s="214"/>
      <c r="AA9" s="214"/>
      <c r="AB9" s="214"/>
      <c r="AC9" s="214"/>
      <c r="AD9" s="214"/>
      <c r="AE9" s="214"/>
      <c r="AF9" s="214"/>
      <c r="AG9" s="214" t="s">
        <v>192</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2" t="s">
        <v>193</v>
      </c>
      <c r="D10" s="251"/>
      <c r="E10" s="252">
        <v>5.0613999999999999</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194</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29" t="s">
        <v>154</v>
      </c>
      <c r="B11" s="230" t="s">
        <v>79</v>
      </c>
      <c r="C11" s="245" t="s">
        <v>80</v>
      </c>
      <c r="D11" s="231"/>
      <c r="E11" s="232"/>
      <c r="F11" s="233"/>
      <c r="G11" s="233">
        <f>SUMIF(AG12:AG21,"&lt;&gt;NOR",G12:G21)</f>
        <v>0</v>
      </c>
      <c r="H11" s="233"/>
      <c r="I11" s="233">
        <f>SUM(I12:I21)</f>
        <v>0</v>
      </c>
      <c r="J11" s="233"/>
      <c r="K11" s="233">
        <f>SUM(K12:K21)</f>
        <v>0</v>
      </c>
      <c r="L11" s="233"/>
      <c r="M11" s="233">
        <f>SUM(M12:M21)</f>
        <v>0</v>
      </c>
      <c r="N11" s="232"/>
      <c r="O11" s="232">
        <f>SUM(O12:O21)</f>
        <v>1.08</v>
      </c>
      <c r="P11" s="232"/>
      <c r="Q11" s="232">
        <f>SUM(Q12:Q21)</f>
        <v>0</v>
      </c>
      <c r="R11" s="233"/>
      <c r="S11" s="233"/>
      <c r="T11" s="234"/>
      <c r="U11" s="228"/>
      <c r="V11" s="228">
        <f>SUM(V12:V21)</f>
        <v>5.8900000000000006</v>
      </c>
      <c r="W11" s="228"/>
      <c r="X11" s="228"/>
      <c r="Y11" s="228"/>
      <c r="AG11" t="s">
        <v>155</v>
      </c>
    </row>
    <row r="12" spans="1:60" outlineLevel="1" x14ac:dyDescent="0.2">
      <c r="A12" s="236">
        <v>2</v>
      </c>
      <c r="B12" s="237" t="s">
        <v>195</v>
      </c>
      <c r="C12" s="246" t="s">
        <v>196</v>
      </c>
      <c r="D12" s="238" t="s">
        <v>189</v>
      </c>
      <c r="E12" s="239">
        <v>3.2143999999999999</v>
      </c>
      <c r="F12" s="240"/>
      <c r="G12" s="241">
        <f>ROUND(E12*F12,2)</f>
        <v>0</v>
      </c>
      <c r="H12" s="240"/>
      <c r="I12" s="241">
        <f>ROUND(E12*H12,2)</f>
        <v>0</v>
      </c>
      <c r="J12" s="240"/>
      <c r="K12" s="241">
        <f>ROUND(E12*J12,2)</f>
        <v>0</v>
      </c>
      <c r="L12" s="241">
        <v>15</v>
      </c>
      <c r="M12" s="241">
        <f>G12*(1+L12/100)</f>
        <v>0</v>
      </c>
      <c r="N12" s="239">
        <v>0.15931000000000001</v>
      </c>
      <c r="O12" s="239">
        <f>ROUND(E12*N12,2)</f>
        <v>0.51</v>
      </c>
      <c r="P12" s="239">
        <v>0</v>
      </c>
      <c r="Q12" s="239">
        <f>ROUND(E12*P12,2)</f>
        <v>0</v>
      </c>
      <c r="R12" s="241" t="s">
        <v>197</v>
      </c>
      <c r="S12" s="241" t="s">
        <v>159</v>
      </c>
      <c r="T12" s="242" t="s">
        <v>159</v>
      </c>
      <c r="U12" s="224">
        <v>0.7</v>
      </c>
      <c r="V12" s="224">
        <f>ROUND(E12*U12,2)</f>
        <v>2.25</v>
      </c>
      <c r="W12" s="224"/>
      <c r="X12" s="224" t="s">
        <v>191</v>
      </c>
      <c r="Y12" s="224" t="s">
        <v>162</v>
      </c>
      <c r="Z12" s="214"/>
      <c r="AA12" s="214"/>
      <c r="AB12" s="214"/>
      <c r="AC12" s="214"/>
      <c r="AD12" s="214"/>
      <c r="AE12" s="214"/>
      <c r="AF12" s="214"/>
      <c r="AG12" s="214" t="s">
        <v>192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3" t="s">
        <v>198</v>
      </c>
      <c r="D13" s="253"/>
      <c r="E13" s="253"/>
      <c r="F13" s="253"/>
      <c r="G13" s="253"/>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199</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2" t="s">
        <v>200</v>
      </c>
      <c r="D14" s="251"/>
      <c r="E14" s="252">
        <v>3.2143999999999999</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194</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6">
        <v>3</v>
      </c>
      <c r="B15" s="237" t="s">
        <v>201</v>
      </c>
      <c r="C15" s="246" t="s">
        <v>202</v>
      </c>
      <c r="D15" s="238" t="s">
        <v>203</v>
      </c>
      <c r="E15" s="239">
        <v>1</v>
      </c>
      <c r="F15" s="240"/>
      <c r="G15" s="241">
        <f>ROUND(E15*F15,2)</f>
        <v>0</v>
      </c>
      <c r="H15" s="240"/>
      <c r="I15" s="241">
        <f>ROUND(E15*H15,2)</f>
        <v>0</v>
      </c>
      <c r="J15" s="240"/>
      <c r="K15" s="241">
        <f>ROUND(E15*J15,2)</f>
        <v>0</v>
      </c>
      <c r="L15" s="241">
        <v>15</v>
      </c>
      <c r="M15" s="241">
        <f>G15*(1+L15/100)</f>
        <v>0</v>
      </c>
      <c r="N15" s="239">
        <v>0.34484999999999999</v>
      </c>
      <c r="O15" s="239">
        <f>ROUND(E15*N15,2)</f>
        <v>0.34</v>
      </c>
      <c r="P15" s="239">
        <v>0</v>
      </c>
      <c r="Q15" s="239">
        <f>ROUND(E15*P15,2)</f>
        <v>0</v>
      </c>
      <c r="R15" s="241" t="s">
        <v>204</v>
      </c>
      <c r="S15" s="241" t="s">
        <v>159</v>
      </c>
      <c r="T15" s="242" t="s">
        <v>159</v>
      </c>
      <c r="U15" s="224">
        <v>1.1120000000000001</v>
      </c>
      <c r="V15" s="224">
        <f>ROUND(E15*U15,2)</f>
        <v>1.1100000000000001</v>
      </c>
      <c r="W15" s="224"/>
      <c r="X15" s="224" t="s">
        <v>191</v>
      </c>
      <c r="Y15" s="224" t="s">
        <v>162</v>
      </c>
      <c r="Z15" s="214"/>
      <c r="AA15" s="214"/>
      <c r="AB15" s="214"/>
      <c r="AC15" s="214"/>
      <c r="AD15" s="214"/>
      <c r="AE15" s="214"/>
      <c r="AF15" s="214"/>
      <c r="AG15" s="214" t="s">
        <v>192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3" t="s">
        <v>205</v>
      </c>
      <c r="D16" s="253"/>
      <c r="E16" s="253"/>
      <c r="F16" s="253"/>
      <c r="G16" s="253"/>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199</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2" t="s">
        <v>206</v>
      </c>
      <c r="D17" s="251"/>
      <c r="E17" s="252">
        <v>1</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194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6">
        <v>4</v>
      </c>
      <c r="B18" s="237" t="s">
        <v>207</v>
      </c>
      <c r="C18" s="246" t="s">
        <v>208</v>
      </c>
      <c r="D18" s="238" t="s">
        <v>189</v>
      </c>
      <c r="E18" s="239">
        <v>6.18</v>
      </c>
      <c r="F18" s="240"/>
      <c r="G18" s="241">
        <f>ROUND(E18*F18,2)</f>
        <v>0</v>
      </c>
      <c r="H18" s="240"/>
      <c r="I18" s="241">
        <f>ROUND(E18*H18,2)</f>
        <v>0</v>
      </c>
      <c r="J18" s="240"/>
      <c r="K18" s="241">
        <f>ROUND(E18*J18,2)</f>
        <v>0</v>
      </c>
      <c r="L18" s="241">
        <v>15</v>
      </c>
      <c r="M18" s="241">
        <f>G18*(1+L18/100)</f>
        <v>0</v>
      </c>
      <c r="N18" s="239">
        <v>3.7670000000000002E-2</v>
      </c>
      <c r="O18" s="239">
        <f>ROUND(E18*N18,2)</f>
        <v>0.23</v>
      </c>
      <c r="P18" s="239">
        <v>0</v>
      </c>
      <c r="Q18" s="239">
        <f>ROUND(E18*P18,2)</f>
        <v>0</v>
      </c>
      <c r="R18" s="241" t="s">
        <v>204</v>
      </c>
      <c r="S18" s="241" t="s">
        <v>159</v>
      </c>
      <c r="T18" s="242" t="s">
        <v>159</v>
      </c>
      <c r="U18" s="224">
        <v>0.41</v>
      </c>
      <c r="V18" s="224">
        <f>ROUND(E18*U18,2)</f>
        <v>2.5299999999999998</v>
      </c>
      <c r="W18" s="224"/>
      <c r="X18" s="224" t="s">
        <v>191</v>
      </c>
      <c r="Y18" s="224" t="s">
        <v>162</v>
      </c>
      <c r="Z18" s="214"/>
      <c r="AA18" s="214"/>
      <c r="AB18" s="214"/>
      <c r="AC18" s="214"/>
      <c r="AD18" s="214"/>
      <c r="AE18" s="214"/>
      <c r="AF18" s="214"/>
      <c r="AG18" s="214" t="s">
        <v>192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3" t="s">
        <v>209</v>
      </c>
      <c r="D19" s="253"/>
      <c r="E19" s="253"/>
      <c r="F19" s="253"/>
      <c r="G19" s="25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199</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64" t="s">
        <v>210</v>
      </c>
      <c r="D20" s="254"/>
      <c r="E20" s="254"/>
      <c r="F20" s="254"/>
      <c r="G20" s="25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165</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2" t="s">
        <v>211</v>
      </c>
      <c r="D21" s="251"/>
      <c r="E21" s="252">
        <v>6.18</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194</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
      <c r="A22" s="229" t="s">
        <v>154</v>
      </c>
      <c r="B22" s="230" t="s">
        <v>81</v>
      </c>
      <c r="C22" s="245" t="s">
        <v>82</v>
      </c>
      <c r="D22" s="231"/>
      <c r="E22" s="232"/>
      <c r="F22" s="233"/>
      <c r="G22" s="233">
        <f>SUMIF(AG23:AG26,"&lt;&gt;NOR",G23:G26)</f>
        <v>0</v>
      </c>
      <c r="H22" s="233"/>
      <c r="I22" s="233">
        <f>SUM(I23:I26)</f>
        <v>0</v>
      </c>
      <c r="J22" s="233"/>
      <c r="K22" s="233">
        <f>SUM(K23:K26)</f>
        <v>0</v>
      </c>
      <c r="L22" s="233"/>
      <c r="M22" s="233">
        <f>SUM(M23:M26)</f>
        <v>0</v>
      </c>
      <c r="N22" s="232"/>
      <c r="O22" s="232">
        <f>SUM(O23:O26)</f>
        <v>1.44</v>
      </c>
      <c r="P22" s="232"/>
      <c r="Q22" s="232">
        <f>SUM(Q23:Q26)</f>
        <v>0</v>
      </c>
      <c r="R22" s="233"/>
      <c r="S22" s="233"/>
      <c r="T22" s="234"/>
      <c r="U22" s="228"/>
      <c r="V22" s="228">
        <f>SUM(V23:V26)</f>
        <v>6.66</v>
      </c>
      <c r="W22" s="228"/>
      <c r="X22" s="228"/>
      <c r="Y22" s="228"/>
      <c r="AG22" t="s">
        <v>155</v>
      </c>
    </row>
    <row r="23" spans="1:60" outlineLevel="1" x14ac:dyDescent="0.2">
      <c r="A23" s="236">
        <v>5</v>
      </c>
      <c r="B23" s="237" t="s">
        <v>212</v>
      </c>
      <c r="C23" s="246" t="s">
        <v>213</v>
      </c>
      <c r="D23" s="238" t="s">
        <v>214</v>
      </c>
      <c r="E23" s="239">
        <v>1.42272</v>
      </c>
      <c r="F23" s="240"/>
      <c r="G23" s="241">
        <f>ROUND(E23*F23,2)</f>
        <v>0</v>
      </c>
      <c r="H23" s="240"/>
      <c r="I23" s="241">
        <f>ROUND(E23*H23,2)</f>
        <v>0</v>
      </c>
      <c r="J23" s="240"/>
      <c r="K23" s="241">
        <f>ROUND(E23*J23,2)</f>
        <v>0</v>
      </c>
      <c r="L23" s="241">
        <v>15</v>
      </c>
      <c r="M23" s="241">
        <f>G23*(1+L23/100)</f>
        <v>0</v>
      </c>
      <c r="N23" s="239">
        <v>1.0145</v>
      </c>
      <c r="O23" s="239">
        <f>ROUND(E23*N23,2)</f>
        <v>1.44</v>
      </c>
      <c r="P23" s="239">
        <v>0</v>
      </c>
      <c r="Q23" s="239">
        <f>ROUND(E23*P23,2)</f>
        <v>0</v>
      </c>
      <c r="R23" s="241"/>
      <c r="S23" s="241" t="s">
        <v>179</v>
      </c>
      <c r="T23" s="242" t="s">
        <v>160</v>
      </c>
      <c r="U23" s="224">
        <v>4.68</v>
      </c>
      <c r="V23" s="224">
        <f>ROUND(E23*U23,2)</f>
        <v>6.66</v>
      </c>
      <c r="W23" s="224"/>
      <c r="X23" s="224" t="s">
        <v>191</v>
      </c>
      <c r="Y23" s="224" t="s">
        <v>162</v>
      </c>
      <c r="Z23" s="214"/>
      <c r="AA23" s="214"/>
      <c r="AB23" s="214"/>
      <c r="AC23" s="214"/>
      <c r="AD23" s="214"/>
      <c r="AE23" s="214"/>
      <c r="AF23" s="214"/>
      <c r="AG23" s="214" t="s">
        <v>192</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47" t="s">
        <v>215</v>
      </c>
      <c r="D24" s="243"/>
      <c r="E24" s="243"/>
      <c r="F24" s="243"/>
      <c r="G24" s="243"/>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165</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2" t="s">
        <v>216</v>
      </c>
      <c r="D25" s="251"/>
      <c r="E25" s="252">
        <v>0.46426000000000001</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194</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2" t="s">
        <v>217</v>
      </c>
      <c r="D26" s="251"/>
      <c r="E26" s="252">
        <v>0.95845999999999998</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194</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9" t="s">
        <v>154</v>
      </c>
      <c r="B27" s="230" t="s">
        <v>83</v>
      </c>
      <c r="C27" s="245" t="s">
        <v>84</v>
      </c>
      <c r="D27" s="231"/>
      <c r="E27" s="232"/>
      <c r="F27" s="233"/>
      <c r="G27" s="233">
        <f>SUMIF(AG28:AG29,"&lt;&gt;NOR",G28:G29)</f>
        <v>0</v>
      </c>
      <c r="H27" s="233"/>
      <c r="I27" s="233">
        <f>SUM(I28:I29)</f>
        <v>0</v>
      </c>
      <c r="J27" s="233"/>
      <c r="K27" s="233">
        <f>SUM(K28:K29)</f>
        <v>0</v>
      </c>
      <c r="L27" s="233"/>
      <c r="M27" s="233">
        <f>SUM(M28:M29)</f>
        <v>0</v>
      </c>
      <c r="N27" s="232"/>
      <c r="O27" s="232">
        <f>SUM(O28:O29)</f>
        <v>0.01</v>
      </c>
      <c r="P27" s="232"/>
      <c r="Q27" s="232">
        <f>SUM(Q28:Q29)</f>
        <v>0</v>
      </c>
      <c r="R27" s="233"/>
      <c r="S27" s="233"/>
      <c r="T27" s="234"/>
      <c r="U27" s="228"/>
      <c r="V27" s="228">
        <f>SUM(V28:V29)</f>
        <v>0.89</v>
      </c>
      <c r="W27" s="228"/>
      <c r="X27" s="228"/>
      <c r="Y27" s="228"/>
      <c r="AG27" t="s">
        <v>155</v>
      </c>
    </row>
    <row r="28" spans="1:60" outlineLevel="1" x14ac:dyDescent="0.2">
      <c r="A28" s="236">
        <v>6</v>
      </c>
      <c r="B28" s="237" t="s">
        <v>218</v>
      </c>
      <c r="C28" s="246" t="s">
        <v>219</v>
      </c>
      <c r="D28" s="238" t="s">
        <v>203</v>
      </c>
      <c r="E28" s="239">
        <v>1</v>
      </c>
      <c r="F28" s="240"/>
      <c r="G28" s="241">
        <f>ROUND(E28*F28,2)</f>
        <v>0</v>
      </c>
      <c r="H28" s="240"/>
      <c r="I28" s="241">
        <f>ROUND(E28*H28,2)</f>
        <v>0</v>
      </c>
      <c r="J28" s="240"/>
      <c r="K28" s="241">
        <f>ROUND(E28*J28,2)</f>
        <v>0</v>
      </c>
      <c r="L28" s="241">
        <v>15</v>
      </c>
      <c r="M28" s="241">
        <f>G28*(1+L28/100)</f>
        <v>0</v>
      </c>
      <c r="N28" s="239">
        <v>6.8900000000000003E-3</v>
      </c>
      <c r="O28" s="239">
        <f>ROUND(E28*N28,2)</f>
        <v>0.01</v>
      </c>
      <c r="P28" s="239">
        <v>0</v>
      </c>
      <c r="Q28" s="239">
        <f>ROUND(E28*P28,2)</f>
        <v>0</v>
      </c>
      <c r="R28" s="241"/>
      <c r="S28" s="241" t="s">
        <v>179</v>
      </c>
      <c r="T28" s="242" t="s">
        <v>160</v>
      </c>
      <c r="U28" s="224">
        <v>0.88700000000000001</v>
      </c>
      <c r="V28" s="224">
        <f>ROUND(E28*U28,2)</f>
        <v>0.89</v>
      </c>
      <c r="W28" s="224"/>
      <c r="X28" s="224" t="s">
        <v>191</v>
      </c>
      <c r="Y28" s="224" t="s">
        <v>162</v>
      </c>
      <c r="Z28" s="214"/>
      <c r="AA28" s="214"/>
      <c r="AB28" s="214"/>
      <c r="AC28" s="214"/>
      <c r="AD28" s="214"/>
      <c r="AE28" s="214"/>
      <c r="AF28" s="214"/>
      <c r="AG28" s="214" t="s">
        <v>192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2" t="s">
        <v>220</v>
      </c>
      <c r="D29" s="251"/>
      <c r="E29" s="252">
        <v>1</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194</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
      <c r="A30" s="229" t="s">
        <v>154</v>
      </c>
      <c r="B30" s="230" t="s">
        <v>85</v>
      </c>
      <c r="C30" s="245" t="s">
        <v>86</v>
      </c>
      <c r="D30" s="231"/>
      <c r="E30" s="232"/>
      <c r="F30" s="233"/>
      <c r="G30" s="233">
        <f>SUMIF(AG31:AG33,"&lt;&gt;NOR",G31:G33)</f>
        <v>0</v>
      </c>
      <c r="H30" s="233"/>
      <c r="I30" s="233">
        <f>SUM(I31:I33)</f>
        <v>0</v>
      </c>
      <c r="J30" s="233"/>
      <c r="K30" s="233">
        <f>SUM(K31:K33)</f>
        <v>0</v>
      </c>
      <c r="L30" s="233"/>
      <c r="M30" s="233">
        <f>SUM(M31:M33)</f>
        <v>0</v>
      </c>
      <c r="N30" s="232"/>
      <c r="O30" s="232">
        <f>SUM(O31:O33)</f>
        <v>0.01</v>
      </c>
      <c r="P30" s="232"/>
      <c r="Q30" s="232">
        <f>SUM(Q31:Q33)</f>
        <v>0</v>
      </c>
      <c r="R30" s="233"/>
      <c r="S30" s="233"/>
      <c r="T30" s="234"/>
      <c r="U30" s="228"/>
      <c r="V30" s="228">
        <f>SUM(V31:V33)</f>
        <v>0.36</v>
      </c>
      <c r="W30" s="228"/>
      <c r="X30" s="228"/>
      <c r="Y30" s="228"/>
      <c r="AG30" t="s">
        <v>155</v>
      </c>
    </row>
    <row r="31" spans="1:60" outlineLevel="1" x14ac:dyDescent="0.2">
      <c r="A31" s="236">
        <v>7</v>
      </c>
      <c r="B31" s="237" t="s">
        <v>221</v>
      </c>
      <c r="C31" s="246" t="s">
        <v>222</v>
      </c>
      <c r="D31" s="238" t="s">
        <v>203</v>
      </c>
      <c r="E31" s="239">
        <v>1</v>
      </c>
      <c r="F31" s="240"/>
      <c r="G31" s="241">
        <f>ROUND(E31*F31,2)</f>
        <v>0</v>
      </c>
      <c r="H31" s="240"/>
      <c r="I31" s="241">
        <f>ROUND(E31*H31,2)</f>
        <v>0</v>
      </c>
      <c r="J31" s="240"/>
      <c r="K31" s="241">
        <f>ROUND(E31*J31,2)</f>
        <v>0</v>
      </c>
      <c r="L31" s="241">
        <v>15</v>
      </c>
      <c r="M31" s="241">
        <f>G31*(1+L31/100)</f>
        <v>0</v>
      </c>
      <c r="N31" s="239">
        <v>8.6700000000000006E-3</v>
      </c>
      <c r="O31" s="239">
        <f>ROUND(E31*N31,2)</f>
        <v>0.01</v>
      </c>
      <c r="P31" s="239">
        <v>0</v>
      </c>
      <c r="Q31" s="239">
        <f>ROUND(E31*P31,2)</f>
        <v>0</v>
      </c>
      <c r="R31" s="241" t="s">
        <v>204</v>
      </c>
      <c r="S31" s="241" t="s">
        <v>159</v>
      </c>
      <c r="T31" s="242" t="s">
        <v>159</v>
      </c>
      <c r="U31" s="224">
        <v>0.35974</v>
      </c>
      <c r="V31" s="224">
        <f>ROUND(E31*U31,2)</f>
        <v>0.36</v>
      </c>
      <c r="W31" s="224"/>
      <c r="X31" s="224" t="s">
        <v>191</v>
      </c>
      <c r="Y31" s="224" t="s">
        <v>162</v>
      </c>
      <c r="Z31" s="214"/>
      <c r="AA31" s="214"/>
      <c r="AB31" s="214"/>
      <c r="AC31" s="214"/>
      <c r="AD31" s="214"/>
      <c r="AE31" s="214"/>
      <c r="AF31" s="214"/>
      <c r="AG31" s="214" t="s">
        <v>192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3" t="s">
        <v>223</v>
      </c>
      <c r="D32" s="253"/>
      <c r="E32" s="253"/>
      <c r="F32" s="253"/>
      <c r="G32" s="253"/>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199</v>
      </c>
      <c r="AH32" s="214"/>
      <c r="AI32" s="214"/>
      <c r="AJ32" s="214"/>
      <c r="AK32" s="214"/>
      <c r="AL32" s="214"/>
      <c r="AM32" s="214"/>
      <c r="AN32" s="214"/>
      <c r="AO32" s="214"/>
      <c r="AP32" s="214"/>
      <c r="AQ32" s="214"/>
      <c r="AR32" s="214"/>
      <c r="AS32" s="214"/>
      <c r="AT32" s="214"/>
      <c r="AU32" s="214"/>
      <c r="AV32" s="214"/>
      <c r="AW32" s="214"/>
      <c r="AX32" s="214"/>
      <c r="AY32" s="214"/>
      <c r="AZ32" s="214"/>
      <c r="BA32" s="244" t="str">
        <f>C32</f>
        <v>jakoukoliv maltou, z pomocného pracovního lešení o výšce podlahy do 1900 mm a pro zatížení do 1,5 kPa,</v>
      </c>
      <c r="BB32" s="214"/>
      <c r="BC32" s="214"/>
      <c r="BD32" s="214"/>
      <c r="BE32" s="214"/>
      <c r="BF32" s="214"/>
      <c r="BG32" s="214"/>
      <c r="BH32" s="214"/>
    </row>
    <row r="33" spans="1:60" outlineLevel="2" x14ac:dyDescent="0.2">
      <c r="A33" s="221"/>
      <c r="B33" s="222"/>
      <c r="C33" s="262" t="s">
        <v>206</v>
      </c>
      <c r="D33" s="251"/>
      <c r="E33" s="252">
        <v>1</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194</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x14ac:dyDescent="0.2">
      <c r="A34" s="229" t="s">
        <v>154</v>
      </c>
      <c r="B34" s="230" t="s">
        <v>89</v>
      </c>
      <c r="C34" s="245" t="s">
        <v>90</v>
      </c>
      <c r="D34" s="231"/>
      <c r="E34" s="232"/>
      <c r="F34" s="233"/>
      <c r="G34" s="233">
        <f>SUMIF(AG35:AG45,"&lt;&gt;NOR",G35:G45)</f>
        <v>0</v>
      </c>
      <c r="H34" s="233"/>
      <c r="I34" s="233">
        <f>SUM(I35:I45)</f>
        <v>0</v>
      </c>
      <c r="J34" s="233"/>
      <c r="K34" s="233">
        <f>SUM(K35:K45)</f>
        <v>0</v>
      </c>
      <c r="L34" s="233"/>
      <c r="M34" s="233">
        <f>SUM(M35:M45)</f>
        <v>0</v>
      </c>
      <c r="N34" s="232"/>
      <c r="O34" s="232">
        <f>SUM(O35:O45)</f>
        <v>0.31000000000000005</v>
      </c>
      <c r="P34" s="232"/>
      <c r="Q34" s="232">
        <f>SUM(Q35:Q45)</f>
        <v>0</v>
      </c>
      <c r="R34" s="233"/>
      <c r="S34" s="233"/>
      <c r="T34" s="234"/>
      <c r="U34" s="228"/>
      <c r="V34" s="228">
        <f>SUM(V35:V45)</f>
        <v>1.27</v>
      </c>
      <c r="W34" s="228"/>
      <c r="X34" s="228"/>
      <c r="Y34" s="228"/>
      <c r="AG34" t="s">
        <v>155</v>
      </c>
    </row>
    <row r="35" spans="1:60" ht="33.75" outlineLevel="1" x14ac:dyDescent="0.2">
      <c r="A35" s="236">
        <v>8</v>
      </c>
      <c r="B35" s="237" t="s">
        <v>224</v>
      </c>
      <c r="C35" s="246" t="s">
        <v>225</v>
      </c>
      <c r="D35" s="238" t="s">
        <v>189</v>
      </c>
      <c r="E35" s="239">
        <v>0.95</v>
      </c>
      <c r="F35" s="240"/>
      <c r="G35" s="241">
        <f>ROUND(E35*F35,2)</f>
        <v>0</v>
      </c>
      <c r="H35" s="240"/>
      <c r="I35" s="241">
        <f>ROUND(E35*H35,2)</f>
        <v>0</v>
      </c>
      <c r="J35" s="240"/>
      <c r="K35" s="241">
        <f>ROUND(E35*J35,2)</f>
        <v>0</v>
      </c>
      <c r="L35" s="241">
        <v>15</v>
      </c>
      <c r="M35" s="241">
        <f>G35*(1+L35/100)</f>
        <v>0</v>
      </c>
      <c r="N35" s="239">
        <v>0.14935999999999999</v>
      </c>
      <c r="O35" s="239">
        <f>ROUND(E35*N35,2)</f>
        <v>0.14000000000000001</v>
      </c>
      <c r="P35" s="239">
        <v>0</v>
      </c>
      <c r="Q35" s="239">
        <f>ROUND(E35*P35,2)</f>
        <v>0</v>
      </c>
      <c r="R35" s="241" t="s">
        <v>204</v>
      </c>
      <c r="S35" s="241" t="s">
        <v>159</v>
      </c>
      <c r="T35" s="242" t="s">
        <v>159</v>
      </c>
      <c r="U35" s="224">
        <v>0.92</v>
      </c>
      <c r="V35" s="224">
        <f>ROUND(E35*U35,2)</f>
        <v>0.87</v>
      </c>
      <c r="W35" s="224"/>
      <c r="X35" s="224" t="s">
        <v>191</v>
      </c>
      <c r="Y35" s="224" t="s">
        <v>162</v>
      </c>
      <c r="Z35" s="214"/>
      <c r="AA35" s="214"/>
      <c r="AB35" s="214"/>
      <c r="AC35" s="214"/>
      <c r="AD35" s="214"/>
      <c r="AE35" s="214"/>
      <c r="AF35" s="214"/>
      <c r="AG35" s="214" t="s">
        <v>192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3" t="s">
        <v>226</v>
      </c>
      <c r="D36" s="253"/>
      <c r="E36" s="253"/>
      <c r="F36" s="253"/>
      <c r="G36" s="25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199</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2" t="s">
        <v>227</v>
      </c>
      <c r="D37" s="251"/>
      <c r="E37" s="252">
        <v>0.95</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194</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6">
        <v>9</v>
      </c>
      <c r="B38" s="237" t="s">
        <v>228</v>
      </c>
      <c r="C38" s="246" t="s">
        <v>229</v>
      </c>
      <c r="D38" s="238" t="s">
        <v>230</v>
      </c>
      <c r="E38" s="239">
        <v>6.6040000000000001E-2</v>
      </c>
      <c r="F38" s="240"/>
      <c r="G38" s="241">
        <f>ROUND(E38*F38,2)</f>
        <v>0</v>
      </c>
      <c r="H38" s="240"/>
      <c r="I38" s="241">
        <f>ROUND(E38*H38,2)</f>
        <v>0</v>
      </c>
      <c r="J38" s="240"/>
      <c r="K38" s="241">
        <f>ROUND(E38*J38,2)</f>
        <v>0</v>
      </c>
      <c r="L38" s="241">
        <v>15</v>
      </c>
      <c r="M38" s="241">
        <f>G38*(1+L38/100)</f>
        <v>0</v>
      </c>
      <c r="N38" s="239">
        <v>2.5</v>
      </c>
      <c r="O38" s="239">
        <f>ROUND(E38*N38,2)</f>
        <v>0.17</v>
      </c>
      <c r="P38" s="239">
        <v>0</v>
      </c>
      <c r="Q38" s="239">
        <f>ROUND(E38*P38,2)</f>
        <v>0</v>
      </c>
      <c r="R38" s="241" t="s">
        <v>204</v>
      </c>
      <c r="S38" s="241" t="s">
        <v>159</v>
      </c>
      <c r="T38" s="242" t="s">
        <v>159</v>
      </c>
      <c r="U38" s="224">
        <v>4.66</v>
      </c>
      <c r="V38" s="224">
        <f>ROUND(E38*U38,2)</f>
        <v>0.31</v>
      </c>
      <c r="W38" s="224"/>
      <c r="X38" s="224" t="s">
        <v>191</v>
      </c>
      <c r="Y38" s="224" t="s">
        <v>162</v>
      </c>
      <c r="Z38" s="214"/>
      <c r="AA38" s="214"/>
      <c r="AB38" s="214"/>
      <c r="AC38" s="214"/>
      <c r="AD38" s="214"/>
      <c r="AE38" s="214"/>
      <c r="AF38" s="214"/>
      <c r="AG38" s="214" t="s">
        <v>192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3" t="s">
        <v>231</v>
      </c>
      <c r="D39" s="253"/>
      <c r="E39" s="253"/>
      <c r="F39" s="253"/>
      <c r="G39" s="25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199</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2" t="s">
        <v>232</v>
      </c>
      <c r="D40" s="251"/>
      <c r="E40" s="252">
        <v>6.6040000000000001E-2</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194</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6">
        <v>10</v>
      </c>
      <c r="B41" s="237" t="s">
        <v>233</v>
      </c>
      <c r="C41" s="246" t="s">
        <v>234</v>
      </c>
      <c r="D41" s="238" t="s">
        <v>189</v>
      </c>
      <c r="E41" s="239">
        <v>0.95</v>
      </c>
      <c r="F41" s="240"/>
      <c r="G41" s="241">
        <f>ROUND(E41*F41,2)</f>
        <v>0</v>
      </c>
      <c r="H41" s="240"/>
      <c r="I41" s="241">
        <f>ROUND(E41*H41,2)</f>
        <v>0</v>
      </c>
      <c r="J41" s="240"/>
      <c r="K41" s="241">
        <f>ROUND(E41*J41,2)</f>
        <v>0</v>
      </c>
      <c r="L41" s="241">
        <v>15</v>
      </c>
      <c r="M41" s="241">
        <f>G41*(1+L41/100)</f>
        <v>0</v>
      </c>
      <c r="N41" s="239">
        <v>0</v>
      </c>
      <c r="O41" s="239">
        <f>ROUND(E41*N41,2)</f>
        <v>0</v>
      </c>
      <c r="P41" s="239">
        <v>0</v>
      </c>
      <c r="Q41" s="239">
        <f>ROUND(E41*P41,2)</f>
        <v>0</v>
      </c>
      <c r="R41" s="241" t="s">
        <v>197</v>
      </c>
      <c r="S41" s="241" t="s">
        <v>159</v>
      </c>
      <c r="T41" s="242" t="s">
        <v>159</v>
      </c>
      <c r="U41" s="224">
        <v>0.09</v>
      </c>
      <c r="V41" s="224">
        <f>ROUND(E41*U41,2)</f>
        <v>0.09</v>
      </c>
      <c r="W41" s="224"/>
      <c r="X41" s="224" t="s">
        <v>191</v>
      </c>
      <c r="Y41" s="224" t="s">
        <v>162</v>
      </c>
      <c r="Z41" s="214"/>
      <c r="AA41" s="214"/>
      <c r="AB41" s="214"/>
      <c r="AC41" s="214"/>
      <c r="AD41" s="214"/>
      <c r="AE41" s="214"/>
      <c r="AF41" s="214"/>
      <c r="AG41" s="214" t="s">
        <v>192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47" t="s">
        <v>476</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165</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4" t="s">
        <v>235</v>
      </c>
      <c r="D43" s="254"/>
      <c r="E43" s="254"/>
      <c r="F43" s="254"/>
      <c r="G43" s="25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165</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4" t="s">
        <v>236</v>
      </c>
      <c r="D44" s="254"/>
      <c r="E44" s="254"/>
      <c r="F44" s="254"/>
      <c r="G44" s="25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165</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2" t="s">
        <v>237</v>
      </c>
      <c r="D45" s="251"/>
      <c r="E45" s="252">
        <v>0.95</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194</v>
      </c>
      <c r="AH45" s="214">
        <v>5</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x14ac:dyDescent="0.2">
      <c r="A46" s="229" t="s">
        <v>154</v>
      </c>
      <c r="B46" s="230" t="s">
        <v>91</v>
      </c>
      <c r="C46" s="245" t="s">
        <v>92</v>
      </c>
      <c r="D46" s="231"/>
      <c r="E46" s="232"/>
      <c r="F46" s="233"/>
      <c r="G46" s="233">
        <f>SUMIF(AG47:AG49,"&lt;&gt;NOR",G47:G49)</f>
        <v>0</v>
      </c>
      <c r="H46" s="233"/>
      <c r="I46" s="233">
        <f>SUM(I47:I49)</f>
        <v>0</v>
      </c>
      <c r="J46" s="233"/>
      <c r="K46" s="233">
        <f>SUM(K47:K49)</f>
        <v>0</v>
      </c>
      <c r="L46" s="233"/>
      <c r="M46" s="233">
        <f>SUM(M47:M49)</f>
        <v>0</v>
      </c>
      <c r="N46" s="232"/>
      <c r="O46" s="232">
        <f>SUM(O47:O49)</f>
        <v>0</v>
      </c>
      <c r="P46" s="232"/>
      <c r="Q46" s="232">
        <f>SUM(Q47:Q49)</f>
        <v>0</v>
      </c>
      <c r="R46" s="233"/>
      <c r="S46" s="233"/>
      <c r="T46" s="234"/>
      <c r="U46" s="228"/>
      <c r="V46" s="228">
        <f>SUM(V47:V49)</f>
        <v>0.28000000000000003</v>
      </c>
      <c r="W46" s="228"/>
      <c r="X46" s="228"/>
      <c r="Y46" s="228"/>
      <c r="AG46" t="s">
        <v>155</v>
      </c>
    </row>
    <row r="47" spans="1:60" outlineLevel="1" x14ac:dyDescent="0.2">
      <c r="A47" s="236">
        <v>11</v>
      </c>
      <c r="B47" s="237" t="s">
        <v>238</v>
      </c>
      <c r="C47" s="246" t="s">
        <v>239</v>
      </c>
      <c r="D47" s="238" t="s">
        <v>240</v>
      </c>
      <c r="E47" s="239">
        <v>7.66</v>
      </c>
      <c r="F47" s="240"/>
      <c r="G47" s="241">
        <f>ROUND(E47*F47,2)</f>
        <v>0</v>
      </c>
      <c r="H47" s="240"/>
      <c r="I47" s="241">
        <f>ROUND(E47*H47,2)</f>
        <v>0</v>
      </c>
      <c r="J47" s="240"/>
      <c r="K47" s="241">
        <f>ROUND(E47*J47,2)</f>
        <v>0</v>
      </c>
      <c r="L47" s="241">
        <v>15</v>
      </c>
      <c r="M47" s="241">
        <f>G47*(1+L47/100)</f>
        <v>0</v>
      </c>
      <c r="N47" s="239">
        <v>0</v>
      </c>
      <c r="O47" s="239">
        <f>ROUND(E47*N47,2)</f>
        <v>0</v>
      </c>
      <c r="P47" s="239">
        <v>0</v>
      </c>
      <c r="Q47" s="239">
        <f>ROUND(E47*P47,2)</f>
        <v>0</v>
      </c>
      <c r="R47" s="241" t="s">
        <v>190</v>
      </c>
      <c r="S47" s="241" t="s">
        <v>159</v>
      </c>
      <c r="T47" s="242" t="s">
        <v>159</v>
      </c>
      <c r="U47" s="224">
        <v>3.6999999999999998E-2</v>
      </c>
      <c r="V47" s="224">
        <f>ROUND(E47*U47,2)</f>
        <v>0.28000000000000003</v>
      </c>
      <c r="W47" s="224"/>
      <c r="X47" s="224" t="s">
        <v>191</v>
      </c>
      <c r="Y47" s="224" t="s">
        <v>162</v>
      </c>
      <c r="Z47" s="214"/>
      <c r="AA47" s="214"/>
      <c r="AB47" s="214"/>
      <c r="AC47" s="214"/>
      <c r="AD47" s="214"/>
      <c r="AE47" s="214"/>
      <c r="AF47" s="214"/>
      <c r="AG47" s="214" t="s">
        <v>192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3" t="s">
        <v>241</v>
      </c>
      <c r="D48" s="253"/>
      <c r="E48" s="253"/>
      <c r="F48" s="253"/>
      <c r="G48" s="25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199</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2" t="s">
        <v>242</v>
      </c>
      <c r="D49" s="251"/>
      <c r="E49" s="252">
        <v>7.66</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194</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x14ac:dyDescent="0.2">
      <c r="A50" s="229" t="s">
        <v>154</v>
      </c>
      <c r="B50" s="230" t="s">
        <v>93</v>
      </c>
      <c r="C50" s="245" t="s">
        <v>94</v>
      </c>
      <c r="D50" s="231"/>
      <c r="E50" s="232"/>
      <c r="F50" s="233"/>
      <c r="G50" s="233">
        <f>SUMIF(AG51:AG52,"&lt;&gt;NOR",G51:G52)</f>
        <v>0</v>
      </c>
      <c r="H50" s="233"/>
      <c r="I50" s="233">
        <f>SUM(I51:I52)</f>
        <v>0</v>
      </c>
      <c r="J50" s="233"/>
      <c r="K50" s="233">
        <f>SUM(K51:K52)</f>
        <v>0</v>
      </c>
      <c r="L50" s="233"/>
      <c r="M50" s="233">
        <f>SUM(M51:M52)</f>
        <v>0</v>
      </c>
      <c r="N50" s="232"/>
      <c r="O50" s="232">
        <f>SUM(O51:O52)</f>
        <v>0.06</v>
      </c>
      <c r="P50" s="232"/>
      <c r="Q50" s="232">
        <f>SUM(Q51:Q52)</f>
        <v>0</v>
      </c>
      <c r="R50" s="233"/>
      <c r="S50" s="233"/>
      <c r="T50" s="234"/>
      <c r="U50" s="228"/>
      <c r="V50" s="228">
        <f>SUM(V51:V52)</f>
        <v>2.37</v>
      </c>
      <c r="W50" s="228"/>
      <c r="X50" s="228"/>
      <c r="Y50" s="228"/>
      <c r="AG50" t="s">
        <v>155</v>
      </c>
    </row>
    <row r="51" spans="1:60" outlineLevel="1" x14ac:dyDescent="0.2">
      <c r="A51" s="236">
        <v>12</v>
      </c>
      <c r="B51" s="237" t="s">
        <v>243</v>
      </c>
      <c r="C51" s="246" t="s">
        <v>244</v>
      </c>
      <c r="D51" s="238" t="s">
        <v>189</v>
      </c>
      <c r="E51" s="239">
        <v>9.11</v>
      </c>
      <c r="F51" s="240"/>
      <c r="G51" s="241">
        <f>ROUND(E51*F51,2)</f>
        <v>0</v>
      </c>
      <c r="H51" s="240"/>
      <c r="I51" s="241">
        <f>ROUND(E51*H51,2)</f>
        <v>0</v>
      </c>
      <c r="J51" s="240"/>
      <c r="K51" s="241">
        <f>ROUND(E51*J51,2)</f>
        <v>0</v>
      </c>
      <c r="L51" s="241">
        <v>15</v>
      </c>
      <c r="M51" s="241">
        <f>G51*(1+L51/100)</f>
        <v>0</v>
      </c>
      <c r="N51" s="239">
        <v>6.3499999999999997E-3</v>
      </c>
      <c r="O51" s="239">
        <f>ROUND(E51*N51,2)</f>
        <v>0.06</v>
      </c>
      <c r="P51" s="239">
        <v>0</v>
      </c>
      <c r="Q51" s="239">
        <f>ROUND(E51*P51,2)</f>
        <v>0</v>
      </c>
      <c r="R51" s="241" t="s">
        <v>245</v>
      </c>
      <c r="S51" s="241" t="s">
        <v>159</v>
      </c>
      <c r="T51" s="242" t="s">
        <v>159</v>
      </c>
      <c r="U51" s="224">
        <v>0.26</v>
      </c>
      <c r="V51" s="224">
        <f>ROUND(E51*U51,2)</f>
        <v>2.37</v>
      </c>
      <c r="W51" s="224"/>
      <c r="X51" s="224" t="s">
        <v>191</v>
      </c>
      <c r="Y51" s="224" t="s">
        <v>162</v>
      </c>
      <c r="Z51" s="214"/>
      <c r="AA51" s="214"/>
      <c r="AB51" s="214"/>
      <c r="AC51" s="214"/>
      <c r="AD51" s="214"/>
      <c r="AE51" s="214"/>
      <c r="AF51" s="214"/>
      <c r="AG51" s="214" t="s">
        <v>192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2" t="s">
        <v>246</v>
      </c>
      <c r="D52" s="251"/>
      <c r="E52" s="252">
        <v>9.11</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194</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x14ac:dyDescent="0.2">
      <c r="A53" s="229" t="s">
        <v>154</v>
      </c>
      <c r="B53" s="230" t="s">
        <v>95</v>
      </c>
      <c r="C53" s="245" t="s">
        <v>96</v>
      </c>
      <c r="D53" s="231"/>
      <c r="E53" s="232"/>
      <c r="F53" s="233"/>
      <c r="G53" s="233">
        <f>SUMIF(AG54:AG66,"&lt;&gt;NOR",G54:G66)</f>
        <v>0</v>
      </c>
      <c r="H53" s="233"/>
      <c r="I53" s="233">
        <f>SUM(I54:I66)</f>
        <v>0</v>
      </c>
      <c r="J53" s="233"/>
      <c r="K53" s="233">
        <f>SUM(K54:K66)</f>
        <v>0</v>
      </c>
      <c r="L53" s="233"/>
      <c r="M53" s="233">
        <f>SUM(M54:M66)</f>
        <v>0</v>
      </c>
      <c r="N53" s="232"/>
      <c r="O53" s="232">
        <f>SUM(O54:O66)</f>
        <v>0</v>
      </c>
      <c r="P53" s="232"/>
      <c r="Q53" s="232">
        <f>SUM(Q54:Q66)</f>
        <v>0</v>
      </c>
      <c r="R53" s="233"/>
      <c r="S53" s="233"/>
      <c r="T53" s="234"/>
      <c r="U53" s="228"/>
      <c r="V53" s="228">
        <f>SUM(V54:V66)</f>
        <v>0.31</v>
      </c>
      <c r="W53" s="228"/>
      <c r="X53" s="228"/>
      <c r="Y53" s="228"/>
      <c r="AG53" t="s">
        <v>155</v>
      </c>
    </row>
    <row r="54" spans="1:60" outlineLevel="1" x14ac:dyDescent="0.2">
      <c r="A54" s="236">
        <v>13</v>
      </c>
      <c r="B54" s="237" t="s">
        <v>247</v>
      </c>
      <c r="C54" s="246" t="s">
        <v>248</v>
      </c>
      <c r="D54" s="238" t="s">
        <v>203</v>
      </c>
      <c r="E54" s="239">
        <v>1</v>
      </c>
      <c r="F54" s="240"/>
      <c r="G54" s="241">
        <f>ROUND(E54*F54,2)</f>
        <v>0</v>
      </c>
      <c r="H54" s="240"/>
      <c r="I54" s="241">
        <f>ROUND(E54*H54,2)</f>
        <v>0</v>
      </c>
      <c r="J54" s="240"/>
      <c r="K54" s="241">
        <f>ROUND(E54*J54,2)</f>
        <v>0</v>
      </c>
      <c r="L54" s="241">
        <v>15</v>
      </c>
      <c r="M54" s="241">
        <f>G54*(1+L54/100)</f>
        <v>0</v>
      </c>
      <c r="N54" s="239">
        <v>0</v>
      </c>
      <c r="O54" s="239">
        <f>ROUND(E54*N54,2)</f>
        <v>0</v>
      </c>
      <c r="P54" s="239">
        <v>0</v>
      </c>
      <c r="Q54" s="239">
        <f>ROUND(E54*P54,2)</f>
        <v>0</v>
      </c>
      <c r="R54" s="241"/>
      <c r="S54" s="241" t="s">
        <v>179</v>
      </c>
      <c r="T54" s="242" t="s">
        <v>160</v>
      </c>
      <c r="U54" s="224">
        <v>0</v>
      </c>
      <c r="V54" s="224">
        <f>ROUND(E54*U54,2)</f>
        <v>0</v>
      </c>
      <c r="W54" s="224"/>
      <c r="X54" s="224" t="s">
        <v>191</v>
      </c>
      <c r="Y54" s="224" t="s">
        <v>162</v>
      </c>
      <c r="Z54" s="214"/>
      <c r="AA54" s="214"/>
      <c r="AB54" s="214"/>
      <c r="AC54" s="214"/>
      <c r="AD54" s="214"/>
      <c r="AE54" s="214"/>
      <c r="AF54" s="214"/>
      <c r="AG54" s="214" t="s">
        <v>192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2" t="s">
        <v>249</v>
      </c>
      <c r="D55" s="251"/>
      <c r="E55" s="252">
        <v>1</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194</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6">
        <v>14</v>
      </c>
      <c r="B56" s="237" t="s">
        <v>250</v>
      </c>
      <c r="C56" s="246" t="s">
        <v>251</v>
      </c>
      <c r="D56" s="238" t="s">
        <v>203</v>
      </c>
      <c r="E56" s="239">
        <v>2</v>
      </c>
      <c r="F56" s="240"/>
      <c r="G56" s="241">
        <f>ROUND(E56*F56,2)</f>
        <v>0</v>
      </c>
      <c r="H56" s="240"/>
      <c r="I56" s="241">
        <f>ROUND(E56*H56,2)</f>
        <v>0</v>
      </c>
      <c r="J56" s="240"/>
      <c r="K56" s="241">
        <f>ROUND(E56*J56,2)</f>
        <v>0</v>
      </c>
      <c r="L56" s="241">
        <v>15</v>
      </c>
      <c r="M56" s="241">
        <f>G56*(1+L56/100)</f>
        <v>0</v>
      </c>
      <c r="N56" s="239">
        <v>0</v>
      </c>
      <c r="O56" s="239">
        <f>ROUND(E56*N56,2)</f>
        <v>0</v>
      </c>
      <c r="P56" s="239">
        <v>0</v>
      </c>
      <c r="Q56" s="239">
        <f>ROUND(E56*P56,2)</f>
        <v>0</v>
      </c>
      <c r="R56" s="241"/>
      <c r="S56" s="241" t="s">
        <v>179</v>
      </c>
      <c r="T56" s="242" t="s">
        <v>160</v>
      </c>
      <c r="U56" s="224">
        <v>0</v>
      </c>
      <c r="V56" s="224">
        <f>ROUND(E56*U56,2)</f>
        <v>0</v>
      </c>
      <c r="W56" s="224"/>
      <c r="X56" s="224" t="s">
        <v>191</v>
      </c>
      <c r="Y56" s="224" t="s">
        <v>162</v>
      </c>
      <c r="Z56" s="214"/>
      <c r="AA56" s="214"/>
      <c r="AB56" s="214"/>
      <c r="AC56" s="214"/>
      <c r="AD56" s="214"/>
      <c r="AE56" s="214"/>
      <c r="AF56" s="214"/>
      <c r="AG56" s="214" t="s">
        <v>192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47" t="s">
        <v>252</v>
      </c>
      <c r="D57" s="243"/>
      <c r="E57" s="243"/>
      <c r="F57" s="243"/>
      <c r="G57" s="243"/>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165</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3" x14ac:dyDescent="0.2">
      <c r="A58" s="221"/>
      <c r="B58" s="222"/>
      <c r="C58" s="264" t="s">
        <v>253</v>
      </c>
      <c r="D58" s="254"/>
      <c r="E58" s="254"/>
      <c r="F58" s="254"/>
      <c r="G58" s="25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165</v>
      </c>
      <c r="AH58" s="214"/>
      <c r="AI58" s="214"/>
      <c r="AJ58" s="214"/>
      <c r="AK58" s="214"/>
      <c r="AL58" s="214"/>
      <c r="AM58" s="214"/>
      <c r="AN58" s="214"/>
      <c r="AO58" s="214"/>
      <c r="AP58" s="214"/>
      <c r="AQ58" s="214"/>
      <c r="AR58" s="214"/>
      <c r="AS58" s="214"/>
      <c r="AT58" s="214"/>
      <c r="AU58" s="214"/>
      <c r="AV58" s="214"/>
      <c r="AW58" s="214"/>
      <c r="AX58" s="214"/>
      <c r="AY58" s="214"/>
      <c r="AZ58" s="214"/>
      <c r="BA58" s="244" t="str">
        <f>C58</f>
        <v>V rámci vnější strany uličního výkladce jsou navržené sedací prvky od mmcité. Jsou to dvě kovová sedátka PIX 120 ve žluté barvě (RAL 1021). Kotvení je provedeno pod dlažbu do betonového základu pomocí závitových tyčí – viz. Podklady výrobce.</v>
      </c>
      <c r="BB58" s="214"/>
      <c r="BC58" s="214"/>
      <c r="BD58" s="214"/>
      <c r="BE58" s="214"/>
      <c r="BF58" s="214"/>
      <c r="BG58" s="214"/>
      <c r="BH58" s="214"/>
    </row>
    <row r="59" spans="1:60" outlineLevel="2" x14ac:dyDescent="0.2">
      <c r="A59" s="221"/>
      <c r="B59" s="222"/>
      <c r="C59" s="262" t="s">
        <v>254</v>
      </c>
      <c r="D59" s="251"/>
      <c r="E59" s="252">
        <v>2</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194</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6">
        <v>15</v>
      </c>
      <c r="B60" s="237" t="s">
        <v>255</v>
      </c>
      <c r="C60" s="246" t="s">
        <v>256</v>
      </c>
      <c r="D60" s="238" t="s">
        <v>257</v>
      </c>
      <c r="E60" s="239">
        <v>1</v>
      </c>
      <c r="F60" s="240"/>
      <c r="G60" s="241">
        <f>ROUND(E60*F60,2)</f>
        <v>0</v>
      </c>
      <c r="H60" s="240"/>
      <c r="I60" s="241">
        <f>ROUND(E60*H60,2)</f>
        <v>0</v>
      </c>
      <c r="J60" s="240"/>
      <c r="K60" s="241">
        <f>ROUND(E60*J60,2)</f>
        <v>0</v>
      </c>
      <c r="L60" s="241">
        <v>15</v>
      </c>
      <c r="M60" s="241">
        <f>G60*(1+L60/100)</f>
        <v>0</v>
      </c>
      <c r="N60" s="239">
        <v>0</v>
      </c>
      <c r="O60" s="239">
        <f>ROUND(E60*N60,2)</f>
        <v>0</v>
      </c>
      <c r="P60" s="239">
        <v>0</v>
      </c>
      <c r="Q60" s="239">
        <f>ROUND(E60*P60,2)</f>
        <v>0</v>
      </c>
      <c r="R60" s="241"/>
      <c r="S60" s="241" t="s">
        <v>179</v>
      </c>
      <c r="T60" s="242" t="s">
        <v>160</v>
      </c>
      <c r="U60" s="224">
        <v>0</v>
      </c>
      <c r="V60" s="224">
        <f>ROUND(E60*U60,2)</f>
        <v>0</v>
      </c>
      <c r="W60" s="224"/>
      <c r="X60" s="224" t="s">
        <v>191</v>
      </c>
      <c r="Y60" s="224" t="s">
        <v>162</v>
      </c>
      <c r="Z60" s="214"/>
      <c r="AA60" s="214"/>
      <c r="AB60" s="214"/>
      <c r="AC60" s="214"/>
      <c r="AD60" s="214"/>
      <c r="AE60" s="214"/>
      <c r="AF60" s="214"/>
      <c r="AG60" s="214" t="s">
        <v>192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2" t="s">
        <v>258</v>
      </c>
      <c r="D61" s="251"/>
      <c r="E61" s="252">
        <v>1</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194</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2" t="s">
        <v>259</v>
      </c>
      <c r="D62" s="251"/>
      <c r="E62" s="252"/>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194</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2" t="s">
        <v>260</v>
      </c>
      <c r="D63" s="251"/>
      <c r="E63" s="252"/>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194</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2" t="s">
        <v>261</v>
      </c>
      <c r="D64" s="251"/>
      <c r="E64" s="252"/>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194</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55">
        <v>16</v>
      </c>
      <c r="B65" s="256" t="s">
        <v>262</v>
      </c>
      <c r="C65" s="265" t="s">
        <v>263</v>
      </c>
      <c r="D65" s="257" t="s">
        <v>257</v>
      </c>
      <c r="E65" s="258">
        <v>1</v>
      </c>
      <c r="F65" s="259"/>
      <c r="G65" s="260">
        <f>ROUND(E65*F65,2)</f>
        <v>0</v>
      </c>
      <c r="H65" s="259"/>
      <c r="I65" s="260">
        <f>ROUND(E65*H65,2)</f>
        <v>0</v>
      </c>
      <c r="J65" s="259"/>
      <c r="K65" s="260">
        <f>ROUND(E65*J65,2)</f>
        <v>0</v>
      </c>
      <c r="L65" s="260">
        <v>15</v>
      </c>
      <c r="M65" s="260">
        <f>G65*(1+L65/100)</f>
        <v>0</v>
      </c>
      <c r="N65" s="258">
        <v>0</v>
      </c>
      <c r="O65" s="258">
        <f>ROUND(E65*N65,2)</f>
        <v>0</v>
      </c>
      <c r="P65" s="258">
        <v>0</v>
      </c>
      <c r="Q65" s="258">
        <f>ROUND(E65*P65,2)</f>
        <v>0</v>
      </c>
      <c r="R65" s="260"/>
      <c r="S65" s="260" t="s">
        <v>179</v>
      </c>
      <c r="T65" s="261" t="s">
        <v>160</v>
      </c>
      <c r="U65" s="224">
        <v>0</v>
      </c>
      <c r="V65" s="224">
        <f>ROUND(E65*U65,2)</f>
        <v>0</v>
      </c>
      <c r="W65" s="224"/>
      <c r="X65" s="224" t="s">
        <v>191</v>
      </c>
      <c r="Y65" s="224" t="s">
        <v>162</v>
      </c>
      <c r="Z65" s="214"/>
      <c r="AA65" s="214"/>
      <c r="AB65" s="214"/>
      <c r="AC65" s="214"/>
      <c r="AD65" s="214"/>
      <c r="AE65" s="214"/>
      <c r="AF65" s="214"/>
      <c r="AG65" s="214" t="s">
        <v>192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55">
        <v>17</v>
      </c>
      <c r="B66" s="256" t="s">
        <v>264</v>
      </c>
      <c r="C66" s="265" t="s">
        <v>265</v>
      </c>
      <c r="D66" s="257" t="s">
        <v>257</v>
      </c>
      <c r="E66" s="258">
        <v>1</v>
      </c>
      <c r="F66" s="259"/>
      <c r="G66" s="260">
        <f>ROUND(E66*F66,2)</f>
        <v>0</v>
      </c>
      <c r="H66" s="259"/>
      <c r="I66" s="260">
        <f>ROUND(E66*H66,2)</f>
        <v>0</v>
      </c>
      <c r="J66" s="259"/>
      <c r="K66" s="260">
        <f>ROUND(E66*J66,2)</f>
        <v>0</v>
      </c>
      <c r="L66" s="260">
        <v>15</v>
      </c>
      <c r="M66" s="260">
        <f>G66*(1+L66/100)</f>
        <v>0</v>
      </c>
      <c r="N66" s="258">
        <v>4.0000000000000003E-5</v>
      </c>
      <c r="O66" s="258">
        <f>ROUND(E66*N66,2)</f>
        <v>0</v>
      </c>
      <c r="P66" s="258">
        <v>0</v>
      </c>
      <c r="Q66" s="258">
        <f>ROUND(E66*P66,2)</f>
        <v>0</v>
      </c>
      <c r="R66" s="260"/>
      <c r="S66" s="260" t="s">
        <v>179</v>
      </c>
      <c r="T66" s="261" t="s">
        <v>160</v>
      </c>
      <c r="U66" s="224">
        <v>0.308</v>
      </c>
      <c r="V66" s="224">
        <f>ROUND(E66*U66,2)</f>
        <v>0.31</v>
      </c>
      <c r="W66" s="224"/>
      <c r="X66" s="224" t="s">
        <v>191</v>
      </c>
      <c r="Y66" s="224" t="s">
        <v>162</v>
      </c>
      <c r="Z66" s="214"/>
      <c r="AA66" s="214"/>
      <c r="AB66" s="214"/>
      <c r="AC66" s="214"/>
      <c r="AD66" s="214"/>
      <c r="AE66" s="214"/>
      <c r="AF66" s="214"/>
      <c r="AG66" s="214" t="s">
        <v>192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x14ac:dyDescent="0.2">
      <c r="A67" s="229" t="s">
        <v>154</v>
      </c>
      <c r="B67" s="230" t="s">
        <v>97</v>
      </c>
      <c r="C67" s="245" t="s">
        <v>98</v>
      </c>
      <c r="D67" s="231"/>
      <c r="E67" s="232"/>
      <c r="F67" s="233"/>
      <c r="G67" s="233">
        <f>SUMIF(AG68:AG100,"&lt;&gt;NOR",G68:G100)</f>
        <v>0</v>
      </c>
      <c r="H67" s="233"/>
      <c r="I67" s="233">
        <f>SUM(I68:I100)</f>
        <v>0</v>
      </c>
      <c r="J67" s="233"/>
      <c r="K67" s="233">
        <f>SUM(K68:K100)</f>
        <v>0</v>
      </c>
      <c r="L67" s="233"/>
      <c r="M67" s="233">
        <f>SUM(M68:M100)</f>
        <v>0</v>
      </c>
      <c r="N67" s="232"/>
      <c r="O67" s="232">
        <f>SUM(O68:O100)</f>
        <v>0.01</v>
      </c>
      <c r="P67" s="232"/>
      <c r="Q67" s="232">
        <f>SUM(Q68:Q100)</f>
        <v>3.3200000000000003</v>
      </c>
      <c r="R67" s="233"/>
      <c r="S67" s="233"/>
      <c r="T67" s="234"/>
      <c r="U67" s="228"/>
      <c r="V67" s="228">
        <f>SUM(V68:V100)</f>
        <v>19.23</v>
      </c>
      <c r="W67" s="228"/>
      <c r="X67" s="228"/>
      <c r="Y67" s="228"/>
      <c r="AG67" t="s">
        <v>155</v>
      </c>
    </row>
    <row r="68" spans="1:60" ht="22.5" outlineLevel="1" x14ac:dyDescent="0.2">
      <c r="A68" s="236">
        <v>18</v>
      </c>
      <c r="B68" s="237" t="s">
        <v>266</v>
      </c>
      <c r="C68" s="246" t="s">
        <v>267</v>
      </c>
      <c r="D68" s="238" t="s">
        <v>230</v>
      </c>
      <c r="E68" s="239">
        <v>0.19</v>
      </c>
      <c r="F68" s="240"/>
      <c r="G68" s="241">
        <f>ROUND(E68*F68,2)</f>
        <v>0</v>
      </c>
      <c r="H68" s="240"/>
      <c r="I68" s="241">
        <f>ROUND(E68*H68,2)</f>
        <v>0</v>
      </c>
      <c r="J68" s="240"/>
      <c r="K68" s="241">
        <f>ROUND(E68*J68,2)</f>
        <v>0</v>
      </c>
      <c r="L68" s="241">
        <v>15</v>
      </c>
      <c r="M68" s="241">
        <f>G68*(1+L68/100)</f>
        <v>0</v>
      </c>
      <c r="N68" s="239">
        <v>0</v>
      </c>
      <c r="O68" s="239">
        <f>ROUND(E68*N68,2)</f>
        <v>0</v>
      </c>
      <c r="P68" s="239">
        <v>2.2000000000000002</v>
      </c>
      <c r="Q68" s="239">
        <f>ROUND(E68*P68,2)</f>
        <v>0.42</v>
      </c>
      <c r="R68" s="241" t="s">
        <v>268</v>
      </c>
      <c r="S68" s="241" t="s">
        <v>159</v>
      </c>
      <c r="T68" s="242" t="s">
        <v>159</v>
      </c>
      <c r="U68" s="224">
        <v>11.22</v>
      </c>
      <c r="V68" s="224">
        <f>ROUND(E68*U68,2)</f>
        <v>2.13</v>
      </c>
      <c r="W68" s="224"/>
      <c r="X68" s="224" t="s">
        <v>191</v>
      </c>
      <c r="Y68" s="224" t="s">
        <v>162</v>
      </c>
      <c r="Z68" s="214"/>
      <c r="AA68" s="214"/>
      <c r="AB68" s="214"/>
      <c r="AC68" s="214"/>
      <c r="AD68" s="214"/>
      <c r="AE68" s="214"/>
      <c r="AF68" s="214"/>
      <c r="AG68" s="214" t="s">
        <v>192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2" t="s">
        <v>269</v>
      </c>
      <c r="D69" s="251"/>
      <c r="E69" s="252">
        <v>0.19</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194</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6">
        <v>19</v>
      </c>
      <c r="B70" s="237" t="s">
        <v>270</v>
      </c>
      <c r="C70" s="246" t="s">
        <v>271</v>
      </c>
      <c r="D70" s="238" t="s">
        <v>189</v>
      </c>
      <c r="E70" s="239">
        <v>1.8943000000000001</v>
      </c>
      <c r="F70" s="240"/>
      <c r="G70" s="241">
        <f>ROUND(E70*F70,2)</f>
        <v>0</v>
      </c>
      <c r="H70" s="240"/>
      <c r="I70" s="241">
        <f>ROUND(E70*H70,2)</f>
        <v>0</v>
      </c>
      <c r="J70" s="240"/>
      <c r="K70" s="241">
        <f>ROUND(E70*J70,2)</f>
        <v>0</v>
      </c>
      <c r="L70" s="241">
        <v>15</v>
      </c>
      <c r="M70" s="241">
        <f>G70*(1+L70/100)</f>
        <v>0</v>
      </c>
      <c r="N70" s="239">
        <v>0</v>
      </c>
      <c r="O70" s="239">
        <f>ROUND(E70*N70,2)</f>
        <v>0</v>
      </c>
      <c r="P70" s="239">
        <v>0.02</v>
      </c>
      <c r="Q70" s="239">
        <f>ROUND(E70*P70,2)</f>
        <v>0.04</v>
      </c>
      <c r="R70" s="241" t="s">
        <v>268</v>
      </c>
      <c r="S70" s="241" t="s">
        <v>159</v>
      </c>
      <c r="T70" s="242" t="s">
        <v>159</v>
      </c>
      <c r="U70" s="224">
        <v>0.23</v>
      </c>
      <c r="V70" s="224">
        <f>ROUND(E70*U70,2)</f>
        <v>0.44</v>
      </c>
      <c r="W70" s="224"/>
      <c r="X70" s="224" t="s">
        <v>191</v>
      </c>
      <c r="Y70" s="224" t="s">
        <v>162</v>
      </c>
      <c r="Z70" s="214"/>
      <c r="AA70" s="214"/>
      <c r="AB70" s="214"/>
      <c r="AC70" s="214"/>
      <c r="AD70" s="214"/>
      <c r="AE70" s="214"/>
      <c r="AF70" s="214"/>
      <c r="AG70" s="214" t="s">
        <v>192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3" t="s">
        <v>272</v>
      </c>
      <c r="D71" s="253"/>
      <c r="E71" s="253"/>
      <c r="F71" s="253"/>
      <c r="G71" s="253"/>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199</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62" t="s">
        <v>273</v>
      </c>
      <c r="D72" s="251"/>
      <c r="E72" s="252">
        <v>1.8943000000000001</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194</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1" x14ac:dyDescent="0.2">
      <c r="A73" s="236">
        <v>20</v>
      </c>
      <c r="B73" s="237" t="s">
        <v>274</v>
      </c>
      <c r="C73" s="246" t="s">
        <v>275</v>
      </c>
      <c r="D73" s="238" t="s">
        <v>230</v>
      </c>
      <c r="E73" s="239">
        <v>9.4719999999999999E-2</v>
      </c>
      <c r="F73" s="240"/>
      <c r="G73" s="241">
        <f>ROUND(E73*F73,2)</f>
        <v>0</v>
      </c>
      <c r="H73" s="240"/>
      <c r="I73" s="241">
        <f>ROUND(E73*H73,2)</f>
        <v>0</v>
      </c>
      <c r="J73" s="240"/>
      <c r="K73" s="241">
        <f>ROUND(E73*J73,2)</f>
        <v>0</v>
      </c>
      <c r="L73" s="241">
        <v>15</v>
      </c>
      <c r="M73" s="241">
        <f>G73*(1+L73/100)</f>
        <v>0</v>
      </c>
      <c r="N73" s="239">
        <v>0</v>
      </c>
      <c r="O73" s="239">
        <f>ROUND(E73*N73,2)</f>
        <v>0</v>
      </c>
      <c r="P73" s="239">
        <v>2.2000000000000002</v>
      </c>
      <c r="Q73" s="239">
        <f>ROUND(E73*P73,2)</f>
        <v>0.21</v>
      </c>
      <c r="R73" s="241" t="s">
        <v>268</v>
      </c>
      <c r="S73" s="241" t="s">
        <v>159</v>
      </c>
      <c r="T73" s="242" t="s">
        <v>159</v>
      </c>
      <c r="U73" s="224">
        <v>13.24</v>
      </c>
      <c r="V73" s="224">
        <f>ROUND(E73*U73,2)</f>
        <v>1.25</v>
      </c>
      <c r="W73" s="224"/>
      <c r="X73" s="224" t="s">
        <v>191</v>
      </c>
      <c r="Y73" s="224" t="s">
        <v>162</v>
      </c>
      <c r="Z73" s="214"/>
      <c r="AA73" s="214"/>
      <c r="AB73" s="214"/>
      <c r="AC73" s="214"/>
      <c r="AD73" s="214"/>
      <c r="AE73" s="214"/>
      <c r="AF73" s="214"/>
      <c r="AG73" s="214" t="s">
        <v>192</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2" t="s">
        <v>276</v>
      </c>
      <c r="D74" s="251"/>
      <c r="E74" s="252">
        <v>9.4719999999999999E-2</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194</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6">
        <v>21</v>
      </c>
      <c r="B75" s="237" t="s">
        <v>277</v>
      </c>
      <c r="C75" s="246" t="s">
        <v>278</v>
      </c>
      <c r="D75" s="238" t="s">
        <v>240</v>
      </c>
      <c r="E75" s="239">
        <v>1.82</v>
      </c>
      <c r="F75" s="240"/>
      <c r="G75" s="241">
        <f>ROUND(E75*F75,2)</f>
        <v>0</v>
      </c>
      <c r="H75" s="240"/>
      <c r="I75" s="241">
        <f>ROUND(E75*H75,2)</f>
        <v>0</v>
      </c>
      <c r="J75" s="240"/>
      <c r="K75" s="241">
        <f>ROUND(E75*J75,2)</f>
        <v>0</v>
      </c>
      <c r="L75" s="241">
        <v>15</v>
      </c>
      <c r="M75" s="241">
        <f>G75*(1+L75/100)</f>
        <v>0</v>
      </c>
      <c r="N75" s="239">
        <v>0</v>
      </c>
      <c r="O75" s="239">
        <f>ROUND(E75*N75,2)</f>
        <v>0</v>
      </c>
      <c r="P75" s="239">
        <v>4.0000000000000002E-4</v>
      </c>
      <c r="Q75" s="239">
        <f>ROUND(E75*P75,2)</f>
        <v>0</v>
      </c>
      <c r="R75" s="241" t="s">
        <v>268</v>
      </c>
      <c r="S75" s="241" t="s">
        <v>159</v>
      </c>
      <c r="T75" s="242" t="s">
        <v>159</v>
      </c>
      <c r="U75" s="224">
        <v>7.0000000000000007E-2</v>
      </c>
      <c r="V75" s="224">
        <f>ROUND(E75*U75,2)</f>
        <v>0.13</v>
      </c>
      <c r="W75" s="224"/>
      <c r="X75" s="224" t="s">
        <v>191</v>
      </c>
      <c r="Y75" s="224" t="s">
        <v>162</v>
      </c>
      <c r="Z75" s="214"/>
      <c r="AA75" s="214"/>
      <c r="AB75" s="214"/>
      <c r="AC75" s="214"/>
      <c r="AD75" s="214"/>
      <c r="AE75" s="214"/>
      <c r="AF75" s="214"/>
      <c r="AG75" s="214" t="s">
        <v>192</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3" t="s">
        <v>272</v>
      </c>
      <c r="D76" s="253"/>
      <c r="E76" s="253"/>
      <c r="F76" s="253"/>
      <c r="G76" s="253"/>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199</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2" t="s">
        <v>279</v>
      </c>
      <c r="D77" s="251"/>
      <c r="E77" s="252">
        <v>1.82</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194</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22</v>
      </c>
      <c r="B78" s="237" t="s">
        <v>280</v>
      </c>
      <c r="C78" s="246" t="s">
        <v>281</v>
      </c>
      <c r="D78" s="238" t="s">
        <v>189</v>
      </c>
      <c r="E78" s="239">
        <v>2.3736000000000002</v>
      </c>
      <c r="F78" s="240"/>
      <c r="G78" s="241">
        <f>ROUND(E78*F78,2)</f>
        <v>0</v>
      </c>
      <c r="H78" s="240"/>
      <c r="I78" s="241">
        <f>ROUND(E78*H78,2)</f>
        <v>0</v>
      </c>
      <c r="J78" s="240"/>
      <c r="K78" s="241">
        <f>ROUND(E78*J78,2)</f>
        <v>0</v>
      </c>
      <c r="L78" s="241">
        <v>15</v>
      </c>
      <c r="M78" s="241">
        <f>G78*(1+L78/100)</f>
        <v>0</v>
      </c>
      <c r="N78" s="239">
        <v>1E-3</v>
      </c>
      <c r="O78" s="239">
        <f>ROUND(E78*N78,2)</f>
        <v>0</v>
      </c>
      <c r="P78" s="239">
        <v>6.3E-2</v>
      </c>
      <c r="Q78" s="239">
        <f>ROUND(E78*P78,2)</f>
        <v>0.15</v>
      </c>
      <c r="R78" s="241" t="s">
        <v>268</v>
      </c>
      <c r="S78" s="241" t="s">
        <v>159</v>
      </c>
      <c r="T78" s="242" t="s">
        <v>159</v>
      </c>
      <c r="U78" s="224">
        <v>0.71799999999999997</v>
      </c>
      <c r="V78" s="224">
        <f>ROUND(E78*U78,2)</f>
        <v>1.7</v>
      </c>
      <c r="W78" s="224"/>
      <c r="X78" s="224" t="s">
        <v>191</v>
      </c>
      <c r="Y78" s="224" t="s">
        <v>162</v>
      </c>
      <c r="Z78" s="214"/>
      <c r="AA78" s="214"/>
      <c r="AB78" s="214"/>
      <c r="AC78" s="214"/>
      <c r="AD78" s="214"/>
      <c r="AE78" s="214"/>
      <c r="AF78" s="214"/>
      <c r="AG78" s="214" t="s">
        <v>192</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2" t="s">
        <v>282</v>
      </c>
      <c r="D79" s="251"/>
      <c r="E79" s="252">
        <v>2.3736000000000002</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194</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36">
        <v>23</v>
      </c>
      <c r="B80" s="237" t="s">
        <v>283</v>
      </c>
      <c r="C80" s="246" t="s">
        <v>284</v>
      </c>
      <c r="D80" s="238" t="s">
        <v>203</v>
      </c>
      <c r="E80" s="239">
        <v>1</v>
      </c>
      <c r="F80" s="240"/>
      <c r="G80" s="241">
        <f>ROUND(E80*F80,2)</f>
        <v>0</v>
      </c>
      <c r="H80" s="240"/>
      <c r="I80" s="241">
        <f>ROUND(E80*H80,2)</f>
        <v>0</v>
      </c>
      <c r="J80" s="240"/>
      <c r="K80" s="241">
        <f>ROUND(E80*J80,2)</f>
        <v>0</v>
      </c>
      <c r="L80" s="241">
        <v>15</v>
      </c>
      <c r="M80" s="241">
        <f>G80*(1+L80/100)</f>
        <v>0</v>
      </c>
      <c r="N80" s="239">
        <v>0</v>
      </c>
      <c r="O80" s="239">
        <f>ROUND(E80*N80,2)</f>
        <v>0</v>
      </c>
      <c r="P80" s="239">
        <v>0</v>
      </c>
      <c r="Q80" s="239">
        <f>ROUND(E80*P80,2)</f>
        <v>0</v>
      </c>
      <c r="R80" s="241" t="s">
        <v>268</v>
      </c>
      <c r="S80" s="241" t="s">
        <v>159</v>
      </c>
      <c r="T80" s="242" t="s">
        <v>159</v>
      </c>
      <c r="U80" s="224">
        <v>0.08</v>
      </c>
      <c r="V80" s="224">
        <f>ROUND(E80*U80,2)</f>
        <v>0.08</v>
      </c>
      <c r="W80" s="224"/>
      <c r="X80" s="224" t="s">
        <v>191</v>
      </c>
      <c r="Y80" s="224" t="s">
        <v>162</v>
      </c>
      <c r="Z80" s="214"/>
      <c r="AA80" s="214"/>
      <c r="AB80" s="214"/>
      <c r="AC80" s="214"/>
      <c r="AD80" s="214"/>
      <c r="AE80" s="214"/>
      <c r="AF80" s="214"/>
      <c r="AG80" s="214" t="s">
        <v>192</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3" t="s">
        <v>285</v>
      </c>
      <c r="D81" s="253"/>
      <c r="E81" s="253"/>
      <c r="F81" s="253"/>
      <c r="G81" s="253"/>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199</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62" t="s">
        <v>286</v>
      </c>
      <c r="D82" s="251"/>
      <c r="E82" s="252">
        <v>1</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194</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33.75" outlineLevel="1" x14ac:dyDescent="0.2">
      <c r="A83" s="236">
        <v>24</v>
      </c>
      <c r="B83" s="237" t="s">
        <v>287</v>
      </c>
      <c r="C83" s="246" t="s">
        <v>288</v>
      </c>
      <c r="D83" s="238" t="s">
        <v>189</v>
      </c>
      <c r="E83" s="239">
        <v>23.3536</v>
      </c>
      <c r="F83" s="240"/>
      <c r="G83" s="241">
        <f>ROUND(E83*F83,2)</f>
        <v>0</v>
      </c>
      <c r="H83" s="240"/>
      <c r="I83" s="241">
        <f>ROUND(E83*H83,2)</f>
        <v>0</v>
      </c>
      <c r="J83" s="240"/>
      <c r="K83" s="241">
        <f>ROUND(E83*J83,2)</f>
        <v>0</v>
      </c>
      <c r="L83" s="241">
        <v>15</v>
      </c>
      <c r="M83" s="241">
        <f>G83*(1+L83/100)</f>
        <v>0</v>
      </c>
      <c r="N83" s="239">
        <v>4.8999999999999998E-4</v>
      </c>
      <c r="O83" s="239">
        <f>ROUND(E83*N83,2)</f>
        <v>0.01</v>
      </c>
      <c r="P83" s="239">
        <v>1.9E-2</v>
      </c>
      <c r="Q83" s="239">
        <f>ROUND(E83*P83,2)</f>
        <v>0.44</v>
      </c>
      <c r="R83" s="241" t="s">
        <v>268</v>
      </c>
      <c r="S83" s="241" t="s">
        <v>159</v>
      </c>
      <c r="T83" s="242" t="s">
        <v>159</v>
      </c>
      <c r="U83" s="224">
        <v>0.34</v>
      </c>
      <c r="V83" s="224">
        <f>ROUND(E83*U83,2)</f>
        <v>7.94</v>
      </c>
      <c r="W83" s="224"/>
      <c r="X83" s="224" t="s">
        <v>191</v>
      </c>
      <c r="Y83" s="224" t="s">
        <v>162</v>
      </c>
      <c r="Z83" s="214"/>
      <c r="AA83" s="214"/>
      <c r="AB83" s="214"/>
      <c r="AC83" s="214"/>
      <c r="AD83" s="214"/>
      <c r="AE83" s="214"/>
      <c r="AF83" s="214"/>
      <c r="AG83" s="214" t="s">
        <v>192</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
      <c r="A84" s="221"/>
      <c r="B84" s="222"/>
      <c r="C84" s="262" t="s">
        <v>289</v>
      </c>
      <c r="D84" s="251"/>
      <c r="E84" s="252">
        <v>5.4589999999999996</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194</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2" t="s">
        <v>290</v>
      </c>
      <c r="D85" s="251"/>
      <c r="E85" s="252">
        <v>6.7591999999999999</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194</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2" t="s">
        <v>291</v>
      </c>
      <c r="D86" s="251"/>
      <c r="E86" s="252">
        <v>10.490399999999999</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194</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2" t="s">
        <v>292</v>
      </c>
      <c r="D87" s="251"/>
      <c r="E87" s="252">
        <v>0.64500000000000002</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194</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1" x14ac:dyDescent="0.2">
      <c r="A88" s="236">
        <v>25</v>
      </c>
      <c r="B88" s="237" t="s">
        <v>293</v>
      </c>
      <c r="C88" s="246" t="s">
        <v>294</v>
      </c>
      <c r="D88" s="238" t="s">
        <v>230</v>
      </c>
      <c r="E88" s="239">
        <v>1.0125599999999999</v>
      </c>
      <c r="F88" s="240"/>
      <c r="G88" s="241">
        <f>ROUND(E88*F88,2)</f>
        <v>0</v>
      </c>
      <c r="H88" s="240"/>
      <c r="I88" s="241">
        <f>ROUND(E88*H88,2)</f>
        <v>0</v>
      </c>
      <c r="J88" s="240"/>
      <c r="K88" s="241">
        <f>ROUND(E88*J88,2)</f>
        <v>0</v>
      </c>
      <c r="L88" s="241">
        <v>15</v>
      </c>
      <c r="M88" s="241">
        <f>G88*(1+L88/100)</f>
        <v>0</v>
      </c>
      <c r="N88" s="239">
        <v>1.82E-3</v>
      </c>
      <c r="O88" s="239">
        <f>ROUND(E88*N88,2)</f>
        <v>0</v>
      </c>
      <c r="P88" s="239">
        <v>1.8</v>
      </c>
      <c r="Q88" s="239">
        <f>ROUND(E88*P88,2)</f>
        <v>1.82</v>
      </c>
      <c r="R88" s="241" t="s">
        <v>268</v>
      </c>
      <c r="S88" s="241" t="s">
        <v>159</v>
      </c>
      <c r="T88" s="242" t="s">
        <v>159</v>
      </c>
      <c r="U88" s="224">
        <v>3.61</v>
      </c>
      <c r="V88" s="224">
        <f>ROUND(E88*U88,2)</f>
        <v>3.66</v>
      </c>
      <c r="W88" s="224"/>
      <c r="X88" s="224" t="s">
        <v>191</v>
      </c>
      <c r="Y88" s="224" t="s">
        <v>162</v>
      </c>
      <c r="Z88" s="214"/>
      <c r="AA88" s="214"/>
      <c r="AB88" s="214"/>
      <c r="AC88" s="214"/>
      <c r="AD88" s="214"/>
      <c r="AE88" s="214"/>
      <c r="AF88" s="214"/>
      <c r="AG88" s="214" t="s">
        <v>192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3" t="s">
        <v>295</v>
      </c>
      <c r="D89" s="253"/>
      <c r="E89" s="253"/>
      <c r="F89" s="253"/>
      <c r="G89" s="253"/>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199</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64" t="s">
        <v>296</v>
      </c>
      <c r="D90" s="254"/>
      <c r="E90" s="254"/>
      <c r="F90" s="254"/>
      <c r="G90" s="25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165</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4" t="s">
        <v>297</v>
      </c>
      <c r="D91" s="254"/>
      <c r="E91" s="254"/>
      <c r="F91" s="254"/>
      <c r="G91" s="25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165</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2" t="s">
        <v>298</v>
      </c>
      <c r="D92" s="251"/>
      <c r="E92" s="252">
        <v>1.0125599999999999</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194</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36">
        <v>26</v>
      </c>
      <c r="B93" s="237" t="s">
        <v>299</v>
      </c>
      <c r="C93" s="246" t="s">
        <v>300</v>
      </c>
      <c r="D93" s="238" t="s">
        <v>189</v>
      </c>
      <c r="E93" s="239">
        <v>3.95</v>
      </c>
      <c r="F93" s="240"/>
      <c r="G93" s="241">
        <f>ROUND(E93*F93,2)</f>
        <v>0</v>
      </c>
      <c r="H93" s="240"/>
      <c r="I93" s="241">
        <f>ROUND(E93*H93,2)</f>
        <v>0</v>
      </c>
      <c r="J93" s="240"/>
      <c r="K93" s="241">
        <f>ROUND(E93*J93,2)</f>
        <v>0</v>
      </c>
      <c r="L93" s="241">
        <v>15</v>
      </c>
      <c r="M93" s="241">
        <f>G93*(1+L93/100)</f>
        <v>0</v>
      </c>
      <c r="N93" s="239">
        <v>0</v>
      </c>
      <c r="O93" s="239">
        <f>ROUND(E93*N93,2)</f>
        <v>0</v>
      </c>
      <c r="P93" s="239">
        <v>4.5999999999999999E-2</v>
      </c>
      <c r="Q93" s="239">
        <f>ROUND(E93*P93,2)</f>
        <v>0.18</v>
      </c>
      <c r="R93" s="241" t="s">
        <v>268</v>
      </c>
      <c r="S93" s="241" t="s">
        <v>159</v>
      </c>
      <c r="T93" s="242" t="s">
        <v>159</v>
      </c>
      <c r="U93" s="224">
        <v>0.26</v>
      </c>
      <c r="V93" s="224">
        <f>ROUND(E93*U93,2)</f>
        <v>1.03</v>
      </c>
      <c r="W93" s="224"/>
      <c r="X93" s="224" t="s">
        <v>191</v>
      </c>
      <c r="Y93" s="224" t="s">
        <v>162</v>
      </c>
      <c r="Z93" s="214"/>
      <c r="AA93" s="214"/>
      <c r="AB93" s="214"/>
      <c r="AC93" s="214"/>
      <c r="AD93" s="214"/>
      <c r="AE93" s="214"/>
      <c r="AF93" s="214"/>
      <c r="AG93" s="214" t="s">
        <v>192</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2" t="s">
        <v>301</v>
      </c>
      <c r="D94" s="251"/>
      <c r="E94" s="252">
        <v>3.95</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194</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36">
        <v>27</v>
      </c>
      <c r="B95" s="237" t="s">
        <v>302</v>
      </c>
      <c r="C95" s="246" t="s">
        <v>303</v>
      </c>
      <c r="D95" s="238" t="s">
        <v>189</v>
      </c>
      <c r="E95" s="239">
        <v>3.95</v>
      </c>
      <c r="F95" s="240"/>
      <c r="G95" s="241">
        <f>ROUND(E95*F95,2)</f>
        <v>0</v>
      </c>
      <c r="H95" s="240"/>
      <c r="I95" s="241">
        <f>ROUND(E95*H95,2)</f>
        <v>0</v>
      </c>
      <c r="J95" s="240"/>
      <c r="K95" s="241">
        <f>ROUND(E95*J95,2)</f>
        <v>0</v>
      </c>
      <c r="L95" s="241">
        <v>15</v>
      </c>
      <c r="M95" s="241">
        <f>G95*(1+L95/100)</f>
        <v>0</v>
      </c>
      <c r="N95" s="239">
        <v>0</v>
      </c>
      <c r="O95" s="239">
        <f>ROUND(E95*N95,2)</f>
        <v>0</v>
      </c>
      <c r="P95" s="239">
        <v>1.4E-2</v>
      </c>
      <c r="Q95" s="239">
        <f>ROUND(E95*P95,2)</f>
        <v>0.06</v>
      </c>
      <c r="R95" s="241" t="s">
        <v>268</v>
      </c>
      <c r="S95" s="241" t="s">
        <v>159</v>
      </c>
      <c r="T95" s="242" t="s">
        <v>159</v>
      </c>
      <c r="U95" s="224">
        <v>0.22</v>
      </c>
      <c r="V95" s="224">
        <f>ROUND(E95*U95,2)</f>
        <v>0.87</v>
      </c>
      <c r="W95" s="224"/>
      <c r="X95" s="224" t="s">
        <v>191</v>
      </c>
      <c r="Y95" s="224" t="s">
        <v>162</v>
      </c>
      <c r="Z95" s="214"/>
      <c r="AA95" s="214"/>
      <c r="AB95" s="214"/>
      <c r="AC95" s="214"/>
      <c r="AD95" s="214"/>
      <c r="AE95" s="214"/>
      <c r="AF95" s="214"/>
      <c r="AG95" s="214" t="s">
        <v>304</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62" t="s">
        <v>305</v>
      </c>
      <c r="D96" s="251"/>
      <c r="E96" s="252">
        <v>3.95</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194</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6">
        <v>28</v>
      </c>
      <c r="B97" s="237" t="s">
        <v>306</v>
      </c>
      <c r="C97" s="246" t="s">
        <v>307</v>
      </c>
      <c r="D97" s="238" t="s">
        <v>189</v>
      </c>
      <c r="E97" s="239">
        <v>1.2072000000000001</v>
      </c>
      <c r="F97" s="240"/>
      <c r="G97" s="241">
        <f>ROUND(E97*F97,2)</f>
        <v>0</v>
      </c>
      <c r="H97" s="240"/>
      <c r="I97" s="241">
        <f>ROUND(E97*H97,2)</f>
        <v>0</v>
      </c>
      <c r="J97" s="240"/>
      <c r="K97" s="241">
        <f>ROUND(E97*J97,2)</f>
        <v>0</v>
      </c>
      <c r="L97" s="241">
        <v>15</v>
      </c>
      <c r="M97" s="241">
        <f>G97*(1+L97/100)</f>
        <v>0</v>
      </c>
      <c r="N97" s="239">
        <v>0</v>
      </c>
      <c r="O97" s="239">
        <f>ROUND(E97*N97,2)</f>
        <v>0</v>
      </c>
      <c r="P97" s="239">
        <v>0</v>
      </c>
      <c r="Q97" s="239">
        <f>ROUND(E97*P97,2)</f>
        <v>0</v>
      </c>
      <c r="R97" s="241"/>
      <c r="S97" s="241" t="s">
        <v>179</v>
      </c>
      <c r="T97" s="242" t="s">
        <v>160</v>
      </c>
      <c r="U97" s="224">
        <v>0</v>
      </c>
      <c r="V97" s="224">
        <f>ROUND(E97*U97,2)</f>
        <v>0</v>
      </c>
      <c r="W97" s="224"/>
      <c r="X97" s="224" t="s">
        <v>191</v>
      </c>
      <c r="Y97" s="224" t="s">
        <v>162</v>
      </c>
      <c r="Z97" s="214"/>
      <c r="AA97" s="214"/>
      <c r="AB97" s="214"/>
      <c r="AC97" s="214"/>
      <c r="AD97" s="214"/>
      <c r="AE97" s="214"/>
      <c r="AF97" s="214"/>
      <c r="AG97" s="214" t="s">
        <v>192</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2" t="s">
        <v>308</v>
      </c>
      <c r="D98" s="251"/>
      <c r="E98" s="252">
        <v>0.38540000000000002</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194</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2" t="s">
        <v>309</v>
      </c>
      <c r="D99" s="251"/>
      <c r="E99" s="252">
        <v>0.54179999999999995</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194</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2" t="s">
        <v>310</v>
      </c>
      <c r="D100" s="251"/>
      <c r="E100" s="252">
        <v>0.28000000000000003</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194</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9" t="s">
        <v>154</v>
      </c>
      <c r="B101" s="230" t="s">
        <v>99</v>
      </c>
      <c r="C101" s="245" t="s">
        <v>100</v>
      </c>
      <c r="D101" s="231"/>
      <c r="E101" s="232"/>
      <c r="F101" s="233"/>
      <c r="G101" s="233">
        <f>SUMIF(AG102:AG103,"&lt;&gt;NOR",G102:G103)</f>
        <v>0</v>
      </c>
      <c r="H101" s="233"/>
      <c r="I101" s="233">
        <f>SUM(I102:I103)</f>
        <v>0</v>
      </c>
      <c r="J101" s="233"/>
      <c r="K101" s="233">
        <f>SUM(K102:K103)</f>
        <v>0</v>
      </c>
      <c r="L101" s="233"/>
      <c r="M101" s="233">
        <f>SUM(M102:M103)</f>
        <v>0</v>
      </c>
      <c r="N101" s="232"/>
      <c r="O101" s="232">
        <f>SUM(O102:O103)</f>
        <v>0</v>
      </c>
      <c r="P101" s="232"/>
      <c r="Q101" s="232">
        <f>SUM(Q102:Q103)</f>
        <v>0</v>
      </c>
      <c r="R101" s="233"/>
      <c r="S101" s="233"/>
      <c r="T101" s="234"/>
      <c r="U101" s="228"/>
      <c r="V101" s="228">
        <f>SUM(V102:V103)</f>
        <v>6.15</v>
      </c>
      <c r="W101" s="228"/>
      <c r="X101" s="228"/>
      <c r="Y101" s="228"/>
      <c r="AG101" t="s">
        <v>155</v>
      </c>
    </row>
    <row r="102" spans="1:60" ht="22.5" outlineLevel="1" x14ac:dyDescent="0.2">
      <c r="A102" s="236">
        <v>29</v>
      </c>
      <c r="B102" s="237" t="s">
        <v>311</v>
      </c>
      <c r="C102" s="246" t="s">
        <v>312</v>
      </c>
      <c r="D102" s="238" t="s">
        <v>214</v>
      </c>
      <c r="E102" s="239">
        <v>2.9291900000000002</v>
      </c>
      <c r="F102" s="240"/>
      <c r="G102" s="241">
        <f>ROUND(E102*F102,2)</f>
        <v>0</v>
      </c>
      <c r="H102" s="240"/>
      <c r="I102" s="241">
        <f>ROUND(E102*H102,2)</f>
        <v>0</v>
      </c>
      <c r="J102" s="240"/>
      <c r="K102" s="241">
        <f>ROUND(E102*J102,2)</f>
        <v>0</v>
      </c>
      <c r="L102" s="241">
        <v>15</v>
      </c>
      <c r="M102" s="241">
        <f>G102*(1+L102/100)</f>
        <v>0</v>
      </c>
      <c r="N102" s="239">
        <v>0</v>
      </c>
      <c r="O102" s="239">
        <f>ROUND(E102*N102,2)</f>
        <v>0</v>
      </c>
      <c r="P102" s="239">
        <v>0</v>
      </c>
      <c r="Q102" s="239">
        <f>ROUND(E102*P102,2)</f>
        <v>0</v>
      </c>
      <c r="R102" s="241" t="s">
        <v>204</v>
      </c>
      <c r="S102" s="241" t="s">
        <v>159</v>
      </c>
      <c r="T102" s="242" t="s">
        <v>159</v>
      </c>
      <c r="U102" s="224">
        <v>2.1</v>
      </c>
      <c r="V102" s="224">
        <f>ROUND(E102*U102,2)</f>
        <v>6.15</v>
      </c>
      <c r="W102" s="224"/>
      <c r="X102" s="224" t="s">
        <v>313</v>
      </c>
      <c r="Y102" s="224" t="s">
        <v>162</v>
      </c>
      <c r="Z102" s="214"/>
      <c r="AA102" s="214"/>
      <c r="AB102" s="214"/>
      <c r="AC102" s="214"/>
      <c r="AD102" s="214"/>
      <c r="AE102" s="214"/>
      <c r="AF102" s="214"/>
      <c r="AG102" s="214" t="s">
        <v>314</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3" t="s">
        <v>315</v>
      </c>
      <c r="D103" s="253"/>
      <c r="E103" s="253"/>
      <c r="F103" s="253"/>
      <c r="G103" s="253"/>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199</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x14ac:dyDescent="0.2">
      <c r="A104" s="229" t="s">
        <v>154</v>
      </c>
      <c r="B104" s="230" t="s">
        <v>103</v>
      </c>
      <c r="C104" s="245" t="s">
        <v>104</v>
      </c>
      <c r="D104" s="231"/>
      <c r="E104" s="232"/>
      <c r="F104" s="233"/>
      <c r="G104" s="233">
        <f>SUMIF(AG105:AG118,"&lt;&gt;NOR",G105:G118)</f>
        <v>0</v>
      </c>
      <c r="H104" s="233"/>
      <c r="I104" s="233">
        <f>SUM(I105:I118)</f>
        <v>0</v>
      </c>
      <c r="J104" s="233"/>
      <c r="K104" s="233">
        <f>SUM(K105:K118)</f>
        <v>0</v>
      </c>
      <c r="L104" s="233"/>
      <c r="M104" s="233">
        <f>SUM(M105:M118)</f>
        <v>0</v>
      </c>
      <c r="N104" s="232"/>
      <c r="O104" s="232">
        <f>SUM(O105:O118)</f>
        <v>0</v>
      </c>
      <c r="P104" s="232"/>
      <c r="Q104" s="232">
        <f>SUM(Q105:Q118)</f>
        <v>0</v>
      </c>
      <c r="R104" s="233"/>
      <c r="S104" s="233"/>
      <c r="T104" s="234"/>
      <c r="U104" s="228"/>
      <c r="V104" s="228">
        <f>SUM(V105:V118)</f>
        <v>0.4</v>
      </c>
      <c r="W104" s="228"/>
      <c r="X104" s="228"/>
      <c r="Y104" s="228"/>
      <c r="AG104" t="s">
        <v>155</v>
      </c>
    </row>
    <row r="105" spans="1:60" outlineLevel="1" x14ac:dyDescent="0.2">
      <c r="A105" s="236">
        <v>30</v>
      </c>
      <c r="B105" s="237" t="s">
        <v>316</v>
      </c>
      <c r="C105" s="246" t="s">
        <v>317</v>
      </c>
      <c r="D105" s="238" t="s">
        <v>240</v>
      </c>
      <c r="E105" s="239">
        <v>5.0229999999999997</v>
      </c>
      <c r="F105" s="240"/>
      <c r="G105" s="241">
        <f>ROUND(E105*F105,2)</f>
        <v>0</v>
      </c>
      <c r="H105" s="240"/>
      <c r="I105" s="241">
        <f>ROUND(E105*H105,2)</f>
        <v>0</v>
      </c>
      <c r="J105" s="240"/>
      <c r="K105" s="241">
        <f>ROUND(E105*J105,2)</f>
        <v>0</v>
      </c>
      <c r="L105" s="241">
        <v>15</v>
      </c>
      <c r="M105" s="241">
        <f>G105*(1+L105/100)</f>
        <v>0</v>
      </c>
      <c r="N105" s="239">
        <v>4.2999999999999999E-4</v>
      </c>
      <c r="O105" s="239">
        <f>ROUND(E105*N105,2)</f>
        <v>0</v>
      </c>
      <c r="P105" s="239">
        <v>0</v>
      </c>
      <c r="Q105" s="239">
        <f>ROUND(E105*P105,2)</f>
        <v>0</v>
      </c>
      <c r="R105" s="241" t="s">
        <v>318</v>
      </c>
      <c r="S105" s="241" t="s">
        <v>159</v>
      </c>
      <c r="T105" s="242" t="s">
        <v>159</v>
      </c>
      <c r="U105" s="224">
        <v>0.08</v>
      </c>
      <c r="V105" s="224">
        <f>ROUND(E105*U105,2)</f>
        <v>0.4</v>
      </c>
      <c r="W105" s="224"/>
      <c r="X105" s="224" t="s">
        <v>191</v>
      </c>
      <c r="Y105" s="224" t="s">
        <v>162</v>
      </c>
      <c r="Z105" s="214"/>
      <c r="AA105" s="214"/>
      <c r="AB105" s="214"/>
      <c r="AC105" s="214"/>
      <c r="AD105" s="214"/>
      <c r="AE105" s="214"/>
      <c r="AF105" s="214"/>
      <c r="AG105" s="214" t="s">
        <v>192</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47" t="s">
        <v>319</v>
      </c>
      <c r="D106" s="243"/>
      <c r="E106" s="243"/>
      <c r="F106" s="243"/>
      <c r="G106" s="243"/>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165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4" t="s">
        <v>320</v>
      </c>
      <c r="D107" s="254"/>
      <c r="E107" s="254"/>
      <c r="F107" s="254"/>
      <c r="G107" s="25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165</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33.75" outlineLevel="2" x14ac:dyDescent="0.2">
      <c r="A108" s="221"/>
      <c r="B108" s="222"/>
      <c r="C108" s="262" t="s">
        <v>321</v>
      </c>
      <c r="D108" s="251"/>
      <c r="E108" s="252">
        <v>5.0229999999999997</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194</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36">
        <v>31</v>
      </c>
      <c r="B109" s="237" t="s">
        <v>322</v>
      </c>
      <c r="C109" s="246" t="s">
        <v>323</v>
      </c>
      <c r="D109" s="238" t="s">
        <v>240</v>
      </c>
      <c r="E109" s="239">
        <v>5.2741499999999997</v>
      </c>
      <c r="F109" s="240"/>
      <c r="G109" s="241">
        <f>ROUND(E109*F109,2)</f>
        <v>0</v>
      </c>
      <c r="H109" s="240"/>
      <c r="I109" s="241">
        <f>ROUND(E109*H109,2)</f>
        <v>0</v>
      </c>
      <c r="J109" s="240"/>
      <c r="K109" s="241">
        <f>ROUND(E109*J109,2)</f>
        <v>0</v>
      </c>
      <c r="L109" s="241">
        <v>15</v>
      </c>
      <c r="M109" s="241">
        <f>G109*(1+L109/100)</f>
        <v>0</v>
      </c>
      <c r="N109" s="239">
        <v>1.4999999999999999E-4</v>
      </c>
      <c r="O109" s="239">
        <f>ROUND(E109*N109,2)</f>
        <v>0</v>
      </c>
      <c r="P109" s="239">
        <v>0</v>
      </c>
      <c r="Q109" s="239">
        <f>ROUND(E109*P109,2)</f>
        <v>0</v>
      </c>
      <c r="R109" s="241" t="s">
        <v>324</v>
      </c>
      <c r="S109" s="241" t="s">
        <v>159</v>
      </c>
      <c r="T109" s="242" t="s">
        <v>159</v>
      </c>
      <c r="U109" s="224">
        <v>0</v>
      </c>
      <c r="V109" s="224">
        <f>ROUND(E109*U109,2)</f>
        <v>0</v>
      </c>
      <c r="W109" s="224"/>
      <c r="X109" s="224" t="s">
        <v>325</v>
      </c>
      <c r="Y109" s="224" t="s">
        <v>162</v>
      </c>
      <c r="Z109" s="214"/>
      <c r="AA109" s="214"/>
      <c r="AB109" s="214"/>
      <c r="AC109" s="214"/>
      <c r="AD109" s="214"/>
      <c r="AE109" s="214"/>
      <c r="AF109" s="214"/>
      <c r="AG109" s="214" t="s">
        <v>326</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47" t="s">
        <v>327</v>
      </c>
      <c r="D110" s="243"/>
      <c r="E110" s="243"/>
      <c r="F110" s="243"/>
      <c r="G110" s="243"/>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165</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44" t="str">
        <f>C110</f>
        <v>Průžná izolační páska pro těsnění dilatačních spár a spojů podlaha-stěna, také pro těsnění spár pod úrovní terénu.</v>
      </c>
      <c r="BB110" s="214"/>
      <c r="BC110" s="214"/>
      <c r="BD110" s="214"/>
      <c r="BE110" s="214"/>
      <c r="BF110" s="214"/>
      <c r="BG110" s="214"/>
      <c r="BH110" s="214"/>
    </row>
    <row r="111" spans="1:60" outlineLevel="3" x14ac:dyDescent="0.2">
      <c r="A111" s="221"/>
      <c r="B111" s="222"/>
      <c r="C111" s="264" t="s">
        <v>328</v>
      </c>
      <c r="D111" s="254"/>
      <c r="E111" s="254"/>
      <c r="F111" s="254"/>
      <c r="G111" s="25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165</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4" t="s">
        <v>329</v>
      </c>
      <c r="D112" s="254"/>
      <c r="E112" s="254"/>
      <c r="F112" s="254"/>
      <c r="G112" s="25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165</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6" t="s">
        <v>330</v>
      </c>
      <c r="D113" s="225"/>
      <c r="E113" s="226"/>
      <c r="F113" s="227"/>
      <c r="G113" s="227"/>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165</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4" t="s">
        <v>331</v>
      </c>
      <c r="D114" s="254"/>
      <c r="E114" s="254"/>
      <c r="F114" s="254"/>
      <c r="G114" s="25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165</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4" t="s">
        <v>332</v>
      </c>
      <c r="D115" s="254"/>
      <c r="E115" s="254"/>
      <c r="F115" s="254"/>
      <c r="G115" s="25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165</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2" t="s">
        <v>333</v>
      </c>
      <c r="D116" s="251"/>
      <c r="E116" s="252">
        <v>5.2741499999999997</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194</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36">
        <v>32</v>
      </c>
      <c r="B117" s="237" t="s">
        <v>334</v>
      </c>
      <c r="C117" s="246" t="s">
        <v>335</v>
      </c>
      <c r="D117" s="238" t="s">
        <v>214</v>
      </c>
      <c r="E117" s="239">
        <v>2.9499999999999999E-3</v>
      </c>
      <c r="F117" s="240"/>
      <c r="G117" s="241">
        <f>ROUND(E117*F117,2)</f>
        <v>0</v>
      </c>
      <c r="H117" s="240"/>
      <c r="I117" s="241">
        <f>ROUND(E117*H117,2)</f>
        <v>0</v>
      </c>
      <c r="J117" s="240"/>
      <c r="K117" s="241">
        <f>ROUND(E117*J117,2)</f>
        <v>0</v>
      </c>
      <c r="L117" s="241">
        <v>15</v>
      </c>
      <c r="M117" s="241">
        <f>G117*(1+L117/100)</f>
        <v>0</v>
      </c>
      <c r="N117" s="239">
        <v>0</v>
      </c>
      <c r="O117" s="239">
        <f>ROUND(E117*N117,2)</f>
        <v>0</v>
      </c>
      <c r="P117" s="239">
        <v>0</v>
      </c>
      <c r="Q117" s="239">
        <f>ROUND(E117*P117,2)</f>
        <v>0</v>
      </c>
      <c r="R117" s="241" t="s">
        <v>318</v>
      </c>
      <c r="S117" s="241" t="s">
        <v>159</v>
      </c>
      <c r="T117" s="242" t="s">
        <v>159</v>
      </c>
      <c r="U117" s="224">
        <v>1.5669999999999999</v>
      </c>
      <c r="V117" s="224">
        <f>ROUND(E117*U117,2)</f>
        <v>0</v>
      </c>
      <c r="W117" s="224"/>
      <c r="X117" s="224" t="s">
        <v>313</v>
      </c>
      <c r="Y117" s="224" t="s">
        <v>162</v>
      </c>
      <c r="Z117" s="214"/>
      <c r="AA117" s="214"/>
      <c r="AB117" s="214"/>
      <c r="AC117" s="214"/>
      <c r="AD117" s="214"/>
      <c r="AE117" s="214"/>
      <c r="AF117" s="214"/>
      <c r="AG117" s="214" t="s">
        <v>314</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3" t="s">
        <v>336</v>
      </c>
      <c r="D118" s="253"/>
      <c r="E118" s="253"/>
      <c r="F118" s="253"/>
      <c r="G118" s="253"/>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199</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x14ac:dyDescent="0.2">
      <c r="A119" s="229" t="s">
        <v>154</v>
      </c>
      <c r="B119" s="230" t="s">
        <v>105</v>
      </c>
      <c r="C119" s="245" t="s">
        <v>106</v>
      </c>
      <c r="D119" s="231"/>
      <c r="E119" s="232"/>
      <c r="F119" s="233"/>
      <c r="G119" s="233">
        <f>SUMIF(AG120:AG123,"&lt;&gt;NOR",G120:G123)</f>
        <v>0</v>
      </c>
      <c r="H119" s="233"/>
      <c r="I119" s="233">
        <f>SUM(I120:I123)</f>
        <v>0</v>
      </c>
      <c r="J119" s="233"/>
      <c r="K119" s="233">
        <f>SUM(K120:K123)</f>
        <v>0</v>
      </c>
      <c r="L119" s="233"/>
      <c r="M119" s="233">
        <f>SUM(M120:M123)</f>
        <v>0</v>
      </c>
      <c r="N119" s="232"/>
      <c r="O119" s="232">
        <f>SUM(O120:O123)</f>
        <v>0</v>
      </c>
      <c r="P119" s="232"/>
      <c r="Q119" s="232">
        <f>SUM(Q120:Q123)</f>
        <v>0.15</v>
      </c>
      <c r="R119" s="233"/>
      <c r="S119" s="233"/>
      <c r="T119" s="234"/>
      <c r="U119" s="228"/>
      <c r="V119" s="228">
        <f>SUM(V120:V123)</f>
        <v>5.6499999999999995</v>
      </c>
      <c r="W119" s="228"/>
      <c r="X119" s="228"/>
      <c r="Y119" s="228"/>
      <c r="AG119" t="s">
        <v>155</v>
      </c>
    </row>
    <row r="120" spans="1:60" outlineLevel="1" x14ac:dyDescent="0.2">
      <c r="A120" s="236">
        <v>33</v>
      </c>
      <c r="B120" s="237" t="s">
        <v>337</v>
      </c>
      <c r="C120" s="246" t="s">
        <v>338</v>
      </c>
      <c r="D120" s="238" t="s">
        <v>203</v>
      </c>
      <c r="E120" s="239">
        <v>1</v>
      </c>
      <c r="F120" s="240"/>
      <c r="G120" s="241">
        <f>ROUND(E120*F120,2)</f>
        <v>0</v>
      </c>
      <c r="H120" s="240"/>
      <c r="I120" s="241">
        <f>ROUND(E120*H120,2)</f>
        <v>0</v>
      </c>
      <c r="J120" s="240"/>
      <c r="K120" s="241">
        <f>ROUND(E120*J120,2)</f>
        <v>0</v>
      </c>
      <c r="L120" s="241">
        <v>15</v>
      </c>
      <c r="M120" s="241">
        <f>G120*(1+L120/100)</f>
        <v>0</v>
      </c>
      <c r="N120" s="239">
        <v>0</v>
      </c>
      <c r="O120" s="239">
        <f>ROUND(E120*N120,2)</f>
        <v>0</v>
      </c>
      <c r="P120" s="239">
        <v>1.917E-2</v>
      </c>
      <c r="Q120" s="239">
        <f>ROUND(E120*P120,2)</f>
        <v>0.02</v>
      </c>
      <c r="R120" s="241"/>
      <c r="S120" s="241" t="s">
        <v>179</v>
      </c>
      <c r="T120" s="242" t="s">
        <v>160</v>
      </c>
      <c r="U120" s="224">
        <v>0.64</v>
      </c>
      <c r="V120" s="224">
        <f>ROUND(E120*U120,2)</f>
        <v>0.64</v>
      </c>
      <c r="W120" s="224"/>
      <c r="X120" s="224" t="s">
        <v>191</v>
      </c>
      <c r="Y120" s="224" t="s">
        <v>162</v>
      </c>
      <c r="Z120" s="214"/>
      <c r="AA120" s="214"/>
      <c r="AB120" s="214"/>
      <c r="AC120" s="214"/>
      <c r="AD120" s="214"/>
      <c r="AE120" s="214"/>
      <c r="AF120" s="214"/>
      <c r="AG120" s="214" t="s">
        <v>192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62" t="s">
        <v>339</v>
      </c>
      <c r="D121" s="251"/>
      <c r="E121" s="252">
        <v>1</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194</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6">
        <v>34</v>
      </c>
      <c r="B122" s="237" t="s">
        <v>340</v>
      </c>
      <c r="C122" s="246" t="s">
        <v>341</v>
      </c>
      <c r="D122" s="238" t="s">
        <v>203</v>
      </c>
      <c r="E122" s="239">
        <v>1</v>
      </c>
      <c r="F122" s="240"/>
      <c r="G122" s="241">
        <f>ROUND(E122*F122,2)</f>
        <v>0</v>
      </c>
      <c r="H122" s="240"/>
      <c r="I122" s="241">
        <f>ROUND(E122*H122,2)</f>
        <v>0</v>
      </c>
      <c r="J122" s="240"/>
      <c r="K122" s="241">
        <f>ROUND(E122*J122,2)</f>
        <v>0</v>
      </c>
      <c r="L122" s="241">
        <v>15</v>
      </c>
      <c r="M122" s="241">
        <f>G122*(1+L122/100)</f>
        <v>0</v>
      </c>
      <c r="N122" s="239">
        <v>0</v>
      </c>
      <c r="O122" s="239">
        <f>ROUND(E122*N122,2)</f>
        <v>0</v>
      </c>
      <c r="P122" s="239">
        <v>0.12634999999999999</v>
      </c>
      <c r="Q122" s="239">
        <f>ROUND(E122*P122,2)</f>
        <v>0.13</v>
      </c>
      <c r="R122" s="241"/>
      <c r="S122" s="241" t="s">
        <v>179</v>
      </c>
      <c r="T122" s="242" t="s">
        <v>160</v>
      </c>
      <c r="U122" s="224">
        <v>5.01</v>
      </c>
      <c r="V122" s="224">
        <f>ROUND(E122*U122,2)</f>
        <v>5.01</v>
      </c>
      <c r="W122" s="224"/>
      <c r="X122" s="224" t="s">
        <v>191</v>
      </c>
      <c r="Y122" s="224" t="s">
        <v>162</v>
      </c>
      <c r="Z122" s="214"/>
      <c r="AA122" s="214"/>
      <c r="AB122" s="214"/>
      <c r="AC122" s="214"/>
      <c r="AD122" s="214"/>
      <c r="AE122" s="214"/>
      <c r="AF122" s="214"/>
      <c r="AG122" s="214" t="s">
        <v>192</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2" t="s">
        <v>342</v>
      </c>
      <c r="D123" s="251"/>
      <c r="E123" s="252">
        <v>1</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194</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x14ac:dyDescent="0.2">
      <c r="A124" s="229" t="s">
        <v>154</v>
      </c>
      <c r="B124" s="230" t="s">
        <v>107</v>
      </c>
      <c r="C124" s="245" t="s">
        <v>108</v>
      </c>
      <c r="D124" s="231"/>
      <c r="E124" s="232"/>
      <c r="F124" s="233"/>
      <c r="G124" s="233">
        <f>SUMIF(AG125:AG131,"&lt;&gt;NOR",G125:G131)</f>
        <v>0</v>
      </c>
      <c r="H124" s="233"/>
      <c r="I124" s="233">
        <f>SUM(I125:I131)</f>
        <v>0</v>
      </c>
      <c r="J124" s="233"/>
      <c r="K124" s="233">
        <f>SUM(K125:K131)</f>
        <v>0</v>
      </c>
      <c r="L124" s="233"/>
      <c r="M124" s="233">
        <f>SUM(M125:M131)</f>
        <v>0</v>
      </c>
      <c r="N124" s="232"/>
      <c r="O124" s="232">
        <f>SUM(O125:O131)</f>
        <v>0.02</v>
      </c>
      <c r="P124" s="232"/>
      <c r="Q124" s="232">
        <f>SUM(Q125:Q131)</f>
        <v>0.04</v>
      </c>
      <c r="R124" s="233"/>
      <c r="S124" s="233"/>
      <c r="T124" s="234"/>
      <c r="U124" s="228"/>
      <c r="V124" s="228">
        <f>SUM(V125:V131)</f>
        <v>2.27</v>
      </c>
      <c r="W124" s="228"/>
      <c r="X124" s="228"/>
      <c r="Y124" s="228"/>
      <c r="AG124" t="s">
        <v>155</v>
      </c>
    </row>
    <row r="125" spans="1:60" outlineLevel="1" x14ac:dyDescent="0.2">
      <c r="A125" s="236">
        <v>35</v>
      </c>
      <c r="B125" s="237" t="s">
        <v>343</v>
      </c>
      <c r="C125" s="246" t="s">
        <v>344</v>
      </c>
      <c r="D125" s="238" t="s">
        <v>203</v>
      </c>
      <c r="E125" s="239">
        <v>1</v>
      </c>
      <c r="F125" s="240"/>
      <c r="G125" s="241">
        <f>ROUND(E125*F125,2)</f>
        <v>0</v>
      </c>
      <c r="H125" s="240"/>
      <c r="I125" s="241">
        <f>ROUND(E125*H125,2)</f>
        <v>0</v>
      </c>
      <c r="J125" s="240"/>
      <c r="K125" s="241">
        <f>ROUND(E125*J125,2)</f>
        <v>0</v>
      </c>
      <c r="L125" s="241">
        <v>15</v>
      </c>
      <c r="M125" s="241">
        <f>G125*(1+L125/100)</f>
        <v>0</v>
      </c>
      <c r="N125" s="239">
        <v>0</v>
      </c>
      <c r="O125" s="239">
        <f>ROUND(E125*N125,2)</f>
        <v>0</v>
      </c>
      <c r="P125" s="239">
        <v>3.5999999999999997E-2</v>
      </c>
      <c r="Q125" s="239">
        <f>ROUND(E125*P125,2)</f>
        <v>0.04</v>
      </c>
      <c r="R125" s="241" t="s">
        <v>345</v>
      </c>
      <c r="S125" s="241" t="s">
        <v>159</v>
      </c>
      <c r="T125" s="242" t="s">
        <v>159</v>
      </c>
      <c r="U125" s="224">
        <v>0.48</v>
      </c>
      <c r="V125" s="224">
        <f>ROUND(E125*U125,2)</f>
        <v>0.48</v>
      </c>
      <c r="W125" s="224"/>
      <c r="X125" s="224" t="s">
        <v>191</v>
      </c>
      <c r="Y125" s="224" t="s">
        <v>162</v>
      </c>
      <c r="Z125" s="214"/>
      <c r="AA125" s="214"/>
      <c r="AB125" s="214"/>
      <c r="AC125" s="214"/>
      <c r="AD125" s="214"/>
      <c r="AE125" s="214"/>
      <c r="AF125" s="214"/>
      <c r="AG125" s="214" t="s">
        <v>192</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62" t="s">
        <v>346</v>
      </c>
      <c r="D126" s="251"/>
      <c r="E126" s="252">
        <v>1</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194</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36">
        <v>36</v>
      </c>
      <c r="B127" s="237" t="s">
        <v>347</v>
      </c>
      <c r="C127" s="246" t="s">
        <v>348</v>
      </c>
      <c r="D127" s="238" t="s">
        <v>203</v>
      </c>
      <c r="E127" s="239">
        <v>1</v>
      </c>
      <c r="F127" s="240"/>
      <c r="G127" s="241">
        <f>ROUND(E127*F127,2)</f>
        <v>0</v>
      </c>
      <c r="H127" s="240"/>
      <c r="I127" s="241">
        <f>ROUND(E127*H127,2)</f>
        <v>0</v>
      </c>
      <c r="J127" s="240"/>
      <c r="K127" s="241">
        <f>ROUND(E127*J127,2)</f>
        <v>0</v>
      </c>
      <c r="L127" s="241">
        <v>15</v>
      </c>
      <c r="M127" s="241">
        <f>G127*(1+L127/100)</f>
        <v>0</v>
      </c>
      <c r="N127" s="239">
        <v>0</v>
      </c>
      <c r="O127" s="239">
        <f>ROUND(E127*N127,2)</f>
        <v>0</v>
      </c>
      <c r="P127" s="239">
        <v>0</v>
      </c>
      <c r="Q127" s="239">
        <f>ROUND(E127*P127,2)</f>
        <v>0</v>
      </c>
      <c r="R127" s="241" t="s">
        <v>345</v>
      </c>
      <c r="S127" s="241" t="s">
        <v>159</v>
      </c>
      <c r="T127" s="242" t="s">
        <v>159</v>
      </c>
      <c r="U127" s="224">
        <v>1.728</v>
      </c>
      <c r="V127" s="224">
        <f>ROUND(E127*U127,2)</f>
        <v>1.73</v>
      </c>
      <c r="W127" s="224"/>
      <c r="X127" s="224" t="s">
        <v>191</v>
      </c>
      <c r="Y127" s="224" t="s">
        <v>162</v>
      </c>
      <c r="Z127" s="214"/>
      <c r="AA127" s="214"/>
      <c r="AB127" s="214"/>
      <c r="AC127" s="214"/>
      <c r="AD127" s="214"/>
      <c r="AE127" s="214"/>
      <c r="AF127" s="214"/>
      <c r="AG127" s="214" t="s">
        <v>192</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3" t="s">
        <v>349</v>
      </c>
      <c r="D128" s="253"/>
      <c r="E128" s="253"/>
      <c r="F128" s="253"/>
      <c r="G128" s="253"/>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199</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2" t="s">
        <v>350</v>
      </c>
      <c r="D129" s="251"/>
      <c r="E129" s="252">
        <v>1</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194</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55">
        <v>37</v>
      </c>
      <c r="B130" s="256" t="s">
        <v>351</v>
      </c>
      <c r="C130" s="265" t="s">
        <v>352</v>
      </c>
      <c r="D130" s="257" t="s">
        <v>203</v>
      </c>
      <c r="E130" s="258">
        <v>1</v>
      </c>
      <c r="F130" s="259"/>
      <c r="G130" s="260">
        <f>ROUND(E130*F130,2)</f>
        <v>0</v>
      </c>
      <c r="H130" s="259"/>
      <c r="I130" s="260">
        <f>ROUND(E130*H130,2)</f>
        <v>0</v>
      </c>
      <c r="J130" s="259"/>
      <c r="K130" s="260">
        <f>ROUND(E130*J130,2)</f>
        <v>0</v>
      </c>
      <c r="L130" s="260">
        <v>15</v>
      </c>
      <c r="M130" s="260">
        <f>G130*(1+L130/100)</f>
        <v>0</v>
      </c>
      <c r="N130" s="258">
        <v>1.8100000000000002E-2</v>
      </c>
      <c r="O130" s="258">
        <f>ROUND(E130*N130,2)</f>
        <v>0.02</v>
      </c>
      <c r="P130" s="258">
        <v>0</v>
      </c>
      <c r="Q130" s="258">
        <f>ROUND(E130*P130,2)</f>
        <v>0</v>
      </c>
      <c r="R130" s="260"/>
      <c r="S130" s="260" t="s">
        <v>179</v>
      </c>
      <c r="T130" s="261" t="s">
        <v>160</v>
      </c>
      <c r="U130" s="224">
        <v>0</v>
      </c>
      <c r="V130" s="224">
        <f>ROUND(E130*U130,2)</f>
        <v>0</v>
      </c>
      <c r="W130" s="224"/>
      <c r="X130" s="224" t="s">
        <v>325</v>
      </c>
      <c r="Y130" s="224" t="s">
        <v>162</v>
      </c>
      <c r="Z130" s="214"/>
      <c r="AA130" s="214"/>
      <c r="AB130" s="214"/>
      <c r="AC130" s="214"/>
      <c r="AD130" s="214"/>
      <c r="AE130" s="214"/>
      <c r="AF130" s="214"/>
      <c r="AG130" s="214" t="s">
        <v>326</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55">
        <v>38</v>
      </c>
      <c r="B131" s="256" t="s">
        <v>353</v>
      </c>
      <c r="C131" s="265" t="s">
        <v>354</v>
      </c>
      <c r="D131" s="257" t="s">
        <v>214</v>
      </c>
      <c r="E131" s="258">
        <v>1.8100000000000002E-2</v>
      </c>
      <c r="F131" s="259"/>
      <c r="G131" s="260">
        <f>ROUND(E131*F131,2)</f>
        <v>0</v>
      </c>
      <c r="H131" s="259"/>
      <c r="I131" s="260">
        <f>ROUND(E131*H131,2)</f>
        <v>0</v>
      </c>
      <c r="J131" s="259"/>
      <c r="K131" s="260">
        <f>ROUND(E131*J131,2)</f>
        <v>0</v>
      </c>
      <c r="L131" s="260">
        <v>15</v>
      </c>
      <c r="M131" s="260">
        <f>G131*(1+L131/100)</f>
        <v>0</v>
      </c>
      <c r="N131" s="258">
        <v>0</v>
      </c>
      <c r="O131" s="258">
        <f>ROUND(E131*N131,2)</f>
        <v>0</v>
      </c>
      <c r="P131" s="258">
        <v>0</v>
      </c>
      <c r="Q131" s="258">
        <f>ROUND(E131*P131,2)</f>
        <v>0</v>
      </c>
      <c r="R131" s="260" t="s">
        <v>345</v>
      </c>
      <c r="S131" s="260" t="s">
        <v>159</v>
      </c>
      <c r="T131" s="261" t="s">
        <v>159</v>
      </c>
      <c r="U131" s="224">
        <v>3.0750000000000002</v>
      </c>
      <c r="V131" s="224">
        <f>ROUND(E131*U131,2)</f>
        <v>0.06</v>
      </c>
      <c r="W131" s="224"/>
      <c r="X131" s="224" t="s">
        <v>313</v>
      </c>
      <c r="Y131" s="224" t="s">
        <v>162</v>
      </c>
      <c r="Z131" s="214"/>
      <c r="AA131" s="214"/>
      <c r="AB131" s="214"/>
      <c r="AC131" s="214"/>
      <c r="AD131" s="214"/>
      <c r="AE131" s="214"/>
      <c r="AF131" s="214"/>
      <c r="AG131" s="214" t="s">
        <v>314</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x14ac:dyDescent="0.2">
      <c r="A132" s="229" t="s">
        <v>154</v>
      </c>
      <c r="B132" s="230" t="s">
        <v>109</v>
      </c>
      <c r="C132" s="245" t="s">
        <v>110</v>
      </c>
      <c r="D132" s="231"/>
      <c r="E132" s="232"/>
      <c r="F132" s="233"/>
      <c r="G132" s="233">
        <f>SUMIF(AG133:AG143,"&lt;&gt;NOR",G133:G143)</f>
        <v>0</v>
      </c>
      <c r="H132" s="233"/>
      <c r="I132" s="233">
        <f>SUM(I133:I143)</f>
        <v>0</v>
      </c>
      <c r="J132" s="233"/>
      <c r="K132" s="233">
        <f>SUM(K133:K143)</f>
        <v>0</v>
      </c>
      <c r="L132" s="233"/>
      <c r="M132" s="233">
        <f>SUM(M133:M143)</f>
        <v>0</v>
      </c>
      <c r="N132" s="232"/>
      <c r="O132" s="232">
        <f>SUM(O133:O143)</f>
        <v>0.02</v>
      </c>
      <c r="P132" s="232"/>
      <c r="Q132" s="232">
        <f>SUM(Q133:Q143)</f>
        <v>0.02</v>
      </c>
      <c r="R132" s="233"/>
      <c r="S132" s="233"/>
      <c r="T132" s="234"/>
      <c r="U132" s="228"/>
      <c r="V132" s="228">
        <f>SUM(V133:V143)</f>
        <v>5.2</v>
      </c>
      <c r="W132" s="228"/>
      <c r="X132" s="228"/>
      <c r="Y132" s="228"/>
      <c r="AG132" t="s">
        <v>155</v>
      </c>
    </row>
    <row r="133" spans="1:60" outlineLevel="1" x14ac:dyDescent="0.2">
      <c r="A133" s="236">
        <v>39</v>
      </c>
      <c r="B133" s="237" t="s">
        <v>355</v>
      </c>
      <c r="C133" s="246" t="s">
        <v>356</v>
      </c>
      <c r="D133" s="238" t="s">
        <v>240</v>
      </c>
      <c r="E133" s="239">
        <v>4.76</v>
      </c>
      <c r="F133" s="240"/>
      <c r="G133" s="241">
        <f>ROUND(E133*F133,2)</f>
        <v>0</v>
      </c>
      <c r="H133" s="240"/>
      <c r="I133" s="241">
        <f>ROUND(E133*H133,2)</f>
        <v>0</v>
      </c>
      <c r="J133" s="240"/>
      <c r="K133" s="241">
        <f>ROUND(E133*J133,2)</f>
        <v>0</v>
      </c>
      <c r="L133" s="241">
        <v>15</v>
      </c>
      <c r="M133" s="241">
        <f>G133*(1+L133/100)</f>
        <v>0</v>
      </c>
      <c r="N133" s="239">
        <v>0</v>
      </c>
      <c r="O133" s="239">
        <f>ROUND(E133*N133,2)</f>
        <v>0</v>
      </c>
      <c r="P133" s="239">
        <v>2.8700000000000002E-3</v>
      </c>
      <c r="Q133" s="239">
        <f>ROUND(E133*P133,2)</f>
        <v>0.01</v>
      </c>
      <c r="R133" s="241" t="s">
        <v>357</v>
      </c>
      <c r="S133" s="241" t="s">
        <v>159</v>
      </c>
      <c r="T133" s="242" t="s">
        <v>159</v>
      </c>
      <c r="U133" s="224">
        <v>0.1</v>
      </c>
      <c r="V133" s="224">
        <f>ROUND(E133*U133,2)</f>
        <v>0.48</v>
      </c>
      <c r="W133" s="224"/>
      <c r="X133" s="224" t="s">
        <v>191</v>
      </c>
      <c r="Y133" s="224" t="s">
        <v>162</v>
      </c>
      <c r="Z133" s="214"/>
      <c r="AA133" s="214"/>
      <c r="AB133" s="214"/>
      <c r="AC133" s="214"/>
      <c r="AD133" s="214"/>
      <c r="AE133" s="214"/>
      <c r="AF133" s="214"/>
      <c r="AG133" s="214" t="s">
        <v>192</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62" t="s">
        <v>358</v>
      </c>
      <c r="D134" s="251"/>
      <c r="E134" s="252">
        <v>4.76</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194</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2.5" outlineLevel="1" x14ac:dyDescent="0.2">
      <c r="A135" s="236">
        <v>40</v>
      </c>
      <c r="B135" s="237" t="s">
        <v>359</v>
      </c>
      <c r="C135" s="246" t="s">
        <v>360</v>
      </c>
      <c r="D135" s="238" t="s">
        <v>240</v>
      </c>
      <c r="E135" s="239">
        <v>5</v>
      </c>
      <c r="F135" s="240"/>
      <c r="G135" s="241">
        <f>ROUND(E135*F135,2)</f>
        <v>0</v>
      </c>
      <c r="H135" s="240"/>
      <c r="I135" s="241">
        <f>ROUND(E135*H135,2)</f>
        <v>0</v>
      </c>
      <c r="J135" s="240"/>
      <c r="K135" s="241">
        <f>ROUND(E135*J135,2)</f>
        <v>0</v>
      </c>
      <c r="L135" s="241">
        <v>15</v>
      </c>
      <c r="M135" s="241">
        <f>G135*(1+L135/100)</f>
        <v>0</v>
      </c>
      <c r="N135" s="239">
        <v>5.9999999999999995E-4</v>
      </c>
      <c r="O135" s="239">
        <f>ROUND(E135*N135,2)</f>
        <v>0</v>
      </c>
      <c r="P135" s="239">
        <v>0</v>
      </c>
      <c r="Q135" s="239">
        <f>ROUND(E135*P135,2)</f>
        <v>0</v>
      </c>
      <c r="R135" s="241" t="s">
        <v>357</v>
      </c>
      <c r="S135" s="241" t="s">
        <v>159</v>
      </c>
      <c r="T135" s="242" t="s">
        <v>159</v>
      </c>
      <c r="U135" s="224">
        <v>0.31878000000000001</v>
      </c>
      <c r="V135" s="224">
        <f>ROUND(E135*U135,2)</f>
        <v>1.59</v>
      </c>
      <c r="W135" s="224"/>
      <c r="X135" s="224" t="s">
        <v>191</v>
      </c>
      <c r="Y135" s="224" t="s">
        <v>162</v>
      </c>
      <c r="Z135" s="214"/>
      <c r="AA135" s="214"/>
      <c r="AB135" s="214"/>
      <c r="AC135" s="214"/>
      <c r="AD135" s="214"/>
      <c r="AE135" s="214"/>
      <c r="AF135" s="214"/>
      <c r="AG135" s="214" t="s">
        <v>192</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3" t="s">
        <v>361</v>
      </c>
      <c r="D136" s="253"/>
      <c r="E136" s="253"/>
      <c r="F136" s="253"/>
      <c r="G136" s="253"/>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199</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62" t="s">
        <v>362</v>
      </c>
      <c r="D137" s="251"/>
      <c r="E137" s="252">
        <v>5</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194</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36">
        <v>41</v>
      </c>
      <c r="B138" s="237" t="s">
        <v>363</v>
      </c>
      <c r="C138" s="246" t="s">
        <v>364</v>
      </c>
      <c r="D138" s="238" t="s">
        <v>240</v>
      </c>
      <c r="E138" s="239">
        <v>4.2</v>
      </c>
      <c r="F138" s="240"/>
      <c r="G138" s="241">
        <f>ROUND(E138*F138,2)</f>
        <v>0</v>
      </c>
      <c r="H138" s="240"/>
      <c r="I138" s="241">
        <f>ROUND(E138*H138,2)</f>
        <v>0</v>
      </c>
      <c r="J138" s="240"/>
      <c r="K138" s="241">
        <f>ROUND(E138*J138,2)</f>
        <v>0</v>
      </c>
      <c r="L138" s="241">
        <v>15</v>
      </c>
      <c r="M138" s="241">
        <f>G138*(1+L138/100)</f>
        <v>0</v>
      </c>
      <c r="N138" s="239">
        <v>0</v>
      </c>
      <c r="O138" s="239">
        <f>ROUND(E138*N138,2)</f>
        <v>0</v>
      </c>
      <c r="P138" s="239">
        <v>3.5599999999999998E-3</v>
      </c>
      <c r="Q138" s="239">
        <f>ROUND(E138*P138,2)</f>
        <v>0.01</v>
      </c>
      <c r="R138" s="241" t="s">
        <v>357</v>
      </c>
      <c r="S138" s="241" t="s">
        <v>159</v>
      </c>
      <c r="T138" s="242" t="s">
        <v>159</v>
      </c>
      <c r="U138" s="224">
        <v>8.0500000000000002E-2</v>
      </c>
      <c r="V138" s="224">
        <f>ROUND(E138*U138,2)</f>
        <v>0.34</v>
      </c>
      <c r="W138" s="224"/>
      <c r="X138" s="224" t="s">
        <v>191</v>
      </c>
      <c r="Y138" s="224" t="s">
        <v>162</v>
      </c>
      <c r="Z138" s="214"/>
      <c r="AA138" s="214"/>
      <c r="AB138" s="214"/>
      <c r="AC138" s="214"/>
      <c r="AD138" s="214"/>
      <c r="AE138" s="214"/>
      <c r="AF138" s="214"/>
      <c r="AG138" s="214" t="s">
        <v>192</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62" t="s">
        <v>365</v>
      </c>
      <c r="D139" s="251"/>
      <c r="E139" s="252">
        <v>4.2</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194</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ht="33.75" outlineLevel="1" x14ac:dyDescent="0.2">
      <c r="A140" s="236">
        <v>42</v>
      </c>
      <c r="B140" s="237" t="s">
        <v>366</v>
      </c>
      <c r="C140" s="246" t="s">
        <v>367</v>
      </c>
      <c r="D140" s="238" t="s">
        <v>240</v>
      </c>
      <c r="E140" s="239">
        <v>4.2</v>
      </c>
      <c r="F140" s="240"/>
      <c r="G140" s="241">
        <f>ROUND(E140*F140,2)</f>
        <v>0</v>
      </c>
      <c r="H140" s="240"/>
      <c r="I140" s="241">
        <f>ROUND(E140*H140,2)</f>
        <v>0</v>
      </c>
      <c r="J140" s="240"/>
      <c r="K140" s="241">
        <f>ROUND(E140*J140,2)</f>
        <v>0</v>
      </c>
      <c r="L140" s="241">
        <v>15</v>
      </c>
      <c r="M140" s="241">
        <f>G140*(1+L140/100)</f>
        <v>0</v>
      </c>
      <c r="N140" s="239">
        <v>3.7799999999999999E-3</v>
      </c>
      <c r="O140" s="239">
        <f>ROUND(E140*N140,2)</f>
        <v>0.02</v>
      </c>
      <c r="P140" s="239">
        <v>0</v>
      </c>
      <c r="Q140" s="239">
        <f>ROUND(E140*P140,2)</f>
        <v>0</v>
      </c>
      <c r="R140" s="241" t="s">
        <v>357</v>
      </c>
      <c r="S140" s="241" t="s">
        <v>159</v>
      </c>
      <c r="T140" s="242" t="s">
        <v>159</v>
      </c>
      <c r="U140" s="224">
        <v>0.64195000000000002</v>
      </c>
      <c r="V140" s="224">
        <f>ROUND(E140*U140,2)</f>
        <v>2.7</v>
      </c>
      <c r="W140" s="224"/>
      <c r="X140" s="224" t="s">
        <v>191</v>
      </c>
      <c r="Y140" s="224" t="s">
        <v>162</v>
      </c>
      <c r="Z140" s="214"/>
      <c r="AA140" s="214"/>
      <c r="AB140" s="214"/>
      <c r="AC140" s="214"/>
      <c r="AD140" s="214"/>
      <c r="AE140" s="214"/>
      <c r="AF140" s="214"/>
      <c r="AG140" s="214" t="s">
        <v>192</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62" t="s">
        <v>368</v>
      </c>
      <c r="D141" s="251"/>
      <c r="E141" s="252">
        <v>4.2</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194</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36">
        <v>43</v>
      </c>
      <c r="B142" s="237" t="s">
        <v>369</v>
      </c>
      <c r="C142" s="246" t="s">
        <v>370</v>
      </c>
      <c r="D142" s="238" t="s">
        <v>214</v>
      </c>
      <c r="E142" s="239">
        <v>1.8880000000000001E-2</v>
      </c>
      <c r="F142" s="240"/>
      <c r="G142" s="241">
        <f>ROUND(E142*F142,2)</f>
        <v>0</v>
      </c>
      <c r="H142" s="240"/>
      <c r="I142" s="241">
        <f>ROUND(E142*H142,2)</f>
        <v>0</v>
      </c>
      <c r="J142" s="240"/>
      <c r="K142" s="241">
        <f>ROUND(E142*J142,2)</f>
        <v>0</v>
      </c>
      <c r="L142" s="241">
        <v>15</v>
      </c>
      <c r="M142" s="241">
        <f>G142*(1+L142/100)</f>
        <v>0</v>
      </c>
      <c r="N142" s="239">
        <v>0</v>
      </c>
      <c r="O142" s="239">
        <f>ROUND(E142*N142,2)</f>
        <v>0</v>
      </c>
      <c r="P142" s="239">
        <v>0</v>
      </c>
      <c r="Q142" s="239">
        <f>ROUND(E142*P142,2)</f>
        <v>0</v>
      </c>
      <c r="R142" s="241" t="s">
        <v>357</v>
      </c>
      <c r="S142" s="241" t="s">
        <v>159</v>
      </c>
      <c r="T142" s="242" t="s">
        <v>159</v>
      </c>
      <c r="U142" s="224">
        <v>4.7370000000000001</v>
      </c>
      <c r="V142" s="224">
        <f>ROUND(E142*U142,2)</f>
        <v>0.09</v>
      </c>
      <c r="W142" s="224"/>
      <c r="X142" s="224" t="s">
        <v>313</v>
      </c>
      <c r="Y142" s="224" t="s">
        <v>162</v>
      </c>
      <c r="Z142" s="214"/>
      <c r="AA142" s="214"/>
      <c r="AB142" s="214"/>
      <c r="AC142" s="214"/>
      <c r="AD142" s="214"/>
      <c r="AE142" s="214"/>
      <c r="AF142" s="214"/>
      <c r="AG142" s="214" t="s">
        <v>314</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63" t="s">
        <v>371</v>
      </c>
      <c r="D143" s="253"/>
      <c r="E143" s="253"/>
      <c r="F143" s="253"/>
      <c r="G143" s="253"/>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199</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x14ac:dyDescent="0.2">
      <c r="A144" s="229" t="s">
        <v>154</v>
      </c>
      <c r="B144" s="230" t="s">
        <v>111</v>
      </c>
      <c r="C144" s="245" t="s">
        <v>112</v>
      </c>
      <c r="D144" s="231"/>
      <c r="E144" s="232"/>
      <c r="F144" s="233"/>
      <c r="G144" s="233">
        <f>SUMIF(AG145:AG167,"&lt;&gt;NOR",G145:G167)</f>
        <v>0</v>
      </c>
      <c r="H144" s="233"/>
      <c r="I144" s="233">
        <f>SUM(I145:I167)</f>
        <v>0</v>
      </c>
      <c r="J144" s="233"/>
      <c r="K144" s="233">
        <f>SUM(K145:K167)</f>
        <v>0</v>
      </c>
      <c r="L144" s="233"/>
      <c r="M144" s="233">
        <f>SUM(M145:M167)</f>
        <v>0</v>
      </c>
      <c r="N144" s="232"/>
      <c r="O144" s="232">
        <f>SUM(O145:O167)</f>
        <v>0.33</v>
      </c>
      <c r="P144" s="232"/>
      <c r="Q144" s="232">
        <f>SUM(Q145:Q167)</f>
        <v>0</v>
      </c>
      <c r="R144" s="233"/>
      <c r="S144" s="233"/>
      <c r="T144" s="234"/>
      <c r="U144" s="228"/>
      <c r="V144" s="228">
        <f>SUM(V145:V167)</f>
        <v>32.479999999999997</v>
      </c>
      <c r="W144" s="228"/>
      <c r="X144" s="228"/>
      <c r="Y144" s="228"/>
      <c r="AG144" t="s">
        <v>155</v>
      </c>
    </row>
    <row r="145" spans="1:60" ht="22.5" outlineLevel="1" x14ac:dyDescent="0.2">
      <c r="A145" s="236">
        <v>44</v>
      </c>
      <c r="B145" s="237" t="s">
        <v>372</v>
      </c>
      <c r="C145" s="246" t="s">
        <v>373</v>
      </c>
      <c r="D145" s="238" t="s">
        <v>203</v>
      </c>
      <c r="E145" s="239">
        <v>1</v>
      </c>
      <c r="F145" s="240"/>
      <c r="G145" s="241">
        <f>ROUND(E145*F145,2)</f>
        <v>0</v>
      </c>
      <c r="H145" s="240"/>
      <c r="I145" s="241">
        <f>ROUND(E145*H145,2)</f>
        <v>0</v>
      </c>
      <c r="J145" s="240"/>
      <c r="K145" s="241">
        <f>ROUND(E145*J145,2)</f>
        <v>0</v>
      </c>
      <c r="L145" s="241">
        <v>15</v>
      </c>
      <c r="M145" s="241">
        <f>G145*(1+L145/100)</f>
        <v>0</v>
      </c>
      <c r="N145" s="239">
        <v>0</v>
      </c>
      <c r="O145" s="239">
        <f>ROUND(E145*N145,2)</f>
        <v>0</v>
      </c>
      <c r="P145" s="239">
        <v>0</v>
      </c>
      <c r="Q145" s="239">
        <f>ROUND(E145*P145,2)</f>
        <v>0</v>
      </c>
      <c r="R145" s="241"/>
      <c r="S145" s="241" t="s">
        <v>179</v>
      </c>
      <c r="T145" s="242" t="s">
        <v>160</v>
      </c>
      <c r="U145" s="224">
        <v>0</v>
      </c>
      <c r="V145" s="224">
        <f>ROUND(E145*U145,2)</f>
        <v>0</v>
      </c>
      <c r="W145" s="224"/>
      <c r="X145" s="224" t="s">
        <v>191</v>
      </c>
      <c r="Y145" s="224" t="s">
        <v>162</v>
      </c>
      <c r="Z145" s="214"/>
      <c r="AA145" s="214"/>
      <c r="AB145" s="214"/>
      <c r="AC145" s="214"/>
      <c r="AD145" s="214"/>
      <c r="AE145" s="214"/>
      <c r="AF145" s="214"/>
      <c r="AG145" s="214" t="s">
        <v>192</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47" t="s">
        <v>374</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165</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45" outlineLevel="3" x14ac:dyDescent="0.2">
      <c r="A147" s="221"/>
      <c r="B147" s="222"/>
      <c r="C147" s="264" t="s">
        <v>375</v>
      </c>
      <c r="D147" s="254"/>
      <c r="E147" s="254"/>
      <c r="F147" s="254"/>
      <c r="G147" s="25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165</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44" t="str">
        <f>C147</f>
        <v>Nově je navržen dveřní a okenní systém z hliníkových profilů a izolačního trojskla (RAL 7021). Po osazení okenních a dveřních výplní otvorů budou obvodové spáry utěsněny systémovými páskami – vnitřní parotěsná, vnější difúzně otevřená. S ohledem na eliminaci tepelných mostů je u exteriérových dveří navržen pod prahem tepelně izolační kotevní hranol z polyuretanové tvrzené pěny (např. purenit, phonotherm apod.)</v>
      </c>
      <c r="BB147" s="214"/>
      <c r="BC147" s="214"/>
      <c r="BD147" s="214"/>
      <c r="BE147" s="214"/>
      <c r="BF147" s="214"/>
      <c r="BG147" s="214"/>
      <c r="BH147" s="214"/>
    </row>
    <row r="148" spans="1:60" outlineLevel="3" x14ac:dyDescent="0.2">
      <c r="A148" s="221"/>
      <c r="B148" s="222"/>
      <c r="C148" s="264" t="s">
        <v>376</v>
      </c>
      <c r="D148" s="254"/>
      <c r="E148" s="254"/>
      <c r="F148" s="254"/>
      <c r="G148" s="25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165</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
      <c r="A149" s="221"/>
      <c r="B149" s="222"/>
      <c r="C149" s="262" t="s">
        <v>377</v>
      </c>
      <c r="D149" s="251"/>
      <c r="E149" s="252">
        <v>1</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194</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2" t="s">
        <v>378</v>
      </c>
      <c r="D150" s="251"/>
      <c r="E150" s="252"/>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194</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2" t="s">
        <v>379</v>
      </c>
      <c r="D151" s="251"/>
      <c r="E151" s="252"/>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194</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1" x14ac:dyDescent="0.2">
      <c r="A152" s="236">
        <v>45</v>
      </c>
      <c r="B152" s="237" t="s">
        <v>380</v>
      </c>
      <c r="C152" s="246" t="s">
        <v>381</v>
      </c>
      <c r="D152" s="238" t="s">
        <v>189</v>
      </c>
      <c r="E152" s="239">
        <v>12.3124</v>
      </c>
      <c r="F152" s="240"/>
      <c r="G152" s="241">
        <f>ROUND(E152*F152,2)</f>
        <v>0</v>
      </c>
      <c r="H152" s="240"/>
      <c r="I152" s="241">
        <f>ROUND(E152*H152,2)</f>
        <v>0</v>
      </c>
      <c r="J152" s="240"/>
      <c r="K152" s="241">
        <f>ROUND(E152*J152,2)</f>
        <v>0</v>
      </c>
      <c r="L152" s="241">
        <v>15</v>
      </c>
      <c r="M152" s="241">
        <f>G152*(1+L152/100)</f>
        <v>0</v>
      </c>
      <c r="N152" s="239">
        <v>2.094E-2</v>
      </c>
      <c r="O152" s="239">
        <f>ROUND(E152*N152,2)</f>
        <v>0.26</v>
      </c>
      <c r="P152" s="239">
        <v>0</v>
      </c>
      <c r="Q152" s="239">
        <f>ROUND(E152*P152,2)</f>
        <v>0</v>
      </c>
      <c r="R152" s="241"/>
      <c r="S152" s="241" t="s">
        <v>179</v>
      </c>
      <c r="T152" s="242" t="s">
        <v>160</v>
      </c>
      <c r="U152" s="224">
        <v>1.97</v>
      </c>
      <c r="V152" s="224">
        <f>ROUND(E152*U152,2)</f>
        <v>24.26</v>
      </c>
      <c r="W152" s="224"/>
      <c r="X152" s="224" t="s">
        <v>191</v>
      </c>
      <c r="Y152" s="224" t="s">
        <v>162</v>
      </c>
      <c r="Z152" s="214"/>
      <c r="AA152" s="214"/>
      <c r="AB152" s="214"/>
      <c r="AC152" s="214"/>
      <c r="AD152" s="214"/>
      <c r="AE152" s="214"/>
      <c r="AF152" s="214"/>
      <c r="AG152" s="214" t="s">
        <v>192</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47" t="s">
        <v>376</v>
      </c>
      <c r="D153" s="243"/>
      <c r="E153" s="243"/>
      <c r="F153" s="243"/>
      <c r="G153" s="243"/>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165</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56.25" outlineLevel="3" x14ac:dyDescent="0.2">
      <c r="A154" s="221"/>
      <c r="B154" s="222"/>
      <c r="C154" s="264" t="s">
        <v>382</v>
      </c>
      <c r="D154" s="254"/>
      <c r="E154" s="254"/>
      <c r="F154" s="254"/>
      <c r="G154" s="25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165</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44" t="str">
        <f>C154</f>
        <v>DIBOND® - sendvičová deska s jádrem z polyetylenu (PE) a krycími vrstvami z hliníkových plechů o síle 0,3 mm., která se vyznačuje velmi nízkou hmotností a zároveň velkou pevností v ohybu. Mezi další vlastnosti patří výborná odolnost povětrnostním vlivům, dokonale hladký povrch, snadné opracování a ohýbání, což činí tento materiál ideálním pro využití v reklamě. Speciální technikou částečného profrézování lze vyrábět esteticky vysoce kvalitní 3D objekty. Určen zejména pro výrobu reklamních tabulí, displejů, atik, reklamních sloupů, informačních systémů, pro výstavnictví, interiéry a exteriéry obchodů. Vynikající také pro potisk a kašírování.</v>
      </c>
      <c r="BB154" s="214"/>
      <c r="BC154" s="214"/>
      <c r="BD154" s="214"/>
      <c r="BE154" s="214"/>
      <c r="BF154" s="214"/>
      <c r="BG154" s="214"/>
      <c r="BH154" s="214"/>
    </row>
    <row r="155" spans="1:60" outlineLevel="2" x14ac:dyDescent="0.2">
      <c r="A155" s="221"/>
      <c r="B155" s="222"/>
      <c r="C155" s="262" t="s">
        <v>383</v>
      </c>
      <c r="D155" s="251"/>
      <c r="E155" s="252"/>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194</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2" t="s">
        <v>384</v>
      </c>
      <c r="D156" s="251"/>
      <c r="E156" s="252"/>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194</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2" t="s">
        <v>385</v>
      </c>
      <c r="D157" s="251"/>
      <c r="E157" s="252">
        <v>7.0289999999999999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194</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2" t="s">
        <v>386</v>
      </c>
      <c r="D158" s="251"/>
      <c r="E158" s="252">
        <v>2.968</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194</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2" t="s">
        <v>387</v>
      </c>
      <c r="D159" s="251"/>
      <c r="E159" s="252">
        <v>2.3153999999999999</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194</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22.5" outlineLevel="1" x14ac:dyDescent="0.2">
      <c r="A160" s="236">
        <v>46</v>
      </c>
      <c r="B160" s="237" t="s">
        <v>388</v>
      </c>
      <c r="C160" s="246" t="s">
        <v>389</v>
      </c>
      <c r="D160" s="238" t="s">
        <v>189</v>
      </c>
      <c r="E160" s="239">
        <v>3.3852000000000002</v>
      </c>
      <c r="F160" s="240"/>
      <c r="G160" s="241">
        <f>ROUND(E160*F160,2)</f>
        <v>0</v>
      </c>
      <c r="H160" s="240"/>
      <c r="I160" s="241">
        <f>ROUND(E160*H160,2)</f>
        <v>0</v>
      </c>
      <c r="J160" s="240"/>
      <c r="K160" s="241">
        <f>ROUND(E160*J160,2)</f>
        <v>0</v>
      </c>
      <c r="L160" s="241">
        <v>15</v>
      </c>
      <c r="M160" s="241">
        <f>G160*(1+L160/100)</f>
        <v>0</v>
      </c>
      <c r="N160" s="239">
        <v>2.094E-2</v>
      </c>
      <c r="O160" s="239">
        <f>ROUND(E160*N160,2)</f>
        <v>7.0000000000000007E-2</v>
      </c>
      <c r="P160" s="239">
        <v>0</v>
      </c>
      <c r="Q160" s="239">
        <f>ROUND(E160*P160,2)</f>
        <v>0</v>
      </c>
      <c r="R160" s="241"/>
      <c r="S160" s="241" t="s">
        <v>179</v>
      </c>
      <c r="T160" s="242" t="s">
        <v>160</v>
      </c>
      <c r="U160" s="224">
        <v>1.97</v>
      </c>
      <c r="V160" s="224">
        <f>ROUND(E160*U160,2)</f>
        <v>6.67</v>
      </c>
      <c r="W160" s="224"/>
      <c r="X160" s="224" t="s">
        <v>191</v>
      </c>
      <c r="Y160" s="224" t="s">
        <v>162</v>
      </c>
      <c r="Z160" s="214"/>
      <c r="AA160" s="214"/>
      <c r="AB160" s="214"/>
      <c r="AC160" s="214"/>
      <c r="AD160" s="214"/>
      <c r="AE160" s="214"/>
      <c r="AF160" s="214"/>
      <c r="AG160" s="214" t="s">
        <v>192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47" t="s">
        <v>376</v>
      </c>
      <c r="D161" s="243"/>
      <c r="E161" s="243"/>
      <c r="F161" s="243"/>
      <c r="G161" s="243"/>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165</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33.75" outlineLevel="3" x14ac:dyDescent="0.2">
      <c r="A162" s="221"/>
      <c r="B162" s="222"/>
      <c r="C162" s="264" t="s">
        <v>390</v>
      </c>
      <c r="D162" s="254"/>
      <c r="E162" s="254"/>
      <c r="F162" s="254"/>
      <c r="G162" s="25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165</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44" t="str">
        <f>C162</f>
        <v>Fundermax kompaktní desky se skládají z pásů přírodních vláken a syntetických pryskyřic, které se vytvrzují za vysoké teploty a tlaku. Takto zhotovené desky jsou pevné a odolné vůči vodě i vodní páře, mechanickému a chemickému poškození. Jsou zdravotně nezávadné, hygienické a snadno se udržují. Kompaktní desky FunderMax se vyznačují dlouholetou životností.</v>
      </c>
      <c r="BB162" s="214"/>
      <c r="BC162" s="214"/>
      <c r="BD162" s="214"/>
      <c r="BE162" s="214"/>
      <c r="BF162" s="214"/>
      <c r="BG162" s="214"/>
      <c r="BH162" s="214"/>
    </row>
    <row r="163" spans="1:60" outlineLevel="2" x14ac:dyDescent="0.2">
      <c r="A163" s="221"/>
      <c r="B163" s="222"/>
      <c r="C163" s="262" t="s">
        <v>391</v>
      </c>
      <c r="D163" s="251"/>
      <c r="E163" s="252">
        <v>3.3852000000000002</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194</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55">
        <v>47</v>
      </c>
      <c r="B164" s="256" t="s">
        <v>392</v>
      </c>
      <c r="C164" s="265" t="s">
        <v>393</v>
      </c>
      <c r="D164" s="257" t="s">
        <v>203</v>
      </c>
      <c r="E164" s="258">
        <v>1</v>
      </c>
      <c r="F164" s="259"/>
      <c r="G164" s="260">
        <f>ROUND(E164*F164,2)</f>
        <v>0</v>
      </c>
      <c r="H164" s="259"/>
      <c r="I164" s="260">
        <f>ROUND(E164*H164,2)</f>
        <v>0</v>
      </c>
      <c r="J164" s="259"/>
      <c r="K164" s="260">
        <f>ROUND(E164*J164,2)</f>
        <v>0</v>
      </c>
      <c r="L164" s="260">
        <v>15</v>
      </c>
      <c r="M164" s="260">
        <f>G164*(1+L164/100)</f>
        <v>0</v>
      </c>
      <c r="N164" s="258">
        <v>1.0000000000000001E-5</v>
      </c>
      <c r="O164" s="258">
        <f>ROUND(E164*N164,2)</f>
        <v>0</v>
      </c>
      <c r="P164" s="258">
        <v>0</v>
      </c>
      <c r="Q164" s="258">
        <f>ROUND(E164*P164,2)</f>
        <v>0</v>
      </c>
      <c r="R164" s="260" t="s">
        <v>394</v>
      </c>
      <c r="S164" s="260" t="s">
        <v>159</v>
      </c>
      <c r="T164" s="261" t="s">
        <v>159</v>
      </c>
      <c r="U164" s="224">
        <v>0.45</v>
      </c>
      <c r="V164" s="224">
        <f>ROUND(E164*U164,2)</f>
        <v>0.45</v>
      </c>
      <c r="W164" s="224"/>
      <c r="X164" s="224" t="s">
        <v>191</v>
      </c>
      <c r="Y164" s="224" t="s">
        <v>162</v>
      </c>
      <c r="Z164" s="214"/>
      <c r="AA164" s="214"/>
      <c r="AB164" s="214"/>
      <c r="AC164" s="214"/>
      <c r="AD164" s="214"/>
      <c r="AE164" s="214"/>
      <c r="AF164" s="214"/>
      <c r="AG164" s="214" t="s">
        <v>192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55">
        <v>48</v>
      </c>
      <c r="B165" s="256" t="s">
        <v>395</v>
      </c>
      <c r="C165" s="265" t="s">
        <v>396</v>
      </c>
      <c r="D165" s="257" t="s">
        <v>203</v>
      </c>
      <c r="E165" s="258">
        <v>1</v>
      </c>
      <c r="F165" s="259"/>
      <c r="G165" s="260">
        <f>ROUND(E165*F165,2)</f>
        <v>0</v>
      </c>
      <c r="H165" s="259"/>
      <c r="I165" s="260">
        <f>ROUND(E165*H165,2)</f>
        <v>0</v>
      </c>
      <c r="J165" s="259"/>
      <c r="K165" s="260">
        <f>ROUND(E165*J165,2)</f>
        <v>0</v>
      </c>
      <c r="L165" s="260">
        <v>15</v>
      </c>
      <c r="M165" s="260">
        <f>G165*(1+L165/100)</f>
        <v>0</v>
      </c>
      <c r="N165" s="258">
        <v>2.3900000000000002E-3</v>
      </c>
      <c r="O165" s="258">
        <f>ROUND(E165*N165,2)</f>
        <v>0</v>
      </c>
      <c r="P165" s="258">
        <v>0</v>
      </c>
      <c r="Q165" s="258">
        <f>ROUND(E165*P165,2)</f>
        <v>0</v>
      </c>
      <c r="R165" s="260" t="s">
        <v>324</v>
      </c>
      <c r="S165" s="260" t="s">
        <v>159</v>
      </c>
      <c r="T165" s="261" t="s">
        <v>159</v>
      </c>
      <c r="U165" s="224">
        <v>0</v>
      </c>
      <c r="V165" s="224">
        <f>ROUND(E165*U165,2)</f>
        <v>0</v>
      </c>
      <c r="W165" s="224"/>
      <c r="X165" s="224" t="s">
        <v>325</v>
      </c>
      <c r="Y165" s="224" t="s">
        <v>162</v>
      </c>
      <c r="Z165" s="214"/>
      <c r="AA165" s="214"/>
      <c r="AB165" s="214"/>
      <c r="AC165" s="214"/>
      <c r="AD165" s="214"/>
      <c r="AE165" s="214"/>
      <c r="AF165" s="214"/>
      <c r="AG165" s="214" t="s">
        <v>326</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36">
        <v>49</v>
      </c>
      <c r="B166" s="237" t="s">
        <v>397</v>
      </c>
      <c r="C166" s="246" t="s">
        <v>398</v>
      </c>
      <c r="D166" s="238" t="s">
        <v>214</v>
      </c>
      <c r="E166" s="239">
        <v>0.33111000000000002</v>
      </c>
      <c r="F166" s="240"/>
      <c r="G166" s="241">
        <f>ROUND(E166*F166,2)</f>
        <v>0</v>
      </c>
      <c r="H166" s="240"/>
      <c r="I166" s="241">
        <f>ROUND(E166*H166,2)</f>
        <v>0</v>
      </c>
      <c r="J166" s="240"/>
      <c r="K166" s="241">
        <f>ROUND(E166*J166,2)</f>
        <v>0</v>
      </c>
      <c r="L166" s="241">
        <v>15</v>
      </c>
      <c r="M166" s="241">
        <f>G166*(1+L166/100)</f>
        <v>0</v>
      </c>
      <c r="N166" s="239">
        <v>0</v>
      </c>
      <c r="O166" s="239">
        <f>ROUND(E166*N166,2)</f>
        <v>0</v>
      </c>
      <c r="P166" s="239">
        <v>0</v>
      </c>
      <c r="Q166" s="239">
        <f>ROUND(E166*P166,2)</f>
        <v>0</v>
      </c>
      <c r="R166" s="241" t="s">
        <v>394</v>
      </c>
      <c r="S166" s="241" t="s">
        <v>159</v>
      </c>
      <c r="T166" s="242" t="s">
        <v>159</v>
      </c>
      <c r="U166" s="224">
        <v>3.327</v>
      </c>
      <c r="V166" s="224">
        <f>ROUND(E166*U166,2)</f>
        <v>1.1000000000000001</v>
      </c>
      <c r="W166" s="224"/>
      <c r="X166" s="224" t="s">
        <v>313</v>
      </c>
      <c r="Y166" s="224" t="s">
        <v>162</v>
      </c>
      <c r="Z166" s="214"/>
      <c r="AA166" s="214"/>
      <c r="AB166" s="214"/>
      <c r="AC166" s="214"/>
      <c r="AD166" s="214"/>
      <c r="AE166" s="214"/>
      <c r="AF166" s="214"/>
      <c r="AG166" s="214" t="s">
        <v>314</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3" t="s">
        <v>371</v>
      </c>
      <c r="D167" s="253"/>
      <c r="E167" s="253"/>
      <c r="F167" s="253"/>
      <c r="G167" s="253"/>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199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x14ac:dyDescent="0.2">
      <c r="A168" s="229" t="s">
        <v>154</v>
      </c>
      <c r="B168" s="230" t="s">
        <v>113</v>
      </c>
      <c r="C168" s="245" t="s">
        <v>114</v>
      </c>
      <c r="D168" s="231"/>
      <c r="E168" s="232"/>
      <c r="F168" s="233"/>
      <c r="G168" s="233">
        <f>SUMIF(AG169:AG194,"&lt;&gt;NOR",G169:G194)</f>
        <v>0</v>
      </c>
      <c r="H168" s="233"/>
      <c r="I168" s="233">
        <f>SUM(I169:I194)</f>
        <v>0</v>
      </c>
      <c r="J168" s="233"/>
      <c r="K168" s="233">
        <f>SUM(K169:K194)</f>
        <v>0</v>
      </c>
      <c r="L168" s="233"/>
      <c r="M168" s="233">
        <f>SUM(M169:M194)</f>
        <v>0</v>
      </c>
      <c r="N168" s="232"/>
      <c r="O168" s="232">
        <f>SUM(O169:O194)</f>
        <v>0.05</v>
      </c>
      <c r="P168" s="232"/>
      <c r="Q168" s="232">
        <f>SUM(Q169:Q194)</f>
        <v>0</v>
      </c>
      <c r="R168" s="233"/>
      <c r="S168" s="233"/>
      <c r="T168" s="234"/>
      <c r="U168" s="228"/>
      <c r="V168" s="228">
        <f>SUM(V169:V194)</f>
        <v>4.07</v>
      </c>
      <c r="W168" s="228"/>
      <c r="X168" s="228"/>
      <c r="Y168" s="228"/>
      <c r="AG168" t="s">
        <v>155</v>
      </c>
    </row>
    <row r="169" spans="1:60" ht="22.5" outlineLevel="1" x14ac:dyDescent="0.2">
      <c r="A169" s="236">
        <v>50</v>
      </c>
      <c r="B169" s="237" t="s">
        <v>399</v>
      </c>
      <c r="C169" s="246" t="s">
        <v>400</v>
      </c>
      <c r="D169" s="238" t="s">
        <v>189</v>
      </c>
      <c r="E169" s="239">
        <v>0.84599999999999997</v>
      </c>
      <c r="F169" s="240"/>
      <c r="G169" s="241">
        <f>ROUND(E169*F169,2)</f>
        <v>0</v>
      </c>
      <c r="H169" s="240"/>
      <c r="I169" s="241">
        <f>ROUND(E169*H169,2)</f>
        <v>0</v>
      </c>
      <c r="J169" s="240"/>
      <c r="K169" s="241">
        <f>ROUND(E169*J169,2)</f>
        <v>0</v>
      </c>
      <c r="L169" s="241">
        <v>15</v>
      </c>
      <c r="M169" s="241">
        <f>G169*(1+L169/100)</f>
        <v>0</v>
      </c>
      <c r="N169" s="239">
        <v>0</v>
      </c>
      <c r="O169" s="239">
        <f>ROUND(E169*N169,2)</f>
        <v>0</v>
      </c>
      <c r="P169" s="239">
        <v>0</v>
      </c>
      <c r="Q169" s="239">
        <f>ROUND(E169*P169,2)</f>
        <v>0</v>
      </c>
      <c r="R169" s="241" t="s">
        <v>401</v>
      </c>
      <c r="S169" s="241" t="s">
        <v>159</v>
      </c>
      <c r="T169" s="242" t="s">
        <v>159</v>
      </c>
      <c r="U169" s="224">
        <v>0.255</v>
      </c>
      <c r="V169" s="224">
        <f>ROUND(E169*U169,2)</f>
        <v>0.22</v>
      </c>
      <c r="W169" s="224"/>
      <c r="X169" s="224" t="s">
        <v>191</v>
      </c>
      <c r="Y169" s="224" t="s">
        <v>162</v>
      </c>
      <c r="Z169" s="214"/>
      <c r="AA169" s="214"/>
      <c r="AB169" s="214"/>
      <c r="AC169" s="214"/>
      <c r="AD169" s="214"/>
      <c r="AE169" s="214"/>
      <c r="AF169" s="214"/>
      <c r="AG169" s="214" t="s">
        <v>192</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2" t="s">
        <v>402</v>
      </c>
      <c r="D170" s="251"/>
      <c r="E170" s="252">
        <v>0.84599999999999997</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194</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33.75" outlineLevel="1" x14ac:dyDescent="0.2">
      <c r="A171" s="236">
        <v>51</v>
      </c>
      <c r="B171" s="237" t="s">
        <v>403</v>
      </c>
      <c r="C171" s="246" t="s">
        <v>404</v>
      </c>
      <c r="D171" s="238" t="s">
        <v>189</v>
      </c>
      <c r="E171" s="239">
        <v>2.0956999999999999</v>
      </c>
      <c r="F171" s="240"/>
      <c r="G171" s="241">
        <f>ROUND(E171*F171,2)</f>
        <v>0</v>
      </c>
      <c r="H171" s="240"/>
      <c r="I171" s="241">
        <f>ROUND(E171*H171,2)</f>
        <v>0</v>
      </c>
      <c r="J171" s="240"/>
      <c r="K171" s="241">
        <f>ROUND(E171*J171,2)</f>
        <v>0</v>
      </c>
      <c r="L171" s="241">
        <v>15</v>
      </c>
      <c r="M171" s="241">
        <f>G171*(1+L171/100)</f>
        <v>0</v>
      </c>
      <c r="N171" s="239">
        <v>2.1000000000000001E-4</v>
      </c>
      <c r="O171" s="239">
        <f>ROUND(E171*N171,2)</f>
        <v>0</v>
      </c>
      <c r="P171" s="239">
        <v>0</v>
      </c>
      <c r="Q171" s="239">
        <f>ROUND(E171*P171,2)</f>
        <v>0</v>
      </c>
      <c r="R171" s="241" t="s">
        <v>401</v>
      </c>
      <c r="S171" s="241" t="s">
        <v>159</v>
      </c>
      <c r="T171" s="242" t="s">
        <v>159</v>
      </c>
      <c r="U171" s="224">
        <v>0.05</v>
      </c>
      <c r="V171" s="224">
        <f>ROUND(E171*U171,2)</f>
        <v>0.1</v>
      </c>
      <c r="W171" s="224"/>
      <c r="X171" s="224" t="s">
        <v>191</v>
      </c>
      <c r="Y171" s="224" t="s">
        <v>162</v>
      </c>
      <c r="Z171" s="214"/>
      <c r="AA171" s="214"/>
      <c r="AB171" s="214"/>
      <c r="AC171" s="214"/>
      <c r="AD171" s="214"/>
      <c r="AE171" s="214"/>
      <c r="AF171" s="214"/>
      <c r="AG171" s="214" t="s">
        <v>192</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2" t="s">
        <v>405</v>
      </c>
      <c r="D172" s="251"/>
      <c r="E172" s="252">
        <v>0.84599999999999997</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194</v>
      </c>
      <c r="AH172" s="214">
        <v>5</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2" t="s">
        <v>406</v>
      </c>
      <c r="D173" s="251"/>
      <c r="E173" s="252">
        <v>1.0397000000000001</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194</v>
      </c>
      <c r="AH173" s="214">
        <v>5</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2" t="s">
        <v>407</v>
      </c>
      <c r="D174" s="251"/>
      <c r="E174" s="252">
        <v>0.21</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194</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6">
        <v>52</v>
      </c>
      <c r="B175" s="237" t="s">
        <v>408</v>
      </c>
      <c r="C175" s="246" t="s">
        <v>409</v>
      </c>
      <c r="D175" s="238" t="s">
        <v>240</v>
      </c>
      <c r="E175" s="239">
        <v>2.1</v>
      </c>
      <c r="F175" s="240"/>
      <c r="G175" s="241">
        <f>ROUND(E175*F175,2)</f>
        <v>0</v>
      </c>
      <c r="H175" s="240"/>
      <c r="I175" s="241">
        <f>ROUND(E175*H175,2)</f>
        <v>0</v>
      </c>
      <c r="J175" s="240"/>
      <c r="K175" s="241">
        <f>ROUND(E175*J175,2)</f>
        <v>0</v>
      </c>
      <c r="L175" s="241">
        <v>15</v>
      </c>
      <c r="M175" s="241">
        <f>G175*(1+L175/100)</f>
        <v>0</v>
      </c>
      <c r="N175" s="239">
        <v>3.2000000000000003E-4</v>
      </c>
      <c r="O175" s="239">
        <f>ROUND(E175*N175,2)</f>
        <v>0</v>
      </c>
      <c r="P175" s="239">
        <v>0</v>
      </c>
      <c r="Q175" s="239">
        <f>ROUND(E175*P175,2)</f>
        <v>0</v>
      </c>
      <c r="R175" s="241" t="s">
        <v>401</v>
      </c>
      <c r="S175" s="241" t="s">
        <v>159</v>
      </c>
      <c r="T175" s="242" t="s">
        <v>159</v>
      </c>
      <c r="U175" s="224">
        <v>0.23599999999999999</v>
      </c>
      <c r="V175" s="224">
        <f>ROUND(E175*U175,2)</f>
        <v>0.5</v>
      </c>
      <c r="W175" s="224"/>
      <c r="X175" s="224" t="s">
        <v>191</v>
      </c>
      <c r="Y175" s="224" t="s">
        <v>162</v>
      </c>
      <c r="Z175" s="214"/>
      <c r="AA175" s="214"/>
      <c r="AB175" s="214"/>
      <c r="AC175" s="214"/>
      <c r="AD175" s="214"/>
      <c r="AE175" s="214"/>
      <c r="AF175" s="214"/>
      <c r="AG175" s="214" t="s">
        <v>192</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62" t="s">
        <v>410</v>
      </c>
      <c r="D176" s="251"/>
      <c r="E176" s="252">
        <v>2.1</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194</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36">
        <v>53</v>
      </c>
      <c r="B177" s="237" t="s">
        <v>411</v>
      </c>
      <c r="C177" s="246" t="s">
        <v>412</v>
      </c>
      <c r="D177" s="238" t="s">
        <v>240</v>
      </c>
      <c r="E177" s="239">
        <v>2.1</v>
      </c>
      <c r="F177" s="240"/>
      <c r="G177" s="241">
        <f>ROUND(E177*F177,2)</f>
        <v>0</v>
      </c>
      <c r="H177" s="240"/>
      <c r="I177" s="241">
        <f>ROUND(E177*H177,2)</f>
        <v>0</v>
      </c>
      <c r="J177" s="240"/>
      <c r="K177" s="241">
        <f>ROUND(E177*J177,2)</f>
        <v>0</v>
      </c>
      <c r="L177" s="241">
        <v>15</v>
      </c>
      <c r="M177" s="241">
        <f>G177*(1+L177/100)</f>
        <v>0</v>
      </c>
      <c r="N177" s="239">
        <v>0</v>
      </c>
      <c r="O177" s="239">
        <f>ROUND(E177*N177,2)</f>
        <v>0</v>
      </c>
      <c r="P177" s="239">
        <v>0</v>
      </c>
      <c r="Q177" s="239">
        <f>ROUND(E177*P177,2)</f>
        <v>0</v>
      </c>
      <c r="R177" s="241" t="s">
        <v>401</v>
      </c>
      <c r="S177" s="241" t="s">
        <v>159</v>
      </c>
      <c r="T177" s="242" t="s">
        <v>159</v>
      </c>
      <c r="U177" s="224">
        <v>0.154</v>
      </c>
      <c r="V177" s="224">
        <f>ROUND(E177*U177,2)</f>
        <v>0.32</v>
      </c>
      <c r="W177" s="224"/>
      <c r="X177" s="224" t="s">
        <v>191</v>
      </c>
      <c r="Y177" s="224" t="s">
        <v>162</v>
      </c>
      <c r="Z177" s="214"/>
      <c r="AA177" s="214"/>
      <c r="AB177" s="214"/>
      <c r="AC177" s="214"/>
      <c r="AD177" s="214"/>
      <c r="AE177" s="214"/>
      <c r="AF177" s="214"/>
      <c r="AG177" s="214" t="s">
        <v>192</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62" t="s">
        <v>413</v>
      </c>
      <c r="D178" s="251"/>
      <c r="E178" s="252">
        <v>2.1</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194</v>
      </c>
      <c r="AH178" s="214">
        <v>5</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ht="22.5" outlineLevel="1" x14ac:dyDescent="0.2">
      <c r="A179" s="236">
        <v>54</v>
      </c>
      <c r="B179" s="237" t="s">
        <v>414</v>
      </c>
      <c r="C179" s="246" t="s">
        <v>415</v>
      </c>
      <c r="D179" s="238" t="s">
        <v>189</v>
      </c>
      <c r="E179" s="239">
        <v>0.84599999999999997</v>
      </c>
      <c r="F179" s="240"/>
      <c r="G179" s="241">
        <f>ROUND(E179*F179,2)</f>
        <v>0</v>
      </c>
      <c r="H179" s="240"/>
      <c r="I179" s="241">
        <f>ROUND(E179*H179,2)</f>
        <v>0</v>
      </c>
      <c r="J179" s="240"/>
      <c r="K179" s="241">
        <f>ROUND(E179*J179,2)</f>
        <v>0</v>
      </c>
      <c r="L179" s="241">
        <v>15</v>
      </c>
      <c r="M179" s="241">
        <f>G179*(1+L179/100)</f>
        <v>0</v>
      </c>
      <c r="N179" s="239">
        <v>6.9300000000000004E-3</v>
      </c>
      <c r="O179" s="239">
        <f>ROUND(E179*N179,2)</f>
        <v>0.01</v>
      </c>
      <c r="P179" s="239">
        <v>0</v>
      </c>
      <c r="Q179" s="239">
        <f>ROUND(E179*P179,2)</f>
        <v>0</v>
      </c>
      <c r="R179" s="241" t="s">
        <v>401</v>
      </c>
      <c r="S179" s="241" t="s">
        <v>159</v>
      </c>
      <c r="T179" s="242" t="s">
        <v>159</v>
      </c>
      <c r="U179" s="224">
        <v>1.3466</v>
      </c>
      <c r="V179" s="224">
        <f>ROUND(E179*U179,2)</f>
        <v>1.1399999999999999</v>
      </c>
      <c r="W179" s="224"/>
      <c r="X179" s="224" t="s">
        <v>191</v>
      </c>
      <c r="Y179" s="224" t="s">
        <v>162</v>
      </c>
      <c r="Z179" s="214"/>
      <c r="AA179" s="214"/>
      <c r="AB179" s="214"/>
      <c r="AC179" s="214"/>
      <c r="AD179" s="214"/>
      <c r="AE179" s="214"/>
      <c r="AF179" s="214"/>
      <c r="AG179" s="214" t="s">
        <v>192</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62" t="s">
        <v>416</v>
      </c>
      <c r="D180" s="251"/>
      <c r="E180" s="252">
        <v>0.84599999999999997</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194</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6">
        <v>55</v>
      </c>
      <c r="B181" s="237" t="s">
        <v>417</v>
      </c>
      <c r="C181" s="246" t="s">
        <v>418</v>
      </c>
      <c r="D181" s="238" t="s">
        <v>189</v>
      </c>
      <c r="E181" s="239">
        <v>0.31559999999999999</v>
      </c>
      <c r="F181" s="240"/>
      <c r="G181" s="241">
        <f>ROUND(E181*F181,2)</f>
        <v>0</v>
      </c>
      <c r="H181" s="240"/>
      <c r="I181" s="241">
        <f>ROUND(E181*H181,2)</f>
        <v>0</v>
      </c>
      <c r="J181" s="240"/>
      <c r="K181" s="241">
        <f>ROUND(E181*J181,2)</f>
        <v>0</v>
      </c>
      <c r="L181" s="241">
        <v>15</v>
      </c>
      <c r="M181" s="241">
        <f>G181*(1+L181/100)</f>
        <v>0</v>
      </c>
      <c r="N181" s="239">
        <v>1.9199999999999998E-2</v>
      </c>
      <c r="O181" s="239">
        <f>ROUND(E181*N181,2)</f>
        <v>0.01</v>
      </c>
      <c r="P181" s="239">
        <v>0</v>
      </c>
      <c r="Q181" s="239">
        <f>ROUND(E181*P181,2)</f>
        <v>0</v>
      </c>
      <c r="R181" s="241"/>
      <c r="S181" s="241" t="s">
        <v>179</v>
      </c>
      <c r="T181" s="242" t="s">
        <v>160</v>
      </c>
      <c r="U181" s="224">
        <v>0</v>
      </c>
      <c r="V181" s="224">
        <f>ROUND(E181*U181,2)</f>
        <v>0</v>
      </c>
      <c r="W181" s="224"/>
      <c r="X181" s="224" t="s">
        <v>325</v>
      </c>
      <c r="Y181" s="224" t="s">
        <v>162</v>
      </c>
      <c r="Z181" s="214"/>
      <c r="AA181" s="214"/>
      <c r="AB181" s="214"/>
      <c r="AC181" s="214"/>
      <c r="AD181" s="214"/>
      <c r="AE181" s="214"/>
      <c r="AF181" s="214"/>
      <c r="AG181" s="214" t="s">
        <v>326</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
      <c r="A182" s="221"/>
      <c r="B182" s="222"/>
      <c r="C182" s="262" t="s">
        <v>419</v>
      </c>
      <c r="D182" s="251"/>
      <c r="E182" s="252"/>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194</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2" t="s">
        <v>420</v>
      </c>
      <c r="D183" s="251"/>
      <c r="E183" s="252">
        <v>8.4599999999999995E-2</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194</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2" t="s">
        <v>421</v>
      </c>
      <c r="D184" s="251"/>
      <c r="E184" s="252">
        <v>0.23100000000000001</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194</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ht="22.5" outlineLevel="1" x14ac:dyDescent="0.2">
      <c r="A185" s="236">
        <v>56</v>
      </c>
      <c r="B185" s="237" t="s">
        <v>422</v>
      </c>
      <c r="C185" s="246" t="s">
        <v>423</v>
      </c>
      <c r="D185" s="238" t="s">
        <v>189</v>
      </c>
      <c r="E185" s="239">
        <v>1.0397000000000001</v>
      </c>
      <c r="F185" s="240"/>
      <c r="G185" s="241">
        <f>ROUND(E185*F185,2)</f>
        <v>0</v>
      </c>
      <c r="H185" s="240"/>
      <c r="I185" s="241">
        <f>ROUND(E185*H185,2)</f>
        <v>0</v>
      </c>
      <c r="J185" s="240"/>
      <c r="K185" s="241">
        <f>ROUND(E185*J185,2)</f>
        <v>0</v>
      </c>
      <c r="L185" s="241">
        <v>15</v>
      </c>
      <c r="M185" s="241">
        <f>G185*(1+L185/100)</f>
        <v>0</v>
      </c>
      <c r="N185" s="239">
        <v>6.9300000000000004E-3</v>
      </c>
      <c r="O185" s="239">
        <f>ROUND(E185*N185,2)</f>
        <v>0.01</v>
      </c>
      <c r="P185" s="239">
        <v>0</v>
      </c>
      <c r="Q185" s="239">
        <f>ROUND(E185*P185,2)</f>
        <v>0</v>
      </c>
      <c r="R185" s="241" t="s">
        <v>401</v>
      </c>
      <c r="S185" s="241" t="s">
        <v>159</v>
      </c>
      <c r="T185" s="242" t="s">
        <v>159</v>
      </c>
      <c r="U185" s="224">
        <v>1.3466</v>
      </c>
      <c r="V185" s="224">
        <f>ROUND(E185*U185,2)</f>
        <v>1.4</v>
      </c>
      <c r="W185" s="224"/>
      <c r="X185" s="224" t="s">
        <v>191</v>
      </c>
      <c r="Y185" s="224" t="s">
        <v>162</v>
      </c>
      <c r="Z185" s="214"/>
      <c r="AA185" s="214"/>
      <c r="AB185" s="214"/>
      <c r="AC185" s="214"/>
      <c r="AD185" s="214"/>
      <c r="AE185" s="214"/>
      <c r="AF185" s="214"/>
      <c r="AG185" s="214" t="s">
        <v>192</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2" t="s">
        <v>424</v>
      </c>
      <c r="D186" s="251"/>
      <c r="E186" s="252">
        <v>1.0397000000000001</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194</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36">
        <v>57</v>
      </c>
      <c r="B187" s="237" t="s">
        <v>425</v>
      </c>
      <c r="C187" s="246" t="s">
        <v>426</v>
      </c>
      <c r="D187" s="238" t="s">
        <v>189</v>
      </c>
      <c r="E187" s="239">
        <v>1.14367</v>
      </c>
      <c r="F187" s="240"/>
      <c r="G187" s="241">
        <f>ROUND(E187*F187,2)</f>
        <v>0</v>
      </c>
      <c r="H187" s="240"/>
      <c r="I187" s="241">
        <f>ROUND(E187*H187,2)</f>
        <v>0</v>
      </c>
      <c r="J187" s="240"/>
      <c r="K187" s="241">
        <f>ROUND(E187*J187,2)</f>
        <v>0</v>
      </c>
      <c r="L187" s="241">
        <v>15</v>
      </c>
      <c r="M187" s="241">
        <f>G187*(1+L187/100)</f>
        <v>0</v>
      </c>
      <c r="N187" s="239">
        <v>2.1000000000000001E-2</v>
      </c>
      <c r="O187" s="239">
        <f>ROUND(E187*N187,2)</f>
        <v>0.02</v>
      </c>
      <c r="P187" s="239">
        <v>0</v>
      </c>
      <c r="Q187" s="239">
        <f>ROUND(E187*P187,2)</f>
        <v>0</v>
      </c>
      <c r="R187" s="241"/>
      <c r="S187" s="241" t="s">
        <v>179</v>
      </c>
      <c r="T187" s="242" t="s">
        <v>160</v>
      </c>
      <c r="U187" s="224">
        <v>0</v>
      </c>
      <c r="V187" s="224">
        <f>ROUND(E187*U187,2)</f>
        <v>0</v>
      </c>
      <c r="W187" s="224"/>
      <c r="X187" s="224" t="s">
        <v>325</v>
      </c>
      <c r="Y187" s="224" t="s">
        <v>162</v>
      </c>
      <c r="Z187" s="214"/>
      <c r="AA187" s="214"/>
      <c r="AB187" s="214"/>
      <c r="AC187" s="214"/>
      <c r="AD187" s="214"/>
      <c r="AE187" s="214"/>
      <c r="AF187" s="214"/>
      <c r="AG187" s="214" t="s">
        <v>326</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
      <c r="A188" s="221"/>
      <c r="B188" s="222"/>
      <c r="C188" s="262" t="s">
        <v>427</v>
      </c>
      <c r="D188" s="251"/>
      <c r="E188" s="252"/>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194</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2" t="s">
        <v>428</v>
      </c>
      <c r="D189" s="251"/>
      <c r="E189" s="252">
        <v>1.14367</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194</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36">
        <v>58</v>
      </c>
      <c r="B190" s="237" t="s">
        <v>429</v>
      </c>
      <c r="C190" s="246" t="s">
        <v>430</v>
      </c>
      <c r="D190" s="238" t="s">
        <v>240</v>
      </c>
      <c r="E190" s="239">
        <v>4.6399999999999997</v>
      </c>
      <c r="F190" s="240"/>
      <c r="G190" s="241">
        <f>ROUND(E190*F190,2)</f>
        <v>0</v>
      </c>
      <c r="H190" s="240"/>
      <c r="I190" s="241">
        <f>ROUND(E190*H190,2)</f>
        <v>0</v>
      </c>
      <c r="J190" s="240"/>
      <c r="K190" s="241">
        <f>ROUND(E190*J190,2)</f>
        <v>0</v>
      </c>
      <c r="L190" s="241">
        <v>15</v>
      </c>
      <c r="M190" s="241">
        <f>G190*(1+L190/100)</f>
        <v>0</v>
      </c>
      <c r="N190" s="239">
        <v>4.0000000000000003E-5</v>
      </c>
      <c r="O190" s="239">
        <f>ROUND(E190*N190,2)</f>
        <v>0</v>
      </c>
      <c r="P190" s="239">
        <v>0</v>
      </c>
      <c r="Q190" s="239">
        <f>ROUND(E190*P190,2)</f>
        <v>0</v>
      </c>
      <c r="R190" s="241" t="s">
        <v>401</v>
      </c>
      <c r="S190" s="241" t="s">
        <v>159</v>
      </c>
      <c r="T190" s="242" t="s">
        <v>159</v>
      </c>
      <c r="U190" s="224">
        <v>7.0000000000000007E-2</v>
      </c>
      <c r="V190" s="224">
        <f>ROUND(E190*U190,2)</f>
        <v>0.32</v>
      </c>
      <c r="W190" s="224"/>
      <c r="X190" s="224" t="s">
        <v>191</v>
      </c>
      <c r="Y190" s="224" t="s">
        <v>162</v>
      </c>
      <c r="Z190" s="214"/>
      <c r="AA190" s="214"/>
      <c r="AB190" s="214"/>
      <c r="AC190" s="214"/>
      <c r="AD190" s="214"/>
      <c r="AE190" s="214"/>
      <c r="AF190" s="214"/>
      <c r="AG190" s="214" t="s">
        <v>192</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47" t="s">
        <v>431</v>
      </c>
      <c r="D191" s="243"/>
      <c r="E191" s="243"/>
      <c r="F191" s="243"/>
      <c r="G191" s="243"/>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165</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62" t="s">
        <v>432</v>
      </c>
      <c r="D192" s="251"/>
      <c r="E192" s="252">
        <v>4.6399999999999997</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194</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36">
        <v>59</v>
      </c>
      <c r="B193" s="237" t="s">
        <v>433</v>
      </c>
      <c r="C193" s="246" t="s">
        <v>434</v>
      </c>
      <c r="D193" s="238" t="s">
        <v>214</v>
      </c>
      <c r="E193" s="239">
        <v>4.444E-2</v>
      </c>
      <c r="F193" s="240"/>
      <c r="G193" s="241">
        <f>ROUND(E193*F193,2)</f>
        <v>0</v>
      </c>
      <c r="H193" s="240"/>
      <c r="I193" s="241">
        <f>ROUND(E193*H193,2)</f>
        <v>0</v>
      </c>
      <c r="J193" s="240"/>
      <c r="K193" s="241">
        <f>ROUND(E193*J193,2)</f>
        <v>0</v>
      </c>
      <c r="L193" s="241">
        <v>15</v>
      </c>
      <c r="M193" s="241">
        <f>G193*(1+L193/100)</f>
        <v>0</v>
      </c>
      <c r="N193" s="239">
        <v>0</v>
      </c>
      <c r="O193" s="239">
        <f>ROUND(E193*N193,2)</f>
        <v>0</v>
      </c>
      <c r="P193" s="239">
        <v>0</v>
      </c>
      <c r="Q193" s="239">
        <f>ROUND(E193*P193,2)</f>
        <v>0</v>
      </c>
      <c r="R193" s="241" t="s">
        <v>401</v>
      </c>
      <c r="S193" s="241" t="s">
        <v>159</v>
      </c>
      <c r="T193" s="242" t="s">
        <v>159</v>
      </c>
      <c r="U193" s="224">
        <v>1.5980000000000001</v>
      </c>
      <c r="V193" s="224">
        <f>ROUND(E193*U193,2)</f>
        <v>7.0000000000000007E-2</v>
      </c>
      <c r="W193" s="224"/>
      <c r="X193" s="224" t="s">
        <v>313</v>
      </c>
      <c r="Y193" s="224" t="s">
        <v>162</v>
      </c>
      <c r="Z193" s="214"/>
      <c r="AA193" s="214"/>
      <c r="AB193" s="214"/>
      <c r="AC193" s="214"/>
      <c r="AD193" s="214"/>
      <c r="AE193" s="214"/>
      <c r="AF193" s="214"/>
      <c r="AG193" s="214" t="s">
        <v>314</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3" t="s">
        <v>371</v>
      </c>
      <c r="D194" s="253"/>
      <c r="E194" s="253"/>
      <c r="F194" s="253"/>
      <c r="G194" s="253"/>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199</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x14ac:dyDescent="0.2">
      <c r="A195" s="229" t="s">
        <v>154</v>
      </c>
      <c r="B195" s="230" t="s">
        <v>115</v>
      </c>
      <c r="C195" s="245" t="s">
        <v>116</v>
      </c>
      <c r="D195" s="231"/>
      <c r="E195" s="232"/>
      <c r="F195" s="233"/>
      <c r="G195" s="233">
        <f>SUMIF(AG196:AG205,"&lt;&gt;NOR",G196:G205)</f>
        <v>0</v>
      </c>
      <c r="H195" s="233"/>
      <c r="I195" s="233">
        <f>SUM(I196:I205)</f>
        <v>0</v>
      </c>
      <c r="J195" s="233"/>
      <c r="K195" s="233">
        <f>SUM(K196:K205)</f>
        <v>0</v>
      </c>
      <c r="L195" s="233"/>
      <c r="M195" s="233">
        <f>SUM(M196:M205)</f>
        <v>0</v>
      </c>
      <c r="N195" s="232"/>
      <c r="O195" s="232">
        <f>SUM(O196:O205)</f>
        <v>0</v>
      </c>
      <c r="P195" s="232"/>
      <c r="Q195" s="232">
        <f>SUM(Q196:Q205)</f>
        <v>0</v>
      </c>
      <c r="R195" s="233"/>
      <c r="S195" s="233"/>
      <c r="T195" s="234"/>
      <c r="U195" s="228"/>
      <c r="V195" s="228">
        <f>SUM(V196:V205)</f>
        <v>1.1499999999999999</v>
      </c>
      <c r="W195" s="228"/>
      <c r="X195" s="228"/>
      <c r="Y195" s="228"/>
      <c r="AG195" t="s">
        <v>155</v>
      </c>
    </row>
    <row r="196" spans="1:60" ht="22.5" outlineLevel="1" x14ac:dyDescent="0.2">
      <c r="A196" s="236">
        <v>60</v>
      </c>
      <c r="B196" s="237" t="s">
        <v>435</v>
      </c>
      <c r="C196" s="246" t="s">
        <v>436</v>
      </c>
      <c r="D196" s="238" t="s">
        <v>189</v>
      </c>
      <c r="E196" s="239">
        <v>0.35260000000000002</v>
      </c>
      <c r="F196" s="240"/>
      <c r="G196" s="241">
        <f>ROUND(E196*F196,2)</f>
        <v>0</v>
      </c>
      <c r="H196" s="240"/>
      <c r="I196" s="241">
        <f>ROUND(E196*H196,2)</f>
        <v>0</v>
      </c>
      <c r="J196" s="240"/>
      <c r="K196" s="241">
        <f>ROUND(E196*J196,2)</f>
        <v>0</v>
      </c>
      <c r="L196" s="241">
        <v>15</v>
      </c>
      <c r="M196" s="241">
        <f>G196*(1+L196/100)</f>
        <v>0</v>
      </c>
      <c r="N196" s="239">
        <v>0</v>
      </c>
      <c r="O196" s="239">
        <f>ROUND(E196*N196,2)</f>
        <v>0</v>
      </c>
      <c r="P196" s="239">
        <v>1E-3</v>
      </c>
      <c r="Q196" s="239">
        <f>ROUND(E196*P196,2)</f>
        <v>0</v>
      </c>
      <c r="R196" s="241" t="s">
        <v>437</v>
      </c>
      <c r="S196" s="241" t="s">
        <v>159</v>
      </c>
      <c r="T196" s="242" t="s">
        <v>159</v>
      </c>
      <c r="U196" s="224">
        <v>0.28000000000000003</v>
      </c>
      <c r="V196" s="224">
        <f>ROUND(E196*U196,2)</f>
        <v>0.1</v>
      </c>
      <c r="W196" s="224"/>
      <c r="X196" s="224" t="s">
        <v>191</v>
      </c>
      <c r="Y196" s="224" t="s">
        <v>162</v>
      </c>
      <c r="Z196" s="214"/>
      <c r="AA196" s="214"/>
      <c r="AB196" s="214"/>
      <c r="AC196" s="214"/>
      <c r="AD196" s="214"/>
      <c r="AE196" s="214"/>
      <c r="AF196" s="214"/>
      <c r="AG196" s="214" t="s">
        <v>192</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2" t="s">
        <v>438</v>
      </c>
      <c r="D197" s="251"/>
      <c r="E197" s="252">
        <v>0.35260000000000002</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194</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36">
        <v>61</v>
      </c>
      <c r="B198" s="237" t="s">
        <v>439</v>
      </c>
      <c r="C198" s="246" t="s">
        <v>440</v>
      </c>
      <c r="D198" s="238" t="s">
        <v>189</v>
      </c>
      <c r="E198" s="239">
        <v>0.48409999999999997</v>
      </c>
      <c r="F198" s="240"/>
      <c r="G198" s="241">
        <f>ROUND(E198*F198,2)</f>
        <v>0</v>
      </c>
      <c r="H198" s="240"/>
      <c r="I198" s="241">
        <f>ROUND(E198*H198,2)</f>
        <v>0</v>
      </c>
      <c r="J198" s="240"/>
      <c r="K198" s="241">
        <f>ROUND(E198*J198,2)</f>
        <v>0</v>
      </c>
      <c r="L198" s="241">
        <v>15</v>
      </c>
      <c r="M198" s="241">
        <f>G198*(1+L198/100)</f>
        <v>0</v>
      </c>
      <c r="N198" s="239">
        <v>4.0000000000000001E-3</v>
      </c>
      <c r="O198" s="239">
        <f>ROUND(E198*N198,2)</f>
        <v>0</v>
      </c>
      <c r="P198" s="239">
        <v>0</v>
      </c>
      <c r="Q198" s="239">
        <f>ROUND(E198*P198,2)</f>
        <v>0</v>
      </c>
      <c r="R198" s="241" t="s">
        <v>437</v>
      </c>
      <c r="S198" s="241" t="s">
        <v>159</v>
      </c>
      <c r="T198" s="242" t="s">
        <v>159</v>
      </c>
      <c r="U198" s="224">
        <v>0.05</v>
      </c>
      <c r="V198" s="224">
        <f>ROUND(E198*U198,2)</f>
        <v>0.02</v>
      </c>
      <c r="W198" s="224"/>
      <c r="X198" s="224" t="s">
        <v>191</v>
      </c>
      <c r="Y198" s="224" t="s">
        <v>162</v>
      </c>
      <c r="Z198" s="214"/>
      <c r="AA198" s="214"/>
      <c r="AB198" s="214"/>
      <c r="AC198" s="214"/>
      <c r="AD198" s="214"/>
      <c r="AE198" s="214"/>
      <c r="AF198" s="214"/>
      <c r="AG198" s="214" t="s">
        <v>192</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x14ac:dyDescent="0.2">
      <c r="A199" s="221"/>
      <c r="B199" s="222"/>
      <c r="C199" s="262" t="s">
        <v>441</v>
      </c>
      <c r="D199" s="251"/>
      <c r="E199" s="252">
        <v>0.48409999999999997</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194</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36">
        <v>62</v>
      </c>
      <c r="B200" s="237" t="s">
        <v>442</v>
      </c>
      <c r="C200" s="246" t="s">
        <v>443</v>
      </c>
      <c r="D200" s="238" t="s">
        <v>444</v>
      </c>
      <c r="E200" s="239">
        <v>3</v>
      </c>
      <c r="F200" s="240"/>
      <c r="G200" s="241">
        <f>ROUND(E200*F200,2)</f>
        <v>0</v>
      </c>
      <c r="H200" s="240"/>
      <c r="I200" s="241">
        <f>ROUND(E200*H200,2)</f>
        <v>0</v>
      </c>
      <c r="J200" s="240"/>
      <c r="K200" s="241">
        <f>ROUND(E200*J200,2)</f>
        <v>0</v>
      </c>
      <c r="L200" s="241">
        <v>15</v>
      </c>
      <c r="M200" s="241">
        <f>G200*(1+L200/100)</f>
        <v>0</v>
      </c>
      <c r="N200" s="239">
        <v>5.2999999999999998E-4</v>
      </c>
      <c r="O200" s="239">
        <f>ROUND(E200*N200,2)</f>
        <v>0</v>
      </c>
      <c r="P200" s="239">
        <v>0</v>
      </c>
      <c r="Q200" s="239">
        <f>ROUND(E200*P200,2)</f>
        <v>0</v>
      </c>
      <c r="R200" s="241" t="s">
        <v>437</v>
      </c>
      <c r="S200" s="241" t="s">
        <v>159</v>
      </c>
      <c r="T200" s="242" t="s">
        <v>159</v>
      </c>
      <c r="U200" s="224">
        <v>0.2</v>
      </c>
      <c r="V200" s="224">
        <f>ROUND(E200*U200,2)</f>
        <v>0.6</v>
      </c>
      <c r="W200" s="224"/>
      <c r="X200" s="224" t="s">
        <v>191</v>
      </c>
      <c r="Y200" s="224" t="s">
        <v>162</v>
      </c>
      <c r="Z200" s="214"/>
      <c r="AA200" s="214"/>
      <c r="AB200" s="214"/>
      <c r="AC200" s="214"/>
      <c r="AD200" s="214"/>
      <c r="AE200" s="214"/>
      <c r="AF200" s="214"/>
      <c r="AG200" s="214" t="s">
        <v>192</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
      <c r="A201" s="221"/>
      <c r="B201" s="222"/>
      <c r="C201" s="262" t="s">
        <v>445</v>
      </c>
      <c r="D201" s="251"/>
      <c r="E201" s="252">
        <v>3</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194</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36">
        <v>63</v>
      </c>
      <c r="B202" s="237" t="s">
        <v>446</v>
      </c>
      <c r="C202" s="246" t="s">
        <v>447</v>
      </c>
      <c r="D202" s="238" t="s">
        <v>444</v>
      </c>
      <c r="E202" s="239">
        <v>3</v>
      </c>
      <c r="F202" s="240"/>
      <c r="G202" s="241">
        <f>ROUND(E202*F202,2)</f>
        <v>0</v>
      </c>
      <c r="H202" s="240"/>
      <c r="I202" s="241">
        <f>ROUND(E202*H202,2)</f>
        <v>0</v>
      </c>
      <c r="J202" s="240"/>
      <c r="K202" s="241">
        <f>ROUND(E202*J202,2)</f>
        <v>0</v>
      </c>
      <c r="L202" s="241">
        <v>15</v>
      </c>
      <c r="M202" s="241">
        <f>G202*(1+L202/100)</f>
        <v>0</v>
      </c>
      <c r="N202" s="239">
        <v>5.4000000000000001E-4</v>
      </c>
      <c r="O202" s="239">
        <f>ROUND(E202*N202,2)</f>
        <v>0</v>
      </c>
      <c r="P202" s="239">
        <v>0</v>
      </c>
      <c r="Q202" s="239">
        <f>ROUND(E202*P202,2)</f>
        <v>0</v>
      </c>
      <c r="R202" s="241" t="s">
        <v>437</v>
      </c>
      <c r="S202" s="241" t="s">
        <v>159</v>
      </c>
      <c r="T202" s="242" t="s">
        <v>159</v>
      </c>
      <c r="U202" s="224">
        <v>0.14000000000000001</v>
      </c>
      <c r="V202" s="224">
        <f>ROUND(E202*U202,2)</f>
        <v>0.42</v>
      </c>
      <c r="W202" s="224"/>
      <c r="X202" s="224" t="s">
        <v>191</v>
      </c>
      <c r="Y202" s="224" t="s">
        <v>162</v>
      </c>
      <c r="Z202" s="214"/>
      <c r="AA202" s="214"/>
      <c r="AB202" s="214"/>
      <c r="AC202" s="214"/>
      <c r="AD202" s="214"/>
      <c r="AE202" s="214"/>
      <c r="AF202" s="214"/>
      <c r="AG202" s="214" t="s">
        <v>192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21"/>
      <c r="B203" s="222"/>
      <c r="C203" s="262" t="s">
        <v>448</v>
      </c>
      <c r="D203" s="251"/>
      <c r="E203" s="252">
        <v>3</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194</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36">
        <v>64</v>
      </c>
      <c r="B204" s="237" t="s">
        <v>449</v>
      </c>
      <c r="C204" s="246" t="s">
        <v>450</v>
      </c>
      <c r="D204" s="238" t="s">
        <v>214</v>
      </c>
      <c r="E204" s="239">
        <v>5.1500000000000001E-3</v>
      </c>
      <c r="F204" s="240"/>
      <c r="G204" s="241">
        <f>ROUND(E204*F204,2)</f>
        <v>0</v>
      </c>
      <c r="H204" s="240"/>
      <c r="I204" s="241">
        <f>ROUND(E204*H204,2)</f>
        <v>0</v>
      </c>
      <c r="J204" s="240"/>
      <c r="K204" s="241">
        <f>ROUND(E204*J204,2)</f>
        <v>0</v>
      </c>
      <c r="L204" s="241">
        <v>15</v>
      </c>
      <c r="M204" s="241">
        <f>G204*(1+L204/100)</f>
        <v>0</v>
      </c>
      <c r="N204" s="239">
        <v>0</v>
      </c>
      <c r="O204" s="239">
        <f>ROUND(E204*N204,2)</f>
        <v>0</v>
      </c>
      <c r="P204" s="239">
        <v>0</v>
      </c>
      <c r="Q204" s="239">
        <f>ROUND(E204*P204,2)</f>
        <v>0</v>
      </c>
      <c r="R204" s="241" t="s">
        <v>437</v>
      </c>
      <c r="S204" s="241" t="s">
        <v>159</v>
      </c>
      <c r="T204" s="242" t="s">
        <v>159</v>
      </c>
      <c r="U204" s="224">
        <v>1.091</v>
      </c>
      <c r="V204" s="224">
        <f>ROUND(E204*U204,2)</f>
        <v>0.01</v>
      </c>
      <c r="W204" s="224"/>
      <c r="X204" s="224" t="s">
        <v>313</v>
      </c>
      <c r="Y204" s="224" t="s">
        <v>162</v>
      </c>
      <c r="Z204" s="214"/>
      <c r="AA204" s="214"/>
      <c r="AB204" s="214"/>
      <c r="AC204" s="214"/>
      <c r="AD204" s="214"/>
      <c r="AE204" s="214"/>
      <c r="AF204" s="214"/>
      <c r="AG204" s="214" t="s">
        <v>314</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3" t="s">
        <v>451</v>
      </c>
      <c r="D205" s="253"/>
      <c r="E205" s="253"/>
      <c r="F205" s="253"/>
      <c r="G205" s="253"/>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199</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x14ac:dyDescent="0.2">
      <c r="A206" s="229" t="s">
        <v>154</v>
      </c>
      <c r="B206" s="230" t="s">
        <v>117</v>
      </c>
      <c r="C206" s="245" t="s">
        <v>118</v>
      </c>
      <c r="D206" s="231"/>
      <c r="E206" s="232"/>
      <c r="F206" s="233"/>
      <c r="G206" s="233">
        <f>SUMIF(AG207:AG209,"&lt;&gt;NOR",G207:G209)</f>
        <v>0</v>
      </c>
      <c r="H206" s="233"/>
      <c r="I206" s="233">
        <f>SUM(I207:I209)</f>
        <v>0</v>
      </c>
      <c r="J206" s="233"/>
      <c r="K206" s="233">
        <f>SUM(K207:K209)</f>
        <v>0</v>
      </c>
      <c r="L206" s="233"/>
      <c r="M206" s="233">
        <f>SUM(M207:M209)</f>
        <v>0</v>
      </c>
      <c r="N206" s="232"/>
      <c r="O206" s="232">
        <f>SUM(O207:O209)</f>
        <v>0</v>
      </c>
      <c r="P206" s="232"/>
      <c r="Q206" s="232">
        <f>SUM(Q207:Q209)</f>
        <v>0</v>
      </c>
      <c r="R206" s="233"/>
      <c r="S206" s="233"/>
      <c r="T206" s="234"/>
      <c r="U206" s="228"/>
      <c r="V206" s="228">
        <f>SUM(V207:V209)</f>
        <v>0.02</v>
      </c>
      <c r="W206" s="228"/>
      <c r="X206" s="228"/>
      <c r="Y206" s="228"/>
      <c r="AG206" t="s">
        <v>155</v>
      </c>
    </row>
    <row r="207" spans="1:60" outlineLevel="1" x14ac:dyDescent="0.2">
      <c r="A207" s="236">
        <v>65</v>
      </c>
      <c r="B207" s="237" t="s">
        <v>452</v>
      </c>
      <c r="C207" s="246" t="s">
        <v>453</v>
      </c>
      <c r="D207" s="238" t="s">
        <v>189</v>
      </c>
      <c r="E207" s="239">
        <v>0.14837</v>
      </c>
      <c r="F207" s="240"/>
      <c r="G207" s="241">
        <f>ROUND(E207*F207,2)</f>
        <v>0</v>
      </c>
      <c r="H207" s="240"/>
      <c r="I207" s="241">
        <f>ROUND(E207*H207,2)</f>
        <v>0</v>
      </c>
      <c r="J207" s="240"/>
      <c r="K207" s="241">
        <f>ROUND(E207*J207,2)</f>
        <v>0</v>
      </c>
      <c r="L207" s="241">
        <v>15</v>
      </c>
      <c r="M207" s="241">
        <f>G207*(1+L207/100)</f>
        <v>0</v>
      </c>
      <c r="N207" s="239">
        <v>2.9999999999999997E-4</v>
      </c>
      <c r="O207" s="239">
        <f>ROUND(E207*N207,2)</f>
        <v>0</v>
      </c>
      <c r="P207" s="239">
        <v>0</v>
      </c>
      <c r="Q207" s="239">
        <f>ROUND(E207*P207,2)</f>
        <v>0</v>
      </c>
      <c r="R207" s="241" t="s">
        <v>454</v>
      </c>
      <c r="S207" s="241" t="s">
        <v>159</v>
      </c>
      <c r="T207" s="242" t="s">
        <v>159</v>
      </c>
      <c r="U207" s="224">
        <v>0.16800000000000001</v>
      </c>
      <c r="V207" s="224">
        <f>ROUND(E207*U207,2)</f>
        <v>0.02</v>
      </c>
      <c r="W207" s="224"/>
      <c r="X207" s="224" t="s">
        <v>191</v>
      </c>
      <c r="Y207" s="224" t="s">
        <v>162</v>
      </c>
      <c r="Z207" s="214"/>
      <c r="AA207" s="214"/>
      <c r="AB207" s="214"/>
      <c r="AC207" s="214"/>
      <c r="AD207" s="214"/>
      <c r="AE207" s="214"/>
      <c r="AF207" s="214"/>
      <c r="AG207" s="214" t="s">
        <v>192</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21"/>
      <c r="B208" s="222"/>
      <c r="C208" s="263" t="s">
        <v>455</v>
      </c>
      <c r="D208" s="253"/>
      <c r="E208" s="253"/>
      <c r="F208" s="253"/>
      <c r="G208" s="253"/>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199</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2" t="s">
        <v>456</v>
      </c>
      <c r="D209" s="251"/>
      <c r="E209" s="252">
        <v>0.14837</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194</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x14ac:dyDescent="0.2">
      <c r="A210" s="229" t="s">
        <v>154</v>
      </c>
      <c r="B210" s="230" t="s">
        <v>119</v>
      </c>
      <c r="C210" s="245" t="s">
        <v>120</v>
      </c>
      <c r="D210" s="231"/>
      <c r="E210" s="232"/>
      <c r="F210" s="233"/>
      <c r="G210" s="233">
        <f>SUMIF(AG211:AG214,"&lt;&gt;NOR",G211:G214)</f>
        <v>0</v>
      </c>
      <c r="H210" s="233"/>
      <c r="I210" s="233">
        <f>SUM(I211:I214)</f>
        <v>0</v>
      </c>
      <c r="J210" s="233"/>
      <c r="K210" s="233">
        <f>SUM(K211:K214)</f>
        <v>0</v>
      </c>
      <c r="L210" s="233"/>
      <c r="M210" s="233">
        <f>SUM(M211:M214)</f>
        <v>0</v>
      </c>
      <c r="N210" s="232"/>
      <c r="O210" s="232">
        <f>SUM(O211:O214)</f>
        <v>0.04</v>
      </c>
      <c r="P210" s="232"/>
      <c r="Q210" s="232">
        <f>SUM(Q211:Q214)</f>
        <v>0</v>
      </c>
      <c r="R210" s="233"/>
      <c r="S210" s="233"/>
      <c r="T210" s="234"/>
      <c r="U210" s="228"/>
      <c r="V210" s="228">
        <f>SUM(V211:V214)</f>
        <v>9.5400000000000009</v>
      </c>
      <c r="W210" s="228"/>
      <c r="X210" s="228"/>
      <c r="Y210" s="228"/>
      <c r="AG210" t="s">
        <v>155</v>
      </c>
    </row>
    <row r="211" spans="1:60" outlineLevel="1" x14ac:dyDescent="0.2">
      <c r="A211" s="236">
        <v>66</v>
      </c>
      <c r="B211" s="237" t="s">
        <v>457</v>
      </c>
      <c r="C211" s="246" t="s">
        <v>458</v>
      </c>
      <c r="D211" s="238" t="s">
        <v>189</v>
      </c>
      <c r="E211" s="239">
        <v>70.981999999999999</v>
      </c>
      <c r="F211" s="240"/>
      <c r="G211" s="241">
        <f>ROUND(E211*F211,2)</f>
        <v>0</v>
      </c>
      <c r="H211" s="240"/>
      <c r="I211" s="241">
        <f>ROUND(E211*H211,2)</f>
        <v>0</v>
      </c>
      <c r="J211" s="240"/>
      <c r="K211" s="241">
        <f>ROUND(E211*J211,2)</f>
        <v>0</v>
      </c>
      <c r="L211" s="241">
        <v>15</v>
      </c>
      <c r="M211" s="241">
        <f>G211*(1+L211/100)</f>
        <v>0</v>
      </c>
      <c r="N211" s="239">
        <v>1.6000000000000001E-4</v>
      </c>
      <c r="O211" s="239">
        <f>ROUND(E211*N211,2)</f>
        <v>0.01</v>
      </c>
      <c r="P211" s="239">
        <v>0</v>
      </c>
      <c r="Q211" s="239">
        <f>ROUND(E211*P211,2)</f>
        <v>0</v>
      </c>
      <c r="R211" s="241" t="s">
        <v>459</v>
      </c>
      <c r="S211" s="241" t="s">
        <v>159</v>
      </c>
      <c r="T211" s="242" t="s">
        <v>159</v>
      </c>
      <c r="U211" s="224">
        <v>3.2480000000000002E-2</v>
      </c>
      <c r="V211" s="224">
        <f>ROUND(E211*U211,2)</f>
        <v>2.31</v>
      </c>
      <c r="W211" s="224"/>
      <c r="X211" s="224" t="s">
        <v>191</v>
      </c>
      <c r="Y211" s="224" t="s">
        <v>162</v>
      </c>
      <c r="Z211" s="214"/>
      <c r="AA211" s="214"/>
      <c r="AB211" s="214"/>
      <c r="AC211" s="214"/>
      <c r="AD211" s="214"/>
      <c r="AE211" s="214"/>
      <c r="AF211" s="214"/>
      <c r="AG211" s="214" t="s">
        <v>192</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62" t="s">
        <v>460</v>
      </c>
      <c r="D212" s="251"/>
      <c r="E212" s="252">
        <v>70.981999999999999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194</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36">
        <v>67</v>
      </c>
      <c r="B213" s="237" t="s">
        <v>461</v>
      </c>
      <c r="C213" s="246" t="s">
        <v>462</v>
      </c>
      <c r="D213" s="238" t="s">
        <v>189</v>
      </c>
      <c r="E213" s="239">
        <v>70.981999999999999</v>
      </c>
      <c r="F213" s="240"/>
      <c r="G213" s="241">
        <f>ROUND(E213*F213,2)</f>
        <v>0</v>
      </c>
      <c r="H213" s="240"/>
      <c r="I213" s="241">
        <f>ROUND(E213*H213,2)</f>
        <v>0</v>
      </c>
      <c r="J213" s="240"/>
      <c r="K213" s="241">
        <f>ROUND(E213*J213,2)</f>
        <v>0</v>
      </c>
      <c r="L213" s="241">
        <v>15</v>
      </c>
      <c r="M213" s="241">
        <f>G213*(1+L213/100)</f>
        <v>0</v>
      </c>
      <c r="N213" s="239">
        <v>4.2000000000000002E-4</v>
      </c>
      <c r="O213" s="239">
        <f>ROUND(E213*N213,2)</f>
        <v>0.03</v>
      </c>
      <c r="P213" s="239">
        <v>0</v>
      </c>
      <c r="Q213" s="239">
        <f>ROUND(E213*P213,2)</f>
        <v>0</v>
      </c>
      <c r="R213" s="241" t="s">
        <v>459</v>
      </c>
      <c r="S213" s="241" t="s">
        <v>159</v>
      </c>
      <c r="T213" s="242" t="s">
        <v>159</v>
      </c>
      <c r="U213" s="224">
        <v>0.10191</v>
      </c>
      <c r="V213" s="224">
        <f>ROUND(E213*U213,2)</f>
        <v>7.23</v>
      </c>
      <c r="W213" s="224"/>
      <c r="X213" s="224" t="s">
        <v>191</v>
      </c>
      <c r="Y213" s="224" t="s">
        <v>162</v>
      </c>
      <c r="Z213" s="214"/>
      <c r="AA213" s="214"/>
      <c r="AB213" s="214"/>
      <c r="AC213" s="214"/>
      <c r="AD213" s="214"/>
      <c r="AE213" s="214"/>
      <c r="AF213" s="214"/>
      <c r="AG213" s="214" t="s">
        <v>192</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2" t="s">
        <v>463</v>
      </c>
      <c r="D214" s="251"/>
      <c r="E214" s="252">
        <v>70.981999999999999</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194</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x14ac:dyDescent="0.2">
      <c r="A215" s="229" t="s">
        <v>154</v>
      </c>
      <c r="B215" s="230" t="s">
        <v>121</v>
      </c>
      <c r="C215" s="245" t="s">
        <v>122</v>
      </c>
      <c r="D215" s="231"/>
      <c r="E215" s="232"/>
      <c r="F215" s="233"/>
      <c r="G215" s="233">
        <f>SUMIF(AG216:AG221,"&lt;&gt;NOR",G216:G221)</f>
        <v>0</v>
      </c>
      <c r="H215" s="233"/>
      <c r="I215" s="233">
        <f>SUM(I216:I221)</f>
        <v>0</v>
      </c>
      <c r="J215" s="233"/>
      <c r="K215" s="233">
        <f>SUM(K216:K221)</f>
        <v>0</v>
      </c>
      <c r="L215" s="233"/>
      <c r="M215" s="233">
        <f>SUM(M216:M221)</f>
        <v>0</v>
      </c>
      <c r="N215" s="232"/>
      <c r="O215" s="232">
        <f>SUM(O216:O221)</f>
        <v>0</v>
      </c>
      <c r="P215" s="232"/>
      <c r="Q215" s="232">
        <f>SUM(Q216:Q221)</f>
        <v>0</v>
      </c>
      <c r="R215" s="233"/>
      <c r="S215" s="233"/>
      <c r="T215" s="234"/>
      <c r="U215" s="228"/>
      <c r="V215" s="228">
        <f>SUM(V216:V221)</f>
        <v>6.6400000000000006</v>
      </c>
      <c r="W215" s="228"/>
      <c r="X215" s="228"/>
      <c r="Y215" s="228"/>
      <c r="AG215" t="s">
        <v>155</v>
      </c>
    </row>
    <row r="216" spans="1:60" outlineLevel="1" x14ac:dyDescent="0.2">
      <c r="A216" s="236">
        <v>68</v>
      </c>
      <c r="B216" s="237" t="s">
        <v>464</v>
      </c>
      <c r="C216" s="246" t="s">
        <v>465</v>
      </c>
      <c r="D216" s="238" t="s">
        <v>214</v>
      </c>
      <c r="E216" s="239">
        <v>4.6418600000000003</v>
      </c>
      <c r="F216" s="240"/>
      <c r="G216" s="241">
        <f>ROUND(E216*F216,2)</f>
        <v>0</v>
      </c>
      <c r="H216" s="240"/>
      <c r="I216" s="241">
        <f>ROUND(E216*H216,2)</f>
        <v>0</v>
      </c>
      <c r="J216" s="240"/>
      <c r="K216" s="241">
        <f>ROUND(E216*J216,2)</f>
        <v>0</v>
      </c>
      <c r="L216" s="241">
        <v>15</v>
      </c>
      <c r="M216" s="241">
        <f>G216*(1+L216/100)</f>
        <v>0</v>
      </c>
      <c r="N216" s="239">
        <v>0</v>
      </c>
      <c r="O216" s="239">
        <f>ROUND(E216*N216,2)</f>
        <v>0</v>
      </c>
      <c r="P216" s="239">
        <v>0</v>
      </c>
      <c r="Q216" s="239">
        <f>ROUND(E216*P216,2)</f>
        <v>0</v>
      </c>
      <c r="R216" s="241" t="s">
        <v>268</v>
      </c>
      <c r="S216" s="241" t="s">
        <v>159</v>
      </c>
      <c r="T216" s="242" t="s">
        <v>159</v>
      </c>
      <c r="U216" s="224">
        <v>0.49</v>
      </c>
      <c r="V216" s="224">
        <f>ROUND(E216*U216,2)</f>
        <v>2.27</v>
      </c>
      <c r="W216" s="224"/>
      <c r="X216" s="224" t="s">
        <v>466</v>
      </c>
      <c r="Y216" s="224" t="s">
        <v>162</v>
      </c>
      <c r="Z216" s="214"/>
      <c r="AA216" s="214"/>
      <c r="AB216" s="214"/>
      <c r="AC216" s="214"/>
      <c r="AD216" s="214"/>
      <c r="AE216" s="214"/>
      <c r="AF216" s="214"/>
      <c r="AG216" s="214" t="s">
        <v>467</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47" t="s">
        <v>468</v>
      </c>
      <c r="D217" s="243"/>
      <c r="E217" s="243"/>
      <c r="F217" s="243"/>
      <c r="G217" s="243"/>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165</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36">
        <v>69</v>
      </c>
      <c r="B218" s="237" t="s">
        <v>469</v>
      </c>
      <c r="C218" s="246" t="s">
        <v>470</v>
      </c>
      <c r="D218" s="238" t="s">
        <v>214</v>
      </c>
      <c r="E218" s="239">
        <v>85.848650000000006</v>
      </c>
      <c r="F218" s="240"/>
      <c r="G218" s="241">
        <f>ROUND(E218*F218,2)</f>
        <v>0</v>
      </c>
      <c r="H218" s="240"/>
      <c r="I218" s="241">
        <f>ROUND(E218*H218,2)</f>
        <v>0</v>
      </c>
      <c r="J218" s="240"/>
      <c r="K218" s="241">
        <f>ROUND(E218*J218,2)</f>
        <v>0</v>
      </c>
      <c r="L218" s="241">
        <v>15</v>
      </c>
      <c r="M218" s="241">
        <f>G218*(1+L218/100)</f>
        <v>0</v>
      </c>
      <c r="N218" s="239">
        <v>0</v>
      </c>
      <c r="O218" s="239">
        <f>ROUND(E218*N218,2)</f>
        <v>0</v>
      </c>
      <c r="P218" s="239">
        <v>0</v>
      </c>
      <c r="Q218" s="239">
        <f>ROUND(E218*P218,2)</f>
        <v>0</v>
      </c>
      <c r="R218" s="241" t="s">
        <v>268</v>
      </c>
      <c r="S218" s="241" t="s">
        <v>159</v>
      </c>
      <c r="T218" s="242" t="s">
        <v>159</v>
      </c>
      <c r="U218" s="224">
        <v>0</v>
      </c>
      <c r="V218" s="224">
        <f>ROUND(E218*U218,2)</f>
        <v>0</v>
      </c>
      <c r="W218" s="224"/>
      <c r="X218" s="224" t="s">
        <v>191</v>
      </c>
      <c r="Y218" s="224" t="s">
        <v>162</v>
      </c>
      <c r="Z218" s="214"/>
      <c r="AA218" s="214"/>
      <c r="AB218" s="214"/>
      <c r="AC218" s="214"/>
      <c r="AD218" s="214"/>
      <c r="AE218" s="214"/>
      <c r="AF218" s="214"/>
      <c r="AG218" s="214" t="s">
        <v>192</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2" t="s">
        <v>471</v>
      </c>
      <c r="D219" s="251"/>
      <c r="E219" s="252">
        <v>85.848650000000006</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194</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55">
        <v>70</v>
      </c>
      <c r="B220" s="256" t="s">
        <v>472</v>
      </c>
      <c r="C220" s="265" t="s">
        <v>473</v>
      </c>
      <c r="D220" s="257" t="s">
        <v>214</v>
      </c>
      <c r="E220" s="258">
        <v>4.6418600000000003</v>
      </c>
      <c r="F220" s="259"/>
      <c r="G220" s="260">
        <f>ROUND(E220*F220,2)</f>
        <v>0</v>
      </c>
      <c r="H220" s="259"/>
      <c r="I220" s="260">
        <f>ROUND(E220*H220,2)</f>
        <v>0</v>
      </c>
      <c r="J220" s="259"/>
      <c r="K220" s="260">
        <f>ROUND(E220*J220,2)</f>
        <v>0</v>
      </c>
      <c r="L220" s="260">
        <v>15</v>
      </c>
      <c r="M220" s="260">
        <f>G220*(1+L220/100)</f>
        <v>0</v>
      </c>
      <c r="N220" s="258">
        <v>0</v>
      </c>
      <c r="O220" s="258">
        <f>ROUND(E220*N220,2)</f>
        <v>0</v>
      </c>
      <c r="P220" s="258">
        <v>0</v>
      </c>
      <c r="Q220" s="258">
        <f>ROUND(E220*P220,2)</f>
        <v>0</v>
      </c>
      <c r="R220" s="260" t="s">
        <v>268</v>
      </c>
      <c r="S220" s="260" t="s">
        <v>159</v>
      </c>
      <c r="T220" s="261" t="s">
        <v>159</v>
      </c>
      <c r="U220" s="224">
        <v>0.94199999999999995</v>
      </c>
      <c r="V220" s="224">
        <f>ROUND(E220*U220,2)</f>
        <v>4.37</v>
      </c>
      <c r="W220" s="224"/>
      <c r="X220" s="224" t="s">
        <v>466</v>
      </c>
      <c r="Y220" s="224" t="s">
        <v>162</v>
      </c>
      <c r="Z220" s="214"/>
      <c r="AA220" s="214"/>
      <c r="AB220" s="214"/>
      <c r="AC220" s="214"/>
      <c r="AD220" s="214"/>
      <c r="AE220" s="214"/>
      <c r="AF220" s="214"/>
      <c r="AG220" s="214" t="s">
        <v>467</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1" x14ac:dyDescent="0.2">
      <c r="A221" s="236">
        <v>71</v>
      </c>
      <c r="B221" s="237" t="s">
        <v>474</v>
      </c>
      <c r="C221" s="246" t="s">
        <v>475</v>
      </c>
      <c r="D221" s="238" t="s">
        <v>214</v>
      </c>
      <c r="E221" s="239">
        <v>4.6418600000000003</v>
      </c>
      <c r="F221" s="240"/>
      <c r="G221" s="241">
        <f>ROUND(E221*F221,2)</f>
        <v>0</v>
      </c>
      <c r="H221" s="240"/>
      <c r="I221" s="241">
        <f>ROUND(E221*H221,2)</f>
        <v>0</v>
      </c>
      <c r="J221" s="240"/>
      <c r="K221" s="241">
        <f>ROUND(E221*J221,2)</f>
        <v>0</v>
      </c>
      <c r="L221" s="241">
        <v>15</v>
      </c>
      <c r="M221" s="241">
        <f>G221*(1+L221/100)</f>
        <v>0</v>
      </c>
      <c r="N221" s="239">
        <v>0</v>
      </c>
      <c r="O221" s="239">
        <f>ROUND(E221*N221,2)</f>
        <v>0</v>
      </c>
      <c r="P221" s="239">
        <v>0</v>
      </c>
      <c r="Q221" s="239">
        <f>ROUND(E221*P221,2)</f>
        <v>0</v>
      </c>
      <c r="R221" s="241" t="s">
        <v>268</v>
      </c>
      <c r="S221" s="241" t="s">
        <v>159</v>
      </c>
      <c r="T221" s="242" t="s">
        <v>159</v>
      </c>
      <c r="U221" s="224">
        <v>0</v>
      </c>
      <c r="V221" s="224">
        <f>ROUND(E221*U221,2)</f>
        <v>0</v>
      </c>
      <c r="W221" s="224"/>
      <c r="X221" s="224" t="s">
        <v>466</v>
      </c>
      <c r="Y221" s="224" t="s">
        <v>162</v>
      </c>
      <c r="Z221" s="214"/>
      <c r="AA221" s="214"/>
      <c r="AB221" s="214"/>
      <c r="AC221" s="214"/>
      <c r="AD221" s="214"/>
      <c r="AE221" s="214"/>
      <c r="AF221" s="214"/>
      <c r="AG221" s="214" t="s">
        <v>467</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x14ac:dyDescent="0.2">
      <c r="A222" s="3"/>
      <c r="B222" s="4"/>
      <c r="C222" s="248"/>
      <c r="D222" s="6"/>
      <c r="E222" s="3"/>
      <c r="F222" s="3"/>
      <c r="G222" s="3"/>
      <c r="H222" s="3"/>
      <c r="I222" s="3"/>
      <c r="J222" s="3"/>
      <c r="K222" s="3"/>
      <c r="L222" s="3"/>
      <c r="M222" s="3"/>
      <c r="N222" s="3"/>
      <c r="O222" s="3"/>
      <c r="P222" s="3"/>
      <c r="Q222" s="3"/>
      <c r="R222" s="3"/>
      <c r="S222" s="3"/>
      <c r="T222" s="3"/>
      <c r="U222" s="3"/>
      <c r="V222" s="3"/>
      <c r="W222" s="3"/>
      <c r="X222" s="3"/>
      <c r="Y222" s="3"/>
      <c r="AE222">
        <v>15</v>
      </c>
      <c r="AF222">
        <v>21</v>
      </c>
      <c r="AG222" t="s">
        <v>140</v>
      </c>
    </row>
    <row r="223" spans="1:60" x14ac:dyDescent="0.2">
      <c r="A223" s="217"/>
      <c r="B223" s="218" t="s">
        <v>29</v>
      </c>
      <c r="C223" s="249"/>
      <c r="D223" s="219"/>
      <c r="E223" s="220"/>
      <c r="F223" s="220"/>
      <c r="G223" s="235">
        <f>G8+G11+G22+G27+G30+G34+G46+G50+G53+G67+G101+G104+G119+G124+G132+G144+G168+G195+G206+G210+G215</f>
        <v>0</v>
      </c>
      <c r="H223" s="3"/>
      <c r="I223" s="3"/>
      <c r="J223" s="3"/>
      <c r="K223" s="3"/>
      <c r="L223" s="3"/>
      <c r="M223" s="3"/>
      <c r="N223" s="3"/>
      <c r="O223" s="3"/>
      <c r="P223" s="3"/>
      <c r="Q223" s="3"/>
      <c r="R223" s="3"/>
      <c r="S223" s="3"/>
      <c r="T223" s="3"/>
      <c r="U223" s="3"/>
      <c r="V223" s="3"/>
      <c r="W223" s="3"/>
      <c r="X223" s="3"/>
      <c r="Y223" s="3"/>
      <c r="AE223">
        <f>SUMIF(L7:L221,AE222,G7:G221)</f>
        <v>0</v>
      </c>
      <c r="AF223">
        <f>SUMIF(L7:L221,AF222,G7:G221)</f>
        <v>0</v>
      </c>
      <c r="AG223" t="s">
        <v>184</v>
      </c>
    </row>
    <row r="224" spans="1:60" x14ac:dyDescent="0.2">
      <c r="C224" s="250"/>
      <c r="D224" s="10"/>
      <c r="AG224" t="s">
        <v>185</v>
      </c>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9">
    <mergeCell ref="C217:G217"/>
    <mergeCell ref="C162:G162"/>
    <mergeCell ref="C167:G167"/>
    <mergeCell ref="C191:G191"/>
    <mergeCell ref="C194:G194"/>
    <mergeCell ref="C205:G205"/>
    <mergeCell ref="C208:G208"/>
    <mergeCell ref="C146:G146"/>
    <mergeCell ref="C147:G147"/>
    <mergeCell ref="C148:G148"/>
    <mergeCell ref="C153:G153"/>
    <mergeCell ref="C154:G154"/>
    <mergeCell ref="C161:G161"/>
    <mergeCell ref="C114:G114"/>
    <mergeCell ref="C115:G115"/>
    <mergeCell ref="C118:G118"/>
    <mergeCell ref="C128:G128"/>
    <mergeCell ref="C136:G136"/>
    <mergeCell ref="C143:G143"/>
    <mergeCell ref="C103:G103"/>
    <mergeCell ref="C106:G106"/>
    <mergeCell ref="C107:G107"/>
    <mergeCell ref="C110:G110"/>
    <mergeCell ref="C111:G111"/>
    <mergeCell ref="C112:G112"/>
    <mergeCell ref="C71:G71"/>
    <mergeCell ref="C76:G76"/>
    <mergeCell ref="C81:G81"/>
    <mergeCell ref="C89:G89"/>
    <mergeCell ref="C90:G90"/>
    <mergeCell ref="C91:G91"/>
    <mergeCell ref="C42:G42"/>
    <mergeCell ref="C43:G43"/>
    <mergeCell ref="C44:G44"/>
    <mergeCell ref="C48:G48"/>
    <mergeCell ref="C57:G57"/>
    <mergeCell ref="C58:G58"/>
    <mergeCell ref="C19:G19"/>
    <mergeCell ref="C20:G20"/>
    <mergeCell ref="C24:G24"/>
    <mergeCell ref="C32:G32"/>
    <mergeCell ref="C36:G36"/>
    <mergeCell ref="C39:G39"/>
    <mergeCell ref="A1:G1"/>
    <mergeCell ref="C2:G2"/>
    <mergeCell ref="C3:G3"/>
    <mergeCell ref="C4:G4"/>
    <mergeCell ref="C13:G13"/>
    <mergeCell ref="C16:G16"/>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186</v>
      </c>
      <c r="B1" s="199"/>
      <c r="C1" s="199"/>
      <c r="D1" s="199"/>
      <c r="E1" s="199"/>
      <c r="F1" s="199"/>
      <c r="G1" s="199"/>
      <c r="AG1" t="s">
        <v>127</v>
      </c>
    </row>
    <row r="2" spans="1:60" ht="24.95" customHeight="1" x14ac:dyDescent="0.2">
      <c r="A2" s="200" t="s">
        <v>7</v>
      </c>
      <c r="B2" s="49" t="s">
        <v>43</v>
      </c>
      <c r="C2" s="203" t="s">
        <v>44</v>
      </c>
      <c r="D2" s="201"/>
      <c r="E2" s="201"/>
      <c r="F2" s="201"/>
      <c r="G2" s="202"/>
      <c r="AG2" t="s">
        <v>128</v>
      </c>
    </row>
    <row r="3" spans="1:60" ht="24.95" customHeight="1" x14ac:dyDescent="0.2">
      <c r="A3" s="200" t="s">
        <v>8</v>
      </c>
      <c r="B3" s="49" t="s">
        <v>56</v>
      </c>
      <c r="C3" s="203" t="s">
        <v>57</v>
      </c>
      <c r="D3" s="201"/>
      <c r="E3" s="201"/>
      <c r="F3" s="201"/>
      <c r="G3" s="202"/>
      <c r="AC3" s="178" t="s">
        <v>128</v>
      </c>
      <c r="AG3" t="s">
        <v>130</v>
      </c>
    </row>
    <row r="4" spans="1:60" ht="24.95" customHeight="1" x14ac:dyDescent="0.2">
      <c r="A4" s="204" t="s">
        <v>9</v>
      </c>
      <c r="B4" s="205" t="s">
        <v>60</v>
      </c>
      <c r="C4" s="206" t="s">
        <v>61</v>
      </c>
      <c r="D4" s="207"/>
      <c r="E4" s="207"/>
      <c r="F4" s="207"/>
      <c r="G4" s="208"/>
      <c r="AG4" t="s">
        <v>131</v>
      </c>
    </row>
    <row r="5" spans="1:60" x14ac:dyDescent="0.2">
      <c r="D5" s="10"/>
    </row>
    <row r="6" spans="1:60" ht="38.25" x14ac:dyDescent="0.2">
      <c r="A6" s="210" t="s">
        <v>132</v>
      </c>
      <c r="B6" s="212" t="s">
        <v>133</v>
      </c>
      <c r="C6" s="212" t="s">
        <v>134</v>
      </c>
      <c r="D6" s="211" t="s">
        <v>135</v>
      </c>
      <c r="E6" s="210" t="s">
        <v>136</v>
      </c>
      <c r="F6" s="209" t="s">
        <v>137</v>
      </c>
      <c r="G6" s="210" t="s">
        <v>29</v>
      </c>
      <c r="H6" s="213" t="s">
        <v>30</v>
      </c>
      <c r="I6" s="213" t="s">
        <v>138</v>
      </c>
      <c r="J6" s="213" t="s">
        <v>31</v>
      </c>
      <c r="K6" s="213" t="s">
        <v>139</v>
      </c>
      <c r="L6" s="213" t="s">
        <v>140</v>
      </c>
      <c r="M6" s="213" t="s">
        <v>141</v>
      </c>
      <c r="N6" s="213" t="s">
        <v>142</v>
      </c>
      <c r="O6" s="213" t="s">
        <v>143</v>
      </c>
      <c r="P6" s="213" t="s">
        <v>144</v>
      </c>
      <c r="Q6" s="213" t="s">
        <v>145</v>
      </c>
      <c r="R6" s="213" t="s">
        <v>146</v>
      </c>
      <c r="S6" s="213" t="s">
        <v>147</v>
      </c>
      <c r="T6" s="213" t="s">
        <v>148</v>
      </c>
      <c r="U6" s="213" t="s">
        <v>149</v>
      </c>
      <c r="V6" s="213" t="s">
        <v>150</v>
      </c>
      <c r="W6" s="213" t="s">
        <v>151</v>
      </c>
      <c r="X6" s="213" t="s">
        <v>152</v>
      </c>
      <c r="Y6" s="213" t="s">
        <v>153</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154</v>
      </c>
      <c r="B8" s="230" t="s">
        <v>77</v>
      </c>
      <c r="C8" s="245" t="s">
        <v>78</v>
      </c>
      <c r="D8" s="231"/>
      <c r="E8" s="232"/>
      <c r="F8" s="233"/>
      <c r="G8" s="233">
        <f>SUMIF(AG9:AG17,"&lt;&gt;NOR",G9:G17)</f>
        <v>0</v>
      </c>
      <c r="H8" s="233"/>
      <c r="I8" s="233">
        <f>SUM(I9:I17)</f>
        <v>0</v>
      </c>
      <c r="J8" s="233"/>
      <c r="K8" s="233">
        <f>SUM(K9:K17)</f>
        <v>0</v>
      </c>
      <c r="L8" s="233"/>
      <c r="M8" s="233">
        <f>SUM(M9:M17)</f>
        <v>0</v>
      </c>
      <c r="N8" s="232"/>
      <c r="O8" s="232">
        <f>SUM(O9:O17)</f>
        <v>7.0000000000000007E-2</v>
      </c>
      <c r="P8" s="232"/>
      <c r="Q8" s="232">
        <f>SUM(Q9:Q17)</f>
        <v>0</v>
      </c>
      <c r="R8" s="233"/>
      <c r="S8" s="233"/>
      <c r="T8" s="234"/>
      <c r="U8" s="228"/>
      <c r="V8" s="228">
        <f>SUM(V9:V17)</f>
        <v>0</v>
      </c>
      <c r="W8" s="228"/>
      <c r="X8" s="228"/>
      <c r="Y8" s="228"/>
      <c r="AG8" t="s">
        <v>155</v>
      </c>
    </row>
    <row r="9" spans="1:60" outlineLevel="1" x14ac:dyDescent="0.2">
      <c r="A9" s="236">
        <v>1</v>
      </c>
      <c r="B9" s="237" t="s">
        <v>477</v>
      </c>
      <c r="C9" s="246" t="s">
        <v>478</v>
      </c>
      <c r="D9" s="238" t="s">
        <v>240</v>
      </c>
      <c r="E9" s="239">
        <v>52.26</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179</v>
      </c>
      <c r="T9" s="242" t="s">
        <v>160</v>
      </c>
      <c r="U9" s="224">
        <v>0</v>
      </c>
      <c r="V9" s="224">
        <f>ROUND(E9*U9,2)</f>
        <v>0</v>
      </c>
      <c r="W9" s="224"/>
      <c r="X9" s="224" t="s">
        <v>191</v>
      </c>
      <c r="Y9" s="224" t="s">
        <v>162</v>
      </c>
      <c r="Z9" s="214"/>
      <c r="AA9" s="214"/>
      <c r="AB9" s="214"/>
      <c r="AC9" s="214"/>
      <c r="AD9" s="214"/>
      <c r="AE9" s="214"/>
      <c r="AF9" s="214"/>
      <c r="AG9" s="214" t="s">
        <v>304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2" t="s">
        <v>479</v>
      </c>
      <c r="D10" s="251"/>
      <c r="E10" s="252">
        <v>52.26</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194</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36">
        <v>2</v>
      </c>
      <c r="B11" s="237" t="s">
        <v>480</v>
      </c>
      <c r="C11" s="246" t="s">
        <v>481</v>
      </c>
      <c r="D11" s="238" t="s">
        <v>189</v>
      </c>
      <c r="E11" s="239">
        <v>4.0199999999999996</v>
      </c>
      <c r="F11" s="240"/>
      <c r="G11" s="241">
        <f>ROUND(E11*F11,2)</f>
        <v>0</v>
      </c>
      <c r="H11" s="240"/>
      <c r="I11" s="241">
        <f>ROUND(E11*H11,2)</f>
        <v>0</v>
      </c>
      <c r="J11" s="240"/>
      <c r="K11" s="241">
        <f>ROUND(E11*J11,2)</f>
        <v>0</v>
      </c>
      <c r="L11" s="241">
        <v>15</v>
      </c>
      <c r="M11" s="241">
        <f>G11*(1+L11/100)</f>
        <v>0</v>
      </c>
      <c r="N11" s="239">
        <v>0</v>
      </c>
      <c r="O11" s="239">
        <f>ROUND(E11*N11,2)</f>
        <v>0</v>
      </c>
      <c r="P11" s="239">
        <v>0</v>
      </c>
      <c r="Q11" s="239">
        <f>ROUND(E11*P11,2)</f>
        <v>0</v>
      </c>
      <c r="R11" s="241"/>
      <c r="S11" s="241" t="s">
        <v>179</v>
      </c>
      <c r="T11" s="242" t="s">
        <v>160</v>
      </c>
      <c r="U11" s="224">
        <v>0</v>
      </c>
      <c r="V11" s="224">
        <f>ROUND(E11*U11,2)</f>
        <v>0</v>
      </c>
      <c r="W11" s="224"/>
      <c r="X11" s="224" t="s">
        <v>191</v>
      </c>
      <c r="Y11" s="224" t="s">
        <v>162</v>
      </c>
      <c r="Z11" s="214"/>
      <c r="AA11" s="214"/>
      <c r="AB11" s="214"/>
      <c r="AC11" s="214"/>
      <c r="AD11" s="214"/>
      <c r="AE11" s="214"/>
      <c r="AF11" s="214"/>
      <c r="AG11" s="214" t="s">
        <v>192</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47" t="s">
        <v>482</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165</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2" t="s">
        <v>483</v>
      </c>
      <c r="D13" s="251"/>
      <c r="E13" s="252">
        <v>4.0199999999999996</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194</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3</v>
      </c>
      <c r="B14" s="237" t="s">
        <v>484</v>
      </c>
      <c r="C14" s="246" t="s">
        <v>485</v>
      </c>
      <c r="D14" s="238" t="s">
        <v>203</v>
      </c>
      <c r="E14" s="239">
        <v>65</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c r="S14" s="241" t="s">
        <v>179</v>
      </c>
      <c r="T14" s="242" t="s">
        <v>160</v>
      </c>
      <c r="U14" s="224">
        <v>0</v>
      </c>
      <c r="V14" s="224">
        <f>ROUND(E14*U14,2)</f>
        <v>0</v>
      </c>
      <c r="W14" s="224"/>
      <c r="X14" s="224" t="s">
        <v>191</v>
      </c>
      <c r="Y14" s="224" t="s">
        <v>162</v>
      </c>
      <c r="Z14" s="214"/>
      <c r="AA14" s="214"/>
      <c r="AB14" s="214"/>
      <c r="AC14" s="214"/>
      <c r="AD14" s="214"/>
      <c r="AE14" s="214"/>
      <c r="AF14" s="214"/>
      <c r="AG14" s="214" t="s">
        <v>304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2" t="s">
        <v>486</v>
      </c>
      <c r="D15" s="251"/>
      <c r="E15" s="252">
        <v>65</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194</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36">
        <v>4</v>
      </c>
      <c r="B16" s="237" t="s">
        <v>487</v>
      </c>
      <c r="C16" s="246" t="s">
        <v>488</v>
      </c>
      <c r="D16" s="238" t="s">
        <v>489</v>
      </c>
      <c r="E16" s="239">
        <v>68.34</v>
      </c>
      <c r="F16" s="240"/>
      <c r="G16" s="241">
        <f>ROUND(E16*F16,2)</f>
        <v>0</v>
      </c>
      <c r="H16" s="240"/>
      <c r="I16" s="241">
        <f>ROUND(E16*H16,2)</f>
        <v>0</v>
      </c>
      <c r="J16" s="240"/>
      <c r="K16" s="241">
        <f>ROUND(E16*J16,2)</f>
        <v>0</v>
      </c>
      <c r="L16" s="241">
        <v>15</v>
      </c>
      <c r="M16" s="241">
        <f>G16*(1+L16/100)</f>
        <v>0</v>
      </c>
      <c r="N16" s="239">
        <v>1E-3</v>
      </c>
      <c r="O16" s="239">
        <f>ROUND(E16*N16,2)</f>
        <v>7.0000000000000007E-2</v>
      </c>
      <c r="P16" s="239">
        <v>0</v>
      </c>
      <c r="Q16" s="239">
        <f>ROUND(E16*P16,2)</f>
        <v>0</v>
      </c>
      <c r="R16" s="241" t="s">
        <v>324</v>
      </c>
      <c r="S16" s="241" t="s">
        <v>159</v>
      </c>
      <c r="T16" s="242" t="s">
        <v>159</v>
      </c>
      <c r="U16" s="224">
        <v>0</v>
      </c>
      <c r="V16" s="224">
        <f>ROUND(E16*U16,2)</f>
        <v>0</v>
      </c>
      <c r="W16" s="224"/>
      <c r="X16" s="224" t="s">
        <v>325</v>
      </c>
      <c r="Y16" s="224" t="s">
        <v>162</v>
      </c>
      <c r="Z16" s="214"/>
      <c r="AA16" s="214"/>
      <c r="AB16" s="214"/>
      <c r="AC16" s="214"/>
      <c r="AD16" s="214"/>
      <c r="AE16" s="214"/>
      <c r="AF16" s="214"/>
      <c r="AG16" s="214" t="s">
        <v>326</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2" t="s">
        <v>490</v>
      </c>
      <c r="D17" s="251"/>
      <c r="E17" s="252">
        <v>68.34</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194</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x14ac:dyDescent="0.2">
      <c r="A18" s="229" t="s">
        <v>154</v>
      </c>
      <c r="B18" s="230" t="s">
        <v>85</v>
      </c>
      <c r="C18" s="245" t="s">
        <v>86</v>
      </c>
      <c r="D18" s="231"/>
      <c r="E18" s="232"/>
      <c r="F18" s="233"/>
      <c r="G18" s="233">
        <f>SUMIF(AG19:AG26,"&lt;&gt;NOR",G19:G26)</f>
        <v>0</v>
      </c>
      <c r="H18" s="233"/>
      <c r="I18" s="233">
        <f>SUM(I19:I26)</f>
        <v>0</v>
      </c>
      <c r="J18" s="233"/>
      <c r="K18" s="233">
        <f>SUM(K19:K26)</f>
        <v>0</v>
      </c>
      <c r="L18" s="233"/>
      <c r="M18" s="233">
        <f>SUM(M19:M26)</f>
        <v>0</v>
      </c>
      <c r="N18" s="232"/>
      <c r="O18" s="232">
        <f>SUM(O19:O26)</f>
        <v>0.16</v>
      </c>
      <c r="P18" s="232"/>
      <c r="Q18" s="232">
        <f>SUM(Q19:Q26)</f>
        <v>0</v>
      </c>
      <c r="R18" s="233"/>
      <c r="S18" s="233"/>
      <c r="T18" s="234"/>
      <c r="U18" s="228"/>
      <c r="V18" s="228">
        <f>SUM(V19:V26)</f>
        <v>1.1299999999999999</v>
      </c>
      <c r="W18" s="228"/>
      <c r="X18" s="228"/>
      <c r="Y18" s="228"/>
      <c r="AG18" t="s">
        <v>155</v>
      </c>
    </row>
    <row r="19" spans="1:60" outlineLevel="1" x14ac:dyDescent="0.2">
      <c r="A19" s="236">
        <v>5</v>
      </c>
      <c r="B19" s="237" t="s">
        <v>491</v>
      </c>
      <c r="C19" s="246" t="s">
        <v>492</v>
      </c>
      <c r="D19" s="238" t="s">
        <v>189</v>
      </c>
      <c r="E19" s="239">
        <v>3.95</v>
      </c>
      <c r="F19" s="240"/>
      <c r="G19" s="241">
        <f>ROUND(E19*F19,2)</f>
        <v>0</v>
      </c>
      <c r="H19" s="240"/>
      <c r="I19" s="241">
        <f>ROUND(E19*H19,2)</f>
        <v>0</v>
      </c>
      <c r="J19" s="240"/>
      <c r="K19" s="241">
        <f>ROUND(E19*J19,2)</f>
        <v>0</v>
      </c>
      <c r="L19" s="241">
        <v>15</v>
      </c>
      <c r="M19" s="241">
        <f>G19*(1+L19/100)</f>
        <v>0</v>
      </c>
      <c r="N19" s="239">
        <v>0</v>
      </c>
      <c r="O19" s="239">
        <f>ROUND(E19*N19,2)</f>
        <v>0</v>
      </c>
      <c r="P19" s="239">
        <v>0</v>
      </c>
      <c r="Q19" s="239">
        <f>ROUND(E19*P19,2)</f>
        <v>0</v>
      </c>
      <c r="R19" s="241"/>
      <c r="S19" s="241" t="s">
        <v>179</v>
      </c>
      <c r="T19" s="242" t="s">
        <v>160</v>
      </c>
      <c r="U19" s="224">
        <v>0.28499999999999998</v>
      </c>
      <c r="V19" s="224">
        <f>ROUND(E19*U19,2)</f>
        <v>1.1299999999999999</v>
      </c>
      <c r="W19" s="224"/>
      <c r="X19" s="224" t="s">
        <v>191</v>
      </c>
      <c r="Y19" s="224" t="s">
        <v>162</v>
      </c>
      <c r="Z19" s="214"/>
      <c r="AA19" s="214"/>
      <c r="AB19" s="214"/>
      <c r="AC19" s="214"/>
      <c r="AD19" s="214"/>
      <c r="AE19" s="214"/>
      <c r="AF19" s="214"/>
      <c r="AG19" s="214" t="s">
        <v>304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62" t="s">
        <v>493</v>
      </c>
      <c r="D20" s="251"/>
      <c r="E20" s="252">
        <v>3.95</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194</v>
      </c>
      <c r="AH20" s="214">
        <v>5</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6</v>
      </c>
      <c r="B21" s="237" t="s">
        <v>494</v>
      </c>
      <c r="C21" s="246" t="s">
        <v>495</v>
      </c>
      <c r="D21" s="238" t="s">
        <v>189</v>
      </c>
      <c r="E21" s="239">
        <v>3.95</v>
      </c>
      <c r="F21" s="240"/>
      <c r="G21" s="241">
        <f>ROUND(E21*F21,2)</f>
        <v>0</v>
      </c>
      <c r="H21" s="240"/>
      <c r="I21" s="241">
        <f>ROUND(E21*H21,2)</f>
        <v>0</v>
      </c>
      <c r="J21" s="240"/>
      <c r="K21" s="241">
        <f>ROUND(E21*J21,2)</f>
        <v>0</v>
      </c>
      <c r="L21" s="241">
        <v>15</v>
      </c>
      <c r="M21" s="241">
        <f>G21*(1+L21/100)</f>
        <v>0</v>
      </c>
      <c r="N21" s="239">
        <v>1.52E-2</v>
      </c>
      <c r="O21" s="239">
        <f>ROUND(E21*N21,2)</f>
        <v>0.06</v>
      </c>
      <c r="P21" s="239">
        <v>0</v>
      </c>
      <c r="Q21" s="239">
        <f>ROUND(E21*P21,2)</f>
        <v>0</v>
      </c>
      <c r="R21" s="241"/>
      <c r="S21" s="241" t="s">
        <v>179</v>
      </c>
      <c r="T21" s="242" t="s">
        <v>160</v>
      </c>
      <c r="U21" s="224">
        <v>0</v>
      </c>
      <c r="V21" s="224">
        <f>ROUND(E21*U21,2)</f>
        <v>0</v>
      </c>
      <c r="W21" s="224"/>
      <c r="X21" s="224" t="s">
        <v>191</v>
      </c>
      <c r="Y21" s="224" t="s">
        <v>162</v>
      </c>
      <c r="Z21" s="214"/>
      <c r="AA21" s="214"/>
      <c r="AB21" s="214"/>
      <c r="AC21" s="214"/>
      <c r="AD21" s="214"/>
      <c r="AE21" s="214"/>
      <c r="AF21" s="214"/>
      <c r="AG21" s="214" t="s">
        <v>192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2" t="s">
        <v>493</v>
      </c>
      <c r="D22" s="251"/>
      <c r="E22" s="252">
        <v>3.95</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194</v>
      </c>
      <c r="AH22" s="214">
        <v>5</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6">
        <v>7</v>
      </c>
      <c r="B23" s="237" t="s">
        <v>496</v>
      </c>
      <c r="C23" s="246" t="s">
        <v>497</v>
      </c>
      <c r="D23" s="238" t="s">
        <v>189</v>
      </c>
      <c r="E23" s="239">
        <v>3.95</v>
      </c>
      <c r="F23" s="240"/>
      <c r="G23" s="241">
        <f>ROUND(E23*F23,2)</f>
        <v>0</v>
      </c>
      <c r="H23" s="240"/>
      <c r="I23" s="241">
        <f>ROUND(E23*H23,2)</f>
        <v>0</v>
      </c>
      <c r="J23" s="240"/>
      <c r="K23" s="241">
        <f>ROUND(E23*J23,2)</f>
        <v>0</v>
      </c>
      <c r="L23" s="241">
        <v>15</v>
      </c>
      <c r="M23" s="241">
        <f>G23*(1+L23/100)</f>
        <v>0</v>
      </c>
      <c r="N23" s="239">
        <v>1.52E-2</v>
      </c>
      <c r="O23" s="239">
        <f>ROUND(E23*N23,2)</f>
        <v>0.06</v>
      </c>
      <c r="P23" s="239">
        <v>0</v>
      </c>
      <c r="Q23" s="239">
        <f>ROUND(E23*P23,2)</f>
        <v>0</v>
      </c>
      <c r="R23" s="241"/>
      <c r="S23" s="241" t="s">
        <v>179</v>
      </c>
      <c r="T23" s="242" t="s">
        <v>160</v>
      </c>
      <c r="U23" s="224">
        <v>0</v>
      </c>
      <c r="V23" s="224">
        <f>ROUND(E23*U23,2)</f>
        <v>0</v>
      </c>
      <c r="W23" s="224"/>
      <c r="X23" s="224" t="s">
        <v>191</v>
      </c>
      <c r="Y23" s="224" t="s">
        <v>162</v>
      </c>
      <c r="Z23" s="214"/>
      <c r="AA23" s="214"/>
      <c r="AB23" s="214"/>
      <c r="AC23" s="214"/>
      <c r="AD23" s="214"/>
      <c r="AE23" s="214"/>
      <c r="AF23" s="214"/>
      <c r="AG23" s="214" t="s">
        <v>192</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2" t="s">
        <v>493</v>
      </c>
      <c r="D24" s="251"/>
      <c r="E24" s="252">
        <v>3.95</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194</v>
      </c>
      <c r="AH24" s="214">
        <v>5</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6">
        <v>8</v>
      </c>
      <c r="B25" s="237" t="s">
        <v>498</v>
      </c>
      <c r="C25" s="246" t="s">
        <v>499</v>
      </c>
      <c r="D25" s="238" t="s">
        <v>189</v>
      </c>
      <c r="E25" s="239">
        <v>3.95</v>
      </c>
      <c r="F25" s="240"/>
      <c r="G25" s="241">
        <f>ROUND(E25*F25,2)</f>
        <v>0</v>
      </c>
      <c r="H25" s="240"/>
      <c r="I25" s="241">
        <f>ROUND(E25*H25,2)</f>
        <v>0</v>
      </c>
      <c r="J25" s="240"/>
      <c r="K25" s="241">
        <f>ROUND(E25*J25,2)</f>
        <v>0</v>
      </c>
      <c r="L25" s="241">
        <v>15</v>
      </c>
      <c r="M25" s="241">
        <f>G25*(1+L25/100)</f>
        <v>0</v>
      </c>
      <c r="N25" s="239">
        <v>0.01</v>
      </c>
      <c r="O25" s="239">
        <f>ROUND(E25*N25,2)</f>
        <v>0.04</v>
      </c>
      <c r="P25" s="239">
        <v>0</v>
      </c>
      <c r="Q25" s="239">
        <f>ROUND(E25*P25,2)</f>
        <v>0</v>
      </c>
      <c r="R25" s="241"/>
      <c r="S25" s="241" t="s">
        <v>179</v>
      </c>
      <c r="T25" s="242" t="s">
        <v>160</v>
      </c>
      <c r="U25" s="224">
        <v>0</v>
      </c>
      <c r="V25" s="224">
        <f>ROUND(E25*U25,2)</f>
        <v>0</v>
      </c>
      <c r="W25" s="224"/>
      <c r="X25" s="224" t="s">
        <v>191</v>
      </c>
      <c r="Y25" s="224" t="s">
        <v>162</v>
      </c>
      <c r="Z25" s="214"/>
      <c r="AA25" s="214"/>
      <c r="AB25" s="214"/>
      <c r="AC25" s="214"/>
      <c r="AD25" s="214"/>
      <c r="AE25" s="214"/>
      <c r="AF25" s="214"/>
      <c r="AG25" s="214" t="s">
        <v>304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2" t="s">
        <v>493</v>
      </c>
      <c r="D26" s="251"/>
      <c r="E26" s="252">
        <v>3.95</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194</v>
      </c>
      <c r="AH26" s="214">
        <v>5</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9" t="s">
        <v>154</v>
      </c>
      <c r="B27" s="230" t="s">
        <v>87</v>
      </c>
      <c r="C27" s="245" t="s">
        <v>88</v>
      </c>
      <c r="D27" s="231"/>
      <c r="E27" s="232"/>
      <c r="F27" s="233"/>
      <c r="G27" s="233">
        <f>SUMIF(AG28:AG29,"&lt;&gt;NOR",G28:G29)</f>
        <v>0</v>
      </c>
      <c r="H27" s="233"/>
      <c r="I27" s="233">
        <f>SUM(I28:I29)</f>
        <v>0</v>
      </c>
      <c r="J27" s="233"/>
      <c r="K27" s="233">
        <f>SUM(K28:K29)</f>
        <v>0</v>
      </c>
      <c r="L27" s="233"/>
      <c r="M27" s="233">
        <f>SUM(M28:M29)</f>
        <v>0</v>
      </c>
      <c r="N27" s="232"/>
      <c r="O27" s="232">
        <f>SUM(O28:O29)</f>
        <v>0.39</v>
      </c>
      <c r="P27" s="232"/>
      <c r="Q27" s="232">
        <f>SUM(Q28:Q29)</f>
        <v>0</v>
      </c>
      <c r="R27" s="233"/>
      <c r="S27" s="233"/>
      <c r="T27" s="234"/>
      <c r="U27" s="228"/>
      <c r="V27" s="228">
        <f>SUM(V28:V29)</f>
        <v>0</v>
      </c>
      <c r="W27" s="228"/>
      <c r="X27" s="228"/>
      <c r="Y27" s="228"/>
      <c r="AG27" t="s">
        <v>155</v>
      </c>
    </row>
    <row r="28" spans="1:60" ht="22.5" outlineLevel="1" x14ac:dyDescent="0.2">
      <c r="A28" s="236">
        <v>9</v>
      </c>
      <c r="B28" s="237" t="s">
        <v>500</v>
      </c>
      <c r="C28" s="246" t="s">
        <v>501</v>
      </c>
      <c r="D28" s="238" t="s">
        <v>189</v>
      </c>
      <c r="E28" s="239">
        <v>8.1180000000000003</v>
      </c>
      <c r="F28" s="240"/>
      <c r="G28" s="241">
        <f>ROUND(E28*F28,2)</f>
        <v>0</v>
      </c>
      <c r="H28" s="240"/>
      <c r="I28" s="241">
        <f>ROUND(E28*H28,2)</f>
        <v>0</v>
      </c>
      <c r="J28" s="240"/>
      <c r="K28" s="241">
        <f>ROUND(E28*J28,2)</f>
        <v>0</v>
      </c>
      <c r="L28" s="241">
        <v>15</v>
      </c>
      <c r="M28" s="241">
        <f>G28*(1+L28/100)</f>
        <v>0</v>
      </c>
      <c r="N28" s="239">
        <v>4.793E-2</v>
      </c>
      <c r="O28" s="239">
        <f>ROUND(E28*N28,2)</f>
        <v>0.39</v>
      </c>
      <c r="P28" s="239">
        <v>0</v>
      </c>
      <c r="Q28" s="239">
        <f>ROUND(E28*P28,2)</f>
        <v>0</v>
      </c>
      <c r="R28" s="241"/>
      <c r="S28" s="241" t="s">
        <v>179</v>
      </c>
      <c r="T28" s="242" t="s">
        <v>160</v>
      </c>
      <c r="U28" s="224">
        <v>0</v>
      </c>
      <c r="V28" s="224">
        <f>ROUND(E28*U28,2)</f>
        <v>0</v>
      </c>
      <c r="W28" s="224"/>
      <c r="X28" s="224" t="s">
        <v>191</v>
      </c>
      <c r="Y28" s="224" t="s">
        <v>162</v>
      </c>
      <c r="Z28" s="214"/>
      <c r="AA28" s="214"/>
      <c r="AB28" s="214"/>
      <c r="AC28" s="214"/>
      <c r="AD28" s="214"/>
      <c r="AE28" s="214"/>
      <c r="AF28" s="214"/>
      <c r="AG28" s="214" t="s">
        <v>192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2" t="s">
        <v>502</v>
      </c>
      <c r="D29" s="251"/>
      <c r="E29" s="252">
        <v>8.1180000000000003</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194</v>
      </c>
      <c r="AH29" s="214">
        <v>5</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
      <c r="A30" s="229" t="s">
        <v>154</v>
      </c>
      <c r="B30" s="230" t="s">
        <v>95</v>
      </c>
      <c r="C30" s="245" t="s">
        <v>96</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1</v>
      </c>
      <c r="W30" s="228"/>
      <c r="X30" s="228"/>
      <c r="Y30" s="228"/>
      <c r="AG30" t="s">
        <v>155</v>
      </c>
    </row>
    <row r="31" spans="1:60" outlineLevel="1" x14ac:dyDescent="0.2">
      <c r="A31" s="255">
        <v>10</v>
      </c>
      <c r="B31" s="256" t="s">
        <v>503</v>
      </c>
      <c r="C31" s="265" t="s">
        <v>504</v>
      </c>
      <c r="D31" s="257" t="s">
        <v>257</v>
      </c>
      <c r="E31" s="258">
        <v>1</v>
      </c>
      <c r="F31" s="259"/>
      <c r="G31" s="260">
        <f>ROUND(E31*F31,2)</f>
        <v>0</v>
      </c>
      <c r="H31" s="259"/>
      <c r="I31" s="260">
        <f>ROUND(E31*H31,2)</f>
        <v>0</v>
      </c>
      <c r="J31" s="259"/>
      <c r="K31" s="260">
        <f>ROUND(E31*J31,2)</f>
        <v>0</v>
      </c>
      <c r="L31" s="260">
        <v>15</v>
      </c>
      <c r="M31" s="260">
        <f>G31*(1+L31/100)</f>
        <v>0</v>
      </c>
      <c r="N31" s="258">
        <v>0</v>
      </c>
      <c r="O31" s="258">
        <f>ROUND(E31*N31,2)</f>
        <v>0</v>
      </c>
      <c r="P31" s="258">
        <v>0</v>
      </c>
      <c r="Q31" s="258">
        <f>ROUND(E31*P31,2)</f>
        <v>0</v>
      </c>
      <c r="R31" s="260"/>
      <c r="S31" s="260" t="s">
        <v>179</v>
      </c>
      <c r="T31" s="261" t="s">
        <v>160</v>
      </c>
      <c r="U31" s="224">
        <v>1</v>
      </c>
      <c r="V31" s="224">
        <f>ROUND(E31*U31,2)</f>
        <v>1</v>
      </c>
      <c r="W31" s="224"/>
      <c r="X31" s="224" t="s">
        <v>191</v>
      </c>
      <c r="Y31" s="224" t="s">
        <v>162</v>
      </c>
      <c r="Z31" s="214"/>
      <c r="AA31" s="214"/>
      <c r="AB31" s="214"/>
      <c r="AC31" s="214"/>
      <c r="AD31" s="214"/>
      <c r="AE31" s="214"/>
      <c r="AF31" s="214"/>
      <c r="AG31" s="214" t="s">
        <v>192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55">
        <v>11</v>
      </c>
      <c r="B32" s="256" t="s">
        <v>505</v>
      </c>
      <c r="C32" s="265" t="s">
        <v>506</v>
      </c>
      <c r="D32" s="257" t="s">
        <v>257</v>
      </c>
      <c r="E32" s="258">
        <v>1</v>
      </c>
      <c r="F32" s="259"/>
      <c r="G32" s="260">
        <f>ROUND(E32*F32,2)</f>
        <v>0</v>
      </c>
      <c r="H32" s="259"/>
      <c r="I32" s="260">
        <f>ROUND(E32*H32,2)</f>
        <v>0</v>
      </c>
      <c r="J32" s="259"/>
      <c r="K32" s="260">
        <f>ROUND(E32*J32,2)</f>
        <v>0</v>
      </c>
      <c r="L32" s="260">
        <v>15</v>
      </c>
      <c r="M32" s="260">
        <f>G32*(1+L32/100)</f>
        <v>0</v>
      </c>
      <c r="N32" s="258">
        <v>0</v>
      </c>
      <c r="O32" s="258">
        <f>ROUND(E32*N32,2)</f>
        <v>0</v>
      </c>
      <c r="P32" s="258">
        <v>0</v>
      </c>
      <c r="Q32" s="258">
        <f>ROUND(E32*P32,2)</f>
        <v>0</v>
      </c>
      <c r="R32" s="260"/>
      <c r="S32" s="260" t="s">
        <v>179</v>
      </c>
      <c r="T32" s="261" t="s">
        <v>160</v>
      </c>
      <c r="U32" s="224">
        <v>0</v>
      </c>
      <c r="V32" s="224">
        <f>ROUND(E32*U32,2)</f>
        <v>0</v>
      </c>
      <c r="W32" s="224"/>
      <c r="X32" s="224" t="s">
        <v>191</v>
      </c>
      <c r="Y32" s="224" t="s">
        <v>162</v>
      </c>
      <c r="Z32" s="214"/>
      <c r="AA32" s="214"/>
      <c r="AB32" s="214"/>
      <c r="AC32" s="214"/>
      <c r="AD32" s="214"/>
      <c r="AE32" s="214"/>
      <c r="AF32" s="214"/>
      <c r="AG32" s="214" t="s">
        <v>192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x14ac:dyDescent="0.2">
      <c r="A33" s="229" t="s">
        <v>154</v>
      </c>
      <c r="B33" s="230" t="s">
        <v>97</v>
      </c>
      <c r="C33" s="245" t="s">
        <v>98</v>
      </c>
      <c r="D33" s="231"/>
      <c r="E33" s="232"/>
      <c r="F33" s="233"/>
      <c r="G33" s="233">
        <f>SUMIF(AG34:AG36,"&lt;&gt;NOR",G34:G36)</f>
        <v>0</v>
      </c>
      <c r="H33" s="233"/>
      <c r="I33" s="233">
        <f>SUM(I34:I36)</f>
        <v>0</v>
      </c>
      <c r="J33" s="233"/>
      <c r="K33" s="233">
        <f>SUM(K34:K36)</f>
        <v>0</v>
      </c>
      <c r="L33" s="233"/>
      <c r="M33" s="233">
        <f>SUM(M34:M36)</f>
        <v>0</v>
      </c>
      <c r="N33" s="232"/>
      <c r="O33" s="232">
        <f>SUM(O34:O36)</f>
        <v>0</v>
      </c>
      <c r="P33" s="232"/>
      <c r="Q33" s="232">
        <f>SUM(Q34:Q36)</f>
        <v>0</v>
      </c>
      <c r="R33" s="233"/>
      <c r="S33" s="233"/>
      <c r="T33" s="234"/>
      <c r="U33" s="228"/>
      <c r="V33" s="228">
        <f>SUM(V34:V36)</f>
        <v>6.35</v>
      </c>
      <c r="W33" s="228"/>
      <c r="X33" s="228"/>
      <c r="Y33" s="228"/>
      <c r="AG33" t="s">
        <v>155</v>
      </c>
    </row>
    <row r="34" spans="1:60" ht="22.5" outlineLevel="1" x14ac:dyDescent="0.2">
      <c r="A34" s="236">
        <v>12</v>
      </c>
      <c r="B34" s="237" t="s">
        <v>507</v>
      </c>
      <c r="C34" s="246" t="s">
        <v>508</v>
      </c>
      <c r="D34" s="238" t="s">
        <v>189</v>
      </c>
      <c r="E34" s="239">
        <v>12.068</v>
      </c>
      <c r="F34" s="240"/>
      <c r="G34" s="241">
        <f>ROUND(E34*F34,2)</f>
        <v>0</v>
      </c>
      <c r="H34" s="240"/>
      <c r="I34" s="241">
        <f>ROUND(E34*H34,2)</f>
        <v>0</v>
      </c>
      <c r="J34" s="240"/>
      <c r="K34" s="241">
        <f>ROUND(E34*J34,2)</f>
        <v>0</v>
      </c>
      <c r="L34" s="241">
        <v>15</v>
      </c>
      <c r="M34" s="241">
        <f>G34*(1+L34/100)</f>
        <v>0</v>
      </c>
      <c r="N34" s="239">
        <v>0</v>
      </c>
      <c r="O34" s="239">
        <f>ROUND(E34*N34,2)</f>
        <v>0</v>
      </c>
      <c r="P34" s="239">
        <v>0</v>
      </c>
      <c r="Q34" s="239">
        <f>ROUND(E34*P34,2)</f>
        <v>0</v>
      </c>
      <c r="R34" s="241" t="s">
        <v>509</v>
      </c>
      <c r="S34" s="241" t="s">
        <v>159</v>
      </c>
      <c r="T34" s="242" t="s">
        <v>159</v>
      </c>
      <c r="U34" s="224">
        <v>0.52600000000000002</v>
      </c>
      <c r="V34" s="224">
        <f>ROUND(E34*U34,2)</f>
        <v>6.35</v>
      </c>
      <c r="W34" s="224"/>
      <c r="X34" s="224" t="s">
        <v>191</v>
      </c>
      <c r="Y34" s="224" t="s">
        <v>162</v>
      </c>
      <c r="Z34" s="214"/>
      <c r="AA34" s="214"/>
      <c r="AB34" s="214"/>
      <c r="AC34" s="214"/>
      <c r="AD34" s="214"/>
      <c r="AE34" s="214"/>
      <c r="AF34" s="214"/>
      <c r="AG34" s="214" t="s">
        <v>304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2" t="s">
        <v>502</v>
      </c>
      <c r="D35" s="251"/>
      <c r="E35" s="252">
        <v>8.1180000000000003</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194</v>
      </c>
      <c r="AH35" s="214">
        <v>5</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62" t="s">
        <v>493</v>
      </c>
      <c r="D36" s="251"/>
      <c r="E36" s="252">
        <v>3.95</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194</v>
      </c>
      <c r="AH36" s="214">
        <v>5</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x14ac:dyDescent="0.2">
      <c r="A37" s="229" t="s">
        <v>154</v>
      </c>
      <c r="B37" s="230" t="s">
        <v>99</v>
      </c>
      <c r="C37" s="245" t="s">
        <v>100</v>
      </c>
      <c r="D37" s="231"/>
      <c r="E37" s="232"/>
      <c r="F37" s="233"/>
      <c r="G37" s="233">
        <f>SUMIF(AG38:AG39,"&lt;&gt;NOR",G38:G39)</f>
        <v>0</v>
      </c>
      <c r="H37" s="233"/>
      <c r="I37" s="233">
        <f>SUM(I38:I39)</f>
        <v>0</v>
      </c>
      <c r="J37" s="233"/>
      <c r="K37" s="233">
        <f>SUM(K38:K39)</f>
        <v>0</v>
      </c>
      <c r="L37" s="233"/>
      <c r="M37" s="233">
        <f>SUM(M38:M39)</f>
        <v>0</v>
      </c>
      <c r="N37" s="232"/>
      <c r="O37" s="232">
        <f>SUM(O38:O39)</f>
        <v>0</v>
      </c>
      <c r="P37" s="232"/>
      <c r="Q37" s="232">
        <f>SUM(Q38:Q39)</f>
        <v>0</v>
      </c>
      <c r="R37" s="233"/>
      <c r="S37" s="233"/>
      <c r="T37" s="234"/>
      <c r="U37" s="228"/>
      <c r="V37" s="228">
        <f>SUM(V38:V39)</f>
        <v>1.3</v>
      </c>
      <c r="W37" s="228"/>
      <c r="X37" s="228"/>
      <c r="Y37" s="228"/>
      <c r="AG37" t="s">
        <v>155</v>
      </c>
    </row>
    <row r="38" spans="1:60" ht="22.5" outlineLevel="1" x14ac:dyDescent="0.2">
      <c r="A38" s="236">
        <v>13</v>
      </c>
      <c r="B38" s="237" t="s">
        <v>311</v>
      </c>
      <c r="C38" s="246" t="s">
        <v>312</v>
      </c>
      <c r="D38" s="238" t="s">
        <v>214</v>
      </c>
      <c r="E38" s="239">
        <v>0.61702000000000001</v>
      </c>
      <c r="F38" s="240"/>
      <c r="G38" s="241">
        <f>ROUND(E38*F38,2)</f>
        <v>0</v>
      </c>
      <c r="H38" s="240"/>
      <c r="I38" s="241">
        <f>ROUND(E38*H38,2)</f>
        <v>0</v>
      </c>
      <c r="J38" s="240"/>
      <c r="K38" s="241">
        <f>ROUND(E38*J38,2)</f>
        <v>0</v>
      </c>
      <c r="L38" s="241">
        <v>15</v>
      </c>
      <c r="M38" s="241">
        <f>G38*(1+L38/100)</f>
        <v>0</v>
      </c>
      <c r="N38" s="239">
        <v>0</v>
      </c>
      <c r="O38" s="239">
        <f>ROUND(E38*N38,2)</f>
        <v>0</v>
      </c>
      <c r="P38" s="239">
        <v>0</v>
      </c>
      <c r="Q38" s="239">
        <f>ROUND(E38*P38,2)</f>
        <v>0</v>
      </c>
      <c r="R38" s="241" t="s">
        <v>204</v>
      </c>
      <c r="S38" s="241" t="s">
        <v>159</v>
      </c>
      <c r="T38" s="242" t="s">
        <v>159</v>
      </c>
      <c r="U38" s="224">
        <v>2.1</v>
      </c>
      <c r="V38" s="224">
        <f>ROUND(E38*U38,2)</f>
        <v>1.3</v>
      </c>
      <c r="W38" s="224"/>
      <c r="X38" s="224" t="s">
        <v>313</v>
      </c>
      <c r="Y38" s="224" t="s">
        <v>162</v>
      </c>
      <c r="Z38" s="214"/>
      <c r="AA38" s="214"/>
      <c r="AB38" s="214"/>
      <c r="AC38" s="214"/>
      <c r="AD38" s="214"/>
      <c r="AE38" s="214"/>
      <c r="AF38" s="214"/>
      <c r="AG38" s="214" t="s">
        <v>314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3" t="s">
        <v>315</v>
      </c>
      <c r="D39" s="253"/>
      <c r="E39" s="253"/>
      <c r="F39" s="253"/>
      <c r="G39" s="253"/>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199</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29" t="s">
        <v>154</v>
      </c>
      <c r="B40" s="230" t="s">
        <v>103</v>
      </c>
      <c r="C40" s="245" t="s">
        <v>104</v>
      </c>
      <c r="D40" s="231"/>
      <c r="E40" s="232"/>
      <c r="F40" s="233"/>
      <c r="G40" s="233">
        <f>SUMIF(AG41:AG52,"&lt;&gt;NOR",G41:G52)</f>
        <v>0</v>
      </c>
      <c r="H40" s="233"/>
      <c r="I40" s="233">
        <f>SUM(I41:I52)</f>
        <v>0</v>
      </c>
      <c r="J40" s="233"/>
      <c r="K40" s="233">
        <f>SUM(K41:K52)</f>
        <v>0</v>
      </c>
      <c r="L40" s="233"/>
      <c r="M40" s="233">
        <f>SUM(M41:M52)</f>
        <v>0</v>
      </c>
      <c r="N40" s="232"/>
      <c r="O40" s="232">
        <f>SUM(O41:O52)</f>
        <v>0.01</v>
      </c>
      <c r="P40" s="232"/>
      <c r="Q40" s="232">
        <f>SUM(Q41:Q52)</f>
        <v>0</v>
      </c>
      <c r="R40" s="233"/>
      <c r="S40" s="233"/>
      <c r="T40" s="234"/>
      <c r="U40" s="228"/>
      <c r="V40" s="228">
        <f>SUM(V41:V52)</f>
        <v>3.19</v>
      </c>
      <c r="W40" s="228"/>
      <c r="X40" s="228"/>
      <c r="Y40" s="228"/>
      <c r="AG40" t="s">
        <v>155</v>
      </c>
    </row>
    <row r="41" spans="1:60" ht="22.5" outlineLevel="1" x14ac:dyDescent="0.2">
      <c r="A41" s="236">
        <v>14</v>
      </c>
      <c r="B41" s="237" t="s">
        <v>510</v>
      </c>
      <c r="C41" s="246" t="s">
        <v>511</v>
      </c>
      <c r="D41" s="238" t="s">
        <v>189</v>
      </c>
      <c r="E41" s="239">
        <v>8.1180000000000003</v>
      </c>
      <c r="F41" s="240"/>
      <c r="G41" s="241">
        <f>ROUND(E41*F41,2)</f>
        <v>0</v>
      </c>
      <c r="H41" s="240"/>
      <c r="I41" s="241">
        <f>ROUND(E41*H41,2)</f>
        <v>0</v>
      </c>
      <c r="J41" s="240"/>
      <c r="K41" s="241">
        <f>ROUND(E41*J41,2)</f>
        <v>0</v>
      </c>
      <c r="L41" s="241">
        <v>15</v>
      </c>
      <c r="M41" s="241">
        <f>G41*(1+L41/100)</f>
        <v>0</v>
      </c>
      <c r="N41" s="239">
        <v>0</v>
      </c>
      <c r="O41" s="239">
        <f>ROUND(E41*N41,2)</f>
        <v>0</v>
      </c>
      <c r="P41" s="239">
        <v>0</v>
      </c>
      <c r="Q41" s="239">
        <f>ROUND(E41*P41,2)</f>
        <v>0</v>
      </c>
      <c r="R41" s="241" t="s">
        <v>318</v>
      </c>
      <c r="S41" s="241" t="s">
        <v>159</v>
      </c>
      <c r="T41" s="242" t="s">
        <v>159</v>
      </c>
      <c r="U41" s="224">
        <v>0.14000000000000001</v>
      </c>
      <c r="V41" s="224">
        <f>ROUND(E41*U41,2)</f>
        <v>1.1399999999999999</v>
      </c>
      <c r="W41" s="224"/>
      <c r="X41" s="224" t="s">
        <v>191</v>
      </c>
      <c r="Y41" s="224" t="s">
        <v>162</v>
      </c>
      <c r="Z41" s="214"/>
      <c r="AA41" s="214"/>
      <c r="AB41" s="214"/>
      <c r="AC41" s="214"/>
      <c r="AD41" s="214"/>
      <c r="AE41" s="214"/>
      <c r="AF41" s="214"/>
      <c r="AG41" s="214" t="s">
        <v>192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2" t="s">
        <v>502</v>
      </c>
      <c r="D42" s="251"/>
      <c r="E42" s="252">
        <v>8.1180000000000003</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194</v>
      </c>
      <c r="AH42" s="214">
        <v>5</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6">
        <v>15</v>
      </c>
      <c r="B43" s="237" t="s">
        <v>512</v>
      </c>
      <c r="C43" s="246" t="s">
        <v>513</v>
      </c>
      <c r="D43" s="238" t="s">
        <v>189</v>
      </c>
      <c r="E43" s="239">
        <v>9.3356999999999992</v>
      </c>
      <c r="F43" s="240"/>
      <c r="G43" s="241">
        <f>ROUND(E43*F43,2)</f>
        <v>0</v>
      </c>
      <c r="H43" s="240"/>
      <c r="I43" s="241">
        <f>ROUND(E43*H43,2)</f>
        <v>0</v>
      </c>
      <c r="J43" s="240"/>
      <c r="K43" s="241">
        <f>ROUND(E43*J43,2)</f>
        <v>0</v>
      </c>
      <c r="L43" s="241">
        <v>15</v>
      </c>
      <c r="M43" s="241">
        <f>G43*(1+L43/100)</f>
        <v>0</v>
      </c>
      <c r="N43" s="239">
        <v>5.0000000000000001E-4</v>
      </c>
      <c r="O43" s="239">
        <f>ROUND(E43*N43,2)</f>
        <v>0</v>
      </c>
      <c r="P43" s="239">
        <v>0</v>
      </c>
      <c r="Q43" s="239">
        <f>ROUND(E43*P43,2)</f>
        <v>0</v>
      </c>
      <c r="R43" s="241" t="s">
        <v>324</v>
      </c>
      <c r="S43" s="241" t="s">
        <v>159</v>
      </c>
      <c r="T43" s="242" t="s">
        <v>159</v>
      </c>
      <c r="U43" s="224">
        <v>0</v>
      </c>
      <c r="V43" s="224">
        <f>ROUND(E43*U43,2)</f>
        <v>0</v>
      </c>
      <c r="W43" s="224"/>
      <c r="X43" s="224" t="s">
        <v>325</v>
      </c>
      <c r="Y43" s="224" t="s">
        <v>162</v>
      </c>
      <c r="Z43" s="214"/>
      <c r="AA43" s="214"/>
      <c r="AB43" s="214"/>
      <c r="AC43" s="214"/>
      <c r="AD43" s="214"/>
      <c r="AE43" s="214"/>
      <c r="AF43" s="214"/>
      <c r="AG43" s="214" t="s">
        <v>326</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2" t="s">
        <v>514</v>
      </c>
      <c r="D44" s="251"/>
      <c r="E44" s="252">
        <v>9.3356999999999992</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194</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6">
        <v>16</v>
      </c>
      <c r="B45" s="237" t="s">
        <v>515</v>
      </c>
      <c r="C45" s="246" t="s">
        <v>516</v>
      </c>
      <c r="D45" s="238" t="s">
        <v>240</v>
      </c>
      <c r="E45" s="239">
        <v>15.64</v>
      </c>
      <c r="F45" s="240"/>
      <c r="G45" s="241">
        <f>ROUND(E45*F45,2)</f>
        <v>0</v>
      </c>
      <c r="H45" s="240"/>
      <c r="I45" s="241">
        <f>ROUND(E45*H45,2)</f>
        <v>0</v>
      </c>
      <c r="J45" s="240"/>
      <c r="K45" s="241">
        <f>ROUND(E45*J45,2)</f>
        <v>0</v>
      </c>
      <c r="L45" s="241">
        <v>15</v>
      </c>
      <c r="M45" s="241">
        <f>G45*(1+L45/100)</f>
        <v>0</v>
      </c>
      <c r="N45" s="239">
        <v>5.9999999999999995E-4</v>
      </c>
      <c r="O45" s="239">
        <f>ROUND(E45*N45,2)</f>
        <v>0.01</v>
      </c>
      <c r="P45" s="239">
        <v>0</v>
      </c>
      <c r="Q45" s="239">
        <f>ROUND(E45*P45,2)</f>
        <v>0</v>
      </c>
      <c r="R45" s="241" t="s">
        <v>318</v>
      </c>
      <c r="S45" s="241" t="s">
        <v>159</v>
      </c>
      <c r="T45" s="242" t="s">
        <v>159</v>
      </c>
      <c r="U45" s="224">
        <v>0.13</v>
      </c>
      <c r="V45" s="224">
        <f>ROUND(E45*U45,2)</f>
        <v>2.0299999999999998</v>
      </c>
      <c r="W45" s="224"/>
      <c r="X45" s="224" t="s">
        <v>191</v>
      </c>
      <c r="Y45" s="224" t="s">
        <v>162</v>
      </c>
      <c r="Z45" s="214"/>
      <c r="AA45" s="214"/>
      <c r="AB45" s="214"/>
      <c r="AC45" s="214"/>
      <c r="AD45" s="214"/>
      <c r="AE45" s="214"/>
      <c r="AF45" s="214"/>
      <c r="AG45" s="214" t="s">
        <v>192</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2" t="s">
        <v>517</v>
      </c>
      <c r="D46" s="251"/>
      <c r="E46" s="252"/>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194</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2" t="s">
        <v>518</v>
      </c>
      <c r="D47" s="251"/>
      <c r="E47" s="252">
        <v>13</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194</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2" t="s">
        <v>519</v>
      </c>
      <c r="D48" s="251"/>
      <c r="E48" s="252">
        <v>2.64</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194</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6">
        <v>17</v>
      </c>
      <c r="B49" s="237" t="s">
        <v>520</v>
      </c>
      <c r="C49" s="246" t="s">
        <v>521</v>
      </c>
      <c r="D49" s="238" t="s">
        <v>189</v>
      </c>
      <c r="E49" s="239">
        <v>8.1180000000000003</v>
      </c>
      <c r="F49" s="240"/>
      <c r="G49" s="241">
        <f>ROUND(E49*F49,2)</f>
        <v>0</v>
      </c>
      <c r="H49" s="240"/>
      <c r="I49" s="241">
        <f>ROUND(E49*H49,2)</f>
        <v>0</v>
      </c>
      <c r="J49" s="240"/>
      <c r="K49" s="241">
        <f>ROUND(E49*J49,2)</f>
        <v>0</v>
      </c>
      <c r="L49" s="241">
        <v>15</v>
      </c>
      <c r="M49" s="241">
        <f>G49*(1+L49/100)</f>
        <v>0</v>
      </c>
      <c r="N49" s="239">
        <v>0</v>
      </c>
      <c r="O49" s="239">
        <f>ROUND(E49*N49,2)</f>
        <v>0</v>
      </c>
      <c r="P49" s="239">
        <v>0</v>
      </c>
      <c r="Q49" s="239">
        <f>ROUND(E49*P49,2)</f>
        <v>0</v>
      </c>
      <c r="R49" s="241"/>
      <c r="S49" s="241" t="s">
        <v>179</v>
      </c>
      <c r="T49" s="242" t="s">
        <v>160</v>
      </c>
      <c r="U49" s="224">
        <v>0</v>
      </c>
      <c r="V49" s="224">
        <f>ROUND(E49*U49,2)</f>
        <v>0</v>
      </c>
      <c r="W49" s="224"/>
      <c r="X49" s="224" t="s">
        <v>191</v>
      </c>
      <c r="Y49" s="224" t="s">
        <v>162</v>
      </c>
      <c r="Z49" s="214"/>
      <c r="AA49" s="214"/>
      <c r="AB49" s="214"/>
      <c r="AC49" s="214"/>
      <c r="AD49" s="214"/>
      <c r="AE49" s="214"/>
      <c r="AF49" s="214"/>
      <c r="AG49" s="214" t="s">
        <v>192</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2" t="s">
        <v>502</v>
      </c>
      <c r="D50" s="251"/>
      <c r="E50" s="252">
        <v>8.1180000000000003</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194</v>
      </c>
      <c r="AH50" s="214">
        <v>5</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6">
        <v>18</v>
      </c>
      <c r="B51" s="237" t="s">
        <v>334</v>
      </c>
      <c r="C51" s="246" t="s">
        <v>335</v>
      </c>
      <c r="D51" s="238" t="s">
        <v>214</v>
      </c>
      <c r="E51" s="239">
        <v>1.405E-2</v>
      </c>
      <c r="F51" s="240"/>
      <c r="G51" s="241">
        <f>ROUND(E51*F51,2)</f>
        <v>0</v>
      </c>
      <c r="H51" s="240"/>
      <c r="I51" s="241">
        <f>ROUND(E51*H51,2)</f>
        <v>0</v>
      </c>
      <c r="J51" s="240"/>
      <c r="K51" s="241">
        <f>ROUND(E51*J51,2)</f>
        <v>0</v>
      </c>
      <c r="L51" s="241">
        <v>15</v>
      </c>
      <c r="M51" s="241">
        <f>G51*(1+L51/100)</f>
        <v>0</v>
      </c>
      <c r="N51" s="239">
        <v>0</v>
      </c>
      <c r="O51" s="239">
        <f>ROUND(E51*N51,2)</f>
        <v>0</v>
      </c>
      <c r="P51" s="239">
        <v>0</v>
      </c>
      <c r="Q51" s="239">
        <f>ROUND(E51*P51,2)</f>
        <v>0</v>
      </c>
      <c r="R51" s="241" t="s">
        <v>318</v>
      </c>
      <c r="S51" s="241" t="s">
        <v>159</v>
      </c>
      <c r="T51" s="242" t="s">
        <v>159</v>
      </c>
      <c r="U51" s="224">
        <v>1.5669999999999999</v>
      </c>
      <c r="V51" s="224">
        <f>ROUND(E51*U51,2)</f>
        <v>0.02</v>
      </c>
      <c r="W51" s="224"/>
      <c r="X51" s="224" t="s">
        <v>313</v>
      </c>
      <c r="Y51" s="224" t="s">
        <v>162</v>
      </c>
      <c r="Z51" s="214"/>
      <c r="AA51" s="214"/>
      <c r="AB51" s="214"/>
      <c r="AC51" s="214"/>
      <c r="AD51" s="214"/>
      <c r="AE51" s="214"/>
      <c r="AF51" s="214"/>
      <c r="AG51" s="214" t="s">
        <v>314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3" t="s">
        <v>336</v>
      </c>
      <c r="D52" s="253"/>
      <c r="E52" s="253"/>
      <c r="F52" s="253"/>
      <c r="G52" s="253"/>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199</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x14ac:dyDescent="0.2">
      <c r="A53" s="229" t="s">
        <v>154</v>
      </c>
      <c r="B53" s="230" t="s">
        <v>101</v>
      </c>
      <c r="C53" s="245" t="s">
        <v>102</v>
      </c>
      <c r="D53" s="231"/>
      <c r="E53" s="232"/>
      <c r="F53" s="233"/>
      <c r="G53" s="233">
        <f>SUMIF(AG54:AG60,"&lt;&gt;NOR",G54:G60)</f>
        <v>0</v>
      </c>
      <c r="H53" s="233"/>
      <c r="I53" s="233">
        <f>SUM(I54:I60)</f>
        <v>0</v>
      </c>
      <c r="J53" s="233"/>
      <c r="K53" s="233">
        <f>SUM(K54:K60)</f>
        <v>0</v>
      </c>
      <c r="L53" s="233"/>
      <c r="M53" s="233">
        <f>SUM(M54:M60)</f>
        <v>0</v>
      </c>
      <c r="N53" s="232"/>
      <c r="O53" s="232">
        <f>SUM(O54:O60)</f>
        <v>0</v>
      </c>
      <c r="P53" s="232"/>
      <c r="Q53" s="232">
        <f>SUM(Q54:Q60)</f>
        <v>0</v>
      </c>
      <c r="R53" s="233"/>
      <c r="S53" s="233"/>
      <c r="T53" s="234"/>
      <c r="U53" s="228"/>
      <c r="V53" s="228">
        <f>SUM(V54:V60)</f>
        <v>0</v>
      </c>
      <c r="W53" s="228"/>
      <c r="X53" s="228"/>
      <c r="Y53" s="228"/>
      <c r="AG53" t="s">
        <v>155</v>
      </c>
    </row>
    <row r="54" spans="1:60" outlineLevel="1" x14ac:dyDescent="0.2">
      <c r="A54" s="236">
        <v>19</v>
      </c>
      <c r="B54" s="237" t="s">
        <v>522</v>
      </c>
      <c r="C54" s="246" t="s">
        <v>523</v>
      </c>
      <c r="D54" s="238" t="s">
        <v>524</v>
      </c>
      <c r="E54" s="239">
        <v>8.1180000000000003</v>
      </c>
      <c r="F54" s="240"/>
      <c r="G54" s="241">
        <f>ROUND(E54*F54,2)</f>
        <v>0</v>
      </c>
      <c r="H54" s="240"/>
      <c r="I54" s="241">
        <f>ROUND(E54*H54,2)</f>
        <v>0</v>
      </c>
      <c r="J54" s="240"/>
      <c r="K54" s="241">
        <f>ROUND(E54*J54,2)</f>
        <v>0</v>
      </c>
      <c r="L54" s="241">
        <v>15</v>
      </c>
      <c r="M54" s="241">
        <f>G54*(1+L54/100)</f>
        <v>0</v>
      </c>
      <c r="N54" s="239">
        <v>0</v>
      </c>
      <c r="O54" s="239">
        <f>ROUND(E54*N54,2)</f>
        <v>0</v>
      </c>
      <c r="P54" s="239">
        <v>0</v>
      </c>
      <c r="Q54" s="239">
        <f>ROUND(E54*P54,2)</f>
        <v>0</v>
      </c>
      <c r="R54" s="241"/>
      <c r="S54" s="241" t="s">
        <v>179</v>
      </c>
      <c r="T54" s="242" t="s">
        <v>160</v>
      </c>
      <c r="U54" s="224">
        <v>0</v>
      </c>
      <c r="V54" s="224">
        <f>ROUND(E54*U54,2)</f>
        <v>0</v>
      </c>
      <c r="W54" s="224"/>
      <c r="X54" s="224" t="s">
        <v>191</v>
      </c>
      <c r="Y54" s="224" t="s">
        <v>162</v>
      </c>
      <c r="Z54" s="214"/>
      <c r="AA54" s="214"/>
      <c r="AB54" s="214"/>
      <c r="AC54" s="214"/>
      <c r="AD54" s="214"/>
      <c r="AE54" s="214"/>
      <c r="AF54" s="214"/>
      <c r="AG54" s="214" t="s">
        <v>192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2" t="s">
        <v>517</v>
      </c>
      <c r="D55" s="251"/>
      <c r="E55" s="252"/>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194</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2" t="s">
        <v>525</v>
      </c>
      <c r="D56" s="251"/>
      <c r="E56" s="252">
        <v>0.64</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194</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2" t="s">
        <v>526</v>
      </c>
      <c r="D57" s="251"/>
      <c r="E57" s="252">
        <v>5.94</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194</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2" t="s">
        <v>527</v>
      </c>
      <c r="D58" s="251"/>
      <c r="E58" s="252">
        <v>1.54</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194</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6">
        <v>20</v>
      </c>
      <c r="B59" s="237" t="s">
        <v>528</v>
      </c>
      <c r="C59" s="246" t="s">
        <v>529</v>
      </c>
      <c r="D59" s="238" t="s">
        <v>524</v>
      </c>
      <c r="E59" s="239">
        <v>3.95</v>
      </c>
      <c r="F59" s="240"/>
      <c r="G59" s="241">
        <f>ROUND(E59*F59,2)</f>
        <v>0</v>
      </c>
      <c r="H59" s="240"/>
      <c r="I59" s="241">
        <f>ROUND(E59*H59,2)</f>
        <v>0</v>
      </c>
      <c r="J59" s="240"/>
      <c r="K59" s="241">
        <f>ROUND(E59*J59,2)</f>
        <v>0</v>
      </c>
      <c r="L59" s="241">
        <v>15</v>
      </c>
      <c r="M59" s="241">
        <f>G59*(1+L59/100)</f>
        <v>0</v>
      </c>
      <c r="N59" s="239">
        <v>0</v>
      </c>
      <c r="O59" s="239">
        <f>ROUND(E59*N59,2)</f>
        <v>0</v>
      </c>
      <c r="P59" s="239">
        <v>0</v>
      </c>
      <c r="Q59" s="239">
        <f>ROUND(E59*P59,2)</f>
        <v>0</v>
      </c>
      <c r="R59" s="241"/>
      <c r="S59" s="241" t="s">
        <v>179</v>
      </c>
      <c r="T59" s="242" t="s">
        <v>160</v>
      </c>
      <c r="U59" s="224">
        <v>0</v>
      </c>
      <c r="V59" s="224">
        <f>ROUND(E59*U59,2)</f>
        <v>0</v>
      </c>
      <c r="W59" s="224"/>
      <c r="X59" s="224" t="s">
        <v>191</v>
      </c>
      <c r="Y59" s="224" t="s">
        <v>162</v>
      </c>
      <c r="Z59" s="214"/>
      <c r="AA59" s="214"/>
      <c r="AB59" s="214"/>
      <c r="AC59" s="214"/>
      <c r="AD59" s="214"/>
      <c r="AE59" s="214"/>
      <c r="AF59" s="214"/>
      <c r="AG59" s="214" t="s">
        <v>192</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62" t="s">
        <v>530</v>
      </c>
      <c r="D60" s="251"/>
      <c r="E60" s="252">
        <v>3.95</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194</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x14ac:dyDescent="0.2">
      <c r="A61" s="3"/>
      <c r="B61" s="4"/>
      <c r="C61" s="248"/>
      <c r="D61" s="6"/>
      <c r="E61" s="3"/>
      <c r="F61" s="3"/>
      <c r="G61" s="3"/>
      <c r="H61" s="3"/>
      <c r="I61" s="3"/>
      <c r="J61" s="3"/>
      <c r="K61" s="3"/>
      <c r="L61" s="3"/>
      <c r="M61" s="3"/>
      <c r="N61" s="3"/>
      <c r="O61" s="3"/>
      <c r="P61" s="3"/>
      <c r="Q61" s="3"/>
      <c r="R61" s="3"/>
      <c r="S61" s="3"/>
      <c r="T61" s="3"/>
      <c r="U61" s="3"/>
      <c r="V61" s="3"/>
      <c r="W61" s="3"/>
      <c r="X61" s="3"/>
      <c r="Y61" s="3"/>
      <c r="AE61">
        <v>15</v>
      </c>
      <c r="AF61">
        <v>21</v>
      </c>
      <c r="AG61" t="s">
        <v>140</v>
      </c>
    </row>
    <row r="62" spans="1:60" x14ac:dyDescent="0.2">
      <c r="A62" s="217"/>
      <c r="B62" s="218" t="s">
        <v>29</v>
      </c>
      <c r="C62" s="249"/>
      <c r="D62" s="219"/>
      <c r="E62" s="220"/>
      <c r="F62" s="220"/>
      <c r="G62" s="235">
        <f>G8+G18+G27+G30+G33+G37+G40+G53</f>
        <v>0</v>
      </c>
      <c r="H62" s="3"/>
      <c r="I62" s="3"/>
      <c r="J62" s="3"/>
      <c r="K62" s="3"/>
      <c r="L62" s="3"/>
      <c r="M62" s="3"/>
      <c r="N62" s="3"/>
      <c r="O62" s="3"/>
      <c r="P62" s="3"/>
      <c r="Q62" s="3"/>
      <c r="R62" s="3"/>
      <c r="S62" s="3"/>
      <c r="T62" s="3"/>
      <c r="U62" s="3"/>
      <c r="V62" s="3"/>
      <c r="W62" s="3"/>
      <c r="X62" s="3"/>
      <c r="Y62" s="3"/>
      <c r="AE62">
        <f>SUMIF(L7:L60,AE61,G7:G60)</f>
        <v>0</v>
      </c>
      <c r="AF62">
        <f>SUMIF(L7:L60,AF61,G7:G60)</f>
        <v>0</v>
      </c>
      <c r="AG62" t="s">
        <v>184</v>
      </c>
    </row>
    <row r="63" spans="1:60" x14ac:dyDescent="0.2">
      <c r="C63" s="250"/>
      <c r="D63" s="10"/>
      <c r="AG63" t="s">
        <v>185</v>
      </c>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7">
    <mergeCell ref="C52:G52"/>
    <mergeCell ref="A1:G1"/>
    <mergeCell ref="C2:G2"/>
    <mergeCell ref="C3:G3"/>
    <mergeCell ref="C4:G4"/>
    <mergeCell ref="C12:G12"/>
    <mergeCell ref="C39:G39"/>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00 Naklady</vt:lpstr>
      <vt:lpstr>01 1 Pol</vt:lpstr>
      <vt:lpstr>01 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1 Pol'!Názvy_tisku</vt:lpstr>
      <vt:lpstr>'01 2 Pol'!Názvy_tisku</vt:lpstr>
      <vt:lpstr>oadresa</vt:lpstr>
      <vt:lpstr>Stavba!Objednatel</vt:lpstr>
      <vt:lpstr>Stavba!Objekt</vt:lpstr>
      <vt:lpstr>'00 00 Naklady'!Oblast_tisku</vt:lpstr>
      <vt:lpstr>'01 1 Pol'!Oblast_tisku</vt:lpstr>
      <vt:lpstr>'01 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2023-11-08T11:36:13Z</dcterms:modified>
</cp:coreProperties>
</file>