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095 Mendlovo náměstí 12 - oprava parteru\na E_ZAK\"/>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0 Naklady" sheetId="12" r:id="rId4"/>
    <sheet name="01 1 Pol" sheetId="13" r:id="rId5"/>
    <sheet name="01 2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'01 1 Pol'!$1:$7</definedName>
    <definedName name="_xlnm.Print_Titles" localSheetId="5">'01 2 Pol'!$1:$7</definedName>
    <definedName name="oadresa">Stavba!$D$6</definedName>
    <definedName name="Objednatel" localSheetId="1">Stavba!$D$5</definedName>
    <definedName name="Objekt" localSheetId="1">Stavba!$B$38</definedName>
    <definedName name="_xlnm.Print_Area" localSheetId="3">'00 00 Naklady'!$A$1:$Y$27</definedName>
    <definedName name="_xlnm.Print_Area" localSheetId="4">'01 1 Pol'!$A$1:$Y$379</definedName>
    <definedName name="_xlnm.Print_Area" localSheetId="5">'01 2 Pol'!$A$1:$Y$42</definedName>
    <definedName name="_xlnm.Print_Area" localSheetId="1">Stavba!$A$1:$J$83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2" i="1" l="1"/>
  <c r="I20" i="1" s="1"/>
  <c r="I81" i="1"/>
  <c r="I80" i="1"/>
  <c r="I79" i="1"/>
  <c r="I78" i="1"/>
  <c r="I77" i="1"/>
  <c r="I76" i="1"/>
  <c r="I75" i="1"/>
  <c r="I74" i="1"/>
  <c r="I73" i="1"/>
  <c r="I72" i="1"/>
  <c r="I71" i="1"/>
  <c r="I70" i="1"/>
  <c r="I69" i="1"/>
  <c r="I68" i="1"/>
  <c r="I67" i="1"/>
  <c r="I66" i="1"/>
  <c r="I65" i="1"/>
  <c r="I64" i="1"/>
  <c r="I63" i="1"/>
  <c r="I62" i="1"/>
  <c r="I61" i="1"/>
  <c r="I60" i="1"/>
  <c r="I59" i="1"/>
  <c r="G45" i="1"/>
  <c r="F45" i="1"/>
  <c r="G44" i="1"/>
  <c r="F44" i="1"/>
  <c r="G43" i="1"/>
  <c r="F43" i="1"/>
  <c r="G41" i="1"/>
  <c r="F41" i="1"/>
  <c r="G40" i="1"/>
  <c r="F40" i="1"/>
  <c r="H40" i="1" s="1"/>
  <c r="I40" i="1" s="1"/>
  <c r="G39" i="1"/>
  <c r="F39" i="1"/>
  <c r="G41" i="14"/>
  <c r="G8" i="14"/>
  <c r="G9" i="14"/>
  <c r="M9" i="14" s="1"/>
  <c r="I9" i="14"/>
  <c r="I8" i="14" s="1"/>
  <c r="K9" i="14"/>
  <c r="O9" i="14"/>
  <c r="Q9" i="14"/>
  <c r="Q8" i="14" s="1"/>
  <c r="V9" i="14"/>
  <c r="G10" i="14"/>
  <c r="M10" i="14" s="1"/>
  <c r="I10" i="14"/>
  <c r="K10" i="14"/>
  <c r="K8" i="14" s="1"/>
  <c r="O10" i="14"/>
  <c r="Q10" i="14"/>
  <c r="V10" i="14"/>
  <c r="G11" i="14"/>
  <c r="I11" i="14"/>
  <c r="K11" i="14"/>
  <c r="M11" i="14"/>
  <c r="O11" i="14"/>
  <c r="Q11" i="14"/>
  <c r="V11" i="14"/>
  <c r="G12" i="14"/>
  <c r="I12" i="14"/>
  <c r="K12" i="14"/>
  <c r="M12" i="14"/>
  <c r="O12" i="14"/>
  <c r="O8" i="14" s="1"/>
  <c r="Q12" i="14"/>
  <c r="V12" i="14"/>
  <c r="G13" i="14"/>
  <c r="I13" i="14"/>
  <c r="K13" i="14"/>
  <c r="M13" i="14"/>
  <c r="O13" i="14"/>
  <c r="Q13" i="14"/>
  <c r="V13" i="14"/>
  <c r="G14" i="14"/>
  <c r="M14" i="14" s="1"/>
  <c r="I14" i="14"/>
  <c r="K14" i="14"/>
  <c r="O14" i="14"/>
  <c r="Q14" i="14"/>
  <c r="V14" i="14"/>
  <c r="V8" i="14" s="1"/>
  <c r="G15" i="14"/>
  <c r="I15" i="14"/>
  <c r="K15" i="14"/>
  <c r="M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I19" i="14"/>
  <c r="K19" i="14"/>
  <c r="M19" i="14"/>
  <c r="O19" i="14"/>
  <c r="Q19" i="14"/>
  <c r="V19" i="14"/>
  <c r="G20" i="14"/>
  <c r="I20" i="14"/>
  <c r="K20" i="14"/>
  <c r="M20" i="14"/>
  <c r="O20" i="14"/>
  <c r="Q20" i="14"/>
  <c r="V20" i="14"/>
  <c r="G21" i="14"/>
  <c r="I21" i="14"/>
  <c r="K21" i="14"/>
  <c r="M21" i="14"/>
  <c r="O21" i="14"/>
  <c r="Q21" i="14"/>
  <c r="V21" i="14"/>
  <c r="G22" i="14"/>
  <c r="M22" i="14" s="1"/>
  <c r="I22" i="14"/>
  <c r="K22" i="14"/>
  <c r="O22" i="14"/>
  <c r="Q22" i="14"/>
  <c r="V22" i="14"/>
  <c r="G23" i="14"/>
  <c r="I23" i="14"/>
  <c r="K23" i="14"/>
  <c r="M23" i="14"/>
  <c r="O23" i="14"/>
  <c r="Q23" i="14"/>
  <c r="V23" i="14"/>
  <c r="G24" i="14"/>
  <c r="G25" i="14"/>
  <c r="M25" i="14" s="1"/>
  <c r="I25" i="14"/>
  <c r="I24" i="14" s="1"/>
  <c r="K25" i="14"/>
  <c r="O25" i="14"/>
  <c r="Q25" i="14"/>
  <c r="Q24" i="14" s="1"/>
  <c r="V25" i="14"/>
  <c r="G26" i="14"/>
  <c r="M26" i="14" s="1"/>
  <c r="I26" i="14"/>
  <c r="K26" i="14"/>
  <c r="K24" i="14" s="1"/>
  <c r="O26" i="14"/>
  <c r="Q26" i="14"/>
  <c r="V26" i="14"/>
  <c r="G27" i="14"/>
  <c r="I27" i="14"/>
  <c r="K27" i="14"/>
  <c r="M27" i="14"/>
  <c r="O27" i="14"/>
  <c r="Q27" i="14"/>
  <c r="V27" i="14"/>
  <c r="G28" i="14"/>
  <c r="I28" i="14"/>
  <c r="K28" i="14"/>
  <c r="M28" i="14"/>
  <c r="O28" i="14"/>
  <c r="O24" i="14" s="1"/>
  <c r="Q28" i="14"/>
  <c r="V28" i="14"/>
  <c r="G29" i="14"/>
  <c r="I29" i="14"/>
  <c r="K29" i="14"/>
  <c r="M29" i="14"/>
  <c r="O29" i="14"/>
  <c r="Q29" i="14"/>
  <c r="V29" i="14"/>
  <c r="G30" i="14"/>
  <c r="M30" i="14" s="1"/>
  <c r="I30" i="14"/>
  <c r="K30" i="14"/>
  <c r="O30" i="14"/>
  <c r="Q30" i="14"/>
  <c r="V30" i="14"/>
  <c r="V24" i="14" s="1"/>
  <c r="G31" i="14"/>
  <c r="I31" i="14"/>
  <c r="K31" i="14"/>
  <c r="M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I35" i="14"/>
  <c r="K35" i="14"/>
  <c r="M35" i="14"/>
  <c r="O35" i="14"/>
  <c r="Q35" i="14"/>
  <c r="V35" i="14"/>
  <c r="G36" i="14"/>
  <c r="K36" i="14"/>
  <c r="O36" i="14"/>
  <c r="G37" i="14"/>
  <c r="I37" i="14"/>
  <c r="I36" i="14" s="1"/>
  <c r="K37" i="14"/>
  <c r="M37" i="14"/>
  <c r="O37" i="14"/>
  <c r="Q37" i="14"/>
  <c r="Q36" i="14" s="1"/>
  <c r="V37" i="14"/>
  <c r="G38" i="14"/>
  <c r="M38" i="14" s="1"/>
  <c r="M36" i="14" s="1"/>
  <c r="I38" i="14"/>
  <c r="K38" i="14"/>
  <c r="O38" i="14"/>
  <c r="Q38" i="14"/>
  <c r="V38" i="14"/>
  <c r="V36" i="14" s="1"/>
  <c r="G39" i="14"/>
  <c r="I39" i="14"/>
  <c r="K39" i="14"/>
  <c r="M39" i="14"/>
  <c r="O39" i="14"/>
  <c r="Q39" i="14"/>
  <c r="V39" i="14"/>
  <c r="AE41" i="14"/>
  <c r="AF41" i="14"/>
  <c r="G378" i="13"/>
  <c r="BA333" i="13"/>
  <c r="BA322" i="13"/>
  <c r="BA321" i="13"/>
  <c r="BA317" i="13"/>
  <c r="BA316" i="13"/>
  <c r="BA309" i="13"/>
  <c r="BA306" i="13"/>
  <c r="BA305" i="13"/>
  <c r="BA304" i="13"/>
  <c r="BA303" i="13"/>
  <c r="BA302" i="13"/>
  <c r="BA301" i="13"/>
  <c r="BA278" i="13"/>
  <c r="BA257" i="13"/>
  <c r="BA244" i="13"/>
  <c r="BA234" i="13"/>
  <c r="BA231" i="13"/>
  <c r="BA228" i="13"/>
  <c r="BA227" i="13"/>
  <c r="BA219" i="13"/>
  <c r="BA218" i="13"/>
  <c r="BA214" i="13"/>
  <c r="BA212" i="13"/>
  <c r="BA201" i="13"/>
  <c r="BA160" i="13"/>
  <c r="BA85" i="13"/>
  <c r="BA78" i="13"/>
  <c r="BA73" i="13"/>
  <c r="BA72" i="13"/>
  <c r="BA67" i="13"/>
  <c r="BA48" i="13"/>
  <c r="BA45" i="13"/>
  <c r="BA23" i="13"/>
  <c r="BA20" i="13"/>
  <c r="I8" i="13"/>
  <c r="Q8" i="13"/>
  <c r="G9" i="13"/>
  <c r="G8" i="13" s="1"/>
  <c r="I9" i="13"/>
  <c r="K9" i="13"/>
  <c r="K8" i="13" s="1"/>
  <c r="O9" i="13"/>
  <c r="O8" i="13" s="1"/>
  <c r="Q9" i="13"/>
  <c r="V9" i="13"/>
  <c r="V8" i="13" s="1"/>
  <c r="G13" i="13"/>
  <c r="G12" i="13" s="1"/>
  <c r="I13" i="13"/>
  <c r="K13" i="13"/>
  <c r="K12" i="13" s="1"/>
  <c r="O13" i="13"/>
  <c r="O12" i="13" s="1"/>
  <c r="Q13" i="13"/>
  <c r="V13" i="13"/>
  <c r="V12" i="13" s="1"/>
  <c r="G16" i="13"/>
  <c r="I16" i="13"/>
  <c r="I12" i="13" s="1"/>
  <c r="K16" i="13"/>
  <c r="M16" i="13"/>
  <c r="O16" i="13"/>
  <c r="Q16" i="13"/>
  <c r="Q12" i="13" s="1"/>
  <c r="V16" i="13"/>
  <c r="G19" i="13"/>
  <c r="M19" i="13" s="1"/>
  <c r="I19" i="13"/>
  <c r="K19" i="13"/>
  <c r="O19" i="13"/>
  <c r="Q19" i="13"/>
  <c r="V19" i="13"/>
  <c r="G22" i="13"/>
  <c r="I22" i="13"/>
  <c r="K22" i="13"/>
  <c r="M22" i="13"/>
  <c r="O22" i="13"/>
  <c r="Q22" i="13"/>
  <c r="V22" i="13"/>
  <c r="G26" i="13"/>
  <c r="O26" i="13"/>
  <c r="V26" i="13"/>
  <c r="G27" i="13"/>
  <c r="I27" i="13"/>
  <c r="I26" i="13" s="1"/>
  <c r="K27" i="13"/>
  <c r="K26" i="13" s="1"/>
  <c r="M27" i="13"/>
  <c r="M26" i="13" s="1"/>
  <c r="O27" i="13"/>
  <c r="Q27" i="13"/>
  <c r="Q26" i="13" s="1"/>
  <c r="V27" i="13"/>
  <c r="K32" i="13"/>
  <c r="V32" i="13"/>
  <c r="G33" i="13"/>
  <c r="I33" i="13"/>
  <c r="I32" i="13" s="1"/>
  <c r="K33" i="13"/>
  <c r="M33" i="13"/>
  <c r="O33" i="13"/>
  <c r="O32" i="13" s="1"/>
  <c r="Q33" i="13"/>
  <c r="Q32" i="13" s="1"/>
  <c r="V33" i="13"/>
  <c r="G37" i="13"/>
  <c r="G32" i="13" s="1"/>
  <c r="I37" i="13"/>
  <c r="K37" i="13"/>
  <c r="O37" i="13"/>
  <c r="Q37" i="13"/>
  <c r="V37" i="13"/>
  <c r="G40" i="13"/>
  <c r="I40" i="13"/>
  <c r="K40" i="13"/>
  <c r="M40" i="13"/>
  <c r="O40" i="13"/>
  <c r="Q40" i="13"/>
  <c r="V40" i="13"/>
  <c r="K43" i="13"/>
  <c r="G44" i="13"/>
  <c r="I44" i="13"/>
  <c r="I43" i="13" s="1"/>
  <c r="K44" i="13"/>
  <c r="M44" i="13"/>
  <c r="O44" i="13"/>
  <c r="Q44" i="13"/>
  <c r="Q43" i="13" s="1"/>
  <c r="V44" i="13"/>
  <c r="G47" i="13"/>
  <c r="G43" i="13" s="1"/>
  <c r="I47" i="13"/>
  <c r="K47" i="13"/>
  <c r="O47" i="13"/>
  <c r="O43" i="13" s="1"/>
  <c r="Q47" i="13"/>
  <c r="V47" i="13"/>
  <c r="G50" i="13"/>
  <c r="I50" i="13"/>
  <c r="K50" i="13"/>
  <c r="M50" i="13"/>
  <c r="O50" i="13"/>
  <c r="Q50" i="13"/>
  <c r="V50" i="13"/>
  <c r="G53" i="13"/>
  <c r="M53" i="13" s="1"/>
  <c r="I53" i="13"/>
  <c r="K53" i="13"/>
  <c r="O53" i="13"/>
  <c r="Q53" i="13"/>
  <c r="V53" i="13"/>
  <c r="V43" i="13" s="1"/>
  <c r="G56" i="13"/>
  <c r="G55" i="13" s="1"/>
  <c r="I56" i="13"/>
  <c r="K56" i="13"/>
  <c r="K55" i="13" s="1"/>
  <c r="O56" i="13"/>
  <c r="O55" i="13" s="1"/>
  <c r="Q56" i="13"/>
  <c r="V56" i="13"/>
  <c r="V55" i="13" s="1"/>
  <c r="G58" i="13"/>
  <c r="I58" i="13"/>
  <c r="I55" i="13" s="1"/>
  <c r="K58" i="13"/>
  <c r="M58" i="13"/>
  <c r="O58" i="13"/>
  <c r="Q58" i="13"/>
  <c r="Q55" i="13" s="1"/>
  <c r="V58" i="13"/>
  <c r="G61" i="13"/>
  <c r="M61" i="13" s="1"/>
  <c r="I61" i="13"/>
  <c r="K61" i="13"/>
  <c r="O61" i="13"/>
  <c r="Q61" i="13"/>
  <c r="V61" i="13"/>
  <c r="G65" i="13"/>
  <c r="I65" i="13"/>
  <c r="K65" i="13"/>
  <c r="M65" i="13"/>
  <c r="O65" i="13"/>
  <c r="Q65" i="13"/>
  <c r="V65" i="13"/>
  <c r="G71" i="13"/>
  <c r="M71" i="13" s="1"/>
  <c r="I71" i="13"/>
  <c r="K71" i="13"/>
  <c r="O71" i="13"/>
  <c r="Q71" i="13"/>
  <c r="V71" i="13"/>
  <c r="G75" i="13"/>
  <c r="I75" i="13"/>
  <c r="K75" i="13"/>
  <c r="M75" i="13"/>
  <c r="O75" i="13"/>
  <c r="Q75" i="13"/>
  <c r="V75" i="13"/>
  <c r="G77" i="13"/>
  <c r="M77" i="13" s="1"/>
  <c r="I77" i="13"/>
  <c r="K77" i="13"/>
  <c r="O77" i="13"/>
  <c r="Q77" i="13"/>
  <c r="V77" i="13"/>
  <c r="G80" i="13"/>
  <c r="I80" i="13"/>
  <c r="K80" i="13"/>
  <c r="M80" i="13"/>
  <c r="O80" i="13"/>
  <c r="Q80" i="13"/>
  <c r="V80" i="13"/>
  <c r="G84" i="13"/>
  <c r="I84" i="13"/>
  <c r="I83" i="13" s="1"/>
  <c r="K84" i="13"/>
  <c r="M84" i="13"/>
  <c r="O84" i="13"/>
  <c r="Q84" i="13"/>
  <c r="Q83" i="13" s="1"/>
  <c r="V84" i="13"/>
  <c r="G89" i="13"/>
  <c r="M89" i="13" s="1"/>
  <c r="I89" i="13"/>
  <c r="K89" i="13"/>
  <c r="K83" i="13" s="1"/>
  <c r="O89" i="13"/>
  <c r="Q89" i="13"/>
  <c r="V89" i="13"/>
  <c r="V83" i="13" s="1"/>
  <c r="G91" i="13"/>
  <c r="I91" i="13"/>
  <c r="K91" i="13"/>
  <c r="M91" i="13"/>
  <c r="O91" i="13"/>
  <c r="Q91" i="13"/>
  <c r="V91" i="13"/>
  <c r="G93" i="13"/>
  <c r="M93" i="13" s="1"/>
  <c r="I93" i="13"/>
  <c r="K93" i="13"/>
  <c r="O93" i="13"/>
  <c r="O83" i="13" s="1"/>
  <c r="Q93" i="13"/>
  <c r="V93" i="13"/>
  <c r="G100" i="13"/>
  <c r="I100" i="13"/>
  <c r="K100" i="13"/>
  <c r="M100" i="13"/>
  <c r="O100" i="13"/>
  <c r="Q100" i="13"/>
  <c r="V100" i="13"/>
  <c r="G107" i="13"/>
  <c r="M107" i="13" s="1"/>
  <c r="I107" i="13"/>
  <c r="K107" i="13"/>
  <c r="O107" i="13"/>
  <c r="Q107" i="13"/>
  <c r="V107" i="13"/>
  <c r="G122" i="13"/>
  <c r="I122" i="13"/>
  <c r="K122" i="13"/>
  <c r="M122" i="13"/>
  <c r="O122" i="13"/>
  <c r="Q122" i="13"/>
  <c r="V122" i="13"/>
  <c r="G138" i="13"/>
  <c r="M138" i="13" s="1"/>
  <c r="I138" i="13"/>
  <c r="K138" i="13"/>
  <c r="O138" i="13"/>
  <c r="Q138" i="13"/>
  <c r="V138" i="13"/>
  <c r="G154" i="13"/>
  <c r="I154" i="13"/>
  <c r="K154" i="13"/>
  <c r="M154" i="13"/>
  <c r="O154" i="13"/>
  <c r="Q154" i="13"/>
  <c r="V154" i="13"/>
  <c r="G158" i="13"/>
  <c r="M158" i="13" s="1"/>
  <c r="I158" i="13"/>
  <c r="K158" i="13"/>
  <c r="O158" i="13"/>
  <c r="Q158" i="13"/>
  <c r="V158" i="13"/>
  <c r="G175" i="13"/>
  <c r="I175" i="13"/>
  <c r="K175" i="13"/>
  <c r="M175" i="13"/>
  <c r="O175" i="13"/>
  <c r="Q175" i="13"/>
  <c r="V175" i="13"/>
  <c r="G194" i="13"/>
  <c r="O194" i="13"/>
  <c r="G195" i="13"/>
  <c r="I195" i="13"/>
  <c r="I194" i="13" s="1"/>
  <c r="K195" i="13"/>
  <c r="M195" i="13"/>
  <c r="O195" i="13"/>
  <c r="Q195" i="13"/>
  <c r="Q194" i="13" s="1"/>
  <c r="V195" i="13"/>
  <c r="G198" i="13"/>
  <c r="M198" i="13" s="1"/>
  <c r="I198" i="13"/>
  <c r="K198" i="13"/>
  <c r="K194" i="13" s="1"/>
  <c r="O198" i="13"/>
  <c r="Q198" i="13"/>
  <c r="V198" i="13"/>
  <c r="V194" i="13" s="1"/>
  <c r="G200" i="13"/>
  <c r="I200" i="13"/>
  <c r="K200" i="13"/>
  <c r="M200" i="13"/>
  <c r="O200" i="13"/>
  <c r="Q200" i="13"/>
  <c r="V200" i="13"/>
  <c r="G202" i="13"/>
  <c r="K202" i="13"/>
  <c r="O202" i="13"/>
  <c r="V202" i="13"/>
  <c r="G203" i="13"/>
  <c r="I203" i="13"/>
  <c r="I202" i="13" s="1"/>
  <c r="K203" i="13"/>
  <c r="M203" i="13"/>
  <c r="M202" i="13" s="1"/>
  <c r="O203" i="13"/>
  <c r="Q203" i="13"/>
  <c r="Q202" i="13" s="1"/>
  <c r="V203" i="13"/>
  <c r="K206" i="13"/>
  <c r="G207" i="13"/>
  <c r="I207" i="13"/>
  <c r="I206" i="13" s="1"/>
  <c r="K207" i="13"/>
  <c r="M207" i="13"/>
  <c r="O207" i="13"/>
  <c r="Q207" i="13"/>
  <c r="Q206" i="13" s="1"/>
  <c r="V207" i="13"/>
  <c r="G211" i="13"/>
  <c r="G206" i="13" s="1"/>
  <c r="I211" i="13"/>
  <c r="K211" i="13"/>
  <c r="O211" i="13"/>
  <c r="O206" i="13" s="1"/>
  <c r="Q211" i="13"/>
  <c r="V211" i="13"/>
  <c r="G217" i="13"/>
  <c r="I217" i="13"/>
  <c r="K217" i="13"/>
  <c r="M217" i="13"/>
  <c r="O217" i="13"/>
  <c r="Q217" i="13"/>
  <c r="V217" i="13"/>
  <c r="G220" i="13"/>
  <c r="M220" i="13" s="1"/>
  <c r="I220" i="13"/>
  <c r="K220" i="13"/>
  <c r="O220" i="13"/>
  <c r="Q220" i="13"/>
  <c r="V220" i="13"/>
  <c r="V206" i="13" s="1"/>
  <c r="G222" i="13"/>
  <c r="I222" i="13"/>
  <c r="K222" i="13"/>
  <c r="M222" i="13"/>
  <c r="O222" i="13"/>
  <c r="Q222" i="13"/>
  <c r="V222" i="13"/>
  <c r="G226" i="13"/>
  <c r="M226" i="13" s="1"/>
  <c r="I226" i="13"/>
  <c r="K226" i="13"/>
  <c r="O226" i="13"/>
  <c r="Q226" i="13"/>
  <c r="V226" i="13"/>
  <c r="G230" i="13"/>
  <c r="M230" i="13" s="1"/>
  <c r="I230" i="13"/>
  <c r="K230" i="13"/>
  <c r="K229" i="13" s="1"/>
  <c r="O230" i="13"/>
  <c r="O229" i="13" s="1"/>
  <c r="Q230" i="13"/>
  <c r="V230" i="13"/>
  <c r="V229" i="13" s="1"/>
  <c r="G233" i="13"/>
  <c r="I233" i="13"/>
  <c r="K233" i="13"/>
  <c r="M233" i="13"/>
  <c r="O233" i="13"/>
  <c r="Q233" i="13"/>
  <c r="V233" i="13"/>
  <c r="G236" i="13"/>
  <c r="M236" i="13" s="1"/>
  <c r="I236" i="13"/>
  <c r="K236" i="13"/>
  <c r="O236" i="13"/>
  <c r="Q236" i="13"/>
  <c r="V236" i="13"/>
  <c r="G240" i="13"/>
  <c r="I240" i="13"/>
  <c r="K240" i="13"/>
  <c r="M240" i="13"/>
  <c r="O240" i="13"/>
  <c r="Q240" i="13"/>
  <c r="Q229" i="13" s="1"/>
  <c r="V240" i="13"/>
  <c r="G243" i="13"/>
  <c r="M243" i="13" s="1"/>
  <c r="I243" i="13"/>
  <c r="K243" i="13"/>
  <c r="O243" i="13"/>
  <c r="Q243" i="13"/>
  <c r="V243" i="13"/>
  <c r="G247" i="13"/>
  <c r="I247" i="13"/>
  <c r="K247" i="13"/>
  <c r="M247" i="13"/>
  <c r="O247" i="13"/>
  <c r="Q247" i="13"/>
  <c r="V247" i="13"/>
  <c r="G250" i="13"/>
  <c r="M250" i="13" s="1"/>
  <c r="I250" i="13"/>
  <c r="K250" i="13"/>
  <c r="O250" i="13"/>
  <c r="Q250" i="13"/>
  <c r="V250" i="13"/>
  <c r="G253" i="13"/>
  <c r="I253" i="13"/>
  <c r="I229" i="13" s="1"/>
  <c r="K253" i="13"/>
  <c r="M253" i="13"/>
  <c r="O253" i="13"/>
  <c r="Q253" i="13"/>
  <c r="V253" i="13"/>
  <c r="G256" i="13"/>
  <c r="M256" i="13" s="1"/>
  <c r="I256" i="13"/>
  <c r="K256" i="13"/>
  <c r="O256" i="13"/>
  <c r="Q256" i="13"/>
  <c r="V256" i="13"/>
  <c r="G262" i="13"/>
  <c r="I262" i="13"/>
  <c r="K262" i="13"/>
  <c r="M262" i="13"/>
  <c r="O262" i="13"/>
  <c r="Q262" i="13"/>
  <c r="V262" i="13"/>
  <c r="G265" i="13"/>
  <c r="M265" i="13" s="1"/>
  <c r="I265" i="13"/>
  <c r="K265" i="13"/>
  <c r="O265" i="13"/>
  <c r="Q265" i="13"/>
  <c r="V265" i="13"/>
  <c r="G268" i="13"/>
  <c r="I268" i="13"/>
  <c r="K268" i="13"/>
  <c r="M268" i="13"/>
  <c r="O268" i="13"/>
  <c r="Q268" i="13"/>
  <c r="V268" i="13"/>
  <c r="G271" i="13"/>
  <c r="M271" i="13" s="1"/>
  <c r="I271" i="13"/>
  <c r="K271" i="13"/>
  <c r="O271" i="13"/>
  <c r="Q271" i="13"/>
  <c r="V271" i="13"/>
  <c r="G274" i="13"/>
  <c r="I274" i="13"/>
  <c r="K274" i="13"/>
  <c r="M274" i="13"/>
  <c r="O274" i="13"/>
  <c r="Q274" i="13"/>
  <c r="V274" i="13"/>
  <c r="G277" i="13"/>
  <c r="M277" i="13" s="1"/>
  <c r="I277" i="13"/>
  <c r="K277" i="13"/>
  <c r="O277" i="13"/>
  <c r="Q277" i="13"/>
  <c r="V277" i="13"/>
  <c r="G280" i="13"/>
  <c r="I280" i="13"/>
  <c r="K280" i="13"/>
  <c r="M280" i="13"/>
  <c r="O280" i="13"/>
  <c r="Q280" i="13"/>
  <c r="V280" i="13"/>
  <c r="G281" i="13"/>
  <c r="M281" i="13" s="1"/>
  <c r="I281" i="13"/>
  <c r="K281" i="13"/>
  <c r="O281" i="13"/>
  <c r="Q281" i="13"/>
  <c r="V281" i="13"/>
  <c r="G284" i="13"/>
  <c r="I284" i="13"/>
  <c r="K284" i="13"/>
  <c r="M284" i="13"/>
  <c r="O284" i="13"/>
  <c r="Q284" i="13"/>
  <c r="V284" i="13"/>
  <c r="G285" i="13"/>
  <c r="K285" i="13"/>
  <c r="O285" i="13"/>
  <c r="V285" i="13"/>
  <c r="G286" i="13"/>
  <c r="I286" i="13"/>
  <c r="I285" i="13" s="1"/>
  <c r="K286" i="13"/>
  <c r="M286" i="13"/>
  <c r="M285" i="13" s="1"/>
  <c r="O286" i="13"/>
  <c r="Q286" i="13"/>
  <c r="Q285" i="13" s="1"/>
  <c r="V286" i="13"/>
  <c r="K288" i="13"/>
  <c r="O288" i="13"/>
  <c r="V288" i="13"/>
  <c r="G289" i="13"/>
  <c r="I289" i="13"/>
  <c r="I288" i="13" s="1"/>
  <c r="K289" i="13"/>
  <c r="M289" i="13"/>
  <c r="O289" i="13"/>
  <c r="Q289" i="13"/>
  <c r="Q288" i="13" s="1"/>
  <c r="V289" i="13"/>
  <c r="G292" i="13"/>
  <c r="G288" i="13" s="1"/>
  <c r="I292" i="13"/>
  <c r="K292" i="13"/>
  <c r="O292" i="13"/>
  <c r="Q292" i="13"/>
  <c r="V292" i="13"/>
  <c r="I294" i="13"/>
  <c r="Q294" i="13"/>
  <c r="G295" i="13"/>
  <c r="M295" i="13" s="1"/>
  <c r="M294" i="13" s="1"/>
  <c r="I295" i="13"/>
  <c r="K295" i="13"/>
  <c r="K294" i="13" s="1"/>
  <c r="O295" i="13"/>
  <c r="O294" i="13" s="1"/>
  <c r="Q295" i="13"/>
  <c r="V295" i="13"/>
  <c r="V294" i="13" s="1"/>
  <c r="G297" i="13"/>
  <c r="I297" i="13"/>
  <c r="K297" i="13"/>
  <c r="M297" i="13"/>
  <c r="O297" i="13"/>
  <c r="Q297" i="13"/>
  <c r="V297" i="13"/>
  <c r="G299" i="13"/>
  <c r="K299" i="13"/>
  <c r="O299" i="13"/>
  <c r="V299" i="13"/>
  <c r="G300" i="13"/>
  <c r="I300" i="13"/>
  <c r="I299" i="13" s="1"/>
  <c r="K300" i="13"/>
  <c r="M300" i="13"/>
  <c r="M299" i="13" s="1"/>
  <c r="O300" i="13"/>
  <c r="Q300" i="13"/>
  <c r="Q299" i="13" s="1"/>
  <c r="V300" i="13"/>
  <c r="K313" i="13"/>
  <c r="O313" i="13"/>
  <c r="V313" i="13"/>
  <c r="G314" i="13"/>
  <c r="I314" i="13"/>
  <c r="I313" i="13" s="1"/>
  <c r="K314" i="13"/>
  <c r="M314" i="13"/>
  <c r="O314" i="13"/>
  <c r="Q314" i="13"/>
  <c r="Q313" i="13" s="1"/>
  <c r="V314" i="13"/>
  <c r="G329" i="13"/>
  <c r="G313" i="13" s="1"/>
  <c r="I329" i="13"/>
  <c r="K329" i="13"/>
  <c r="O329" i="13"/>
  <c r="Q329" i="13"/>
  <c r="V329" i="13"/>
  <c r="G332" i="13"/>
  <c r="I332" i="13"/>
  <c r="K332" i="13"/>
  <c r="M332" i="13"/>
  <c r="O332" i="13"/>
  <c r="Q332" i="13"/>
  <c r="V332" i="13"/>
  <c r="G347" i="13"/>
  <c r="K347" i="13"/>
  <c r="V347" i="13"/>
  <c r="G348" i="13"/>
  <c r="I348" i="13"/>
  <c r="I347" i="13" s="1"/>
  <c r="K348" i="13"/>
  <c r="M348" i="13"/>
  <c r="O348" i="13"/>
  <c r="Q348" i="13"/>
  <c r="Q347" i="13" s="1"/>
  <c r="V348" i="13"/>
  <c r="G356" i="13"/>
  <c r="M356" i="13" s="1"/>
  <c r="I356" i="13"/>
  <c r="K356" i="13"/>
  <c r="O356" i="13"/>
  <c r="O347" i="13" s="1"/>
  <c r="Q356" i="13"/>
  <c r="V356" i="13"/>
  <c r="G358" i="13"/>
  <c r="I358" i="13"/>
  <c r="K358" i="13"/>
  <c r="M358" i="13"/>
  <c r="O358" i="13"/>
  <c r="Q358" i="13"/>
  <c r="V358" i="13"/>
  <c r="O361" i="13"/>
  <c r="V361" i="13"/>
  <c r="G362" i="13"/>
  <c r="I362" i="13"/>
  <c r="I361" i="13" s="1"/>
  <c r="K362" i="13"/>
  <c r="M362" i="13"/>
  <c r="O362" i="13"/>
  <c r="Q362" i="13"/>
  <c r="Q361" i="13" s="1"/>
  <c r="V362" i="13"/>
  <c r="G364" i="13"/>
  <c r="G361" i="13" s="1"/>
  <c r="I364" i="13"/>
  <c r="K364" i="13"/>
  <c r="O364" i="13"/>
  <c r="Q364" i="13"/>
  <c r="V364" i="13"/>
  <c r="G366" i="13"/>
  <c r="I366" i="13"/>
  <c r="K366" i="13"/>
  <c r="M366" i="13"/>
  <c r="O366" i="13"/>
  <c r="Q366" i="13"/>
  <c r="V366" i="13"/>
  <c r="G368" i="13"/>
  <c r="M368" i="13" s="1"/>
  <c r="I368" i="13"/>
  <c r="K368" i="13"/>
  <c r="K361" i="13" s="1"/>
  <c r="O368" i="13"/>
  <c r="Q368" i="13"/>
  <c r="V368" i="13"/>
  <c r="I370" i="13"/>
  <c r="G371" i="13"/>
  <c r="G370" i="13" s="1"/>
  <c r="I371" i="13"/>
  <c r="K371" i="13"/>
  <c r="K370" i="13" s="1"/>
  <c r="O371" i="13"/>
  <c r="O370" i="13" s="1"/>
  <c r="Q371" i="13"/>
  <c r="V371" i="13"/>
  <c r="V370" i="13" s="1"/>
  <c r="G373" i="13"/>
  <c r="I373" i="13"/>
  <c r="K373" i="13"/>
  <c r="M373" i="13"/>
  <c r="O373" i="13"/>
  <c r="Q373" i="13"/>
  <c r="Q370" i="13" s="1"/>
  <c r="V373" i="13"/>
  <c r="G375" i="13"/>
  <c r="I375" i="13"/>
  <c r="K375" i="13"/>
  <c r="M375" i="13"/>
  <c r="O375" i="13"/>
  <c r="Q375" i="13"/>
  <c r="V375" i="13"/>
  <c r="G376" i="13"/>
  <c r="I376" i="13"/>
  <c r="K376" i="13"/>
  <c r="M376" i="13"/>
  <c r="O376" i="13"/>
  <c r="Q376" i="13"/>
  <c r="V376" i="13"/>
  <c r="AE378" i="13"/>
  <c r="AF378" i="13"/>
  <c r="G26" i="12"/>
  <c r="BA24" i="12"/>
  <c r="BA23" i="12"/>
  <c r="BA21" i="12"/>
  <c r="BA19" i="12"/>
  <c r="BA17" i="12"/>
  <c r="BA10" i="12"/>
  <c r="G8" i="12"/>
  <c r="Q8" i="12"/>
  <c r="V8" i="12"/>
  <c r="G9" i="12"/>
  <c r="M9" i="12" s="1"/>
  <c r="I9" i="12"/>
  <c r="I8" i="12" s="1"/>
  <c r="K9" i="12"/>
  <c r="K8" i="12" s="1"/>
  <c r="O9" i="12"/>
  <c r="O8" i="12" s="1"/>
  <c r="Q9" i="12"/>
  <c r="V9" i="12"/>
  <c r="G11" i="12"/>
  <c r="M11" i="12" s="1"/>
  <c r="I11" i="12"/>
  <c r="K11" i="12"/>
  <c r="O11" i="12"/>
  <c r="Q11" i="12"/>
  <c r="V11" i="12"/>
  <c r="G13" i="12"/>
  <c r="I13" i="12"/>
  <c r="K13" i="12"/>
  <c r="M13" i="12"/>
  <c r="O13" i="12"/>
  <c r="Q13" i="12"/>
  <c r="V13" i="12"/>
  <c r="G15" i="12"/>
  <c r="I15" i="12"/>
  <c r="K15" i="12"/>
  <c r="O15" i="12"/>
  <c r="G16" i="12"/>
  <c r="I16" i="12"/>
  <c r="K16" i="12"/>
  <c r="M16" i="12"/>
  <c r="O16" i="12"/>
  <c r="Q16" i="12"/>
  <c r="Q15" i="12" s="1"/>
  <c r="V16" i="12"/>
  <c r="V15" i="12" s="1"/>
  <c r="G18" i="12"/>
  <c r="I18" i="12"/>
  <c r="K18" i="12"/>
  <c r="M18" i="12"/>
  <c r="O18" i="12"/>
  <c r="Q18" i="12"/>
  <c r="V18" i="12"/>
  <c r="G20" i="12"/>
  <c r="I20" i="12"/>
  <c r="K20" i="12"/>
  <c r="M20" i="12"/>
  <c r="O20" i="12"/>
  <c r="Q20" i="12"/>
  <c r="V20" i="12"/>
  <c r="G22" i="12"/>
  <c r="AE26" i="12" s="1"/>
  <c r="I22" i="12"/>
  <c r="K22" i="12"/>
  <c r="O22" i="12"/>
  <c r="Q22" i="12"/>
  <c r="V22" i="12"/>
  <c r="AF26" i="12"/>
  <c r="I19" i="1"/>
  <c r="I18" i="1"/>
  <c r="I17" i="1"/>
  <c r="F46" i="1"/>
  <c r="G46" i="1"/>
  <c r="G25" i="1" s="1"/>
  <c r="A25" i="1" s="1"/>
  <c r="H45" i="1"/>
  <c r="I45" i="1" s="1"/>
  <c r="H44" i="1"/>
  <c r="I44" i="1" s="1"/>
  <c r="H43" i="1"/>
  <c r="I43" i="1" s="1"/>
  <c r="H42" i="1"/>
  <c r="H41" i="1"/>
  <c r="I41" i="1" s="1"/>
  <c r="H39" i="1"/>
  <c r="I39" i="1" s="1"/>
  <c r="I46" i="1" s="1"/>
  <c r="I83" i="1" l="1"/>
  <c r="J82" i="1" s="1"/>
  <c r="I16" i="1"/>
  <c r="I21" i="1" s="1"/>
  <c r="J64" i="1"/>
  <c r="G26" i="1"/>
  <c r="A26" i="1"/>
  <c r="G28" i="1"/>
  <c r="G23" i="1"/>
  <c r="M24" i="14"/>
  <c r="M8" i="14"/>
  <c r="M347" i="13"/>
  <c r="M313" i="13"/>
  <c r="M229" i="13"/>
  <c r="M361" i="13"/>
  <c r="M83" i="13"/>
  <c r="M206" i="13"/>
  <c r="M194" i="13"/>
  <c r="G83" i="13"/>
  <c r="M371" i="13"/>
  <c r="M370" i="13" s="1"/>
  <c r="G294" i="13"/>
  <c r="G229" i="13"/>
  <c r="M211" i="13"/>
  <c r="M47" i="13"/>
  <c r="M43" i="13" s="1"/>
  <c r="M9" i="13"/>
  <c r="M8" i="13" s="1"/>
  <c r="M364" i="13"/>
  <c r="M329" i="13"/>
  <c r="M292" i="13"/>
  <c r="M288" i="13" s="1"/>
  <c r="M56" i="13"/>
  <c r="M55" i="13" s="1"/>
  <c r="M37" i="13"/>
  <c r="M32" i="13" s="1"/>
  <c r="M13" i="13"/>
  <c r="M12" i="13" s="1"/>
  <c r="M8" i="12"/>
  <c r="M22" i="12"/>
  <c r="M15" i="12" s="1"/>
  <c r="J43" i="1"/>
  <c r="J45" i="1"/>
  <c r="J40" i="1"/>
  <c r="J39" i="1"/>
  <c r="J46" i="1" s="1"/>
  <c r="J41" i="1"/>
  <c r="J44" i="1"/>
  <c r="H46" i="1"/>
  <c r="J28" i="1"/>
  <c r="J26" i="1"/>
  <c r="G38" i="1"/>
  <c r="F38" i="1"/>
  <c r="J23" i="1"/>
  <c r="J24" i="1"/>
  <c r="J25" i="1"/>
  <c r="J27" i="1"/>
  <c r="E24" i="1"/>
  <c r="E26" i="1"/>
  <c r="J66" i="1" l="1"/>
  <c r="J62" i="1"/>
  <c r="J80" i="1"/>
  <c r="J59" i="1"/>
  <c r="J81" i="1"/>
  <c r="J79" i="1"/>
  <c r="J77" i="1"/>
  <c r="J68" i="1"/>
  <c r="J73" i="1"/>
  <c r="J63" i="1"/>
  <c r="J78" i="1"/>
  <c r="J69" i="1"/>
  <c r="J67" i="1"/>
  <c r="J76" i="1"/>
  <c r="J74" i="1"/>
  <c r="J65" i="1"/>
  <c r="J72" i="1"/>
  <c r="J71" i="1"/>
  <c r="J70" i="1"/>
  <c r="J61" i="1"/>
  <c r="J75" i="1"/>
  <c r="J60" i="1"/>
  <c r="A23" i="1"/>
  <c r="J83" i="1" l="1"/>
  <c r="G24" i="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<sst xmlns="http://schemas.openxmlformats.org/spreadsheetml/2006/main" count="1945" uniqueCount="633">
  <si>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</si>
  <si>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</si>
  <si>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</si>
  <si>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</si>
  <si>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</si>
  <si>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</si>
  <si>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</si>
  <si>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</si>
  <si>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</si>
  <si>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</si>
  <si>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</si>
  <si>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</si>
  <si>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</si>
  <si>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</si>
  <si>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</si>
  <si>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</si>
  <si>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</si>
  <si>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</si>
  <si>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</si>
  <si>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</si>
  <si>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</si>
  <si>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</si>
  <si>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</si>
  <si>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</si>
  <si>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</si>
  <si>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</si>
  <si>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</si>
  <si>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</si>
  <si>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</si>
  <si>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</si>
  <si>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</si>
  <si>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</si>
  <si>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</si>
  <si>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</si>
  <si>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</si>
  <si>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</si>
  <si>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</si>
  <si>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</si>
  <si>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</si>
  <si>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</si>
  <si>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</si>
  <si>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</si>
  <si>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</si>
  <si>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095</t>
  </si>
  <si>
    <t xml:space="preserve"> Oprava části parteru - Mendlovo náměstí 12</t>
  </si>
  <si>
    <t>Statutární město Brno - MČ Brno-střed</t>
  </si>
  <si>
    <t>Dominikánská 2</t>
  </si>
  <si>
    <t>Brno</t>
  </si>
  <si>
    <t>60169</t>
  </si>
  <si>
    <t>44992785</t>
  </si>
  <si>
    <t>CZ44992785</t>
  </si>
  <si>
    <t>Stavba</t>
  </si>
  <si>
    <t>Ostatní a vedlejší náklady</t>
  </si>
  <si>
    <t>00</t>
  </si>
  <si>
    <t>Stavební objekt</t>
  </si>
  <si>
    <t>01</t>
  </si>
  <si>
    <t xml:space="preserve"> Oprava části parteru</t>
  </si>
  <si>
    <t>1</t>
  </si>
  <si>
    <t>Oprava části parteru - Mendlovo náměstí 12</t>
  </si>
  <si>
    <t>2</t>
  </si>
  <si>
    <t>Elektroinstalace</t>
  </si>
  <si>
    <t>Celkem za stavbu</t>
  </si>
  <si>
    <t>CZK</t>
  </si>
  <si>
    <t>#POPS</t>
  </si>
  <si>
    <t>Popis stavby: 095 -  Oprava části parteru - Mendlovo náměstí 12</t>
  </si>
  <si>
    <t>#POPO</t>
  </si>
  <si>
    <t>Popis objektu: 00 - Ostatní a vedlejší náklady</t>
  </si>
  <si>
    <t>#POPR</t>
  </si>
  <si>
    <t>Popis rozpočtu: 00 - Ostatní a vedlejší náklady</t>
  </si>
  <si>
    <t>Popis objektu: 01 -  Oprava části parteru</t>
  </si>
  <si>
    <t>Popis rozpočtu: 1 - Oprava části parteru - Mendlovo náměstí 12</t>
  </si>
  <si>
    <t>Popis rozpočtu: 2 - Elektroinstalace</t>
  </si>
  <si>
    <t>Rekapitulace dílů</t>
  </si>
  <si>
    <t>Typ dílu</t>
  </si>
  <si>
    <t>11</t>
  </si>
  <si>
    <t>Přípravné a přidružené práce</t>
  </si>
  <si>
    <t>Základy a zvláštní zakládání</t>
  </si>
  <si>
    <t>3</t>
  </si>
  <si>
    <t>Svislé a kompletní konstrukce</t>
  </si>
  <si>
    <t>4</t>
  </si>
  <si>
    <t>Vodorovné konstrukce</t>
  </si>
  <si>
    <t>59</t>
  </si>
  <si>
    <t>Dlažby a předlažby komunikací</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</si>
  <si>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</si>
  <si>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</si>
  <si>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</si>
  <si>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</si>
  <si>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</si>
  <si>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</si>
  <si>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</si>
  <si>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</si>
  <si>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</si>
  <si>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</si>
  <si>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</si>
  <si>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</si>
  <si>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</si>
  <si>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</si>
  <si>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</si>
  <si>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</si>
  <si>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</si>
  <si>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</si>
  <si>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766</t>
  </si>
  <si>
    <t>Konstrukce truhlářské</t>
  </si>
  <si>
    <t>767</t>
  </si>
  <si>
    <t>Konstrukce zámečnické</t>
  </si>
  <si>
    <t>783</t>
  </si>
  <si>
    <t>Nátěry</t>
  </si>
  <si>
    <t>784</t>
  </si>
  <si>
    <t>Malby</t>
  </si>
  <si>
    <t>_1</t>
  </si>
  <si>
    <t>ELEKTROMONTÁŽE - MATERIÁL NOSNÝ</t>
  </si>
  <si>
    <t>_2</t>
  </si>
  <si>
    <t>ELEKTROMONTÁŽE - MONTÁŽNÍ PRÁCE</t>
  </si>
  <si>
    <t>799</t>
  </si>
  <si>
    <t>Ostatní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</si>
  <si>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</si>
  <si>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</si>
  <si>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</si>
  <si>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</si>
  <si>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</si>
  <si>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</si>
  <si>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</si>
  <si>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</si>
  <si>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</si>
  <si>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</si>
  <si>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</si>
  <si>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</si>
  <si>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</si>
  <si>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</si>
  <si>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</si>
  <si>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</si>
  <si>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</si>
  <si>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</si>
  <si>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</si>
  <si>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</si>
  <si>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</si>
  <si>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</si>
  <si>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</si>
  <si>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</si>
  <si>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</si>
  <si>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</si>
  <si>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</si>
  <si>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</si>
  <si>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</si>
  <si>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</si>
  <si>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</si>
  <si>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</si>
  <si>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</si>
  <si>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</si>
  <si>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</si>
  <si>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005122010R</t>
  </si>
  <si>
    <t xml:space="preserve">Provoz objednatele </t>
  </si>
  <si>
    <t>Soubor</t>
  </si>
  <si>
    <t>RTS 23/ II</t>
  </si>
  <si>
    <t>Indiv</t>
  </si>
  <si>
    <t>VRN</t>
  </si>
  <si>
    <t>Běžná</t>
  </si>
  <si>
    <t>POL99_1</t>
  </si>
  <si>
    <t>Náklady na ztížené provádění stavebních prací v důsledku nepřerušeného provozu na staveništi nebo v případech nepřerušeného provozu v objektech v nichž se stavební práce provádí.</t>
  </si>
  <si>
    <t>POP</t>
  </si>
  <si>
    <t>005121 R</t>
  </si>
  <si>
    <t>Zařízení staveniště</t>
  </si>
  <si>
    <t>POL99_2</t>
  </si>
  <si>
    <t>Veškeré náklady spojené s vybudováním, provozem a odstraněním zařízení staveniště.</t>
  </si>
  <si>
    <t>005124010R</t>
  </si>
  <si>
    <t>Koordinační činnost</t>
  </si>
  <si>
    <t>Koordinace stavebních a technologických dodávek stavby.</t>
  </si>
  <si>
    <t>005241010R</t>
  </si>
  <si>
    <t xml:space="preserve">Dokumentace skutečného provedení </t>
  </si>
  <si>
    <t>POL99_8</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</si>
  <si>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</si>
  <si>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</si>
  <si>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</si>
  <si>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</si>
  <si>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005211040R</t>
  </si>
  <si>
    <t xml:space="preserve">Užívání veřejných ploch a prostranství  </t>
  </si>
  <si>
    <t>POL99_0</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</si>
  <si>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</si>
  <si>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</si>
  <si>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</si>
  <si>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</si>
  <si>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Položka obsahuje zabezpeční otvoru do průjezdu v době repase dřevěných stávající vrat. Zabezpečení např. OSB deskami včetně  M+D 1 kusu dveří na zámek .</t>
  </si>
  <si>
    <t>SUM</t>
  </si>
  <si>
    <t>END</t>
  </si>
  <si>
    <t>Položkový soupis prací a dodávek</t>
  </si>
  <si>
    <t>113106211R00</t>
  </si>
  <si>
    <t>Rozebrání vozovek a ploch s jakoukoliv výplní spár   v ploše jednotlivě do 200 m2, z velkých kostek, kladených do lože z kameniva těženého, škváry nebo strusky</t>
  </si>
  <si>
    <t>m2</t>
  </si>
  <si>
    <t>822-1</t>
  </si>
  <si>
    <t>Práce</t>
  </si>
  <si>
    <t>POL1_</t>
  </si>
  <si>
    <t>s přemístěním hmot na skládku na vzdálenost do 3 m nebo s naložením na dopravní prostředek</t>
  </si>
  <si>
    <t>SPI</t>
  </si>
  <si>
    <t>stávající dlažba : (0,88+1,84+0,95)*(0,4+0,1+0,2)</t>
  </si>
  <si>
    <t>VV</t>
  </si>
  <si>
    <t>273313621R00</t>
  </si>
  <si>
    <t>Beton základových desek prostý třídy C 20/25</t>
  </si>
  <si>
    <t>m3</t>
  </si>
  <si>
    <t>801-1</t>
  </si>
  <si>
    <t>dodávka a uložení betonu do připravené konstrukce,</t>
  </si>
  <si>
    <t>ST.01 - stavební podkladní deska, s vyztužením : 1,84*0,75*0,08</t>
  </si>
  <si>
    <t>273361921RT8</t>
  </si>
  <si>
    <t>Výztuž základových desek ze svařovaných sítí průměr drátu 8 mm, velikost oka 100/100 mm</t>
  </si>
  <si>
    <t>t</t>
  </si>
  <si>
    <t>včetně distančních prvků</t>
  </si>
  <si>
    <t>1m2=7,9kg : 1,84*0,75*1,25*7,9*0,001</t>
  </si>
  <si>
    <t>273351215R00</t>
  </si>
  <si>
    <t>Bednění stěn základových desek zřízení</t>
  </si>
  <si>
    <t>svislé nebo šikmé (odkloněné) , půdorysně přímé nebo zalomené, stěn základových desek ve volných nebo zapažených jámách, rýhách, šachtách, včetně případných vzpěr,</t>
  </si>
  <si>
    <t>1,84*0,08*2</t>
  </si>
  <si>
    <t>273351216R00</t>
  </si>
  <si>
    <t>Bednění stěn základových desek odstranění</t>
  </si>
  <si>
    <t>Včetně očištění, vytřídění a uložení bednicího materiálu.</t>
  </si>
  <si>
    <t>Odkaz na mn. položky pořadí 4 : 0,29440</t>
  </si>
  <si>
    <t>319201311R00</t>
  </si>
  <si>
    <t>Vyrovnání nerovného povrchu jakoukoliv maltou  do 30 mm</t>
  </si>
  <si>
    <t>801-4</t>
  </si>
  <si>
    <t>vnitřního i vnějšího zdiva, bez odsekání vadných cihel, bez pomocného lešení,</t>
  </si>
  <si>
    <t>stávající otvor : 0,15*1,75*2</t>
  </si>
  <si>
    <t>po parapetní zídce - svislá část : 0,61*0,98*2</t>
  </si>
  <si>
    <t>po parapetní zídce - vodorovné část : 0,61*1,84</t>
  </si>
  <si>
    <t>431351121R00</t>
  </si>
  <si>
    <t>Bednění podest a podstupňových desek přímočarých zřízení</t>
  </si>
  <si>
    <t>včetně podpěrné konstrukce o výšce do 4 m</t>
  </si>
  <si>
    <t>s pomocným lešením o výšce podlahy do 1900 mm a pro zatížení do 1,5 kPa,</t>
  </si>
  <si>
    <t>ST.01 - stavební podkladní deska v místě sklepního okýnka : 0,86*0,40</t>
  </si>
  <si>
    <t>431351122R00</t>
  </si>
  <si>
    <t>Bednění podest a podstupňových desek přímočarých odstranění</t>
  </si>
  <si>
    <t>Odkaz na mn. položky pořadí 7 : 0,34400</t>
  </si>
  <si>
    <t>451577977R00</t>
  </si>
  <si>
    <t>Podklad nebo lože pod dlažbu (přídlažbu) ze štěrkodrti tloušťky do 100 mm</t>
  </si>
  <si>
    <t>v ploše vodorovné nebo ve sklonu do 1:5</t>
  </si>
  <si>
    <t>Odkaz na mn. položky pořadí 10 : 2,56900</t>
  </si>
  <si>
    <t>591111111R00</t>
  </si>
  <si>
    <t>Kladení dlažby z kostek velkých z kamene, do lože z kameniva těženého tloušťky 50 mm</t>
  </si>
  <si>
    <t>s provedením lože do 50 mm, s vyplněním spár, s dvojím beraněním a se smetením přebytečného materiálu na krajnici</t>
  </si>
  <si>
    <t>stávající-původní očištěná dlažba : (0,88+1,84+0,95)*(0,4+0,1+0,2)</t>
  </si>
  <si>
    <t>591241111R00</t>
  </si>
  <si>
    <t>Kladení dlažby z kostek drobných z kamene, do lože z cementové malty tloušťky 50 mm</t>
  </si>
  <si>
    <t>nová dlažba - žulová kostka 80/80/80mmm : 0,35*1,84</t>
  </si>
  <si>
    <t>58380129R</t>
  </si>
  <si>
    <t>kostka dlažební materiálová skupina I/2 (žula); 10/12 cm</t>
  </si>
  <si>
    <t>SPCM</t>
  </si>
  <si>
    <t>Specifikace</t>
  </si>
  <si>
    <t>POL3_</t>
  </si>
  <si>
    <t xml:space="preserve">ztratné 1% : </t>
  </si>
  <si>
    <t>nová dlažba - 1m2=200kg : 0,644*200*0,001*1,01</t>
  </si>
  <si>
    <t>58380058R</t>
  </si>
  <si>
    <t>mozaika dlažební štípaná; materiálová skupina I/2 (žula); 6/8 cm</t>
  </si>
  <si>
    <t>nová dlažba - žulová kostka 80/80/80mmm : 0,35*1,84*1,05</t>
  </si>
  <si>
    <t>612409991RT2</t>
  </si>
  <si>
    <t>Začištění omítek kolem oken, dveří a obkladů apod. s použitím suché maltové směsi</t>
  </si>
  <si>
    <t>m</t>
  </si>
  <si>
    <t>3,03*2+1,84</t>
  </si>
  <si>
    <t>615481211RT2</t>
  </si>
  <si>
    <t>Vyztužení povrchu průvlaků a překladů sklotextilní síťovinou včetně dodávky tmelu a tkaniny</t>
  </si>
  <si>
    <t>Natažení stěrkového tmelu, vtlačení výztužné sítě a rozetření tmelu. Včetně dodávek tmelu a sítě.</t>
  </si>
  <si>
    <t>0,45*1,84</t>
  </si>
  <si>
    <t>619481111R00</t>
  </si>
  <si>
    <t>Potažení vnitřních ploch rovných i zaoblených pletivem včetně přibití strun a jejich vypnutí rabicovým</t>
  </si>
  <si>
    <t>v ploše nebo pruzích na plném podkladě nebo na podkladě s dutinami (pod omítku)</t>
  </si>
  <si>
    <t xml:space="preserve">"OM4 - Nová vnitřní omítka na zdivo" : </t>
  </si>
  <si>
    <t>nadpraží : 0,89*1,84+0,15*0,89*2</t>
  </si>
  <si>
    <t>612474611RT1</t>
  </si>
  <si>
    <t>Omítka vnitřní stěn ze suché směsi třívrstvá, vápenocementové jádro, vápenný štuk, na pálené cihly a tvarovky, ruční zpracování</t>
  </si>
  <si>
    <t>kompletní souvrství</t>
  </si>
  <si>
    <t>Ruční provedení.</t>
  </si>
  <si>
    <t>Včetně dodání a montáže podomítkových rožků do výšky 2,0m.</t>
  </si>
  <si>
    <t>"OM4 - Nová vnitřní omítka na zdivo" : 5,05</t>
  </si>
  <si>
    <t>620 R10</t>
  </si>
  <si>
    <t>Oprava nerovností v napojení stávajících omítek</t>
  </si>
  <si>
    <t>Vlastní</t>
  </si>
  <si>
    <t>Postup: je uvažováno s oškrábáním omítky v líniilomeného přechodu v pásu délky cca 12,0 m a střední šířky až 30cm. Po provedení úprav dtto OM1(není součástí této položky) bude provedeno zahlazení do ztracena v napojení na okolní ploch.</t>
  </si>
  <si>
    <t>OM5 - oprava nerovností v napojení stávajících omítek zelená/růžová + nový fasádní nátěr dle specifikace : 12,0*0,3</t>
  </si>
  <si>
    <t>612481211RT2</t>
  </si>
  <si>
    <t>Vyztužení povrchu vnitřních stěn sklotextilní síťovinou s dodávkou síťoviny a stěrkového tmelu</t>
  </si>
  <si>
    <t>Odkaz na mn. položky pořadí 17 : 5,05000</t>
  </si>
  <si>
    <t>610991111R00</t>
  </si>
  <si>
    <t>Zakrývání výplní vnitřních otvorů, předmětů apod. fólií Pe 0,05-0,2 mm, Fólie hladká separační</t>
  </si>
  <si>
    <t>které se zřizují před úpravami povrchu, a obalení osazených dveřních zárubní před znečištěním při úpravách povrchu nástřikem plastických maltovin včetně pozdějšího odkrytí,</t>
  </si>
  <si>
    <t>3,08*1,84</t>
  </si>
  <si>
    <t>610991002R00</t>
  </si>
  <si>
    <t>Začišťovací okenní lišta pro omítku tl. 9 mm</t>
  </si>
  <si>
    <t>nalepení a odříznutí po dokončení omítek</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</si>
  <si>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</si>
  <si>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</si>
  <si>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</si>
  <si>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nové dveře se světlíkem : 3,08*1,84</t>
  </si>
  <si>
    <t>vrata do průjezdu : 2,35*3,14</t>
  </si>
  <si>
    <t>okna a dveře kavárny : 3,0*1,8+3,00*1,1+3,0*1,9</t>
  </si>
  <si>
    <t>621451101R00</t>
  </si>
  <si>
    <t>Vyspravení vnějších podhledů monolitických konstrukcí s rozetřením a vysprávky do ztracena maltou cementovou</t>
  </si>
  <si>
    <t>podhled po vybourání I nosníků č.10 - zapravení : 0,45*1,84</t>
  </si>
  <si>
    <t>622481271R00</t>
  </si>
  <si>
    <t>Vyztužení povrchových úprav vnějších stěn výztužná síť do omítky. S dodávkou síťoviny s okem 10x10 mm. Bez dodávky omítky.</t>
  </si>
  <si>
    <t>Odkaz na mn. položky pořadí 28 : 46,74400</t>
  </si>
  <si>
    <t>622904115R00</t>
  </si>
  <si>
    <t>Očištění fasád tlakovou vodou, složitost fasády 3 - 5</t>
  </si>
  <si>
    <t xml:space="preserve">"OM1 - Opravy stávající omítky dle specifikace + nový fasádní nátěr" : </t>
  </si>
  <si>
    <t>1/  "Odstranění stávajících nátěrů" : 44,56*0,9</t>
  </si>
  <si>
    <t>Mezisoučet</t>
  </si>
  <si>
    <t xml:space="preserve">"OM5 - Oprava nerovností v napojení stávajících omítek" : </t>
  </si>
  <si>
    <t>odstranění stávajících nátěrů : 3,6</t>
  </si>
  <si>
    <t>622904121R00</t>
  </si>
  <si>
    <t xml:space="preserve">Očištění fasád ruční čištění ocelovým kartáčem,  </t>
  </si>
  <si>
    <t>602016193R00</t>
  </si>
  <si>
    <t>Omítka stěn z hotových směsí Doplňkové práce pro omítky stěn z hotových směsí  hloubková penetrace stěn akrylátová</t>
  </si>
  <si>
    <t>po jednotlivých vrstvách</t>
  </si>
  <si>
    <t>aplikovat na suchý podklad</t>
  </si>
  <si>
    <t>2/Penetrace - venkovní omítky : 40,104</t>
  </si>
  <si>
    <t xml:space="preserve">"OM2 - Nová venkovní omítka na zdivo + nový fasádní nátěr dle specifikace" : </t>
  </si>
  <si>
    <t>penetrace fixativem : 1,83</t>
  </si>
  <si>
    <t xml:space="preserve">"OM3 - Nová venkovní omítka na soklové zdivo" : </t>
  </si>
  <si>
    <t>penetrace fixativem : 1,21</t>
  </si>
  <si>
    <t>penetrace fixativem : 3,60</t>
  </si>
  <si>
    <t>622474232RT1</t>
  </si>
  <si>
    <t>Omítka vnějších stěn štuková, složitost fasády 3, skladba: cementový postřik, lehčená jádrová vrstva tl. 15 mm,  ,  , štuk tl. 3 mm</t>
  </si>
  <si>
    <t>3/ Opravné omítky viz TZ : 40,104</t>
  </si>
  <si>
    <t xml:space="preserve">3a/Podhoz : </t>
  </si>
  <si>
    <t xml:space="preserve">3b/Jádro : </t>
  </si>
  <si>
    <t xml:space="preserve">3c/Štuk : </t>
  </si>
  <si>
    <t>Nové omítky - Podhoz+jádro+štuk : 1,83</t>
  </si>
  <si>
    <t>Nové omítky - Podhoz+jádro+štuk : 1,21</t>
  </si>
  <si>
    <t>Nové omítky - Podhoz+jádro+štuk : 3,6</t>
  </si>
  <si>
    <t>622491141R00</t>
  </si>
  <si>
    <t>Nátěr fasády hydrofobní přípravkem polysiloxanovým, 1 x</t>
  </si>
  <si>
    <t>hydrofobizace vyzrálé fasády složitosti 1 až 3 nátěrem, z lešení</t>
  </si>
  <si>
    <t>Nátěr z lešení, zajišťuje nepromokavost povrchu většiny stavebních materiálů.</t>
  </si>
  <si>
    <t xml:space="preserve">4/Nátěr : </t>
  </si>
  <si>
    <t>4a/ Lokální hydrofobizace  - lokálně cca 15% plochy : 44,56*0,15</t>
  </si>
  <si>
    <t>nový fasádní nátěr dle OM1 : 1,83</t>
  </si>
  <si>
    <t>nový fasádní nátěr dle OM2 : 1,21</t>
  </si>
  <si>
    <t>nový fasádní nátěr dle OM2 : 3,6</t>
  </si>
  <si>
    <t>622491142R00</t>
  </si>
  <si>
    <t>Nátěr fasády hydrofobní přípravkem polysiloxanovým, 2 x</t>
  </si>
  <si>
    <t>hydrofobní svrchní nátěr - vícenásobný napouštěcím nátěrem - soklové zdivo : 1,21*2</t>
  </si>
  <si>
    <t>622412322R00</t>
  </si>
  <si>
    <t xml:space="preserve">Nátěr vnějsích omítek stěn silikátový, složitost 3-4,  </t>
  </si>
  <si>
    <t>Penetrace + 2 x krycí nátěr.</t>
  </si>
  <si>
    <t>Význam: sjednocení struktury v ploše po vysprávkách, sjednocení nasákavosti podkladu, zpevnění povrchu, zapravení drobných trhlin do 0,5mm.</t>
  </si>
  <si>
    <t>včetně penetrace podkladu</t>
  </si>
  <si>
    <t>4b/ Celoplošný nátěr fasády minerálním sjednocujícím nátěrem ředěným foxativem, zrnitost 0,5mm a armovacím vláknem : 44,56</t>
  </si>
  <si>
    <t>nový fasádní nátěr dle OM1 : 3,6</t>
  </si>
  <si>
    <t>622471318RU7</t>
  </si>
  <si>
    <t>Nátěry a nástřiky vnějších stěn a pilířů základním a krycím nátěrem (nebo přestřikem povrchu) hmota silikátová, složitost 3 ÷ 4,  , Penetrace akrylová (AY), silikonová; funkce: biocidní, úprava savosti, adhezní můstek, hydrofobizační; ředidlo: bez nutnosti ředit</t>
  </si>
  <si>
    <t>Silikátová fasádní barva s minerálním pojivem.</t>
  </si>
  <si>
    <t>Barevný odstín dle stávající fasády - výběr dle investora - vzorkování.</t>
  </si>
  <si>
    <t>Barevnost fasádního nátěru bude navazovat na horní podlaží domu - růžová.</t>
  </si>
  <si>
    <t>4c/ Barevný dvojnásobný nátěr : 44,56</t>
  </si>
  <si>
    <t>632411106R00</t>
  </si>
  <si>
    <t>Potěr ze suchých směsí samonivelační polymercementová stěrka, pevnost v tlaku 20 MPa, tloušťky 6 mm, bez penetrace</t>
  </si>
  <si>
    <t>s rozprostřením a uhlazením</t>
  </si>
  <si>
    <t>ST.02 - vnitřní podlaha : 1,84*0,54</t>
  </si>
  <si>
    <t>632421401R00</t>
  </si>
  <si>
    <t xml:space="preserve">Provedení penetrace pod podlahové vrstvy </t>
  </si>
  <si>
    <t>Odkaz na mn. položky pořadí 33 : 0,99360</t>
  </si>
  <si>
    <t>28350211R</t>
  </si>
  <si>
    <t>profil dilatační plast, se síťovinou; tvar rohový</t>
  </si>
  <si>
    <t>Dilatační profil se sklotextilní síťovinou pro optimální řešení dilatačních spár šířky od 5 do 25 mm v oblasti nároží.</t>
  </si>
  <si>
    <t>941955003R00</t>
  </si>
  <si>
    <t>Lešení lehké pracovní pomocné pomocné, o výšce lešeňové podlahy přes 1,9 do 2,5 m</t>
  </si>
  <si>
    <t>800-3</t>
  </si>
  <si>
    <t>exteriér : 15,0</t>
  </si>
  <si>
    <t>interiér : 3,0</t>
  </si>
  <si>
    <t>950 R04</t>
  </si>
  <si>
    <t>OS/01 - D + M Štítky domovních čísel - plechová cedule  rozměru 200 x 160 mm, viz PD - pohled na parter, dle výběru investora</t>
  </si>
  <si>
    <t>kus</t>
  </si>
  <si>
    <t>Nové cedule v provedení ve shodě s městským standartem - dtto jako stávající.</t>
  </si>
  <si>
    <t>Plechová cedule s označením čísla orientačního : 1</t>
  </si>
  <si>
    <t>Plechová cedule s označením čísla popisného : 1</t>
  </si>
  <si>
    <t>950 R05</t>
  </si>
  <si>
    <t>OS/02 - D + M Zvonkové tablo nové rozměru 338(š) x 236(v) x 53(hl) mm, viz PD, výběr dle investora</t>
  </si>
  <si>
    <t>Nové zvonkové tablo - elektronický vrátný, nerez leštěná v provedení antivandal , 12V, elektronika v zadní části tabla, 24 pozic pro byty shodně dle stávajícího tabla (+2 navíc jako rezerva) s kamerou pro možnost nájemníka do budoucna si připojit domácí telefon s videem.</t>
  </si>
  <si>
    <t>Standart.</t>
  </si>
  <si>
    <t>Včetně D+M pozinkované zápustné montážní krabice s dostatečnou pevností a montážní vůlí pro usazení montážního tabla.</t>
  </si>
  <si>
    <t>Tablo bude zapuštěno do zdi cca v  místě stávajícího tabla, resp. dle stavební úpravy ST.04</t>
  </si>
  <si>
    <t>Rozvody a připojení bytů není součástí tohoto projektu, předpokládá se napojení na stávající.</t>
  </si>
  <si>
    <t>950 R06</t>
  </si>
  <si>
    <t>OS/03 - Repase stávajících žulových patníků - průměr 170 mm, výška 600 mm</t>
  </si>
  <si>
    <t>Otvro vrat je uvozen žulovými patníky kuželkového tvarus 3 drážkami v horní části, osazenými na nároží stavebního otvoru vrat.</t>
  </si>
  <si>
    <t>Patníky budou ponechány na místě, budou odstraněny hrubé nečistoty, nerovnosti v místě napojení na obvodovou zeď, zbytky dřívějších povrchových úprav a nánosů, finální čištění bude provedeno talkovou vodou a horkou párou.</t>
  </si>
  <si>
    <t>952902110R00</t>
  </si>
  <si>
    <t>Čištění budov zametáním v místnostech, chodbách, na schodišti a na půdě</t>
  </si>
  <si>
    <t>průběžný úklid - počet úkonů 2x : (14,8+15,0*1,5)*2</t>
  </si>
  <si>
    <t>952901110R00</t>
  </si>
  <si>
    <t>Čištění budov mytím vnějších ploch oken a dveří</t>
  </si>
  <si>
    <t xml:space="preserve">Konečné čištění po opravách : </t>
  </si>
  <si>
    <t>úklid m.č.1.102.01 : 14,8</t>
  </si>
  <si>
    <t>úklid chodníku : 15,0*1,5</t>
  </si>
  <si>
    <t>950 R14</t>
  </si>
  <si>
    <t>D + M Bezpečnostních tabulek a značek dle ČSN ISO 3864 a ČSN 010813, viz PD - T str.5</t>
  </si>
  <si>
    <t>soubor</t>
  </si>
  <si>
    <t>Jedná se o požární značky označené v uvedené normě ISO: NE.24, NE.25 (otvírání dveří - táhnout, tlačit), NE. 10a, 10b (únikový východ - vpravo, vlevo).</t>
  </si>
  <si>
    <t>Směrové požární značky budou umístěny na komunikacíchvýchodech, únikových cestách) a vbudou orientovány podle směrů úniku. Budou použity značky fotominiscenční.</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</si>
  <si>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</si>
  <si>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</si>
  <si>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</si>
  <si>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</si>
  <si>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D/03 - vybourání zděné parapetní stěny : 2,1*0,61*0,98</t>
  </si>
  <si>
    <t>962032551R00</t>
  </si>
  <si>
    <t xml:space="preserve">Bourání zdiva nadzákladového z pórobetonových tvárnic,  </t>
  </si>
  <si>
    <t>ostění otvoru : 1,75*0,3*0,15</t>
  </si>
  <si>
    <t>964073211R00</t>
  </si>
  <si>
    <t>Vybourání válcovaných nosníků uložených ve zdivu cihelném, délky do 4 m, hmotnosti do 10 kg/m</t>
  </si>
  <si>
    <t>včetně pomocného lešení o výšce podlahy do 1900 mm a pro zatížení do 1,5 kPa  (150 kg/m2)</t>
  </si>
  <si>
    <t>Položka obsahuje i vybourání stávajícího nadpraží.</t>
  </si>
  <si>
    <t>D/02 - vybourání nadpraží nad oknem - 3x I100 : 2,5*8,34*3*0,001</t>
  </si>
  <si>
    <t>965042121R00</t>
  </si>
  <si>
    <t>Bourání podkladů pod dlažby nebo litých celistvých dlažeb a mazanin  betonových nebo z litého asfaltu, tloušťky do 100 mm, plochy do 1 m2</t>
  </si>
  <si>
    <t>pod dlažbou : 1,84*0,25*0,09</t>
  </si>
  <si>
    <t>pod bouranou parapetní zídkou : 0,5*1,84*0,09</t>
  </si>
  <si>
    <t>964011211R00</t>
  </si>
  <si>
    <t>Vybourání železobetonových prefabrikovaných překladů délky do 3 mm, hmotnosti do 50 kg/m</t>
  </si>
  <si>
    <t>uložených ve zdivu, včetně pomocného lešení o výšce podlahy do 1900 mm a pro zatížení do 1,5 kPa  (150 kg/m2),</t>
  </si>
  <si>
    <t>Při bourání nesmí být narušeno nosné zdivo pilířů.</t>
  </si>
  <si>
    <t>D03 - v místě sklepního okýnka se nachází bet.překlad : 1,84*1,07*0,61</t>
  </si>
  <si>
    <t>965081712RT1</t>
  </si>
  <si>
    <t>Bourání podlah z keramických dlaždic, tloušťky do 10 mm, plochy do 1 m2</t>
  </si>
  <si>
    <t>bez podkladního lože, s jakoukoliv výplní spár</t>
  </si>
  <si>
    <t>vnitřní podlaha : 1,84*0,25</t>
  </si>
  <si>
    <t>968071113R00</t>
  </si>
  <si>
    <t>Vyvěšení nebo zavěšení kovových křídel oken, plochy přes 1,5 m2</t>
  </si>
  <si>
    <t>s případným uložením a opětovným zavěšením po provedení stavebních změn,</t>
  </si>
  <si>
    <t>D/01 - kompletní demontáž jednoduché kovové výplně stávajícího otvoru : 2,55*2,1</t>
  </si>
  <si>
    <t>9730 R07</t>
  </si>
  <si>
    <t>Odsekání části zdiva pro osazení zvonkového tabla na místě původního rozměr cca 230/340 mm</t>
  </si>
  <si>
    <t>Včetně pomocného lešení o výšce podlahy do 1900 mm a pro zatížení do 1,5 kPa  (150 kg/m2).</t>
  </si>
  <si>
    <t>ST.05 - zednické práce pro osazení nového zvonkového tabla, odsekání zdiva max. 30mm pro úpravu niky po demontáži stávajícího tabla, zapravení a celková úprava a to pro vložení nového tabla dle specifikace OS/02. : 1</t>
  </si>
  <si>
    <t>975022441R00</t>
  </si>
  <si>
    <t>Podchycení nadzákladového zdiva dřevěnou výztuhou do výšky 3 m  při tloušťce zdiva přes 600 do 900 mm, při délce podchycení do 3 m</t>
  </si>
  <si>
    <t>vybourání otvorů pro provlékání vynášecích trámů a kapes pro vzpěry a oboustranné vynesení podchycené konstrukce</t>
  </si>
  <si>
    <t>Včetně:</t>
  </si>
  <si>
    <t>- vybourání otvorů pro provlékání vynášecích trámů a kapes pro vzpěry,</t>
  </si>
  <si>
    <t>- oboustranného vynesení podchycené konstrukce.</t>
  </si>
  <si>
    <t>viz TZ - statický posudek - bezpečnostní podstojkování při bourání profilů I100 ve stávajícím otvoru okna : 1,84</t>
  </si>
  <si>
    <t>978015291R00</t>
  </si>
  <si>
    <t>Otlučení omítek vápenných nebo vápenocementových vnějších s vyškrabáním spár, s očištěním zdiva  1. až 4. stupni složitosti, v rozsahu do 100 %</t>
  </si>
  <si>
    <t xml:space="preserve">D04 - odsekání stávajícíh omítek na cihlu : </t>
  </si>
  <si>
    <t>líc fasády v rozsahu soklové omítky dle návrhu : 0,8*0,4+0,96+0,3</t>
  </si>
  <si>
    <t>978059521R00</t>
  </si>
  <si>
    <t>Odsekání a odebrání obkladů stěn z obkládaček vnitřních z jakýchkoliv materiálů, plochy do 2 m2</t>
  </si>
  <si>
    <t>včetně otlučení podkladní omítky až na zdivo,</t>
  </si>
  <si>
    <t>dle PD : 3,2</t>
  </si>
  <si>
    <t>978059611R00</t>
  </si>
  <si>
    <t>Odsekání a odebrání obkladů stěn z obkladaček vnějších z jakýchkoliv materiálů, plochy do 1 m2</t>
  </si>
  <si>
    <t>odsekání kamenného obkladu na levém pilíři : 0,50</t>
  </si>
  <si>
    <t>978015221R00</t>
  </si>
  <si>
    <t>Otlučení omítek vápenných nebo vápenocementových vnějších s vyškrabáním spár, s očištěním zdiva  1. až 4. stupni složitosti, v rozsahu do 10 %</t>
  </si>
  <si>
    <t>1/ v rámci "Odstranění stávajících nátěrů" : 44,56*0,9</t>
  </si>
  <si>
    <t>978013191R00</t>
  </si>
  <si>
    <t>Otlučení omítek vápenných nebo vápenocementových vnitřních s vyškrabáním spár, s očištěním zdiva stěn, v rozsahu do 100 %</t>
  </si>
  <si>
    <t xml:space="preserve">D03 - Odsekání stávajícíh omítek na cihlu : </t>
  </si>
  <si>
    <t>ostění stavebního otvoru nebytové jednotky : 1,9+1,9+0,75+0,29+0,32</t>
  </si>
  <si>
    <t>979071111R00</t>
  </si>
  <si>
    <t xml:space="preserve">Očištění vybouraných dlažebních kostek velkých,  s původním vyplněním spár kamenivem těženým  </t>
  </si>
  <si>
    <t>od spojovacího materiálu, s uložením očištěných kostek na skládku, s odklizením odpadových hmot na hromady a s odklizením vybouraných kostek na vzdálenost do 3 m</t>
  </si>
  <si>
    <t>Odkaz na mn. položky pořadí 1 : 2,56900</t>
  </si>
  <si>
    <t>976 R11</t>
  </si>
  <si>
    <t>D05 - Vybourání roštu - krycí ocelová mříž (pororošt) vpod stávajícím oknem v NP</t>
  </si>
  <si>
    <t>976 R12</t>
  </si>
  <si>
    <t>Demontáž štítků domovních čísel</t>
  </si>
  <si>
    <t>976 R13</t>
  </si>
  <si>
    <t>Demontáž zvonkového tabla</t>
  </si>
  <si>
    <t>999281105R00</t>
  </si>
  <si>
    <t xml:space="preserve">Přesun hmot pro opravy a údržbu objektů pro opravy a údržbu dosavadních objektů včetně vnějších plášťů  výšky do 6 m,  </t>
  </si>
  <si>
    <t>Přesun hmot</t>
  </si>
  <si>
    <t>POL7_</t>
  </si>
  <si>
    <t>oborů 801, 803, 811 a 812</t>
  </si>
  <si>
    <t>711212129R00</t>
  </si>
  <si>
    <t>Izolace proti vodě stěrka hydroizolační  proti tlakové vodě</t>
  </si>
  <si>
    <t>800-711</t>
  </si>
  <si>
    <t>2 stěrkové vrstvy.</t>
  </si>
  <si>
    <t>ST.01 -  pod stavební desku s vytažením na úroveň UT : 1,84*0,75+0,22*0,78*2</t>
  </si>
  <si>
    <t>998711101R00</t>
  </si>
  <si>
    <t>Přesun hmot pro izolace proti vodě svisle do 6 m</t>
  </si>
  <si>
    <t>50 m vodorovně měřeno od těžiště půdorysné plochy skládky do těžiště půdorysné plochy objektu</t>
  </si>
  <si>
    <t>713121118RU1</t>
  </si>
  <si>
    <t xml:space="preserve">Izolace podlah tepelná obložení stěn dilatační páskou, tloušťky 100 mm,  </t>
  </si>
  <si>
    <t>800-713</t>
  </si>
  <si>
    <t>0,54*2+1,84</t>
  </si>
  <si>
    <t>998713101R00</t>
  </si>
  <si>
    <t>Přesun hmot pro izolace tepelné v objektech výšky do 6 m</t>
  </si>
  <si>
    <t>50 m vodorovně</t>
  </si>
  <si>
    <t>766 R01</t>
  </si>
  <si>
    <t>TR/01 - Repase dřevěných vrat vjezdových dvoukřídlových rozměru 2450 x 3220 mm, Detailní specifikace a kresba viz. PD a výkres D.1.10 Návrh repase vrat</t>
  </si>
  <si>
    <t>REPASE: Domovní stávající vrata - vjezdová s vloženými vstupními dveřmi jednokřídlovými. Masivní dřevo s rámovou konstrukcí s kazetovou deskovou výplní a členitou dekorací.</t>
  </si>
  <si>
    <t>Dojde v rámci repase k celkové rehabilitaci vrat ve funkci a vzhledu = odstranění nepůvodních prvků, doplnění chybějících částí a prvků, zprovoznění zámků a kování.</t>
  </si>
  <si>
    <t>Předpokládá se provedení repase na dílně, to je vyvěšení křídel a jejich opětovné nasazenína opravené kování.</t>
  </si>
  <si>
    <t>Vrata jsou dvoukřídlá otevíravá, levé křídlo je s vloženými dveřmi, které je nutno zachovat. Rám vrat bude repasován na místě.</t>
  </si>
  <si>
    <t>Dřevěné části budou přebroušeny, veškerá stávající barva bude odstraněna a vrata včetně rámu budoou opatřena novým nátěrem v barvě dle výběru investora na základě vzorkování.</t>
  </si>
  <si>
    <t>Veškerá profilace a dekorace bude zachována a obnovena (vč.měkkých rytých dekorů), otrhané hrany budou domodelovány dřevem a nebo tmelem dle rozsahu poškození.</t>
  </si>
  <si>
    <t>Zasklení vitraje bude vyměněno v nepůvodních částech, barevnost bude dle původních částí.</t>
  </si>
  <si>
    <t>Kování bude v černém provedení.</t>
  </si>
  <si>
    <t>Na hrany náchylné k poškození vlivem každodenního provozu budou naloženy ochranné kovové profily s nástřikem ve vhodné barvě jako dřevěné části.</t>
  </si>
  <si>
    <t>Položka je včetně dopravy a staveništního přesunu hmot.</t>
  </si>
  <si>
    <t>Nutná kooordinace s dodávkou omítek.</t>
  </si>
  <si>
    <t>Stávající původní dřevění vrata do průjezdu : 1</t>
  </si>
  <si>
    <t>767 R02</t>
  </si>
  <si>
    <t>W/01 - D+ M Vstupní dveře venkovní z AL systémových profilů, zasklení izolační dvojsklo, včetně nadsvětlíku</t>
  </si>
  <si>
    <t>Popis dveří:</t>
  </si>
  <si>
    <t>Povrchová úprava: Vícevrstvý nástřik, barva dle vzorkování, předběžně blízká střední hnědé s oranžovým tónem, shodně jako je barevnost dřevěných výplní kavárny, mat.</t>
  </si>
  <si>
    <t>Zasklení: čiré TI dvojsklo, Ug 1,0 W/m2K, rámeček teplý plast černý, těsnění černé. Sklo extra čiré pro obchodní výlohy - vnější reflexe max.13%, SKlo na dveřních křídlech bezpečnostní na obou stranách. Potisk zasklení dveří v souladu s vyhláškou 389/2009. Více viz TZ</t>
  </si>
  <si>
    <t>Otevírání: 1 x aktivní křídlo otevíravé dovnitř, 1y pasivní křídlo otevíravé dovnitř.</t>
  </si>
  <si>
    <t>Práh: prahový profil s nízkým profilem max.20 mm pro úrovňové napojení podlahy interiéru.</t>
  </si>
  <si>
    <t>Osazení: viz PD</t>
  </si>
  <si>
    <t>Kování: Panty válečkové (tubusové), 3ks na dveřní křídlo, nerez mat. Na dveřích bude bezpečnostní zámek s panikovou funkcí dle ČSN EN 179, kruhovou rozetou, štítky dělené nerez mat. kartáč. Zevnitř klika přímého rovného tvaru, nerez, zvenku madlo svislá trubka prům.30 mm kotvené ve dvou bodech do křídla pomocí skrytého úchytu, nerez kartáč. Dále omezovač otevírání pro aretaci otevření úhlu 90st., standart Geze, 2 kusy (na aktivní i pasivní křídlo). Součástí dveří bude bezpečnostní řetízek pro omezení vniknutí do objektu z ulice při pootevřených dveřích.</t>
  </si>
  <si>
    <t>Položka je včetně případného odbroušení mělké svislé spáry do zdiva v max.hloubce 20 mm pro osazení rámu.</t>
  </si>
  <si>
    <t>Výběr dle investora.</t>
  </si>
  <si>
    <t>Nové vchodové dveře do prodejny : 1</t>
  </si>
  <si>
    <t xml:space="preserve">Celkový skladebný rozměr otvoru = 1840 x 3030 mm : </t>
  </si>
  <si>
    <t xml:space="preserve">Světlý průchozí rozměr = 850 x 850 x 2300 mm : </t>
  </si>
  <si>
    <t xml:space="preserve">Rozměr nadsvětlíku = 1840 x 720 mm : </t>
  </si>
  <si>
    <t>767 R03</t>
  </si>
  <si>
    <t>Z/01 - D+ M Nášlapný rošt větrací šachty rozm. 400 x 800 mm, dle vzorkování - výběr dle investora</t>
  </si>
  <si>
    <t>Provedení včetně kotvení do konstrukce plastové šachty.</t>
  </si>
  <si>
    <t>767 R01</t>
  </si>
  <si>
    <t>Z/02 - D + M Nosný profil pro vložení svítidla rozměru 2350 x 120 x 80 mm, viz PD</t>
  </si>
  <si>
    <t>Nad vstupní vrata bude na stěnu zavěšena konstrukce pro vložení svítidla. Provedení je formou zámečnického kastlíku, do kterého budou osazeny Alu lišty pro LED pásky.</t>
  </si>
  <si>
    <t>Veškeré prvky antikorozní (žárově zinkováno).</t>
  </si>
  <si>
    <t>Výpis materiálu:</t>
  </si>
  <si>
    <t>- tyč hladká prům.14mm dl.1,2m/1,45kg</t>
  </si>
  <si>
    <t>- tyč plochá 5/120  dl.2,35m/11,07kg</t>
  </si>
  <si>
    <t>- Lprofil 60/40/3 mm  dl.2,30m/5,15kg</t>
  </si>
  <si>
    <t>- plech pozink tl.1,0mm  plochy 0,59m2/4,67kg</t>
  </si>
  <si>
    <t>- lanko nerez 5 mm  dl.2,7m</t>
  </si>
  <si>
    <t>- ostatní kotevní materiál  cca 3,0kg</t>
  </si>
  <si>
    <t>celkem hmotnost oceli.......................25,34 kg</t>
  </si>
  <si>
    <t/>
  </si>
  <si>
    <t>Zámečnicky provedený kastl - kompletní provedení : 1</t>
  </si>
  <si>
    <t>783 R09</t>
  </si>
  <si>
    <t>Odstranění nátěrů odstraňovačem bezaromovým standart</t>
  </si>
  <si>
    <t>ODSTRAŇOVAČ DISPERZNÍCH NÁTĚRŮ – BEZ AROMÁTŮ.</t>
  </si>
  <si>
    <t>Pastózní, vodou emulgovatelná směs rozpouštědel, bez freonů, chlorovaných a aromatických uhlovodíků.</t>
  </si>
  <si>
    <t>"OM5 - Oprava nerovností v napojení stávajících omítek+nový fasádní nátěr" : 3,6</t>
  </si>
  <si>
    <t>783950010RAA</t>
  </si>
  <si>
    <t>Opravy nátěrů kovových stavebních doplňkových konstrukcí oškrábání, odrezivění, 1 x krycí nátěr, 1 x email</t>
  </si>
  <si>
    <t>AP-PSV</t>
  </si>
  <si>
    <t>Agregovaná položka</t>
  </si>
  <si>
    <t>POL2_</t>
  </si>
  <si>
    <t>P.02 - stávající přípojková skříň NN - dvířka budou natřena na barvu co nejvíce podobnou fasádě : 0,6*0,4</t>
  </si>
  <si>
    <t>783522900R00</t>
  </si>
  <si>
    <t>Údržba nátěrů klempířských konstrukcí, syntetické dvojnásobné se základním nátěrem</t>
  </si>
  <si>
    <t>800-783</t>
  </si>
  <si>
    <t>kompletní provedené opravy nátěru potrubního svodu.</t>
  </si>
  <si>
    <t>odpadní trouba d200 v délce 4,0m : 2,5</t>
  </si>
  <si>
    <t>784011111R00</t>
  </si>
  <si>
    <t xml:space="preserve">Ostatní práce oprášení/ometení podkladu,  ,   </t>
  </si>
  <si>
    <t>800-784</t>
  </si>
  <si>
    <t>784011222RT2</t>
  </si>
  <si>
    <t>Ostatní práce zakrytí podlah,  , včetně papírové lepenky</t>
  </si>
  <si>
    <t>1,5*1,84</t>
  </si>
  <si>
    <t>784191101R00</t>
  </si>
  <si>
    <t>Příprava povrchu Penetrace (napouštění) podkladu disperzní, jednonásobná, Penetrace akrylátová; funkce: zpevnění povrchu, úprava savosti; ředidlo: voda (disperzní)</t>
  </si>
  <si>
    <t>784195112R00</t>
  </si>
  <si>
    <t>Malby z malířských směsí hlinkových,  , bělost 77 %, dvojnásobné</t>
  </si>
  <si>
    <t>979081111RT2</t>
  </si>
  <si>
    <t>Odvoz suti a vybouraných hmot na skládku do 1 km</t>
  </si>
  <si>
    <t>Přesun suti</t>
  </si>
  <si>
    <t>POL8_</t>
  </si>
  <si>
    <t>Včetně naložení na dopravní prostředek a složení na skládku, bez poplatku za skládku.</t>
  </si>
  <si>
    <t>979081121RT2</t>
  </si>
  <si>
    <t>Odvoz suti a vybouraných hmot na skládku příplatek za každý další 1 km</t>
  </si>
  <si>
    <t>8,14957*19</t>
  </si>
  <si>
    <t>979082111R00</t>
  </si>
  <si>
    <t>Vnitrostaveništní doprava suti a vybouraných hmot do 10 m</t>
  </si>
  <si>
    <t>979990101R00</t>
  </si>
  <si>
    <t>Poplatek za skládku za uložení, směsi betonu a cihel,  , skupina 17 01 01 a 17 01 02 z Katalogu odpadů</t>
  </si>
  <si>
    <t>Položka obsahuje cementový postřik podkladu tl. 3 mm, vápenocementové jádro tl. 15 mm a vápenný štuk tl. 2,5 mm.</t>
  </si>
  <si>
    <t>Popis: CCa na rozhraní mezi stávajícím zeleným a růžovým nátěrem je patrná nerovnost vzniklá pravděpodobně při úpravách provozovny kavárny. V rámci oprav bude porvedeno srovnání do ztracena tak, aby přechod nebyl při běžných opravách patrný.</t>
  </si>
  <si>
    <t>Materiál: Nástřk dle NCS, lesk. Barva předběžně jako barva vrat. Nerez lanko bez povrchových úprav..</t>
  </si>
  <si>
    <t>Pol__0001</t>
  </si>
  <si>
    <t>Krabice přístrojová hluboká KP 68 - ZDIVO</t>
  </si>
  <si>
    <t>KS</t>
  </si>
  <si>
    <t>Pol__0002</t>
  </si>
  <si>
    <t>jednopolový chránič s jističem  25A/30mA</t>
  </si>
  <si>
    <t>Pol__0003</t>
  </si>
  <si>
    <t>jednofázový digitální elektroměr</t>
  </si>
  <si>
    <t>Pol__0004</t>
  </si>
  <si>
    <t>KABEL CYKYJ 3x1,5</t>
  </si>
  <si>
    <t>M</t>
  </si>
  <si>
    <t>Pol__0005</t>
  </si>
  <si>
    <t>JISTIČ  13D/1, 6 kA</t>
  </si>
  <si>
    <t>Pol__0006</t>
  </si>
  <si>
    <t>Krabice KT2 250 pod omítku</t>
  </si>
  <si>
    <t>Pol__0007</t>
  </si>
  <si>
    <t>Zdroj 230AC/24V DC 100W, IP 67</t>
  </si>
  <si>
    <t>Pol__0008</t>
  </si>
  <si>
    <t>stmívač pro LED pásky 24V</t>
  </si>
  <si>
    <t>Pol__0009</t>
  </si>
  <si>
    <t>Tlačítkový ovladač</t>
  </si>
  <si>
    <t>Pol__0010</t>
  </si>
  <si>
    <t>LED pásek neutrální bílá, min. 2000lm/m, min. 16W/m, 24V DC, IP65 nebo vyšší</t>
  </si>
  <si>
    <t>Pol__0011</t>
  </si>
  <si>
    <t>Venkovní nástěný senzor pohybu</t>
  </si>
  <si>
    <t>KUS</t>
  </si>
  <si>
    <t>Pol__0012</t>
  </si>
  <si>
    <t>ochraná trubka průměr 16</t>
  </si>
  <si>
    <t>Pol__0013</t>
  </si>
  <si>
    <t>Krabice přístrojová KP 68 - ZDIVO</t>
  </si>
  <si>
    <t>Pol__0014</t>
  </si>
  <si>
    <t>hliníková systémová lišta s difusorem</t>
  </si>
  <si>
    <t>Pol__0015</t>
  </si>
  <si>
    <t>dvojlinka nestíněná 2x 0,50 mm</t>
  </si>
  <si>
    <t>Pol__0016</t>
  </si>
  <si>
    <t>MONTÁŽ stmívače</t>
  </si>
  <si>
    <t>POL1_1</t>
  </si>
  <si>
    <t>Pol__0017</t>
  </si>
  <si>
    <t>MONTÁŽ led pásku</t>
  </si>
  <si>
    <t>Pol__0018</t>
  </si>
  <si>
    <t>MONTÁŽ senzoru</t>
  </si>
  <si>
    <t>Pol__0019</t>
  </si>
  <si>
    <t>MONTÁŽ tl. Ovladaču</t>
  </si>
  <si>
    <t>Pol__0020</t>
  </si>
  <si>
    <t>MONTÁŽ lišty</t>
  </si>
  <si>
    <t>Pol__0021</t>
  </si>
  <si>
    <t>MONTÁŽ krabic</t>
  </si>
  <si>
    <t>Pol__0022</t>
  </si>
  <si>
    <t>MONTÁŽ kabelů</t>
  </si>
  <si>
    <t>Pol__0023</t>
  </si>
  <si>
    <t>MONTÁŽ trubky</t>
  </si>
  <si>
    <t>Pol__0024</t>
  </si>
  <si>
    <t>MONTÁŽ zdroje</t>
  </si>
  <si>
    <t>Pol__0025</t>
  </si>
  <si>
    <t>Montáž jističu a chrániče včetně úpravu RS</t>
  </si>
  <si>
    <t>Pol__0026</t>
  </si>
  <si>
    <t>podružný materiál</t>
  </si>
  <si>
    <t>Pol__0027</t>
  </si>
  <si>
    <t>demontáž stávající elektroinstalace</t>
  </si>
  <si>
    <t>POL1_7</t>
  </si>
  <si>
    <t>Pol__0028</t>
  </si>
  <si>
    <t>revize včetně revozní zprávy</t>
  </si>
  <si>
    <t>Pol__0029</t>
  </si>
  <si>
    <t>doprava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</si>
</sst>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EC54"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SUMIF(F59:F82,A16,I59:I82)+SUMIF(F59:F82,"PSU",I59:I82)</f>
        <v>0</v>
      </c>
      <c r="J16" s="85"/>
    </row>
    <row r="17" spans="1:10" ht="23.25" customHeight="1" x14ac:dyDescent="0.2">
      <c r="A17" s="196" t="s">
        <v>25</v>
      </c>
      <c r="B17" s="38" t="s">
        <v>25</v>
      </c>
      <c r="C17" s="62"/>
      <c r="D17" s="63"/>
      <c r="E17" s="83"/>
      <c r="F17" s="84"/>
      <c r="G17" s="83"/>
      <c r="H17" s="84"/>
      <c r="I17" s="83">
        <f>SUMIF(F59:F82,A17,I59:I82)</f>
        <v>0</v>
      </c>
      <c r="J17" s="85"/>
    </row>
    <row r="18" spans="1:10" ht="23.25" customHeight="1" x14ac:dyDescent="0.2">
      <c r="A18" s="196" t="s">
        <v>26</v>
      </c>
      <c r="B18" s="38" t="s">
        <v>26</v>
      </c>
      <c r="C18" s="62"/>
      <c r="D18" s="63"/>
      <c r="E18" s="83"/>
      <c r="F18" s="84"/>
      <c r="G18" s="83"/>
      <c r="H18" s="84"/>
      <c r="I18" s="83">
        <f>SUMIF(F59:F82,A18,I59:I82)</f>
        <v>0</v>
      </c>
      <c r="J18" s="85"/>
    </row>
    <row r="19" spans="1:10" ht="23.25" customHeight="1" x14ac:dyDescent="0.2">
      <c r="A19" s="196" t="s">
        <v>118</v>
      </c>
      <c r="B19" s="38" t="s">
        <v>27</v>
      </c>
      <c r="C19" s="62"/>
      <c r="D19" s="63"/>
      <c r="E19" s="83"/>
      <c r="F19" s="84"/>
      <c r="G19" s="83"/>
      <c r="H19" s="84"/>
      <c r="I19" s="83">
        <f>SUMIF(F59:F82,A19,I59:I82)</f>
        <v>0</v>
      </c>
      <c r="J19" s="85"/>
    </row>
    <row r="20" spans="1:10" ht="23.25" customHeight="1" x14ac:dyDescent="0.2">
      <c r="A20" s="196" t="s">
        <v>119</v>
      </c>
      <c r="B20" s="38" t="s">
        <v>28</v>
      </c>
      <c r="C20" s="62"/>
      <c r="D20" s="63"/>
      <c r="E20" s="83"/>
      <c r="F20" s="84"/>
      <c r="G20" s="83"/>
      <c r="H20" s="84"/>
      <c r="I20" s="83">
        <f>SUMIF(F59:F82,A20,I59:I82)</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00 Naklady'!AE26+'01 1 Pol'!AE378+'01 2 Pol'!AE41</f>
        <v>0</v>
      </c>
      <c r="G39" s="149">
        <f>'00 00 Naklady'!AF26+'01 1 Pol'!AF378+'01 2 Pol'!AF41</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00 Naklady'!AE26</f>
        <v>0</v>
      </c>
      <c r="G40" s="155">
        <f>'00 00 Naklady'!AF26</f>
        <v>0</v>
      </c>
      <c r="H40" s="155">
        <f>(F40*SazbaDPH1/100)+(G40*SazbaDPH2/100)</f>
        <v>0</v>
      </c>
      <c r="I40" s="155">
        <f>F40+G40+H40</f>
        <v>0</v>
      </c>
      <c r="J40" s="156" t="str">
        <f>IF(CenaCelkemVypocet=0,"",I40/CenaCelkemVypocet*100)</f>
        <v/>
      </c>
    </row>
    <row r="41" spans="1:10" ht="25.5" customHeight="1" x14ac:dyDescent="0.2">
      <c r="A41" s="136">
        <v>3</v>
      </c>
      <c r="B41" s="157" t="s">
        <v>53</v>
      </c>
      <c r="C41" s="147" t="s">
        <v>52</v>
      </c>
      <c r="D41" s="147"/>
      <c r="E41" s="147"/>
      <c r="F41" s="158">
        <f>'00 00 Naklady'!AE26</f>
        <v>0</v>
      </c>
      <c r="G41" s="150">
        <f>'00 00 Naklady'!AF26</f>
        <v>0</v>
      </c>
      <c r="H41" s="150">
        <f>(F41*SazbaDPH1/100)+(G41*SazbaDPH2/100)</f>
        <v>0</v>
      </c>
      <c r="I41" s="150">
        <f>F41+G41+H41</f>
        <v>0</v>
      </c>
      <c r="J41" s="151" t="str">
        <f>IF(CenaCelkemVypocet=0,"",I41/CenaCelkemVypocet*100)</f>
        <v/>
      </c>
    </row>
    <row r="42" spans="1:10" ht="25.5" customHeight="1" x14ac:dyDescent="0.2">
      <c r="A42" s="136">
        <v>2</v>
      </c>
      <c r="B42" s="152"/>
      <c r="C42" s="153" t="s">
        <v>54</v>
      </c>
      <c r="D42" s="153"/>
      <c r="E42" s="153"/>
      <c r="F42" s="154"/>
      <c r="G42" s="155"/>
      <c r="H42" s="155">
        <f>(F42*SazbaDPH1/100)+(G42*SazbaDPH2/100)</f>
        <v>0</v>
      </c>
      <c r="I42" s="155"/>
      <c r="J42" s="156"/>
    </row>
    <row r="43" spans="1:10" ht="25.5" customHeight="1" x14ac:dyDescent="0.2">
      <c r="A43" s="136">
        <v>2</v>
      </c>
      <c r="B43" s="152" t="s">
        <v>55</v>
      </c>
      <c r="C43" s="153" t="s">
        <v>56</v>
      </c>
      <c r="D43" s="153"/>
      <c r="E43" s="153"/>
      <c r="F43" s="154">
        <f>'01 1 Pol'!AE378+'01 2 Pol'!AE41</f>
        <v>0</v>
      </c>
      <c r="G43" s="155">
        <f>'01 1 Pol'!AF378+'01 2 Pol'!AF41</f>
        <v>0</v>
      </c>
      <c r="H43" s="155">
        <f>(F43*SazbaDPH1/100)+(G43*SazbaDPH2/100)</f>
        <v>0</v>
      </c>
      <c r="I43" s="155">
        <f>F43+G43+H43</f>
        <v>0</v>
      </c>
      <c r="J43" s="156" t="str">
        <f>IF(CenaCelkemVypocet=0,"",I43/CenaCelkemVypocet*100)</f>
        <v/>
      </c>
    </row>
    <row r="44" spans="1:10" ht="25.5" customHeight="1" x14ac:dyDescent="0.2">
      <c r="A44" s="136">
        <v>3</v>
      </c>
      <c r="B44" s="157" t="s">
        <v>57</v>
      </c>
      <c r="C44" s="147" t="s">
        <v>58</v>
      </c>
      <c r="D44" s="147"/>
      <c r="E44" s="147"/>
      <c r="F44" s="158">
        <f>'01 1 Pol'!AE378</f>
        <v>0</v>
      </c>
      <c r="G44" s="150">
        <f>'01 1 Pol'!AF378</f>
        <v>0</v>
      </c>
      <c r="H44" s="150">
        <f>(F44*SazbaDPH1/100)+(G44*SazbaDPH2/100)</f>
        <v>0</v>
      </c>
      <c r="I44" s="150">
        <f>F44+G44+H44</f>
        <v>0</v>
      </c>
      <c r="J44" s="151" t="str">
        <f>IF(CenaCelkemVypocet=0,"",I44/CenaCelkemVypocet*100)</f>
        <v/>
      </c>
    </row>
    <row r="45" spans="1:10" ht="25.5" customHeight="1" x14ac:dyDescent="0.2">
      <c r="A45" s="136">
        <v>3</v>
      </c>
      <c r="B45" s="157" t="s">
        <v>59</v>
      </c>
      <c r="C45" s="147" t="s">
        <v>60</v>
      </c>
      <c r="D45" s="147"/>
      <c r="E45" s="147"/>
      <c r="F45" s="158">
        <f>'01 2 Pol'!AE41</f>
        <v>0</v>
      </c>
      <c r="G45" s="150">
        <f>'01 2 Pol'!AF41</f>
        <v>0</v>
      </c>
      <c r="H45" s="150">
        <f>(F45*SazbaDPH1/100)+(G45*SazbaDPH2/100)</f>
        <v>0</v>
      </c>
      <c r="I45" s="150">
        <f>F45+G45+H45</f>
        <v>0</v>
      </c>
      <c r="J45" s="151" t="str">
        <f>IF(CenaCelkemVypocet=0,"",I45/CenaCelkemVypocet*100)</f>
        <v/>
      </c>
    </row>
    <row r="46" spans="1:10" ht="25.5" customHeight="1" x14ac:dyDescent="0.2">
      <c r="A46" s="136"/>
      <c r="B46" s="159" t="s">
        <v>61</v>
      </c>
      <c r="C46" s="160"/>
      <c r="D46" s="160"/>
      <c r="E46" s="161"/>
      <c r="F46" s="162">
        <f>SUMIF(A39:A45,"=1",F39:F45)</f>
        <v>0</v>
      </c>
      <c r="G46" s="163">
        <f>SUMIF(A39:A45,"=1",G39:G45)</f>
        <v>0</v>
      </c>
      <c r="H46" s="163">
        <f>SUMIF(A39:A45,"=1",H39:H45)</f>
        <v>0</v>
      </c>
      <c r="I46" s="163">
        <f>SUMIF(A39:A45,"=1",I39:I45)</f>
        <v>0</v>
      </c>
      <c r="J46" s="164">
        <f>SUMIF(A39:A45,"=1",J39:J45)</f>
        <v>0</v>
      </c>
    </row>
    <row r="48" spans="1:10" x14ac:dyDescent="0.2">
      <c r="A48" t="s">
        <v>63</v>
      </c>
      <c r="B48" t="s">
        <v>64</v>
      </c>
    </row>
    <row r="49" spans="1:10" x14ac:dyDescent="0.2">
      <c r="A49" t="s">
        <v>65</v>
      </c>
      <c r="B49" t="s">
        <v>66</v>
      </c>
    </row>
    <row r="50" spans="1:10" x14ac:dyDescent="0.2">
      <c r="A50" t="s">
        <v>67</v>
      </c>
      <c r="B50" t="s">
        <v>68</v>
      </c>
    </row>
    <row r="51" spans="1:10" x14ac:dyDescent="0.2">
      <c r="A51" t="s">
        <v>65</v>
      </c>
      <c r="B51" t="s">
        <v>69</v>
      </c>
    </row>
    <row r="52" spans="1:10" x14ac:dyDescent="0.2">
      <c r="A52" t="s">
        <v>67</v>
      </c>
      <c r="B52" t="s">
        <v>70</v>
      </c>
    </row>
    <row r="53" spans="1:10" x14ac:dyDescent="0.2">
      <c r="A53" t="s">
        <v>67</v>
      </c>
      <c r="B53" t="s">
        <v>71</v>
      </c>
    </row>
    <row r="56" spans="1:10" ht="15.75" x14ac:dyDescent="0.25">
      <c r="B56" s="175" t="s">
        <v>72</v>
      </c>
    </row>
    <row r="58" spans="1:10" ht="25.5" customHeight="1" x14ac:dyDescent="0.2">
      <c r="A58" s="177"/>
      <c r="B58" s="180" t="s">
        <v>17</v>
      </c>
      <c r="C58" s="180" t="s">
        <v>5</v>
      </c>
      <c r="D58" s="181"/>
      <c r="E58" s="181"/>
      <c r="F58" s="182" t="s">
        <v>73</v>
      </c>
      <c r="G58" s="182"/>
      <c r="H58" s="182"/>
      <c r="I58" s="182" t="s">
        <v>29</v>
      </c>
      <c r="J58" s="182" t="s">
        <v>0</v>
      </c>
    </row>
    <row r="59" spans="1:10" ht="36.75" customHeight="1" x14ac:dyDescent="0.2">
      <c r="A59" s="178"/>
      <c r="B59" s="183" t="s">
        <v>74</v>
      </c>
      <c r="C59" s="184" t="s">
        <v>75</v>
      </c>
      <c r="D59" s="185"/>
      <c r="E59" s="185"/>
      <c r="F59" s="192" t="s">
        <v>24</v>
      </c>
      <c r="G59" s="193"/>
      <c r="H59" s="193"/>
      <c r="I59" s="193">
        <f>'01 1 Pol'!G8</f>
        <v>0</v>
      </c>
      <c r="J59" s="189" t="str">
        <f>IF(I83=0,"",I59/I83*100)</f>
        <v/>
      </c>
    </row>
    <row r="60" spans="1:10" ht="36.75" customHeight="1" x14ac:dyDescent="0.2">
      <c r="A60" s="178"/>
      <c r="B60" s="183" t="s">
        <v>59</v>
      </c>
      <c r="C60" s="184" t="s">
        <v>76</v>
      </c>
      <c r="D60" s="185"/>
      <c r="E60" s="185"/>
      <c r="F60" s="192" t="s">
        <v>24</v>
      </c>
      <c r="G60" s="193"/>
      <c r="H60" s="193"/>
      <c r="I60" s="193">
        <f>'01 1 Pol'!G12</f>
        <v>0</v>
      </c>
      <c r="J60" s="189" t="str">
        <f>IF(I83=0,"",I60/I83*100)</f>
        <v/>
      </c>
    </row>
    <row r="61" spans="1:10" ht="36.75" customHeight="1" x14ac:dyDescent="0.2">
      <c r="A61" s="178"/>
      <c r="B61" s="183" t="s">
        <v>77</v>
      </c>
      <c r="C61" s="184" t="s">
        <v>78</v>
      </c>
      <c r="D61" s="185"/>
      <c r="E61" s="185"/>
      <c r="F61" s="192" t="s">
        <v>24</v>
      </c>
      <c r="G61" s="193"/>
      <c r="H61" s="193"/>
      <c r="I61" s="193">
        <f>'01 1 Pol'!G26</f>
        <v>0</v>
      </c>
      <c r="J61" s="189" t="str">
        <f>IF(I83=0,"",I61/I83*100)</f>
        <v/>
      </c>
    </row>
    <row r="62" spans="1:10" ht="36.75" customHeight="1" x14ac:dyDescent="0.2">
      <c r="A62" s="178"/>
      <c r="B62" s="183" t="s">
        <v>79</v>
      </c>
      <c r="C62" s="184" t="s">
        <v>80</v>
      </c>
      <c r="D62" s="185"/>
      <c r="E62" s="185"/>
      <c r="F62" s="192" t="s">
        <v>24</v>
      </c>
      <c r="G62" s="193"/>
      <c r="H62" s="193"/>
      <c r="I62" s="193">
        <f>'01 1 Pol'!G32</f>
        <v>0</v>
      </c>
      <c r="J62" s="189" t="str">
        <f>IF(I83=0,"",I62/I83*100)</f>
        <v/>
      </c>
    </row>
    <row r="63" spans="1:10" ht="36.75" customHeight="1" x14ac:dyDescent="0.2">
      <c r="A63" s="178"/>
      <c r="B63" s="183" t="s">
        <v>81</v>
      </c>
      <c r="C63" s="184" t="s">
        <v>82</v>
      </c>
      <c r="D63" s="185"/>
      <c r="E63" s="185"/>
      <c r="F63" s="192" t="s">
        <v>24</v>
      </c>
      <c r="G63" s="193"/>
      <c r="H63" s="193"/>
      <c r="I63" s="193">
        <f>'01 1 Pol'!G43</f>
        <v>0</v>
      </c>
      <c r="J63" s="189" t="str">
        <f>IF(I83=0,"",I63/I83*100)</f>
        <v/>
      </c>
    </row>
    <row r="64" spans="1:10" ht="36.75" customHeight="1" x14ac:dyDescent="0.2">
      <c r="A64" s="178"/>
      <c r="B64" s="183" t="s">
        <v>83</v>
      </c>
      <c r="C64" s="184" t="s">
        <v>84</v>
      </c>
      <c r="D64" s="185"/>
      <c r="E64" s="185"/>
      <c r="F64" s="192" t="s">
        <v>24</v>
      </c>
      <c r="G64" s="193"/>
      <c r="H64" s="193"/>
      <c r="I64" s="193">
        <f>'01 1 Pol'!G55</f>
        <v>0</v>
      </c>
      <c r="J64" s="189" t="str">
        <f>IF(I83=0,"",I64/I83*100)</f>
        <v/>
      </c>
    </row>
    <row r="65" spans="1:10" ht="36.75" customHeight="1" x14ac:dyDescent="0.2">
      <c r="A65" s="178"/>
      <c r="B65" s="183" t="s">
        <v>85</v>
      </c>
      <c r="C65" s="184" t="s">
        <v>86</v>
      </c>
      <c r="D65" s="185"/>
      <c r="E65" s="185"/>
      <c r="F65" s="192" t="s">
        <v>24</v>
      </c>
      <c r="G65" s="193"/>
      <c r="H65" s="193"/>
      <c r="I65" s="193">
        <f>'01 1 Pol'!G83</f>
        <v>0</v>
      </c>
      <c r="J65" s="189" t="str">
        <f>IF(I83=0,"",I65/I83*100)</f>
        <v/>
      </c>
    </row>
    <row r="66" spans="1:10" ht="36.75" customHeight="1" x14ac:dyDescent="0.2">
      <c r="A66" s="178"/>
      <c r="B66" s="183" t="s">
        <v>87</v>
      </c>
      <c r="C66" s="184" t="s">
        <v>88</v>
      </c>
      <c r="D66" s="185"/>
      <c r="E66" s="185"/>
      <c r="F66" s="192" t="s">
        <v>24</v>
      </c>
      <c r="G66" s="193"/>
      <c r="H66" s="193"/>
      <c r="I66" s="193">
        <f>'01 1 Pol'!G194</f>
        <v>0</v>
      </c>
      <c r="J66" s="189" t="str">
        <f>IF(I83=0,"",I66/I83*100)</f>
        <v/>
      </c>
    </row>
    <row r="67" spans="1:10" ht="36.75" customHeight="1" x14ac:dyDescent="0.2">
      <c r="A67" s="178"/>
      <c r="B67" s="183" t="s">
        <v>89</v>
      </c>
      <c r="C67" s="184" t="s">
        <v>90</v>
      </c>
      <c r="D67" s="185"/>
      <c r="E67" s="185"/>
      <c r="F67" s="192" t="s">
        <v>24</v>
      </c>
      <c r="G67" s="193"/>
      <c r="H67" s="193"/>
      <c r="I67" s="193">
        <f>'01 1 Pol'!G202</f>
        <v>0</v>
      </c>
      <c r="J67" s="189" t="str">
        <f>IF(I83=0,"",I67/I83*100)</f>
        <v/>
      </c>
    </row>
    <row r="68" spans="1:10" ht="36.75" customHeight="1" x14ac:dyDescent="0.2">
      <c r="A68" s="178"/>
      <c r="B68" s="183" t="s">
        <v>91</v>
      </c>
      <c r="C68" s="184" t="s">
        <v>92</v>
      </c>
      <c r="D68" s="185"/>
      <c r="E68" s="185"/>
      <c r="F68" s="192" t="s">
        <v>24</v>
      </c>
      <c r="G68" s="193"/>
      <c r="H68" s="193"/>
      <c r="I68" s="193">
        <f>'01 1 Pol'!G206</f>
        <v>0</v>
      </c>
      <c r="J68" s="189" t="str">
        <f>IF(I83=0,"",I68/I83*100)</f>
        <v/>
      </c>
    </row>
    <row r="69" spans="1:10" ht="36.75" customHeight="1" x14ac:dyDescent="0.2">
      <c r="A69" s="178"/>
      <c r="B69" s="183" t="s">
        <v>93</v>
      </c>
      <c r="C69" s="184" t="s">
        <v>94</v>
      </c>
      <c r="D69" s="185"/>
      <c r="E69" s="185"/>
      <c r="F69" s="192" t="s">
        <v>24</v>
      </c>
      <c r="G69" s="193"/>
      <c r="H69" s="193"/>
      <c r="I69" s="193">
        <f>'01 1 Pol'!G229</f>
        <v>0</v>
      </c>
      <c r="J69" s="189" t="str">
        <f>IF(I83=0,"",I69/I83*100)</f>
        <v/>
      </c>
    </row>
    <row r="70" spans="1:10" ht="36.75" customHeight="1" x14ac:dyDescent="0.2">
      <c r="A70" s="178"/>
      <c r="B70" s="183" t="s">
        <v>95</v>
      </c>
      <c r="C70" s="184" t="s">
        <v>96</v>
      </c>
      <c r="D70" s="185"/>
      <c r="E70" s="185"/>
      <c r="F70" s="192" t="s">
        <v>24</v>
      </c>
      <c r="G70" s="193"/>
      <c r="H70" s="193"/>
      <c r="I70" s="193">
        <f>'01 1 Pol'!G285</f>
        <v>0</v>
      </c>
      <c r="J70" s="189" t="str">
        <f>IF(I83=0,"",I70/I83*100)</f>
        <v/>
      </c>
    </row>
    <row r="71" spans="1:10" ht="36.75" customHeight="1" x14ac:dyDescent="0.2">
      <c r="A71" s="178"/>
      <c r="B71" s="183" t="s">
        <v>97</v>
      </c>
      <c r="C71" s="184" t="s">
        <v>98</v>
      </c>
      <c r="D71" s="185"/>
      <c r="E71" s="185"/>
      <c r="F71" s="192" t="s">
        <v>25</v>
      </c>
      <c r="G71" s="193"/>
      <c r="H71" s="193"/>
      <c r="I71" s="193">
        <f>'01 1 Pol'!G288</f>
        <v>0</v>
      </c>
      <c r="J71" s="189" t="str">
        <f>IF(I83=0,"",I71/I83*100)</f>
        <v/>
      </c>
    </row>
    <row r="72" spans="1:10" ht="36.75" customHeight="1" x14ac:dyDescent="0.2">
      <c r="A72" s="178"/>
      <c r="B72" s="183" t="s">
        <v>99</v>
      </c>
      <c r="C72" s="184" t="s">
        <v>100</v>
      </c>
      <c r="D72" s="185"/>
      <c r="E72" s="185"/>
      <c r="F72" s="192" t="s">
        <v>25</v>
      </c>
      <c r="G72" s="193"/>
      <c r="H72" s="193"/>
      <c r="I72" s="193">
        <f>'01 1 Pol'!G294</f>
        <v>0</v>
      </c>
      <c r="J72" s="189" t="str">
        <f>IF(I83=0,"",I72/I83*100)</f>
        <v/>
      </c>
    </row>
    <row r="73" spans="1:10" ht="36.75" customHeight="1" x14ac:dyDescent="0.2">
      <c r="A73" s="178"/>
      <c r="B73" s="183" t="s">
        <v>101</v>
      </c>
      <c r="C73" s="184" t="s">
        <v>102</v>
      </c>
      <c r="D73" s="185"/>
      <c r="E73" s="185"/>
      <c r="F73" s="192" t="s">
        <v>25</v>
      </c>
      <c r="G73" s="193"/>
      <c r="H73" s="193"/>
      <c r="I73" s="193">
        <f>'01 1 Pol'!G299</f>
        <v>0</v>
      </c>
      <c r="J73" s="189" t="str">
        <f>IF(I83=0,"",I73/I83*100)</f>
        <v/>
      </c>
    </row>
    <row r="74" spans="1:10" ht="36.75" customHeight="1" x14ac:dyDescent="0.2">
      <c r="A74" s="178"/>
      <c r="B74" s="183" t="s">
        <v>103</v>
      </c>
      <c r="C74" s="184" t="s">
        <v>104</v>
      </c>
      <c r="D74" s="185"/>
      <c r="E74" s="185"/>
      <c r="F74" s="192" t="s">
        <v>25</v>
      </c>
      <c r="G74" s="193"/>
      <c r="H74" s="193"/>
      <c r="I74" s="193">
        <f>'01 1 Pol'!G313</f>
        <v>0</v>
      </c>
      <c r="J74" s="189" t="str">
        <f>IF(I83=0,"",I74/I83*100)</f>
        <v/>
      </c>
    </row>
    <row r="75" spans="1:10" ht="36.75" customHeight="1" x14ac:dyDescent="0.2">
      <c r="A75" s="178"/>
      <c r="B75" s="183" t="s">
        <v>105</v>
      </c>
      <c r="C75" s="184" t="s">
        <v>106</v>
      </c>
      <c r="D75" s="185"/>
      <c r="E75" s="185"/>
      <c r="F75" s="192" t="s">
        <v>25</v>
      </c>
      <c r="G75" s="193"/>
      <c r="H75" s="193"/>
      <c r="I75" s="193">
        <f>'01 1 Pol'!G347</f>
        <v>0</v>
      </c>
      <c r="J75" s="189" t="str">
        <f>IF(I83=0,"",I75/I83*100)</f>
        <v/>
      </c>
    </row>
    <row r="76" spans="1:10" ht="36.75" customHeight="1" x14ac:dyDescent="0.2">
      <c r="A76" s="178"/>
      <c r="B76" s="183" t="s">
        <v>107</v>
      </c>
      <c r="C76" s="184" t="s">
        <v>108</v>
      </c>
      <c r="D76" s="185"/>
      <c r="E76" s="185"/>
      <c r="F76" s="192" t="s">
        <v>25</v>
      </c>
      <c r="G76" s="193"/>
      <c r="H76" s="193"/>
      <c r="I76" s="193">
        <f>'01 1 Pol'!G361</f>
        <v>0</v>
      </c>
      <c r="J76" s="189" t="str">
        <f>IF(I83=0,"",I76/I83*100)</f>
        <v/>
      </c>
    </row>
    <row r="77" spans="1:10" ht="36.75" customHeight="1" x14ac:dyDescent="0.2">
      <c r="A77" s="178"/>
      <c r="B77" s="183" t="s">
        <v>109</v>
      </c>
      <c r="C77" s="184" t="s">
        <v>110</v>
      </c>
      <c r="D77" s="185"/>
      <c r="E77" s="185"/>
      <c r="F77" s="192" t="s">
        <v>26</v>
      </c>
      <c r="G77" s="193"/>
      <c r="H77" s="193"/>
      <c r="I77" s="193">
        <f>'01 2 Pol'!G8</f>
        <v>0</v>
      </c>
      <c r="J77" s="189" t="str">
        <f>IF(I83=0,"",I77/I83*100)</f>
        <v/>
      </c>
    </row>
    <row r="78" spans="1:10" ht="36.75" customHeight="1" x14ac:dyDescent="0.2">
      <c r="A78" s="178"/>
      <c r="B78" s="183" t="s">
        <v>111</v>
      </c>
      <c r="C78" s="184" t="s">
        <v>112</v>
      </c>
      <c r="D78" s="185"/>
      <c r="E78" s="185"/>
      <c r="F78" s="192" t="s">
        <v>26</v>
      </c>
      <c r="G78" s="193"/>
      <c r="H78" s="193"/>
      <c r="I78" s="193">
        <f>'01 2 Pol'!G24</f>
        <v>0</v>
      </c>
      <c r="J78" s="189" t="str">
        <f>IF(I83=0,"",I78/I83*100)</f>
        <v/>
      </c>
    </row>
    <row r="79" spans="1:10" ht="36.75" customHeight="1" x14ac:dyDescent="0.2">
      <c r="A79" s="178"/>
      <c r="B79" s="183" t="s">
        <v>113</v>
      </c>
      <c r="C79" s="184" t="s">
        <v>114</v>
      </c>
      <c r="D79" s="185"/>
      <c r="E79" s="185"/>
      <c r="F79" s="192" t="s">
        <v>26</v>
      </c>
      <c r="G79" s="193"/>
      <c r="H79" s="193"/>
      <c r="I79" s="193">
        <f>'01 2 Pol'!G36</f>
        <v>0</v>
      </c>
      <c r="J79" s="189" t="str">
        <f>IF(I83=0,"",I79/I83*100)</f>
        <v/>
      </c>
    </row>
    <row r="80" spans="1:10" ht="36.75" customHeight="1" x14ac:dyDescent="0.2">
      <c r="A80" s="178"/>
      <c r="B80" s="183" t="s">
        <v>115</v>
      </c>
      <c r="C80" s="184" t="s">
        <v>116</v>
      </c>
      <c r="D80" s="185"/>
      <c r="E80" s="185"/>
      <c r="F80" s="192" t="s">
        <v>117</v>
      </c>
      <c r="G80" s="193"/>
      <c r="H80" s="193"/>
      <c r="I80" s="193">
        <f>'01 1 Pol'!G370</f>
        <v>0</v>
      </c>
      <c r="J80" s="189" t="str">
        <f>IF(I83=0,"",I80/I83*100)</f>
        <v/>
      </c>
    </row>
    <row r="81" spans="1:10" ht="36.75" customHeight="1" x14ac:dyDescent="0.2">
      <c r="A81" s="178"/>
      <c r="B81" s="183" t="s">
        <v>118</v>
      </c>
      <c r="C81" s="184" t="s">
        <v>27</v>
      </c>
      <c r="D81" s="185"/>
      <c r="E81" s="185"/>
      <c r="F81" s="192" t="s">
        <v>118</v>
      </c>
      <c r="G81" s="193"/>
      <c r="H81" s="193"/>
      <c r="I81" s="193">
        <f>'00 00 Naklady'!G8</f>
        <v>0</v>
      </c>
      <c r="J81" s="189" t="str">
        <f>IF(I83=0,"",I81/I83*100)</f>
        <v/>
      </c>
    </row>
    <row r="82" spans="1:10" ht="36.75" customHeight="1" x14ac:dyDescent="0.2">
      <c r="A82" s="178"/>
      <c r="B82" s="183" t="s">
        <v>119</v>
      </c>
      <c r="C82" s="184" t="s">
        <v>28</v>
      </c>
      <c r="D82" s="185"/>
      <c r="E82" s="185"/>
      <c r="F82" s="192" t="s">
        <v>119</v>
      </c>
      <c r="G82" s="193"/>
      <c r="H82" s="193"/>
      <c r="I82" s="193">
        <f>'00 00 Naklady'!G15</f>
        <v>0</v>
      </c>
      <c r="J82" s="189" t="str">
        <f>IF(I83=0,"",I82/I83*100)</f>
        <v/>
      </c>
    </row>
    <row r="83" spans="1:10" ht="25.5" customHeight="1" x14ac:dyDescent="0.2">
      <c r="A83" s="179"/>
      <c r="B83" s="186" t="s">
        <v>1</v>
      </c>
      <c r="C83" s="187"/>
      <c r="D83" s="188"/>
      <c r="E83" s="188"/>
      <c r="F83" s="194"/>
      <c r="G83" s="195"/>
      <c r="H83" s="195"/>
      <c r="I83" s="195">
        <f>SUM(I59:I82)</f>
        <v>0</v>
      </c>
      <c r="J83" s="190">
        <f>SUM(J59:J82)</f>
        <v>0</v>
      </c>
    </row>
    <row r="84" spans="1:10" x14ac:dyDescent="0.2">
      <c r="F84" s="135"/>
      <c r="G84" s="135"/>
      <c r="H84" s="135"/>
      <c r="I84" s="135"/>
      <c r="J84" s="191"/>
    </row>
    <row r="85" spans="1:10" x14ac:dyDescent="0.2">
      <c r="F85" s="135"/>
      <c r="G85" s="135"/>
      <c r="H85" s="135"/>
      <c r="I85" s="135"/>
      <c r="J85" s="191"/>
    </row>
    <row r="86" spans="1:10" x14ac:dyDescent="0.2">
      <c r="F86" s="135"/>
      <c r="G86" s="135"/>
      <c r="H86" s="135"/>
      <c r="I86" s="135"/>
      <c r="J86" s="191"/>
    </row>
  </sheetData>
  <sheetProtection password="EC54"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3">
    <mergeCell ref="C81:E81"/>
    <mergeCell ref="C82:E82"/>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61:E61"/>
    <mergeCell ref="C62:E62"/>
    <mergeCell ref="C63:E63"/>
    <mergeCell ref="C64:E64"/>
    <mergeCell ref="C65:E65"/>
    <mergeCell ref="C44:E44"/>
    <mergeCell ref="C45:E45"/>
    <mergeCell ref="B46:E46"/>
    <mergeCell ref="C59:E59"/>
    <mergeCell ref="C60:E6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password="EC54"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120</v>
      </c>
      <c r="B1" s="197"/>
      <c r="C1" s="197"/>
      <c r="D1" s="197"/>
      <c r="E1" s="197"/>
      <c r="F1" s="197"/>
      <c r="G1" s="197"/>
      <c r="AG1" t="s">
        <v>121</v>
      </c>
    </row>
    <row r="2" spans="1:60" ht="24.95" customHeight="1" x14ac:dyDescent="0.2">
      <c r="A2" s="198" t="s">
        <v>7</v>
      </c>
      <c r="B2" s="49" t="s">
        <v>43</v>
      </c>
      <c r="C2" s="201" t="s">
        <v>44</v>
      </c>
      <c r="D2" s="199"/>
      <c r="E2" s="199"/>
      <c r="F2" s="199"/>
      <c r="G2" s="200"/>
      <c r="AG2" t="s">
        <v>122</v>
      </c>
    </row>
    <row r="3" spans="1:60" ht="24.95" customHeight="1" x14ac:dyDescent="0.2">
      <c r="A3" s="198" t="s">
        <v>8</v>
      </c>
      <c r="B3" s="49" t="s">
        <v>53</v>
      </c>
      <c r="C3" s="201" t="s">
        <v>52</v>
      </c>
      <c r="D3" s="199"/>
      <c r="E3" s="199"/>
      <c r="F3" s="199"/>
      <c r="G3" s="200"/>
      <c r="AC3" s="176" t="s">
        <v>123</v>
      </c>
      <c r="AG3" t="s">
        <v>124</v>
      </c>
    </row>
    <row r="4" spans="1:60" ht="24.95" customHeight="1" x14ac:dyDescent="0.2">
      <c r="A4" s="202" t="s">
        <v>9</v>
      </c>
      <c r="B4" s="203" t="s">
        <v>53</v>
      </c>
      <c r="C4" s="204" t="s">
        <v>52</v>
      </c>
      <c r="D4" s="205"/>
      <c r="E4" s="205"/>
      <c r="F4" s="205"/>
      <c r="G4" s="206"/>
      <c r="AG4" t="s">
        <v>125</v>
      </c>
    </row>
    <row r="5" spans="1:60" x14ac:dyDescent="0.2">
      <c r="D5" s="10"/>
    </row>
    <row r="6" spans="1:60" ht="38.25" x14ac:dyDescent="0.2">
      <c r="A6" s="208" t="s">
        <v>126</v>
      </c>
      <c r="B6" s="210" t="s">
        <v>127</v>
      </c>
      <c r="C6" s="210" t="s">
        <v>128</v>
      </c>
      <c r="D6" s="209" t="s">
        <v>129</v>
      </c>
      <c r="E6" s="208" t="s">
        <v>130</v>
      </c>
      <c r="F6" s="207" t="s">
        <v>131</v>
      </c>
      <c r="G6" s="208" t="s">
        <v>29</v>
      </c>
      <c r="H6" s="211" t="s">
        <v>30</v>
      </c>
      <c r="I6" s="211" t="s">
        <v>132</v>
      </c>
      <c r="J6" s="211" t="s">
        <v>31</v>
      </c>
      <c r="K6" s="211" t="s">
        <v>133</v>
      </c>
      <c r="L6" s="211" t="s">
        <v>134</v>
      </c>
      <c r="M6" s="211" t="s">
        <v>135</v>
      </c>
      <c r="N6" s="211" t="s">
        <v>136</v>
      </c>
      <c r="O6" s="211" t="s">
        <v>137</v>
      </c>
      <c r="P6" s="211" t="s">
        <v>138</v>
      </c>
      <c r="Q6" s="211" t="s">
        <v>139</v>
      </c>
      <c r="R6" s="211" t="s">
        <v>140</v>
      </c>
      <c r="S6" s="211" t="s">
        <v>141</v>
      </c>
      <c r="T6" s="211" t="s">
        <v>142</v>
      </c>
      <c r="U6" s="211" t="s">
        <v>143</v>
      </c>
      <c r="V6" s="211" t="s">
        <v>144</v>
      </c>
      <c r="W6" s="211" t="s">
        <v>145</v>
      </c>
      <c r="X6" s="211" t="s">
        <v>146</v>
      </c>
      <c r="Y6" s="211" t="s">
        <v>147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148</v>
      </c>
      <c r="B8" s="228" t="s">
        <v>118</v>
      </c>
      <c r="C8" s="244" t="s">
        <v>27</v>
      </c>
      <c r="D8" s="229"/>
      <c r="E8" s="230"/>
      <c r="F8" s="231"/>
      <c r="G8" s="231">
        <f>SUMIF(AG9:AG14,"&lt;&gt;NOR",G9:G14)</f>
        <v>0</v>
      </c>
      <c r="H8" s="231"/>
      <c r="I8" s="231">
        <f>SUM(I9:I14)</f>
        <v>0</v>
      </c>
      <c r="J8" s="231"/>
      <c r="K8" s="231">
        <f>SUM(K9:K14)</f>
        <v>0</v>
      </c>
      <c r="L8" s="231"/>
      <c r="M8" s="231">
        <f>SUM(M9:M14)</f>
        <v>0</v>
      </c>
      <c r="N8" s="230"/>
      <c r="O8" s="230">
        <f>SUM(O9:O14)</f>
        <v>0</v>
      </c>
      <c r="P8" s="230"/>
      <c r="Q8" s="230">
        <f>SUM(Q9:Q14)</f>
        <v>0</v>
      </c>
      <c r="R8" s="231"/>
      <c r="S8" s="231"/>
      <c r="T8" s="232"/>
      <c r="U8" s="226"/>
      <c r="V8" s="226">
        <f>SUM(V9:V14)</f>
        <v>0</v>
      </c>
      <c r="W8" s="226"/>
      <c r="X8" s="226"/>
      <c r="Y8" s="226"/>
      <c r="AG8" t="s">
        <v>149</v>
      </c>
    </row>
    <row r="9" spans="1:60" outlineLevel="1" x14ac:dyDescent="0.2">
      <c r="A9" s="234">
        <v>1</v>
      </c>
      <c r="B9" s="235" t="s">
        <v>150</v>
      </c>
      <c r="C9" s="245" t="s">
        <v>151</v>
      </c>
      <c r="D9" s="236" t="s">
        <v>152</v>
      </c>
      <c r="E9" s="237">
        <v>1</v>
      </c>
      <c r="F9" s="238"/>
      <c r="G9" s="239">
        <f>ROUND(E9*F9,2)</f>
        <v>0</v>
      </c>
      <c r="H9" s="238"/>
      <c r="I9" s="239">
        <f>ROUND(E9*H9,2)</f>
        <v>0</v>
      </c>
      <c r="J9" s="238"/>
      <c r="K9" s="239">
        <f>ROUND(E9*J9,2)</f>
        <v>0</v>
      </c>
      <c r="L9" s="239">
        <v>15</v>
      </c>
      <c r="M9" s="239">
        <f>G9*(1+L9/100)</f>
        <v>0</v>
      </c>
      <c r="N9" s="237">
        <v>0</v>
      </c>
      <c r="O9" s="237">
        <f>ROUND(E9*N9,2)</f>
        <v>0</v>
      </c>
      <c r="P9" s="237">
        <v>0</v>
      </c>
      <c r="Q9" s="237">
        <f>ROUND(E9*P9,2)</f>
        <v>0</v>
      </c>
      <c r="R9" s="239"/>
      <c r="S9" s="239" t="s">
        <v>153</v>
      </c>
      <c r="T9" s="240" t="s">
        <v>154</v>
      </c>
      <c r="U9" s="222">
        <v>0</v>
      </c>
      <c r="V9" s="222">
        <f>ROUND(E9*U9,2)</f>
        <v>0</v>
      </c>
      <c r="W9" s="222"/>
      <c r="X9" s="222" t="s">
        <v>155</v>
      </c>
      <c r="Y9" s="222" t="s">
        <v>156</v>
      </c>
      <c r="Z9" s="212"/>
      <c r="AA9" s="212"/>
      <c r="AB9" s="212"/>
      <c r="AC9" s="212"/>
      <c r="AD9" s="212"/>
      <c r="AE9" s="212"/>
      <c r="AF9" s="212"/>
      <c r="AG9" s="212" t="s">
        <v>157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6" t="s">
        <v>158</v>
      </c>
      <c r="D10" s="242"/>
      <c r="E10" s="242"/>
      <c r="F10" s="242"/>
      <c r="G10" s="24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159</v>
      </c>
      <c r="AH10" s="212"/>
      <c r="AI10" s="212"/>
      <c r="AJ10" s="212"/>
      <c r="AK10" s="212"/>
      <c r="AL10" s="212"/>
      <c r="AM10" s="212"/>
      <c r="AN10" s="212"/>
      <c r="AO10" s="212"/>
      <c r="AP10" s="212"/>
      <c r="AQ10" s="212"/>
      <c r="AR10" s="212"/>
      <c r="AS10" s="212"/>
      <c r="AT10" s="212"/>
      <c r="AU10" s="212"/>
      <c r="AV10" s="212"/>
      <c r="AW10" s="212"/>
      <c r="AX10" s="212"/>
      <c r="AY10" s="212"/>
      <c r="AZ10" s="212"/>
      <c r="BA10" s="241" t="str">
        <f>C10</f>
        <v>Náklady na ztížené provádění stavebních prací v důsledku nepřerušeného provozu na staveništi nebo v případech nepřerušeného provozu v objektech v nichž se stavební práce provádí.</v>
      </c>
      <c r="BB10" s="212"/>
      <c r="BC10" s="212"/>
      <c r="BD10" s="212"/>
      <c r="BE10" s="212"/>
      <c r="BF10" s="212"/>
      <c r="BG10" s="212"/>
      <c r="BH10" s="212"/>
    </row>
    <row r="11" spans="1:60" outlineLevel="1" x14ac:dyDescent="0.2">
      <c r="A11" s="234">
        <v>2</v>
      </c>
      <c r="B11" s="235" t="s">
        <v>160</v>
      </c>
      <c r="C11" s="245" t="s">
        <v>161</v>
      </c>
      <c r="D11" s="236" t="s">
        <v>152</v>
      </c>
      <c r="E11" s="237">
        <v>1</v>
      </c>
      <c r="F11" s="238"/>
      <c r="G11" s="239">
        <f>ROUND(E11*F11,2)</f>
        <v>0</v>
      </c>
      <c r="H11" s="238"/>
      <c r="I11" s="239">
        <f>ROUND(E11*H11,2)</f>
        <v>0</v>
      </c>
      <c r="J11" s="238"/>
      <c r="K11" s="239">
        <f>ROUND(E11*J11,2)</f>
        <v>0</v>
      </c>
      <c r="L11" s="239">
        <v>15</v>
      </c>
      <c r="M11" s="239">
        <f>G11*(1+L11/100)</f>
        <v>0</v>
      </c>
      <c r="N11" s="237">
        <v>0</v>
      </c>
      <c r="O11" s="237">
        <f>ROUND(E11*N11,2)</f>
        <v>0</v>
      </c>
      <c r="P11" s="237">
        <v>0</v>
      </c>
      <c r="Q11" s="237">
        <f>ROUND(E11*P11,2)</f>
        <v>0</v>
      </c>
      <c r="R11" s="239"/>
      <c r="S11" s="239" t="s">
        <v>153</v>
      </c>
      <c r="T11" s="240" t="s">
        <v>154</v>
      </c>
      <c r="U11" s="222">
        <v>0</v>
      </c>
      <c r="V11" s="222">
        <f>ROUND(E11*U11,2)</f>
        <v>0</v>
      </c>
      <c r="W11" s="222"/>
      <c r="X11" s="222" t="s">
        <v>155</v>
      </c>
      <c r="Y11" s="222" t="s">
        <v>156</v>
      </c>
      <c r="Z11" s="212"/>
      <c r="AA11" s="212"/>
      <c r="AB11" s="212"/>
      <c r="AC11" s="212"/>
      <c r="AD11" s="212"/>
      <c r="AE11" s="212"/>
      <c r="AF11" s="212"/>
      <c r="AG11" s="212" t="s">
        <v>162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6" t="s">
        <v>163</v>
      </c>
      <c r="D12" s="242"/>
      <c r="E12" s="242"/>
      <c r="F12" s="242"/>
      <c r="G12" s="24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159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4">
        <v>3</v>
      </c>
      <c r="B13" s="235" t="s">
        <v>164</v>
      </c>
      <c r="C13" s="245" t="s">
        <v>165</v>
      </c>
      <c r="D13" s="236" t="s">
        <v>152</v>
      </c>
      <c r="E13" s="237">
        <v>1</v>
      </c>
      <c r="F13" s="238"/>
      <c r="G13" s="239">
        <f>ROUND(E13*F13,2)</f>
        <v>0</v>
      </c>
      <c r="H13" s="238"/>
      <c r="I13" s="239">
        <f>ROUND(E13*H13,2)</f>
        <v>0</v>
      </c>
      <c r="J13" s="238"/>
      <c r="K13" s="239">
        <f>ROUND(E13*J13,2)</f>
        <v>0</v>
      </c>
      <c r="L13" s="239">
        <v>15</v>
      </c>
      <c r="M13" s="239">
        <f>G13*(1+L13/100)</f>
        <v>0</v>
      </c>
      <c r="N13" s="237">
        <v>0</v>
      </c>
      <c r="O13" s="237">
        <f>ROUND(E13*N13,2)</f>
        <v>0</v>
      </c>
      <c r="P13" s="237">
        <v>0</v>
      </c>
      <c r="Q13" s="237">
        <f>ROUND(E13*P13,2)</f>
        <v>0</v>
      </c>
      <c r="R13" s="239"/>
      <c r="S13" s="239" t="s">
        <v>153</v>
      </c>
      <c r="T13" s="240" t="s">
        <v>154</v>
      </c>
      <c r="U13" s="222">
        <v>0</v>
      </c>
      <c r="V13" s="222">
        <f>ROUND(E13*U13,2)</f>
        <v>0</v>
      </c>
      <c r="W13" s="222"/>
      <c r="X13" s="222" t="s">
        <v>155</v>
      </c>
      <c r="Y13" s="222" t="s">
        <v>156</v>
      </c>
      <c r="Z13" s="212"/>
      <c r="AA13" s="212"/>
      <c r="AB13" s="212"/>
      <c r="AC13" s="212"/>
      <c r="AD13" s="212"/>
      <c r="AE13" s="212"/>
      <c r="AF13" s="212"/>
      <c r="AG13" s="212" t="s">
        <v>162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6" t="s">
        <v>166</v>
      </c>
      <c r="D14" s="242"/>
      <c r="E14" s="242"/>
      <c r="F14" s="242"/>
      <c r="G14" s="24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27" t="s">
        <v>148</v>
      </c>
      <c r="B15" s="228" t="s">
        <v>119</v>
      </c>
      <c r="C15" s="244" t="s">
        <v>28</v>
      </c>
      <c r="D15" s="229"/>
      <c r="E15" s="230"/>
      <c r="F15" s="231"/>
      <c r="G15" s="231">
        <f>SUMIF(AG16:AG24,"&lt;&gt;NOR",G16:G24)</f>
        <v>0</v>
      </c>
      <c r="H15" s="231"/>
      <c r="I15" s="231">
        <f>SUM(I16:I24)</f>
        <v>0</v>
      </c>
      <c r="J15" s="231"/>
      <c r="K15" s="231">
        <f>SUM(K16:K24)</f>
        <v>0</v>
      </c>
      <c r="L15" s="231"/>
      <c r="M15" s="231">
        <f>SUM(M16:M24)</f>
        <v>0</v>
      </c>
      <c r="N15" s="230"/>
      <c r="O15" s="230">
        <f>SUM(O16:O24)</f>
        <v>0</v>
      </c>
      <c r="P15" s="230"/>
      <c r="Q15" s="230">
        <f>SUM(Q16:Q24)</f>
        <v>0</v>
      </c>
      <c r="R15" s="231"/>
      <c r="S15" s="231"/>
      <c r="T15" s="232"/>
      <c r="U15" s="226"/>
      <c r="V15" s="226">
        <f>SUM(V16:V24)</f>
        <v>0</v>
      </c>
      <c r="W15" s="226"/>
      <c r="X15" s="226"/>
      <c r="Y15" s="226"/>
      <c r="AG15" t="s">
        <v>149</v>
      </c>
    </row>
    <row r="16" spans="1:60" outlineLevel="1" x14ac:dyDescent="0.2">
      <c r="A16" s="234">
        <v>4</v>
      </c>
      <c r="B16" s="235" t="s">
        <v>167</v>
      </c>
      <c r="C16" s="245" t="s">
        <v>168</v>
      </c>
      <c r="D16" s="236" t="s">
        <v>152</v>
      </c>
      <c r="E16" s="237">
        <v>1</v>
      </c>
      <c r="F16" s="238"/>
      <c r="G16" s="239">
        <f>ROUND(E16*F16,2)</f>
        <v>0</v>
      </c>
      <c r="H16" s="238"/>
      <c r="I16" s="239">
        <f>ROUND(E16*H16,2)</f>
        <v>0</v>
      </c>
      <c r="J16" s="238"/>
      <c r="K16" s="239">
        <f>ROUND(E16*J16,2)</f>
        <v>0</v>
      </c>
      <c r="L16" s="239">
        <v>15</v>
      </c>
      <c r="M16" s="239">
        <f>G16*(1+L16/100)</f>
        <v>0</v>
      </c>
      <c r="N16" s="237">
        <v>0</v>
      </c>
      <c r="O16" s="237">
        <f>ROUND(E16*N16,2)</f>
        <v>0</v>
      </c>
      <c r="P16" s="237">
        <v>0</v>
      </c>
      <c r="Q16" s="237">
        <f>ROUND(E16*P16,2)</f>
        <v>0</v>
      </c>
      <c r="R16" s="239"/>
      <c r="S16" s="239" t="s">
        <v>153</v>
      </c>
      <c r="T16" s="240" t="s">
        <v>154</v>
      </c>
      <c r="U16" s="222">
        <v>0</v>
      </c>
      <c r="V16" s="222">
        <f>ROUND(E16*U16,2)</f>
        <v>0</v>
      </c>
      <c r="W16" s="222"/>
      <c r="X16" s="222" t="s">
        <v>155</v>
      </c>
      <c r="Y16" s="222" t="s">
        <v>156</v>
      </c>
      <c r="Z16" s="212"/>
      <c r="AA16" s="212"/>
      <c r="AB16" s="212"/>
      <c r="AC16" s="212"/>
      <c r="AD16" s="212"/>
      <c r="AE16" s="212"/>
      <c r="AF16" s="212"/>
      <c r="AG16" s="212" t="s">
        <v>169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6" t="s">
        <v>170</v>
      </c>
      <c r="D17" s="242"/>
      <c r="E17" s="242"/>
      <c r="F17" s="242"/>
      <c r="G17" s="24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159</v>
      </c>
      <c r="AH17" s="212"/>
      <c r="AI17" s="212"/>
      <c r="AJ17" s="212"/>
      <c r="AK17" s="212"/>
      <c r="AL17" s="212"/>
      <c r="AM17" s="212"/>
      <c r="AN17" s="212"/>
      <c r="AO17" s="212"/>
      <c r="AP17" s="212"/>
      <c r="AQ17" s="212"/>
      <c r="AR17" s="212"/>
      <c r="AS17" s="212"/>
      <c r="AT17" s="212"/>
      <c r="AU17" s="212"/>
      <c r="AV17" s="212"/>
      <c r="AW17" s="212"/>
      <c r="AX17" s="212"/>
      <c r="AY17" s="212"/>
      <c r="AZ17" s="212"/>
      <c r="BA17" s="241" t="str">
        <f>C17</f>
        <v>Náklady na vyhotovení dokumentace skutečného provedení stavby a její předání objednateli v požadované formě a požadovaném počtu.</v>
      </c>
      <c r="BB17" s="212"/>
      <c r="BC17" s="212"/>
      <c r="BD17" s="212"/>
      <c r="BE17" s="212"/>
      <c r="BF17" s="212"/>
      <c r="BG17" s="212"/>
      <c r="BH17" s="212"/>
    </row>
    <row r="18" spans="1:60" outlineLevel="1" x14ac:dyDescent="0.2">
      <c r="A18" s="234">
        <v>5</v>
      </c>
      <c r="B18" s="235" t="s">
        <v>171</v>
      </c>
      <c r="C18" s="245" t="s">
        <v>172</v>
      </c>
      <c r="D18" s="236" t="s">
        <v>152</v>
      </c>
      <c r="E18" s="237">
        <v>1</v>
      </c>
      <c r="F18" s="238"/>
      <c r="G18" s="239">
        <f>ROUND(E18*F18,2)</f>
        <v>0</v>
      </c>
      <c r="H18" s="238"/>
      <c r="I18" s="239">
        <f>ROUND(E18*H18,2)</f>
        <v>0</v>
      </c>
      <c r="J18" s="238"/>
      <c r="K18" s="239">
        <f>ROUND(E18*J18,2)</f>
        <v>0</v>
      </c>
      <c r="L18" s="239">
        <v>15</v>
      </c>
      <c r="M18" s="239">
        <f>G18*(1+L18/100)</f>
        <v>0</v>
      </c>
      <c r="N18" s="237">
        <v>0</v>
      </c>
      <c r="O18" s="237">
        <f>ROUND(E18*N18,2)</f>
        <v>0</v>
      </c>
      <c r="P18" s="237">
        <v>0</v>
      </c>
      <c r="Q18" s="237">
        <f>ROUND(E18*P18,2)</f>
        <v>0</v>
      </c>
      <c r="R18" s="239"/>
      <c r="S18" s="239" t="s">
        <v>153</v>
      </c>
      <c r="T18" s="240" t="s">
        <v>154</v>
      </c>
      <c r="U18" s="222">
        <v>0</v>
      </c>
      <c r="V18" s="222">
        <f>ROUND(E18*U18,2)</f>
        <v>0</v>
      </c>
      <c r="W18" s="222"/>
      <c r="X18" s="222" t="s">
        <v>155</v>
      </c>
      <c r="Y18" s="222" t="s">
        <v>156</v>
      </c>
      <c r="Z18" s="212"/>
      <c r="AA18" s="212"/>
      <c r="AB18" s="212"/>
      <c r="AC18" s="212"/>
      <c r="AD18" s="212"/>
      <c r="AE18" s="212"/>
      <c r="AF18" s="212"/>
      <c r="AG18" s="212" t="s">
        <v>169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6" t="s">
        <v>173</v>
      </c>
      <c r="D19" s="242"/>
      <c r="E19" s="242"/>
      <c r="F19" s="242"/>
      <c r="G19" s="24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159</v>
      </c>
      <c r="AH19" s="212"/>
      <c r="AI19" s="212"/>
      <c r="AJ19" s="212"/>
      <c r="AK19" s="212"/>
      <c r="AL19" s="212"/>
      <c r="AM19" s="212"/>
      <c r="AN19" s="212"/>
      <c r="AO19" s="212"/>
      <c r="AP19" s="212"/>
      <c r="AQ19" s="212"/>
      <c r="AR19" s="212"/>
      <c r="AS19" s="212"/>
      <c r="AT19" s="212"/>
      <c r="AU19" s="212"/>
      <c r="AV19" s="212"/>
      <c r="AW19" s="212"/>
      <c r="AX19" s="212"/>
      <c r="AY19" s="212"/>
      <c r="AZ19" s="212"/>
      <c r="BA19" s="241" t="str">
        <f>C19</f>
        <v>Náklady na provedení skutečného zaměření stavby v rozsahu nezbytném pro zápis změny do katastru nemovitostí.</v>
      </c>
      <c r="BB19" s="212"/>
      <c r="BC19" s="212"/>
      <c r="BD19" s="212"/>
      <c r="BE19" s="212"/>
      <c r="BF19" s="212"/>
      <c r="BG19" s="212"/>
      <c r="BH19" s="212"/>
    </row>
    <row r="20" spans="1:60" outlineLevel="1" x14ac:dyDescent="0.2">
      <c r="A20" s="234">
        <v>6</v>
      </c>
      <c r="B20" s="235" t="s">
        <v>174</v>
      </c>
      <c r="C20" s="245" t="s">
        <v>175</v>
      </c>
      <c r="D20" s="236" t="s">
        <v>152</v>
      </c>
      <c r="E20" s="237">
        <v>1</v>
      </c>
      <c r="F20" s="238"/>
      <c r="G20" s="239">
        <f>ROUND(E20*F20,2)</f>
        <v>0</v>
      </c>
      <c r="H20" s="238"/>
      <c r="I20" s="239">
        <f>ROUND(E20*H20,2)</f>
        <v>0</v>
      </c>
      <c r="J20" s="238"/>
      <c r="K20" s="239">
        <f>ROUND(E20*J20,2)</f>
        <v>0</v>
      </c>
      <c r="L20" s="239">
        <v>15</v>
      </c>
      <c r="M20" s="239">
        <f>G20*(1+L20/100)</f>
        <v>0</v>
      </c>
      <c r="N20" s="237">
        <v>0</v>
      </c>
      <c r="O20" s="237">
        <f>ROUND(E20*N20,2)</f>
        <v>0</v>
      </c>
      <c r="P20" s="237">
        <v>0</v>
      </c>
      <c r="Q20" s="237">
        <f>ROUND(E20*P20,2)</f>
        <v>0</v>
      </c>
      <c r="R20" s="239"/>
      <c r="S20" s="239" t="s">
        <v>153</v>
      </c>
      <c r="T20" s="240" t="s">
        <v>154</v>
      </c>
      <c r="U20" s="222">
        <v>0</v>
      </c>
      <c r="V20" s="222">
        <f>ROUND(E20*U20,2)</f>
        <v>0</v>
      </c>
      <c r="W20" s="222"/>
      <c r="X20" s="222" t="s">
        <v>155</v>
      </c>
      <c r="Y20" s="222" t="s">
        <v>156</v>
      </c>
      <c r="Z20" s="212"/>
      <c r="AA20" s="212"/>
      <c r="AB20" s="212"/>
      <c r="AC20" s="212"/>
      <c r="AD20" s="212"/>
      <c r="AE20" s="212"/>
      <c r="AF20" s="212"/>
      <c r="AG20" s="212" t="s">
        <v>176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2" x14ac:dyDescent="0.2">
      <c r="A21" s="219"/>
      <c r="B21" s="220"/>
      <c r="C21" s="246" t="s">
        <v>177</v>
      </c>
      <c r="D21" s="242"/>
      <c r="E21" s="242"/>
      <c r="F21" s="242"/>
      <c r="G21" s="24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159</v>
      </c>
      <c r="AH21" s="212"/>
      <c r="AI21" s="212"/>
      <c r="AJ21" s="212"/>
      <c r="AK21" s="212"/>
      <c r="AL21" s="212"/>
      <c r="AM21" s="212"/>
      <c r="AN21" s="212"/>
      <c r="AO21" s="212"/>
      <c r="AP21" s="212"/>
      <c r="AQ21" s="212"/>
      <c r="AR21" s="212"/>
      <c r="AS21" s="212"/>
      <c r="AT21" s="212"/>
      <c r="AU21" s="212"/>
      <c r="AV21" s="212"/>
      <c r="AW21" s="212"/>
      <c r="AX21" s="212"/>
      <c r="AY21" s="212"/>
      <c r="AZ21" s="212"/>
      <c r="BA21" s="241" t="str">
        <f>C21</f>
        <v>Náklady a poplatky spojené s užíváním veřejných ploch a prostranství, pokud jsou stavebními pracemi nebo souvisejícími činnostmi dotčeny, a to včetně užívání ploch v souvislosti s uložením stavebního materiálu nebo stavebního odpadu.</v>
      </c>
      <c r="BB21" s="212"/>
      <c r="BC21" s="212"/>
      <c r="BD21" s="212"/>
      <c r="BE21" s="212"/>
      <c r="BF21" s="212"/>
      <c r="BG21" s="212"/>
      <c r="BH21" s="212"/>
    </row>
    <row r="22" spans="1:60" outlineLevel="1" x14ac:dyDescent="0.2">
      <c r="A22" s="234">
        <v>7</v>
      </c>
      <c r="B22" s="235" t="s">
        <v>178</v>
      </c>
      <c r="C22" s="245" t="s">
        <v>179</v>
      </c>
      <c r="D22" s="236" t="s">
        <v>152</v>
      </c>
      <c r="E22" s="237">
        <v>1</v>
      </c>
      <c r="F22" s="238"/>
      <c r="G22" s="239">
        <f>ROUND(E22*F22,2)</f>
        <v>0</v>
      </c>
      <c r="H22" s="238"/>
      <c r="I22" s="239">
        <f>ROUND(E22*H22,2)</f>
        <v>0</v>
      </c>
      <c r="J22" s="238"/>
      <c r="K22" s="239">
        <f>ROUND(E22*J22,2)</f>
        <v>0</v>
      </c>
      <c r="L22" s="239">
        <v>15</v>
      </c>
      <c r="M22" s="239">
        <f>G22*(1+L22/100)</f>
        <v>0</v>
      </c>
      <c r="N22" s="237">
        <v>0</v>
      </c>
      <c r="O22" s="237">
        <f>ROUND(E22*N22,2)</f>
        <v>0</v>
      </c>
      <c r="P22" s="237">
        <v>0</v>
      </c>
      <c r="Q22" s="237">
        <f>ROUND(E22*P22,2)</f>
        <v>0</v>
      </c>
      <c r="R22" s="239"/>
      <c r="S22" s="239" t="s">
        <v>153</v>
      </c>
      <c r="T22" s="240" t="s">
        <v>154</v>
      </c>
      <c r="U22" s="222">
        <v>0</v>
      </c>
      <c r="V22" s="222">
        <f>ROUND(E22*U22,2)</f>
        <v>0</v>
      </c>
      <c r="W22" s="222"/>
      <c r="X22" s="222" t="s">
        <v>155</v>
      </c>
      <c r="Y22" s="222" t="s">
        <v>156</v>
      </c>
      <c r="Z22" s="212"/>
      <c r="AA22" s="212"/>
      <c r="AB22" s="212"/>
      <c r="AC22" s="212"/>
      <c r="AD22" s="212"/>
      <c r="AE22" s="212"/>
      <c r="AF22" s="212"/>
      <c r="AG22" s="212" t="s">
        <v>176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2" x14ac:dyDescent="0.2">
      <c r="A23" s="219"/>
      <c r="B23" s="220"/>
      <c r="C23" s="246" t="s">
        <v>180</v>
      </c>
      <c r="D23" s="242"/>
      <c r="E23" s="242"/>
      <c r="F23" s="242"/>
      <c r="G23" s="24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159</v>
      </c>
      <c r="AH23" s="212"/>
      <c r="AI23" s="212"/>
      <c r="AJ23" s="212"/>
      <c r="AK23" s="212"/>
      <c r="AL23" s="212"/>
      <c r="AM23" s="212"/>
      <c r="AN23" s="212"/>
      <c r="AO23" s="212"/>
      <c r="AP23" s="212"/>
      <c r="AQ23" s="212"/>
      <c r="AR23" s="212"/>
      <c r="AS23" s="212"/>
      <c r="AT23" s="212"/>
      <c r="AU23" s="212"/>
      <c r="AV23" s="212"/>
      <c r="AW23" s="212"/>
      <c r="AX23" s="212"/>
      <c r="AY23" s="212"/>
      <c r="AZ23" s="212"/>
      <c r="BA23" s="241" t="str">
        <f>C23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3" s="212"/>
      <c r="BC23" s="212"/>
      <c r="BD23" s="212"/>
      <c r="BE23" s="212"/>
      <c r="BF23" s="212"/>
      <c r="BG23" s="212"/>
      <c r="BH23" s="212"/>
    </row>
    <row r="24" spans="1:60" ht="22.5" outlineLevel="3" x14ac:dyDescent="0.2">
      <c r="A24" s="219"/>
      <c r="B24" s="220"/>
      <c r="C24" s="247" t="s">
        <v>181</v>
      </c>
      <c r="D24" s="243"/>
      <c r="E24" s="243"/>
      <c r="F24" s="243"/>
      <c r="G24" s="243"/>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159</v>
      </c>
      <c r="AH24" s="212"/>
      <c r="AI24" s="212"/>
      <c r="AJ24" s="212"/>
      <c r="AK24" s="212"/>
      <c r="AL24" s="212"/>
      <c r="AM24" s="212"/>
      <c r="AN24" s="212"/>
      <c r="AO24" s="212"/>
      <c r="AP24" s="212"/>
      <c r="AQ24" s="212"/>
      <c r="AR24" s="212"/>
      <c r="AS24" s="212"/>
      <c r="AT24" s="212"/>
      <c r="AU24" s="212"/>
      <c r="AV24" s="212"/>
      <c r="AW24" s="212"/>
      <c r="AX24" s="212"/>
      <c r="AY24" s="212"/>
      <c r="AZ24" s="212"/>
      <c r="BA24" s="241" t="str">
        <f>C24</f>
        <v>Položka obsahuje zabezpeční otvoru do průjezdu v době repase dřevěných stávající vrat. Zabezpečení např. OSB deskami včetně  M+D 1 kusu dveří na zámek .</v>
      </c>
      <c r="BB24" s="212"/>
      <c r="BC24" s="212"/>
      <c r="BD24" s="212"/>
      <c r="BE24" s="212"/>
      <c r="BF24" s="212"/>
      <c r="BG24" s="212"/>
      <c r="BH24" s="212"/>
    </row>
    <row r="25" spans="1:60" x14ac:dyDescent="0.2">
      <c r="A25" s="3"/>
      <c r="B25" s="4"/>
      <c r="C25" s="248"/>
      <c r="D25" s="6"/>
      <c r="E25" s="3"/>
      <c r="F25" s="3"/>
      <c r="G25" s="3"/>
      <c r="H25" s="3"/>
      <c r="I25" s="3"/>
      <c r="J25" s="3"/>
      <c r="K25" s="3"/>
      <c r="L25" s="3"/>
      <c r="M25" s="3"/>
      <c r="N25" s="3"/>
      <c r="O25" s="3"/>
      <c r="P25" s="3"/>
      <c r="Q25" s="3"/>
      <c r="R25" s="3"/>
      <c r="S25" s="3"/>
      <c r="T25" s="3"/>
      <c r="U25" s="3"/>
      <c r="V25" s="3"/>
      <c r="W25" s="3"/>
      <c r="X25" s="3"/>
      <c r="Y25" s="3"/>
      <c r="AE25">
        <v>15</v>
      </c>
      <c r="AF25">
        <v>21</v>
      </c>
      <c r="AG25" t="s">
        <v>134</v>
      </c>
    </row>
    <row r="26" spans="1:60" x14ac:dyDescent="0.2">
      <c r="A26" s="215"/>
      <c r="B26" s="216" t="s">
        <v>29</v>
      </c>
      <c r="C26" s="249"/>
      <c r="D26" s="217"/>
      <c r="E26" s="218"/>
      <c r="F26" s="218"/>
      <c r="G26" s="233">
        <f>G8+G15</f>
        <v>0</v>
      </c>
      <c r="H26" s="3"/>
      <c r="I26" s="3"/>
      <c r="J26" s="3"/>
      <c r="K26" s="3"/>
      <c r="L26" s="3"/>
      <c r="M26" s="3"/>
      <c r="N26" s="3"/>
      <c r="O26" s="3"/>
      <c r="P26" s="3"/>
      <c r="Q26" s="3"/>
      <c r="R26" s="3"/>
      <c r="S26" s="3"/>
      <c r="T26" s="3"/>
      <c r="U26" s="3"/>
      <c r="V26" s="3"/>
      <c r="W26" s="3"/>
      <c r="X26" s="3"/>
      <c r="Y26" s="3"/>
      <c r="AE26">
        <f>SUMIF(L7:L24,AE25,G7:G24)</f>
        <v>0</v>
      </c>
      <c r="AF26">
        <f>SUMIF(L7:L24,AF25,G7:G24)</f>
        <v>0</v>
      </c>
      <c r="AG26" t="s">
        <v>182</v>
      </c>
    </row>
    <row r="27" spans="1:60" x14ac:dyDescent="0.2">
      <c r="C27" s="250"/>
      <c r="D27" s="10"/>
      <c r="AG27" t="s">
        <v>183</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C54" sheet="1" formatRows="0"/>
  <mergeCells count="12">
    <mergeCell ref="C14:G14"/>
    <mergeCell ref="C17:G17"/>
    <mergeCell ref="C19:G19"/>
    <mergeCell ref="C21:G21"/>
    <mergeCell ref="C23:G23"/>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184</v>
      </c>
      <c r="B1" s="197"/>
      <c r="C1" s="197"/>
      <c r="D1" s="197"/>
      <c r="E1" s="197"/>
      <c r="F1" s="197"/>
      <c r="G1" s="197"/>
      <c r="AG1" t="s">
        <v>121</v>
      </c>
    </row>
    <row r="2" spans="1:60" ht="24.95" customHeight="1" x14ac:dyDescent="0.2">
      <c r="A2" s="198" t="s">
        <v>7</v>
      </c>
      <c r="B2" s="49" t="s">
        <v>43</v>
      </c>
      <c r="C2" s="201" t="s">
        <v>44</v>
      </c>
      <c r="D2" s="199"/>
      <c r="E2" s="199"/>
      <c r="F2" s="199"/>
      <c r="G2" s="200"/>
      <c r="AG2" t="s">
        <v>122</v>
      </c>
    </row>
    <row r="3" spans="1:60" ht="24.95" customHeight="1" x14ac:dyDescent="0.2">
      <c r="A3" s="198" t="s">
        <v>8</v>
      </c>
      <c r="B3" s="49" t="s">
        <v>55</v>
      </c>
      <c r="C3" s="201" t="s">
        <v>56</v>
      </c>
      <c r="D3" s="199"/>
      <c r="E3" s="199"/>
      <c r="F3" s="199"/>
      <c r="G3" s="200"/>
      <c r="AC3" s="176" t="s">
        <v>122</v>
      </c>
      <c r="AG3" t="s">
        <v>124</v>
      </c>
    </row>
    <row r="4" spans="1:60" ht="24.95" customHeight="1" x14ac:dyDescent="0.2">
      <c r="A4" s="202" t="s">
        <v>9</v>
      </c>
      <c r="B4" s="203" t="s">
        <v>57</v>
      </c>
      <c r="C4" s="204" t="s">
        <v>58</v>
      </c>
      <c r="D4" s="205"/>
      <c r="E4" s="205"/>
      <c r="F4" s="205"/>
      <c r="G4" s="206"/>
      <c r="AG4" t="s">
        <v>125</v>
      </c>
    </row>
    <row r="5" spans="1:60" x14ac:dyDescent="0.2">
      <c r="D5" s="10"/>
    </row>
    <row r="6" spans="1:60" ht="38.25" x14ac:dyDescent="0.2">
      <c r="A6" s="208" t="s">
        <v>126</v>
      </c>
      <c r="B6" s="210" t="s">
        <v>127</v>
      </c>
      <c r="C6" s="210" t="s">
        <v>128</v>
      </c>
      <c r="D6" s="209" t="s">
        <v>129</v>
      </c>
      <c r="E6" s="208" t="s">
        <v>130</v>
      </c>
      <c r="F6" s="207" t="s">
        <v>131</v>
      </c>
      <c r="G6" s="208" t="s">
        <v>29</v>
      </c>
      <c r="H6" s="211" t="s">
        <v>30</v>
      </c>
      <c r="I6" s="211" t="s">
        <v>132</v>
      </c>
      <c r="J6" s="211" t="s">
        <v>31</v>
      </c>
      <c r="K6" s="211" t="s">
        <v>133</v>
      </c>
      <c r="L6" s="211" t="s">
        <v>134</v>
      </c>
      <c r="M6" s="211" t="s">
        <v>135</v>
      </c>
      <c r="N6" s="211" t="s">
        <v>136</v>
      </c>
      <c r="O6" s="211" t="s">
        <v>137</v>
      </c>
      <c r="P6" s="211" t="s">
        <v>138</v>
      </c>
      <c r="Q6" s="211" t="s">
        <v>139</v>
      </c>
      <c r="R6" s="211" t="s">
        <v>140</v>
      </c>
      <c r="S6" s="211" t="s">
        <v>141</v>
      </c>
      <c r="T6" s="211" t="s">
        <v>142</v>
      </c>
      <c r="U6" s="211" t="s">
        <v>143</v>
      </c>
      <c r="V6" s="211" t="s">
        <v>144</v>
      </c>
      <c r="W6" s="211" t="s">
        <v>145</v>
      </c>
      <c r="X6" s="211" t="s">
        <v>146</v>
      </c>
      <c r="Y6" s="211" t="s">
        <v>147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148</v>
      </c>
      <c r="B8" s="228" t="s">
        <v>74</v>
      </c>
      <c r="C8" s="244" t="s">
        <v>75</v>
      </c>
      <c r="D8" s="229"/>
      <c r="E8" s="230"/>
      <c r="F8" s="231"/>
      <c r="G8" s="231">
        <f>SUMIF(AG9:AG11,"&lt;&gt;NOR",G9:G11)</f>
        <v>0</v>
      </c>
      <c r="H8" s="231"/>
      <c r="I8" s="231">
        <f>SUM(I9:I11)</f>
        <v>0</v>
      </c>
      <c r="J8" s="231"/>
      <c r="K8" s="231">
        <f>SUM(K9:K11)</f>
        <v>0</v>
      </c>
      <c r="L8" s="231"/>
      <c r="M8" s="231">
        <f>SUM(M9:M11)</f>
        <v>0</v>
      </c>
      <c r="N8" s="230"/>
      <c r="O8" s="230">
        <f>SUM(O9:O11)</f>
        <v>0</v>
      </c>
      <c r="P8" s="230"/>
      <c r="Q8" s="230">
        <f>SUM(Q9:Q11)</f>
        <v>0</v>
      </c>
      <c r="R8" s="231"/>
      <c r="S8" s="231"/>
      <c r="T8" s="232"/>
      <c r="U8" s="226"/>
      <c r="V8" s="226">
        <f>SUM(V9:V11)</f>
        <v>0.33</v>
      </c>
      <c r="W8" s="226"/>
      <c r="X8" s="226"/>
      <c r="Y8" s="226"/>
      <c r="AG8" t="s">
        <v>149</v>
      </c>
    </row>
    <row r="9" spans="1:60" ht="22.5" outlineLevel="1" x14ac:dyDescent="0.2">
      <c r="A9" s="234">
        <v>1</v>
      </c>
      <c r="B9" s="235" t="s">
        <v>185</v>
      </c>
      <c r="C9" s="245" t="s">
        <v>186</v>
      </c>
      <c r="D9" s="236" t="s">
        <v>187</v>
      </c>
      <c r="E9" s="237">
        <v>2.569</v>
      </c>
      <c r="F9" s="238"/>
      <c r="G9" s="239">
        <f>ROUND(E9*F9,2)</f>
        <v>0</v>
      </c>
      <c r="H9" s="238"/>
      <c r="I9" s="239">
        <f>ROUND(E9*H9,2)</f>
        <v>0</v>
      </c>
      <c r="J9" s="238"/>
      <c r="K9" s="239">
        <f>ROUND(E9*J9,2)</f>
        <v>0</v>
      </c>
      <c r="L9" s="239">
        <v>15</v>
      </c>
      <c r="M9" s="239">
        <f>G9*(1+L9/100)</f>
        <v>0</v>
      </c>
      <c r="N9" s="237">
        <v>0</v>
      </c>
      <c r="O9" s="237">
        <f>ROUND(E9*N9,2)</f>
        <v>0</v>
      </c>
      <c r="P9" s="237">
        <v>0</v>
      </c>
      <c r="Q9" s="237">
        <f>ROUND(E9*P9,2)</f>
        <v>0</v>
      </c>
      <c r="R9" s="239" t="s">
        <v>188</v>
      </c>
      <c r="S9" s="239" t="s">
        <v>153</v>
      </c>
      <c r="T9" s="240" t="s">
        <v>153</v>
      </c>
      <c r="U9" s="222">
        <v>0.13</v>
      </c>
      <c r="V9" s="222">
        <f>ROUND(E9*U9,2)</f>
        <v>0.33</v>
      </c>
      <c r="W9" s="222"/>
      <c r="X9" s="222" t="s">
        <v>189</v>
      </c>
      <c r="Y9" s="222" t="s">
        <v>156</v>
      </c>
      <c r="Z9" s="212"/>
      <c r="AA9" s="212"/>
      <c r="AB9" s="212"/>
      <c r="AC9" s="212"/>
      <c r="AD9" s="212"/>
      <c r="AE9" s="212"/>
      <c r="AF9" s="212"/>
      <c r="AG9" s="212" t="s">
        <v>190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3" t="s">
        <v>191</v>
      </c>
      <c r="D10" s="255"/>
      <c r="E10" s="255"/>
      <c r="F10" s="255"/>
      <c r="G10" s="255"/>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64" t="s">
        <v>193</v>
      </c>
      <c r="D11" s="251"/>
      <c r="E11" s="252">
        <v>2.569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194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7" t="s">
        <v>148</v>
      </c>
      <c r="B12" s="228" t="s">
        <v>59</v>
      </c>
      <c r="C12" s="244" t="s">
        <v>76</v>
      </c>
      <c r="D12" s="229"/>
      <c r="E12" s="230"/>
      <c r="F12" s="231"/>
      <c r="G12" s="231">
        <f>SUMIF(AG13:AG25,"&lt;&gt;NOR",G13:G25)</f>
        <v>0</v>
      </c>
      <c r="H12" s="231"/>
      <c r="I12" s="231">
        <f>SUM(I13:I25)</f>
        <v>0</v>
      </c>
      <c r="J12" s="231"/>
      <c r="K12" s="231">
        <f>SUM(K13:K25)</f>
        <v>0</v>
      </c>
      <c r="L12" s="231"/>
      <c r="M12" s="231">
        <f>SUM(M13:M25)</f>
        <v>0</v>
      </c>
      <c r="N12" s="230"/>
      <c r="O12" s="230">
        <f>SUM(O13:O25)</f>
        <v>0.30000000000000004</v>
      </c>
      <c r="P12" s="230"/>
      <c r="Q12" s="230">
        <f>SUM(Q13:Q25)</f>
        <v>0</v>
      </c>
      <c r="R12" s="231"/>
      <c r="S12" s="231"/>
      <c r="T12" s="232"/>
      <c r="U12" s="226"/>
      <c r="V12" s="226">
        <f>SUM(V13:V25)</f>
        <v>0.82</v>
      </c>
      <c r="W12" s="226"/>
      <c r="X12" s="226"/>
      <c r="Y12" s="226"/>
      <c r="AG12" t="s">
        <v>149</v>
      </c>
    </row>
    <row r="13" spans="1:60" outlineLevel="1" x14ac:dyDescent="0.2">
      <c r="A13" s="234">
        <v>2</v>
      </c>
      <c r="B13" s="235" t="s">
        <v>195</v>
      </c>
      <c r="C13" s="245" t="s">
        <v>196</v>
      </c>
      <c r="D13" s="236" t="s">
        <v>197</v>
      </c>
      <c r="E13" s="237">
        <v>0.1104</v>
      </c>
      <c r="F13" s="238"/>
      <c r="G13" s="239">
        <f>ROUND(E13*F13,2)</f>
        <v>0</v>
      </c>
      <c r="H13" s="238"/>
      <c r="I13" s="239">
        <f>ROUND(E13*H13,2)</f>
        <v>0</v>
      </c>
      <c r="J13" s="238"/>
      <c r="K13" s="239">
        <f>ROUND(E13*J13,2)</f>
        <v>0</v>
      </c>
      <c r="L13" s="239">
        <v>15</v>
      </c>
      <c r="M13" s="239">
        <f>G13*(1+L13/100)</f>
        <v>0</v>
      </c>
      <c r="N13" s="237">
        <v>2.5249999999999999</v>
      </c>
      <c r="O13" s="237">
        <f>ROUND(E13*N13,2)</f>
        <v>0.28000000000000003</v>
      </c>
      <c r="P13" s="237">
        <v>0</v>
      </c>
      <c r="Q13" s="237">
        <f>ROUND(E13*P13,2)</f>
        <v>0</v>
      </c>
      <c r="R13" s="239" t="s">
        <v>198</v>
      </c>
      <c r="S13" s="239" t="s">
        <v>153</v>
      </c>
      <c r="T13" s="240" t="s">
        <v>153</v>
      </c>
      <c r="U13" s="222">
        <v>0.47699999999999998</v>
      </c>
      <c r="V13" s="222">
        <f>ROUND(E13*U13,2)</f>
        <v>0.05</v>
      </c>
      <c r="W13" s="222"/>
      <c r="X13" s="222" t="s">
        <v>189</v>
      </c>
      <c r="Y13" s="222" t="s">
        <v>156</v>
      </c>
      <c r="Z13" s="212"/>
      <c r="AA13" s="212"/>
      <c r="AB13" s="212"/>
      <c r="AC13" s="212"/>
      <c r="AD13" s="212"/>
      <c r="AE13" s="212"/>
      <c r="AF13" s="212"/>
      <c r="AG13" s="212" t="s">
        <v>190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3" t="s">
        <v>199</v>
      </c>
      <c r="D14" s="255"/>
      <c r="E14" s="255"/>
      <c r="F14" s="255"/>
      <c r="G14" s="255"/>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192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200</v>
      </c>
      <c r="D15" s="251"/>
      <c r="E15" s="252">
        <v>0.1104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194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4">
        <v>3</v>
      </c>
      <c r="B16" s="235" t="s">
        <v>201</v>
      </c>
      <c r="C16" s="245" t="s">
        <v>202</v>
      </c>
      <c r="D16" s="236" t="s">
        <v>203</v>
      </c>
      <c r="E16" s="237">
        <v>1.363E-2</v>
      </c>
      <c r="F16" s="238"/>
      <c r="G16" s="239">
        <f>ROUND(E16*F16,2)</f>
        <v>0</v>
      </c>
      <c r="H16" s="238"/>
      <c r="I16" s="239">
        <f>ROUND(E16*H16,2)</f>
        <v>0</v>
      </c>
      <c r="J16" s="238"/>
      <c r="K16" s="239">
        <f>ROUND(E16*J16,2)</f>
        <v>0</v>
      </c>
      <c r="L16" s="239">
        <v>15</v>
      </c>
      <c r="M16" s="239">
        <f>G16*(1+L16/100)</f>
        <v>0</v>
      </c>
      <c r="N16" s="237">
        <v>1.0543899999999999</v>
      </c>
      <c r="O16" s="237">
        <f>ROUND(E16*N16,2)</f>
        <v>0.01</v>
      </c>
      <c r="P16" s="237">
        <v>0</v>
      </c>
      <c r="Q16" s="237">
        <f>ROUND(E16*P16,2)</f>
        <v>0</v>
      </c>
      <c r="R16" s="239" t="s">
        <v>198</v>
      </c>
      <c r="S16" s="239" t="s">
        <v>153</v>
      </c>
      <c r="T16" s="240" t="s">
        <v>153</v>
      </c>
      <c r="U16" s="222">
        <v>15.231</v>
      </c>
      <c r="V16" s="222">
        <f>ROUND(E16*U16,2)</f>
        <v>0.21</v>
      </c>
      <c r="W16" s="222"/>
      <c r="X16" s="222" t="s">
        <v>189</v>
      </c>
      <c r="Y16" s="222" t="s">
        <v>156</v>
      </c>
      <c r="Z16" s="212"/>
      <c r="AA16" s="212"/>
      <c r="AB16" s="212"/>
      <c r="AC16" s="212"/>
      <c r="AD16" s="212"/>
      <c r="AE16" s="212"/>
      <c r="AF16" s="212"/>
      <c r="AG16" s="212" t="s">
        <v>190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3" t="s">
        <v>204</v>
      </c>
      <c r="D17" s="255"/>
      <c r="E17" s="255"/>
      <c r="F17" s="255"/>
      <c r="G17" s="255"/>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192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4" t="s">
        <v>205</v>
      </c>
      <c r="D18" s="251"/>
      <c r="E18" s="252">
        <v>1.363E-2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194</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4">
        <v>4</v>
      </c>
      <c r="B19" s="235" t="s">
        <v>206</v>
      </c>
      <c r="C19" s="245" t="s">
        <v>207</v>
      </c>
      <c r="D19" s="236" t="s">
        <v>187</v>
      </c>
      <c r="E19" s="237">
        <v>0.2944</v>
      </c>
      <c r="F19" s="238"/>
      <c r="G19" s="239">
        <f>ROUND(E19*F19,2)</f>
        <v>0</v>
      </c>
      <c r="H19" s="238"/>
      <c r="I19" s="239">
        <f>ROUND(E19*H19,2)</f>
        <v>0</v>
      </c>
      <c r="J19" s="238"/>
      <c r="K19" s="239">
        <f>ROUND(E19*J19,2)</f>
        <v>0</v>
      </c>
      <c r="L19" s="239">
        <v>15</v>
      </c>
      <c r="M19" s="239">
        <f>G19*(1+L19/100)</f>
        <v>0</v>
      </c>
      <c r="N19" s="237">
        <v>3.9199999999999999E-2</v>
      </c>
      <c r="O19" s="237">
        <f>ROUND(E19*N19,2)</f>
        <v>0.01</v>
      </c>
      <c r="P19" s="237">
        <v>0</v>
      </c>
      <c r="Q19" s="237">
        <f>ROUND(E19*P19,2)</f>
        <v>0</v>
      </c>
      <c r="R19" s="239" t="s">
        <v>198</v>
      </c>
      <c r="S19" s="239" t="s">
        <v>153</v>
      </c>
      <c r="T19" s="240" t="s">
        <v>153</v>
      </c>
      <c r="U19" s="222">
        <v>1.6</v>
      </c>
      <c r="V19" s="222">
        <f>ROUND(E19*U19,2)</f>
        <v>0.47</v>
      </c>
      <c r="W19" s="222"/>
      <c r="X19" s="222" t="s">
        <v>189</v>
      </c>
      <c r="Y19" s="222" t="s">
        <v>156</v>
      </c>
      <c r="Z19" s="212"/>
      <c r="AA19" s="212"/>
      <c r="AB19" s="212"/>
      <c r="AC19" s="212"/>
      <c r="AD19" s="212"/>
      <c r="AE19" s="212"/>
      <c r="AF19" s="212"/>
      <c r="AG19" s="212" t="s">
        <v>190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63" t="s">
        <v>208</v>
      </c>
      <c r="D20" s="255"/>
      <c r="E20" s="255"/>
      <c r="F20" s="255"/>
      <c r="G20" s="255"/>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192</v>
      </c>
      <c r="AH20" s="212"/>
      <c r="AI20" s="212"/>
      <c r="AJ20" s="212"/>
      <c r="AK20" s="212"/>
      <c r="AL20" s="212"/>
      <c r="AM20" s="212"/>
      <c r="AN20" s="212"/>
      <c r="AO20" s="212"/>
      <c r="AP20" s="212"/>
      <c r="AQ20" s="212"/>
      <c r="AR20" s="212"/>
      <c r="AS20" s="212"/>
      <c r="AT20" s="212"/>
      <c r="AU20" s="212"/>
      <c r="AV20" s="212"/>
      <c r="AW20" s="212"/>
      <c r="AX20" s="212"/>
      <c r="AY20" s="212"/>
      <c r="AZ20" s="212"/>
      <c r="BA20" s="241" t="str">
        <f>C20</f>
        <v>svislé nebo šikmé (odkloněné) , půdorysně přímé nebo zalomené, stěn základových desek ve volných nebo zapažených jámách, rýhách, šachtách, včetně případných vzpěr,</v>
      </c>
      <c r="BB20" s="212"/>
      <c r="BC20" s="212"/>
      <c r="BD20" s="212"/>
      <c r="BE20" s="212"/>
      <c r="BF20" s="212"/>
      <c r="BG20" s="212"/>
      <c r="BH20" s="212"/>
    </row>
    <row r="21" spans="1:60" outlineLevel="2" x14ac:dyDescent="0.2">
      <c r="A21" s="219"/>
      <c r="B21" s="220"/>
      <c r="C21" s="264" t="s">
        <v>209</v>
      </c>
      <c r="D21" s="251"/>
      <c r="E21" s="252">
        <v>0.2944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194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4">
        <v>5</v>
      </c>
      <c r="B22" s="235" t="s">
        <v>210</v>
      </c>
      <c r="C22" s="245" t="s">
        <v>211</v>
      </c>
      <c r="D22" s="236" t="s">
        <v>187</v>
      </c>
      <c r="E22" s="237">
        <v>0.2944</v>
      </c>
      <c r="F22" s="238"/>
      <c r="G22" s="239">
        <f>ROUND(E22*F22,2)</f>
        <v>0</v>
      </c>
      <c r="H22" s="238"/>
      <c r="I22" s="239">
        <f>ROUND(E22*H22,2)</f>
        <v>0</v>
      </c>
      <c r="J22" s="238"/>
      <c r="K22" s="239">
        <f>ROUND(E22*J22,2)</f>
        <v>0</v>
      </c>
      <c r="L22" s="239">
        <v>15</v>
      </c>
      <c r="M22" s="239">
        <f>G22*(1+L22/100)</f>
        <v>0</v>
      </c>
      <c r="N22" s="237">
        <v>0</v>
      </c>
      <c r="O22" s="237">
        <f>ROUND(E22*N22,2)</f>
        <v>0</v>
      </c>
      <c r="P22" s="237">
        <v>0</v>
      </c>
      <c r="Q22" s="237">
        <f>ROUND(E22*P22,2)</f>
        <v>0</v>
      </c>
      <c r="R22" s="239" t="s">
        <v>198</v>
      </c>
      <c r="S22" s="239" t="s">
        <v>153</v>
      </c>
      <c r="T22" s="240" t="s">
        <v>153</v>
      </c>
      <c r="U22" s="222">
        <v>0.32</v>
      </c>
      <c r="V22" s="222">
        <f>ROUND(E22*U22,2)</f>
        <v>0.09</v>
      </c>
      <c r="W22" s="222"/>
      <c r="X22" s="222" t="s">
        <v>189</v>
      </c>
      <c r="Y22" s="222" t="s">
        <v>156</v>
      </c>
      <c r="Z22" s="212"/>
      <c r="AA22" s="212"/>
      <c r="AB22" s="212"/>
      <c r="AC22" s="212"/>
      <c r="AD22" s="212"/>
      <c r="AE22" s="212"/>
      <c r="AF22" s="212"/>
      <c r="AG22" s="212" t="s">
        <v>190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63" t="s">
        <v>208</v>
      </c>
      <c r="D23" s="255"/>
      <c r="E23" s="255"/>
      <c r="F23" s="255"/>
      <c r="G23" s="255"/>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192</v>
      </c>
      <c r="AH23" s="212"/>
      <c r="AI23" s="212"/>
      <c r="AJ23" s="212"/>
      <c r="AK23" s="212"/>
      <c r="AL23" s="212"/>
      <c r="AM23" s="212"/>
      <c r="AN23" s="212"/>
      <c r="AO23" s="212"/>
      <c r="AP23" s="212"/>
      <c r="AQ23" s="212"/>
      <c r="AR23" s="212"/>
      <c r="AS23" s="212"/>
      <c r="AT23" s="212"/>
      <c r="AU23" s="212"/>
      <c r="AV23" s="212"/>
      <c r="AW23" s="212"/>
      <c r="AX23" s="212"/>
      <c r="AY23" s="212"/>
      <c r="AZ23" s="212"/>
      <c r="BA23" s="241" t="str">
        <f>C23</f>
        <v>svislé nebo šikmé (odkloněné) , půdorysně přímé nebo zalomené, stěn základových desek ve volných nebo zapažených jámách, rýhách, šachtách, včetně případných vzpěr,</v>
      </c>
      <c r="BB23" s="212"/>
      <c r="BC23" s="212"/>
      <c r="BD23" s="212"/>
      <c r="BE23" s="212"/>
      <c r="BF23" s="212"/>
      <c r="BG23" s="212"/>
      <c r="BH23" s="212"/>
    </row>
    <row r="24" spans="1:60" outlineLevel="2" x14ac:dyDescent="0.2">
      <c r="A24" s="219"/>
      <c r="B24" s="220"/>
      <c r="C24" s="247" t="s">
        <v>212</v>
      </c>
      <c r="D24" s="243"/>
      <c r="E24" s="243"/>
      <c r="F24" s="243"/>
      <c r="G24" s="243"/>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159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213</v>
      </c>
      <c r="D25" s="251"/>
      <c r="E25" s="252">
        <v>0.2944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194</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7" t="s">
        <v>148</v>
      </c>
      <c r="B26" s="228" t="s">
        <v>77</v>
      </c>
      <c r="C26" s="244" t="s">
        <v>78</v>
      </c>
      <c r="D26" s="229"/>
      <c r="E26" s="230"/>
      <c r="F26" s="231"/>
      <c r="G26" s="231">
        <f>SUMIF(AG27:AG31,"&lt;&gt;NOR",G27:G31)</f>
        <v>0</v>
      </c>
      <c r="H26" s="231"/>
      <c r="I26" s="231">
        <f>SUM(I27:I31)</f>
        <v>0</v>
      </c>
      <c r="J26" s="231"/>
      <c r="K26" s="231">
        <f>SUM(K27:K31)</f>
        <v>0</v>
      </c>
      <c r="L26" s="231"/>
      <c r="M26" s="231">
        <f>SUM(M27:M31)</f>
        <v>0</v>
      </c>
      <c r="N26" s="230"/>
      <c r="O26" s="230">
        <f>SUM(O27:O31)</f>
        <v>0.11</v>
      </c>
      <c r="P26" s="230"/>
      <c r="Q26" s="230">
        <f>SUM(Q27:Q31)</f>
        <v>0</v>
      </c>
      <c r="R26" s="231"/>
      <c r="S26" s="231"/>
      <c r="T26" s="232"/>
      <c r="U26" s="226"/>
      <c r="V26" s="226">
        <f>SUM(V27:V31)</f>
        <v>1.17</v>
      </c>
      <c r="W26" s="226"/>
      <c r="X26" s="226"/>
      <c r="Y26" s="226"/>
      <c r="AG26" t="s">
        <v>149</v>
      </c>
    </row>
    <row r="27" spans="1:60" outlineLevel="1" x14ac:dyDescent="0.2">
      <c r="A27" s="234">
        <v>6</v>
      </c>
      <c r="B27" s="235" t="s">
        <v>214</v>
      </c>
      <c r="C27" s="245" t="s">
        <v>215</v>
      </c>
      <c r="D27" s="236" t="s">
        <v>187</v>
      </c>
      <c r="E27" s="237">
        <v>2.843</v>
      </c>
      <c r="F27" s="238"/>
      <c r="G27" s="239">
        <f>ROUND(E27*F27,2)</f>
        <v>0</v>
      </c>
      <c r="H27" s="238"/>
      <c r="I27" s="239">
        <f>ROUND(E27*H27,2)</f>
        <v>0</v>
      </c>
      <c r="J27" s="238"/>
      <c r="K27" s="239">
        <f>ROUND(E27*J27,2)</f>
        <v>0</v>
      </c>
      <c r="L27" s="239">
        <v>15</v>
      </c>
      <c r="M27" s="239">
        <f>G27*(1+L27/100)</f>
        <v>0</v>
      </c>
      <c r="N27" s="237">
        <v>3.7670000000000002E-2</v>
      </c>
      <c r="O27" s="237">
        <f>ROUND(E27*N27,2)</f>
        <v>0.11</v>
      </c>
      <c r="P27" s="237">
        <v>0</v>
      </c>
      <c r="Q27" s="237">
        <f>ROUND(E27*P27,2)</f>
        <v>0</v>
      </c>
      <c r="R27" s="239" t="s">
        <v>216</v>
      </c>
      <c r="S27" s="239" t="s">
        <v>153</v>
      </c>
      <c r="T27" s="240" t="s">
        <v>153</v>
      </c>
      <c r="U27" s="222">
        <v>0.41</v>
      </c>
      <c r="V27" s="222">
        <f>ROUND(E27*U27,2)</f>
        <v>1.17</v>
      </c>
      <c r="W27" s="222"/>
      <c r="X27" s="222" t="s">
        <v>189</v>
      </c>
      <c r="Y27" s="222" t="s">
        <v>156</v>
      </c>
      <c r="Z27" s="212"/>
      <c r="AA27" s="212"/>
      <c r="AB27" s="212"/>
      <c r="AC27" s="212"/>
      <c r="AD27" s="212"/>
      <c r="AE27" s="212"/>
      <c r="AF27" s="212"/>
      <c r="AG27" s="212" t="s">
        <v>190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3" t="s">
        <v>217</v>
      </c>
      <c r="D28" s="255"/>
      <c r="E28" s="255"/>
      <c r="F28" s="255"/>
      <c r="G28" s="255"/>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192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218</v>
      </c>
      <c r="D29" s="251"/>
      <c r="E29" s="252">
        <v>0.52500000000000002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194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64" t="s">
        <v>219</v>
      </c>
      <c r="D30" s="251"/>
      <c r="E30" s="252">
        <v>1.1956</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194</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64" t="s">
        <v>220</v>
      </c>
      <c r="D31" s="251"/>
      <c r="E31" s="252">
        <v>1.1224000000000001</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194</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227" t="s">
        <v>148</v>
      </c>
      <c r="B32" s="228" t="s">
        <v>79</v>
      </c>
      <c r="C32" s="244" t="s">
        <v>80</v>
      </c>
      <c r="D32" s="229"/>
      <c r="E32" s="230"/>
      <c r="F32" s="231"/>
      <c r="G32" s="231">
        <f>SUMIF(AG33:AG42,"&lt;&gt;NOR",G33:G42)</f>
        <v>0</v>
      </c>
      <c r="H32" s="231"/>
      <c r="I32" s="231">
        <f>SUM(I33:I42)</f>
        <v>0</v>
      </c>
      <c r="J32" s="231"/>
      <c r="K32" s="231">
        <f>SUM(K33:K42)</f>
        <v>0</v>
      </c>
      <c r="L32" s="231"/>
      <c r="M32" s="231">
        <f>SUM(M33:M42)</f>
        <v>0</v>
      </c>
      <c r="N32" s="230"/>
      <c r="O32" s="230">
        <f>SUM(O33:O42)</f>
        <v>0.49</v>
      </c>
      <c r="P32" s="230"/>
      <c r="Q32" s="230">
        <f>SUM(Q33:Q42)</f>
        <v>0</v>
      </c>
      <c r="R32" s="231"/>
      <c r="S32" s="231"/>
      <c r="T32" s="232"/>
      <c r="U32" s="226"/>
      <c r="V32" s="226">
        <f>SUM(V33:V42)</f>
        <v>1.1400000000000001</v>
      </c>
      <c r="W32" s="226"/>
      <c r="X32" s="226"/>
      <c r="Y32" s="226"/>
      <c r="AG32" t="s">
        <v>149</v>
      </c>
    </row>
    <row r="33" spans="1:60" outlineLevel="1" x14ac:dyDescent="0.2">
      <c r="A33" s="234">
        <v>7</v>
      </c>
      <c r="B33" s="235" t="s">
        <v>221</v>
      </c>
      <c r="C33" s="245" t="s">
        <v>222</v>
      </c>
      <c r="D33" s="236" t="s">
        <v>187</v>
      </c>
      <c r="E33" s="237">
        <v>0.34399999999999997</v>
      </c>
      <c r="F33" s="238"/>
      <c r="G33" s="239">
        <f>ROUND(E33*F33,2)</f>
        <v>0</v>
      </c>
      <c r="H33" s="238"/>
      <c r="I33" s="239">
        <f>ROUND(E33*H33,2)</f>
        <v>0</v>
      </c>
      <c r="J33" s="238"/>
      <c r="K33" s="239">
        <f>ROUND(E33*J33,2)</f>
        <v>0</v>
      </c>
      <c r="L33" s="239">
        <v>15</v>
      </c>
      <c r="M33" s="239">
        <f>G33*(1+L33/100)</f>
        <v>0</v>
      </c>
      <c r="N33" s="237">
        <v>4.5969999999999997E-2</v>
      </c>
      <c r="O33" s="237">
        <f>ROUND(E33*N33,2)</f>
        <v>0.02</v>
      </c>
      <c r="P33" s="237">
        <v>0</v>
      </c>
      <c r="Q33" s="237">
        <f>ROUND(E33*P33,2)</f>
        <v>0</v>
      </c>
      <c r="R33" s="239" t="s">
        <v>198</v>
      </c>
      <c r="S33" s="239" t="s">
        <v>153</v>
      </c>
      <c r="T33" s="240" t="s">
        <v>153</v>
      </c>
      <c r="U33" s="222">
        <v>2.2999999999999998</v>
      </c>
      <c r="V33" s="222">
        <f>ROUND(E33*U33,2)</f>
        <v>0.79</v>
      </c>
      <c r="W33" s="222"/>
      <c r="X33" s="222" t="s">
        <v>189</v>
      </c>
      <c r="Y33" s="222" t="s">
        <v>156</v>
      </c>
      <c r="Z33" s="212"/>
      <c r="AA33" s="212"/>
      <c r="AB33" s="212"/>
      <c r="AC33" s="212"/>
      <c r="AD33" s="212"/>
      <c r="AE33" s="212"/>
      <c r="AF33" s="212"/>
      <c r="AG33" s="212" t="s">
        <v>190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3" t="s">
        <v>223</v>
      </c>
      <c r="D34" s="255"/>
      <c r="E34" s="255"/>
      <c r="F34" s="255"/>
      <c r="G34" s="25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192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7" t="s">
        <v>224</v>
      </c>
      <c r="D35" s="243"/>
      <c r="E35" s="243"/>
      <c r="F35" s="243"/>
      <c r="G35" s="243"/>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159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225</v>
      </c>
      <c r="D36" s="251"/>
      <c r="E36" s="252">
        <v>0.34399999999999997</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194</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4">
        <v>8</v>
      </c>
      <c r="B37" s="235" t="s">
        <v>226</v>
      </c>
      <c r="C37" s="245" t="s">
        <v>227</v>
      </c>
      <c r="D37" s="236" t="s">
        <v>187</v>
      </c>
      <c r="E37" s="237">
        <v>0.34399999999999997</v>
      </c>
      <c r="F37" s="238"/>
      <c r="G37" s="239">
        <f>ROUND(E37*F37,2)</f>
        <v>0</v>
      </c>
      <c r="H37" s="238"/>
      <c r="I37" s="239">
        <f>ROUND(E37*H37,2)</f>
        <v>0</v>
      </c>
      <c r="J37" s="238"/>
      <c r="K37" s="239">
        <f>ROUND(E37*J37,2)</f>
        <v>0</v>
      </c>
      <c r="L37" s="239">
        <v>15</v>
      </c>
      <c r="M37" s="239">
        <f>G37*(1+L37/100)</f>
        <v>0</v>
      </c>
      <c r="N37" s="237">
        <v>0</v>
      </c>
      <c r="O37" s="237">
        <f>ROUND(E37*N37,2)</f>
        <v>0</v>
      </c>
      <c r="P37" s="237">
        <v>0</v>
      </c>
      <c r="Q37" s="237">
        <f>ROUND(E37*P37,2)</f>
        <v>0</v>
      </c>
      <c r="R37" s="239" t="s">
        <v>198</v>
      </c>
      <c r="S37" s="239" t="s">
        <v>153</v>
      </c>
      <c r="T37" s="240" t="s">
        <v>153</v>
      </c>
      <c r="U37" s="222">
        <v>0.33800000000000002</v>
      </c>
      <c r="V37" s="222">
        <f>ROUND(E37*U37,2)</f>
        <v>0.12</v>
      </c>
      <c r="W37" s="222"/>
      <c r="X37" s="222" t="s">
        <v>189</v>
      </c>
      <c r="Y37" s="222" t="s">
        <v>156</v>
      </c>
      <c r="Z37" s="212"/>
      <c r="AA37" s="212"/>
      <c r="AB37" s="212"/>
      <c r="AC37" s="212"/>
      <c r="AD37" s="212"/>
      <c r="AE37" s="212"/>
      <c r="AF37" s="212"/>
      <c r="AG37" s="212" t="s">
        <v>190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3" t="s">
        <v>223</v>
      </c>
      <c r="D38" s="255"/>
      <c r="E38" s="255"/>
      <c r="F38" s="255"/>
      <c r="G38" s="25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192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228</v>
      </c>
      <c r="D39" s="251"/>
      <c r="E39" s="252">
        <v>0.34399999999999997</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194</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4">
        <v>9</v>
      </c>
      <c r="B40" s="235" t="s">
        <v>229</v>
      </c>
      <c r="C40" s="245" t="s">
        <v>230</v>
      </c>
      <c r="D40" s="236" t="s">
        <v>187</v>
      </c>
      <c r="E40" s="237">
        <v>2.569</v>
      </c>
      <c r="F40" s="238"/>
      <c r="G40" s="239">
        <f>ROUND(E40*F40,2)</f>
        <v>0</v>
      </c>
      <c r="H40" s="238"/>
      <c r="I40" s="239">
        <f>ROUND(E40*H40,2)</f>
        <v>0</v>
      </c>
      <c r="J40" s="238"/>
      <c r="K40" s="239">
        <f>ROUND(E40*J40,2)</f>
        <v>0</v>
      </c>
      <c r="L40" s="239">
        <v>15</v>
      </c>
      <c r="M40" s="239">
        <f>G40*(1+L40/100)</f>
        <v>0</v>
      </c>
      <c r="N40" s="237">
        <v>0.18360000000000001</v>
      </c>
      <c r="O40" s="237">
        <f>ROUND(E40*N40,2)</f>
        <v>0.47</v>
      </c>
      <c r="P40" s="237">
        <v>0</v>
      </c>
      <c r="Q40" s="237">
        <f>ROUND(E40*P40,2)</f>
        <v>0</v>
      </c>
      <c r="R40" s="239" t="s">
        <v>188</v>
      </c>
      <c r="S40" s="239" t="s">
        <v>153</v>
      </c>
      <c r="T40" s="240" t="s">
        <v>153</v>
      </c>
      <c r="U40" s="222">
        <v>0.09</v>
      </c>
      <c r="V40" s="222">
        <f>ROUND(E40*U40,2)</f>
        <v>0.23</v>
      </c>
      <c r="W40" s="222"/>
      <c r="X40" s="222" t="s">
        <v>189</v>
      </c>
      <c r="Y40" s="222" t="s">
        <v>156</v>
      </c>
      <c r="Z40" s="212"/>
      <c r="AA40" s="212"/>
      <c r="AB40" s="212"/>
      <c r="AC40" s="212"/>
      <c r="AD40" s="212"/>
      <c r="AE40" s="212"/>
      <c r="AF40" s="212"/>
      <c r="AG40" s="212" t="s">
        <v>190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3" t="s">
        <v>231</v>
      </c>
      <c r="D41" s="255"/>
      <c r="E41" s="255"/>
      <c r="F41" s="255"/>
      <c r="G41" s="25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192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232</v>
      </c>
      <c r="D42" s="251"/>
      <c r="E42" s="252">
        <v>2.569</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194</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27" t="s">
        <v>148</v>
      </c>
      <c r="B43" s="228" t="s">
        <v>81</v>
      </c>
      <c r="C43" s="244" t="s">
        <v>82</v>
      </c>
      <c r="D43" s="229"/>
      <c r="E43" s="230"/>
      <c r="F43" s="231"/>
      <c r="G43" s="231">
        <f>SUMIF(AG44:AG54,"&lt;&gt;NOR",G44:G54)</f>
        <v>0</v>
      </c>
      <c r="H43" s="231"/>
      <c r="I43" s="231">
        <f>SUM(I44:I54)</f>
        <v>0</v>
      </c>
      <c r="J43" s="231"/>
      <c r="K43" s="231">
        <f>SUM(K44:K54)</f>
        <v>0</v>
      </c>
      <c r="L43" s="231"/>
      <c r="M43" s="231">
        <f>SUM(M44:M54)</f>
        <v>0</v>
      </c>
      <c r="N43" s="230"/>
      <c r="O43" s="230">
        <f>SUM(O44:O54)</f>
        <v>0.71000000000000008</v>
      </c>
      <c r="P43" s="230"/>
      <c r="Q43" s="230">
        <f>SUM(Q44:Q54)</f>
        <v>0</v>
      </c>
      <c r="R43" s="231"/>
      <c r="S43" s="231"/>
      <c r="T43" s="232"/>
      <c r="U43" s="226"/>
      <c r="V43" s="226">
        <f>SUM(V44:V54)</f>
        <v>3.7</v>
      </c>
      <c r="W43" s="226"/>
      <c r="X43" s="226"/>
      <c r="Y43" s="226"/>
      <c r="AG43" t="s">
        <v>149</v>
      </c>
    </row>
    <row r="44" spans="1:60" outlineLevel="1" x14ac:dyDescent="0.2">
      <c r="A44" s="234">
        <v>10</v>
      </c>
      <c r="B44" s="235" t="s">
        <v>233</v>
      </c>
      <c r="C44" s="245" t="s">
        <v>234</v>
      </c>
      <c r="D44" s="236" t="s">
        <v>187</v>
      </c>
      <c r="E44" s="237">
        <v>2.569</v>
      </c>
      <c r="F44" s="238"/>
      <c r="G44" s="239">
        <f>ROUND(E44*F44,2)</f>
        <v>0</v>
      </c>
      <c r="H44" s="238"/>
      <c r="I44" s="239">
        <f>ROUND(E44*H44,2)</f>
        <v>0</v>
      </c>
      <c r="J44" s="238"/>
      <c r="K44" s="239">
        <f>ROUND(E44*J44,2)</f>
        <v>0</v>
      </c>
      <c r="L44" s="239">
        <v>15</v>
      </c>
      <c r="M44" s="239">
        <f>G44*(1+L44/100)</f>
        <v>0</v>
      </c>
      <c r="N44" s="237">
        <v>0.11</v>
      </c>
      <c r="O44" s="237">
        <f>ROUND(E44*N44,2)</f>
        <v>0.28000000000000003</v>
      </c>
      <c r="P44" s="237">
        <v>0</v>
      </c>
      <c r="Q44" s="237">
        <f>ROUND(E44*P44,2)</f>
        <v>0</v>
      </c>
      <c r="R44" s="239" t="s">
        <v>188</v>
      </c>
      <c r="S44" s="239" t="s">
        <v>153</v>
      </c>
      <c r="T44" s="240" t="s">
        <v>153</v>
      </c>
      <c r="U44" s="222">
        <v>1.135</v>
      </c>
      <c r="V44" s="222">
        <f>ROUND(E44*U44,2)</f>
        <v>2.92</v>
      </c>
      <c r="W44" s="222"/>
      <c r="X44" s="222" t="s">
        <v>189</v>
      </c>
      <c r="Y44" s="222" t="s">
        <v>156</v>
      </c>
      <c r="Z44" s="212"/>
      <c r="AA44" s="212"/>
      <c r="AB44" s="212"/>
      <c r="AC44" s="212"/>
      <c r="AD44" s="212"/>
      <c r="AE44" s="212"/>
      <c r="AF44" s="212"/>
      <c r="AG44" s="212" t="s">
        <v>190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3" t="s">
        <v>235</v>
      </c>
      <c r="D45" s="255"/>
      <c r="E45" s="255"/>
      <c r="F45" s="255"/>
      <c r="G45" s="25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192</v>
      </c>
      <c r="AH45" s="212"/>
      <c r="AI45" s="212"/>
      <c r="AJ45" s="212"/>
      <c r="AK45" s="212"/>
      <c r="AL45" s="212"/>
      <c r="AM45" s="212"/>
      <c r="AN45" s="212"/>
      <c r="AO45" s="212"/>
      <c r="AP45" s="212"/>
      <c r="AQ45" s="212"/>
      <c r="AR45" s="212"/>
      <c r="AS45" s="212"/>
      <c r="AT45" s="212"/>
      <c r="AU45" s="212"/>
      <c r="AV45" s="212"/>
      <c r="AW45" s="212"/>
      <c r="AX45" s="212"/>
      <c r="AY45" s="212"/>
      <c r="AZ45" s="212"/>
      <c r="BA45" s="241" t="str">
        <f>C45</f>
        <v>s provedením lože do 50 mm, s vyplněním spár, s dvojím beraněním a se smetením přebytečného materiálu na krajnici</v>
      </c>
      <c r="BB45" s="212"/>
      <c r="BC45" s="212"/>
      <c r="BD45" s="212"/>
      <c r="BE45" s="212"/>
      <c r="BF45" s="212"/>
      <c r="BG45" s="212"/>
      <c r="BH45" s="212"/>
    </row>
    <row r="46" spans="1:60" outlineLevel="2" x14ac:dyDescent="0.2">
      <c r="A46" s="219"/>
      <c r="B46" s="220"/>
      <c r="C46" s="264" t="s">
        <v>236</v>
      </c>
      <c r="D46" s="251"/>
      <c r="E46" s="252">
        <v>2.569</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194</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4">
        <v>11</v>
      </c>
      <c r="B47" s="235" t="s">
        <v>237</v>
      </c>
      <c r="C47" s="245" t="s">
        <v>238</v>
      </c>
      <c r="D47" s="236" t="s">
        <v>187</v>
      </c>
      <c r="E47" s="237">
        <v>0.64400000000000002</v>
      </c>
      <c r="F47" s="238"/>
      <c r="G47" s="239">
        <f>ROUND(E47*F47,2)</f>
        <v>0</v>
      </c>
      <c r="H47" s="238"/>
      <c r="I47" s="239">
        <f>ROUND(E47*H47,2)</f>
        <v>0</v>
      </c>
      <c r="J47" s="238"/>
      <c r="K47" s="239">
        <f>ROUND(E47*J47,2)</f>
        <v>0</v>
      </c>
      <c r="L47" s="239">
        <v>15</v>
      </c>
      <c r="M47" s="239">
        <f>G47*(1+L47/100)</f>
        <v>0</v>
      </c>
      <c r="N47" s="237">
        <v>0.31387999999999999</v>
      </c>
      <c r="O47" s="237">
        <f>ROUND(E47*N47,2)</f>
        <v>0.2</v>
      </c>
      <c r="P47" s="237">
        <v>0</v>
      </c>
      <c r="Q47" s="237">
        <f>ROUND(E47*P47,2)</f>
        <v>0</v>
      </c>
      <c r="R47" s="239" t="s">
        <v>188</v>
      </c>
      <c r="S47" s="239" t="s">
        <v>153</v>
      </c>
      <c r="T47" s="240" t="s">
        <v>153</v>
      </c>
      <c r="U47" s="222">
        <v>1.208</v>
      </c>
      <c r="V47" s="222">
        <f>ROUND(E47*U47,2)</f>
        <v>0.78</v>
      </c>
      <c r="W47" s="222"/>
      <c r="X47" s="222" t="s">
        <v>189</v>
      </c>
      <c r="Y47" s="222" t="s">
        <v>156</v>
      </c>
      <c r="Z47" s="212"/>
      <c r="AA47" s="212"/>
      <c r="AB47" s="212"/>
      <c r="AC47" s="212"/>
      <c r="AD47" s="212"/>
      <c r="AE47" s="212"/>
      <c r="AF47" s="212"/>
      <c r="AG47" s="212" t="s">
        <v>190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3" t="s">
        <v>235</v>
      </c>
      <c r="D48" s="255"/>
      <c r="E48" s="255"/>
      <c r="F48" s="255"/>
      <c r="G48" s="25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192</v>
      </c>
      <c r="AH48" s="212"/>
      <c r="AI48" s="212"/>
      <c r="AJ48" s="212"/>
      <c r="AK48" s="212"/>
      <c r="AL48" s="212"/>
      <c r="AM48" s="212"/>
      <c r="AN48" s="212"/>
      <c r="AO48" s="212"/>
      <c r="AP48" s="212"/>
      <c r="AQ48" s="212"/>
      <c r="AR48" s="212"/>
      <c r="AS48" s="212"/>
      <c r="AT48" s="212"/>
      <c r="AU48" s="212"/>
      <c r="AV48" s="212"/>
      <c r="AW48" s="212"/>
      <c r="AX48" s="212"/>
      <c r="AY48" s="212"/>
      <c r="AZ48" s="212"/>
      <c r="BA48" s="241" t="str">
        <f>C48</f>
        <v>s provedením lože do 50 mm, s vyplněním spár, s dvojím beraněním a se smetením přebytečného materiálu na krajnici</v>
      </c>
      <c r="BB48" s="212"/>
      <c r="BC48" s="212"/>
      <c r="BD48" s="212"/>
      <c r="BE48" s="212"/>
      <c r="BF48" s="212"/>
      <c r="BG48" s="212"/>
      <c r="BH48" s="212"/>
    </row>
    <row r="49" spans="1:60" outlineLevel="2" x14ac:dyDescent="0.2">
      <c r="A49" s="219"/>
      <c r="B49" s="220"/>
      <c r="C49" s="264" t="s">
        <v>239</v>
      </c>
      <c r="D49" s="251"/>
      <c r="E49" s="252">
        <v>0.64400000000000002</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194</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4">
        <v>12</v>
      </c>
      <c r="B50" s="235" t="s">
        <v>240</v>
      </c>
      <c r="C50" s="245" t="s">
        <v>241</v>
      </c>
      <c r="D50" s="236" t="s">
        <v>203</v>
      </c>
      <c r="E50" s="237">
        <v>0.13009000000000001</v>
      </c>
      <c r="F50" s="238"/>
      <c r="G50" s="239">
        <f>ROUND(E50*F50,2)</f>
        <v>0</v>
      </c>
      <c r="H50" s="238"/>
      <c r="I50" s="239">
        <f>ROUND(E50*H50,2)</f>
        <v>0</v>
      </c>
      <c r="J50" s="238"/>
      <c r="K50" s="239">
        <f>ROUND(E50*J50,2)</f>
        <v>0</v>
      </c>
      <c r="L50" s="239">
        <v>15</v>
      </c>
      <c r="M50" s="239">
        <f>G50*(1+L50/100)</f>
        <v>0</v>
      </c>
      <c r="N50" s="237">
        <v>1</v>
      </c>
      <c r="O50" s="237">
        <f>ROUND(E50*N50,2)</f>
        <v>0.13</v>
      </c>
      <c r="P50" s="237">
        <v>0</v>
      </c>
      <c r="Q50" s="237">
        <f>ROUND(E50*P50,2)</f>
        <v>0</v>
      </c>
      <c r="R50" s="239" t="s">
        <v>242</v>
      </c>
      <c r="S50" s="239" t="s">
        <v>153</v>
      </c>
      <c r="T50" s="240" t="s">
        <v>153</v>
      </c>
      <c r="U50" s="222">
        <v>0</v>
      </c>
      <c r="V50" s="222">
        <f>ROUND(E50*U50,2)</f>
        <v>0</v>
      </c>
      <c r="W50" s="222"/>
      <c r="X50" s="222" t="s">
        <v>243</v>
      </c>
      <c r="Y50" s="222" t="s">
        <v>156</v>
      </c>
      <c r="Z50" s="212"/>
      <c r="AA50" s="212"/>
      <c r="AB50" s="212"/>
      <c r="AC50" s="212"/>
      <c r="AD50" s="212"/>
      <c r="AE50" s="212"/>
      <c r="AF50" s="212"/>
      <c r="AG50" s="212" t="s">
        <v>244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4" t="s">
        <v>245</v>
      </c>
      <c r="D51" s="251"/>
      <c r="E51" s="252"/>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194</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4" t="s">
        <v>246</v>
      </c>
      <c r="D52" s="251"/>
      <c r="E52" s="252">
        <v>0.13009000000000001</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194</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4">
        <v>13</v>
      </c>
      <c r="B53" s="235" t="s">
        <v>247</v>
      </c>
      <c r="C53" s="245" t="s">
        <v>248</v>
      </c>
      <c r="D53" s="236" t="s">
        <v>187</v>
      </c>
      <c r="E53" s="237">
        <v>0.67620000000000002</v>
      </c>
      <c r="F53" s="238"/>
      <c r="G53" s="239">
        <f>ROUND(E53*F53,2)</f>
        <v>0</v>
      </c>
      <c r="H53" s="238"/>
      <c r="I53" s="239">
        <f>ROUND(E53*H53,2)</f>
        <v>0</v>
      </c>
      <c r="J53" s="238"/>
      <c r="K53" s="239">
        <f>ROUND(E53*J53,2)</f>
        <v>0</v>
      </c>
      <c r="L53" s="239">
        <v>15</v>
      </c>
      <c r="M53" s="239">
        <f>G53*(1+L53/100)</f>
        <v>0</v>
      </c>
      <c r="N53" s="237">
        <v>0.154</v>
      </c>
      <c r="O53" s="237">
        <f>ROUND(E53*N53,2)</f>
        <v>0.1</v>
      </c>
      <c r="P53" s="237">
        <v>0</v>
      </c>
      <c r="Q53" s="237">
        <f>ROUND(E53*P53,2)</f>
        <v>0</v>
      </c>
      <c r="R53" s="239" t="s">
        <v>242</v>
      </c>
      <c r="S53" s="239" t="s">
        <v>153</v>
      </c>
      <c r="T53" s="240" t="s">
        <v>153</v>
      </c>
      <c r="U53" s="222">
        <v>0</v>
      </c>
      <c r="V53" s="222">
        <f>ROUND(E53*U53,2)</f>
        <v>0</v>
      </c>
      <c r="W53" s="222"/>
      <c r="X53" s="222" t="s">
        <v>243</v>
      </c>
      <c r="Y53" s="222" t="s">
        <v>156</v>
      </c>
      <c r="Z53" s="212"/>
      <c r="AA53" s="212"/>
      <c r="AB53" s="212"/>
      <c r="AC53" s="212"/>
      <c r="AD53" s="212"/>
      <c r="AE53" s="212"/>
      <c r="AF53" s="212"/>
      <c r="AG53" s="212" t="s">
        <v>244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249</v>
      </c>
      <c r="D54" s="251"/>
      <c r="E54" s="252">
        <v>0.67620000000000002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194</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7" t="s">
        <v>148</v>
      </c>
      <c r="B55" s="228" t="s">
        <v>83</v>
      </c>
      <c r="C55" s="244" t="s">
        <v>84</v>
      </c>
      <c r="D55" s="229"/>
      <c r="E55" s="230"/>
      <c r="F55" s="231"/>
      <c r="G55" s="231">
        <f>SUMIF(AG56:AG82,"&lt;&gt;NOR",G56:G82)</f>
        <v>0</v>
      </c>
      <c r="H55" s="231"/>
      <c r="I55" s="231">
        <f>SUM(I56:I82)</f>
        <v>0</v>
      </c>
      <c r="J55" s="231"/>
      <c r="K55" s="231">
        <f>SUM(K56:K82)</f>
        <v>0</v>
      </c>
      <c r="L55" s="231"/>
      <c r="M55" s="231">
        <f>SUM(M56:M82)</f>
        <v>0</v>
      </c>
      <c r="N55" s="230"/>
      <c r="O55" s="230">
        <f>SUM(O56:O82)</f>
        <v>0.19999999999999998</v>
      </c>
      <c r="P55" s="230"/>
      <c r="Q55" s="230">
        <f>SUM(Q56:Q82)</f>
        <v>0</v>
      </c>
      <c r="R55" s="231"/>
      <c r="S55" s="231"/>
      <c r="T55" s="232"/>
      <c r="U55" s="226"/>
      <c r="V55" s="226">
        <f>SUM(V56:V82)</f>
        <v>9.11</v>
      </c>
      <c r="W55" s="226"/>
      <c r="X55" s="226"/>
      <c r="Y55" s="226"/>
      <c r="AG55" t="s">
        <v>149</v>
      </c>
    </row>
    <row r="56" spans="1:60" outlineLevel="1" x14ac:dyDescent="0.2">
      <c r="A56" s="234">
        <v>14</v>
      </c>
      <c r="B56" s="235" t="s">
        <v>250</v>
      </c>
      <c r="C56" s="245" t="s">
        <v>251</v>
      </c>
      <c r="D56" s="236" t="s">
        <v>252</v>
      </c>
      <c r="E56" s="237">
        <v>7.9</v>
      </c>
      <c r="F56" s="238"/>
      <c r="G56" s="239">
        <f>ROUND(E56*F56,2)</f>
        <v>0</v>
      </c>
      <c r="H56" s="238"/>
      <c r="I56" s="239">
        <f>ROUND(E56*H56,2)</f>
        <v>0</v>
      </c>
      <c r="J56" s="238"/>
      <c r="K56" s="239">
        <f>ROUND(E56*J56,2)</f>
        <v>0</v>
      </c>
      <c r="L56" s="239">
        <v>15</v>
      </c>
      <c r="M56" s="239">
        <f>G56*(1+L56/100)</f>
        <v>0</v>
      </c>
      <c r="N56" s="237">
        <v>2.3800000000000002E-3</v>
      </c>
      <c r="O56" s="237">
        <f>ROUND(E56*N56,2)</f>
        <v>0.02</v>
      </c>
      <c r="P56" s="237">
        <v>0</v>
      </c>
      <c r="Q56" s="237">
        <f>ROUND(E56*P56,2)</f>
        <v>0</v>
      </c>
      <c r="R56" s="239" t="s">
        <v>216</v>
      </c>
      <c r="S56" s="239" t="s">
        <v>153</v>
      </c>
      <c r="T56" s="240" t="s">
        <v>153</v>
      </c>
      <c r="U56" s="222">
        <v>0.18232999999999999</v>
      </c>
      <c r="V56" s="222">
        <f>ROUND(E56*U56,2)</f>
        <v>1.44</v>
      </c>
      <c r="W56" s="222"/>
      <c r="X56" s="222" t="s">
        <v>189</v>
      </c>
      <c r="Y56" s="222" t="s">
        <v>156</v>
      </c>
      <c r="Z56" s="212"/>
      <c r="AA56" s="212"/>
      <c r="AB56" s="212"/>
      <c r="AC56" s="212"/>
      <c r="AD56" s="212"/>
      <c r="AE56" s="212"/>
      <c r="AF56" s="212"/>
      <c r="AG56" s="212" t="s">
        <v>190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253</v>
      </c>
      <c r="D57" s="251"/>
      <c r="E57" s="252">
        <v>7.9</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194</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34">
        <v>15</v>
      </c>
      <c r="B58" s="235" t="s">
        <v>254</v>
      </c>
      <c r="C58" s="245" t="s">
        <v>255</v>
      </c>
      <c r="D58" s="236" t="s">
        <v>187</v>
      </c>
      <c r="E58" s="237">
        <v>0.82799999999999996</v>
      </c>
      <c r="F58" s="238"/>
      <c r="G58" s="239">
        <f>ROUND(E58*F58,2)</f>
        <v>0</v>
      </c>
      <c r="H58" s="238"/>
      <c r="I58" s="239">
        <f>ROUND(E58*H58,2)</f>
        <v>0</v>
      </c>
      <c r="J58" s="238"/>
      <c r="K58" s="239">
        <f>ROUND(E58*J58,2)</f>
        <v>0</v>
      </c>
      <c r="L58" s="239">
        <v>15</v>
      </c>
      <c r="M58" s="239">
        <f>G58*(1+L58/100)</f>
        <v>0</v>
      </c>
      <c r="N58" s="237">
        <v>4.3E-3</v>
      </c>
      <c r="O58" s="237">
        <f>ROUND(E58*N58,2)</f>
        <v>0</v>
      </c>
      <c r="P58" s="237">
        <v>0</v>
      </c>
      <c r="Q58" s="237">
        <f>ROUND(E58*P58,2)</f>
        <v>0</v>
      </c>
      <c r="R58" s="239" t="s">
        <v>198</v>
      </c>
      <c r="S58" s="239" t="s">
        <v>153</v>
      </c>
      <c r="T58" s="240" t="s">
        <v>153</v>
      </c>
      <c r="U58" s="222">
        <v>0.52600000000000002</v>
      </c>
      <c r="V58" s="222">
        <f>ROUND(E58*U58,2)</f>
        <v>0.44</v>
      </c>
      <c r="W58" s="222"/>
      <c r="X58" s="222" t="s">
        <v>189</v>
      </c>
      <c r="Y58" s="222" t="s">
        <v>156</v>
      </c>
      <c r="Z58" s="212"/>
      <c r="AA58" s="212"/>
      <c r="AB58" s="212"/>
      <c r="AC58" s="212"/>
      <c r="AD58" s="212"/>
      <c r="AE58" s="212"/>
      <c r="AF58" s="212"/>
      <c r="AG58" s="212" t="s">
        <v>190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3" t="s">
        <v>256</v>
      </c>
      <c r="D59" s="255"/>
      <c r="E59" s="255"/>
      <c r="F59" s="255"/>
      <c r="G59" s="255"/>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192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4" t="s">
        <v>257</v>
      </c>
      <c r="D60" s="251"/>
      <c r="E60" s="252">
        <v>0.82799999999999996</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194</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4">
        <v>16</v>
      </c>
      <c r="B61" s="235" t="s">
        <v>258</v>
      </c>
      <c r="C61" s="245" t="s">
        <v>259</v>
      </c>
      <c r="D61" s="236" t="s">
        <v>187</v>
      </c>
      <c r="E61" s="237">
        <v>1.9046000000000001</v>
      </c>
      <c r="F61" s="238"/>
      <c r="G61" s="239">
        <f>ROUND(E61*F61,2)</f>
        <v>0</v>
      </c>
      <c r="H61" s="238"/>
      <c r="I61" s="239">
        <f>ROUND(E61*H61,2)</f>
        <v>0</v>
      </c>
      <c r="J61" s="238"/>
      <c r="K61" s="239">
        <f>ROUND(E61*J61,2)</f>
        <v>0</v>
      </c>
      <c r="L61" s="239">
        <v>15</v>
      </c>
      <c r="M61" s="239">
        <f>G61*(1+L61/100)</f>
        <v>0</v>
      </c>
      <c r="N61" s="237">
        <v>7.2999999999999996E-4</v>
      </c>
      <c r="O61" s="237">
        <f>ROUND(E61*N61,2)</f>
        <v>0</v>
      </c>
      <c r="P61" s="237">
        <v>0</v>
      </c>
      <c r="Q61" s="237">
        <f>ROUND(E61*P61,2)</f>
        <v>0</v>
      </c>
      <c r="R61" s="239" t="s">
        <v>198</v>
      </c>
      <c r="S61" s="239" t="s">
        <v>153</v>
      </c>
      <c r="T61" s="240" t="s">
        <v>153</v>
      </c>
      <c r="U61" s="222">
        <v>0.23</v>
      </c>
      <c r="V61" s="222">
        <f>ROUND(E61*U61,2)</f>
        <v>0.44</v>
      </c>
      <c r="W61" s="222"/>
      <c r="X61" s="222" t="s">
        <v>189</v>
      </c>
      <c r="Y61" s="222" t="s">
        <v>156</v>
      </c>
      <c r="Z61" s="212"/>
      <c r="AA61" s="212"/>
      <c r="AB61" s="212"/>
      <c r="AC61" s="212"/>
      <c r="AD61" s="212"/>
      <c r="AE61" s="212"/>
      <c r="AF61" s="212"/>
      <c r="AG61" s="212" t="s">
        <v>190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3" t="s">
        <v>260</v>
      </c>
      <c r="D62" s="255"/>
      <c r="E62" s="255"/>
      <c r="F62" s="255"/>
      <c r="G62" s="25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192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261</v>
      </c>
      <c r="D63" s="251"/>
      <c r="E63" s="252"/>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194</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4" t="s">
        <v>262</v>
      </c>
      <c r="D64" s="251"/>
      <c r="E64" s="252">
        <v>1.9046000000000001</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194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34">
        <v>17</v>
      </c>
      <c r="B65" s="235" t="s">
        <v>263</v>
      </c>
      <c r="C65" s="245" t="s">
        <v>264</v>
      </c>
      <c r="D65" s="236" t="s">
        <v>187</v>
      </c>
      <c r="E65" s="237">
        <v>5.05</v>
      </c>
      <c r="F65" s="238"/>
      <c r="G65" s="239">
        <f>ROUND(E65*F65,2)</f>
        <v>0</v>
      </c>
      <c r="H65" s="238"/>
      <c r="I65" s="239">
        <f>ROUND(E65*H65,2)</f>
        <v>0</v>
      </c>
      <c r="J65" s="238"/>
      <c r="K65" s="239">
        <f>ROUND(E65*J65,2)</f>
        <v>0</v>
      </c>
      <c r="L65" s="239">
        <v>15</v>
      </c>
      <c r="M65" s="239">
        <f>G65*(1+L65/100)</f>
        <v>0</v>
      </c>
      <c r="N65" s="237">
        <v>3.2030000000000003E-2</v>
      </c>
      <c r="O65" s="237">
        <f>ROUND(E65*N65,2)</f>
        <v>0.16</v>
      </c>
      <c r="P65" s="237">
        <v>0</v>
      </c>
      <c r="Q65" s="237">
        <f>ROUND(E65*P65,2)</f>
        <v>0</v>
      </c>
      <c r="R65" s="239" t="s">
        <v>198</v>
      </c>
      <c r="S65" s="239" t="s">
        <v>153</v>
      </c>
      <c r="T65" s="240" t="s">
        <v>153</v>
      </c>
      <c r="U65" s="222">
        <v>0.81599999999999995</v>
      </c>
      <c r="V65" s="222">
        <f>ROUND(E65*U65,2)</f>
        <v>4.12</v>
      </c>
      <c r="W65" s="222"/>
      <c r="X65" s="222" t="s">
        <v>189</v>
      </c>
      <c r="Y65" s="222" t="s">
        <v>156</v>
      </c>
      <c r="Z65" s="212"/>
      <c r="AA65" s="212"/>
      <c r="AB65" s="212"/>
      <c r="AC65" s="212"/>
      <c r="AD65" s="212"/>
      <c r="AE65" s="212"/>
      <c r="AF65" s="212"/>
      <c r="AG65" s="212" t="s">
        <v>190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3" t="s">
        <v>265</v>
      </c>
      <c r="D66" s="255"/>
      <c r="E66" s="255"/>
      <c r="F66" s="255"/>
      <c r="G66" s="25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192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7" t="s">
        <v>567</v>
      </c>
      <c r="D67" s="243"/>
      <c r="E67" s="243"/>
      <c r="F67" s="243"/>
      <c r="G67" s="243"/>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159</v>
      </c>
      <c r="AH67" s="212"/>
      <c r="AI67" s="212"/>
      <c r="AJ67" s="212"/>
      <c r="AK67" s="212"/>
      <c r="AL67" s="212"/>
      <c r="AM67" s="212"/>
      <c r="AN67" s="212"/>
      <c r="AO67" s="212"/>
      <c r="AP67" s="212"/>
      <c r="AQ67" s="212"/>
      <c r="AR67" s="212"/>
      <c r="AS67" s="212"/>
      <c r="AT67" s="212"/>
      <c r="AU67" s="212"/>
      <c r="AV67" s="212"/>
      <c r="AW67" s="212"/>
      <c r="AX67" s="212"/>
      <c r="AY67" s="212"/>
      <c r="AZ67" s="212"/>
      <c r="BA67" s="241" t="str">
        <f>C67</f>
        <v>Položka obsahuje cementový postřik podkladu tl. 3 mm, vápenocementové jádro tl. 15 mm a vápenný štuk tl. 2,5 mm.</v>
      </c>
      <c r="BB67" s="212"/>
      <c r="BC67" s="212"/>
      <c r="BD67" s="212"/>
      <c r="BE67" s="212"/>
      <c r="BF67" s="212"/>
      <c r="BG67" s="212"/>
      <c r="BH67" s="212"/>
    </row>
    <row r="68" spans="1:60" outlineLevel="3" x14ac:dyDescent="0.2">
      <c r="A68" s="219"/>
      <c r="B68" s="220"/>
      <c r="C68" s="247" t="s">
        <v>266</v>
      </c>
      <c r="D68" s="243"/>
      <c r="E68" s="243"/>
      <c r="F68" s="243"/>
      <c r="G68" s="243"/>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159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7" t="s">
        <v>267</v>
      </c>
      <c r="D69" s="243"/>
      <c r="E69" s="243"/>
      <c r="F69" s="243"/>
      <c r="G69" s="243"/>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159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4" t="s">
        <v>268</v>
      </c>
      <c r="D70" s="251"/>
      <c r="E70" s="252">
        <v>5.05</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194</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4">
        <v>18</v>
      </c>
      <c r="B71" s="235" t="s">
        <v>269</v>
      </c>
      <c r="C71" s="245" t="s">
        <v>270</v>
      </c>
      <c r="D71" s="236" t="s">
        <v>187</v>
      </c>
      <c r="E71" s="237">
        <v>3.6</v>
      </c>
      <c r="F71" s="238"/>
      <c r="G71" s="239">
        <f>ROUND(E71*F71,2)</f>
        <v>0</v>
      </c>
      <c r="H71" s="238"/>
      <c r="I71" s="239">
        <f>ROUND(E71*H71,2)</f>
        <v>0</v>
      </c>
      <c r="J71" s="238"/>
      <c r="K71" s="239">
        <f>ROUND(E71*J71,2)</f>
        <v>0</v>
      </c>
      <c r="L71" s="239">
        <v>15</v>
      </c>
      <c r="M71" s="239">
        <f>G71*(1+L71/100)</f>
        <v>0</v>
      </c>
      <c r="N71" s="237">
        <v>0</v>
      </c>
      <c r="O71" s="237">
        <f>ROUND(E71*N71,2)</f>
        <v>0</v>
      </c>
      <c r="P71" s="237">
        <v>0</v>
      </c>
      <c r="Q71" s="237">
        <f>ROUND(E71*P71,2)</f>
        <v>0</v>
      </c>
      <c r="R71" s="239"/>
      <c r="S71" s="239" t="s">
        <v>271</v>
      </c>
      <c r="T71" s="240" t="s">
        <v>154</v>
      </c>
      <c r="U71" s="222">
        <v>0</v>
      </c>
      <c r="V71" s="222">
        <f>ROUND(E71*U71,2)</f>
        <v>0</v>
      </c>
      <c r="W71" s="222"/>
      <c r="X71" s="222" t="s">
        <v>189</v>
      </c>
      <c r="Y71" s="222" t="s">
        <v>156</v>
      </c>
      <c r="Z71" s="212"/>
      <c r="AA71" s="212"/>
      <c r="AB71" s="212"/>
      <c r="AC71" s="212"/>
      <c r="AD71" s="212"/>
      <c r="AE71" s="212"/>
      <c r="AF71" s="212"/>
      <c r="AG71" s="212" t="s">
        <v>190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2" x14ac:dyDescent="0.2">
      <c r="A72" s="219"/>
      <c r="B72" s="220"/>
      <c r="C72" s="246" t="s">
        <v>568</v>
      </c>
      <c r="D72" s="242"/>
      <c r="E72" s="242"/>
      <c r="F72" s="242"/>
      <c r="G72" s="24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159</v>
      </c>
      <c r="AH72" s="212"/>
      <c r="AI72" s="212"/>
      <c r="AJ72" s="212"/>
      <c r="AK72" s="212"/>
      <c r="AL72" s="212"/>
      <c r="AM72" s="212"/>
      <c r="AN72" s="212"/>
      <c r="AO72" s="212"/>
      <c r="AP72" s="212"/>
      <c r="AQ72" s="212"/>
      <c r="AR72" s="212"/>
      <c r="AS72" s="212"/>
      <c r="AT72" s="212"/>
      <c r="AU72" s="212"/>
      <c r="AV72" s="212"/>
      <c r="AW72" s="212"/>
      <c r="AX72" s="212"/>
      <c r="AY72" s="212"/>
      <c r="AZ72" s="212"/>
      <c r="BA72" s="241" t="str">
        <f>C72</f>
        <v>Popis: CCa na rozhraní mezi stávajícím zeleným a růžovým nátěrem je patrná nerovnost vzniklá pravděpodobně při úpravách provozovny kavárny. V rámci oprav bude porvedeno srovnání do ztracena tak, aby přechod nebyl při běžných opravách patrný.</v>
      </c>
      <c r="BB72" s="212"/>
      <c r="BC72" s="212"/>
      <c r="BD72" s="212"/>
      <c r="BE72" s="212"/>
      <c r="BF72" s="212"/>
      <c r="BG72" s="212"/>
      <c r="BH72" s="212"/>
    </row>
    <row r="73" spans="1:60" ht="22.5" outlineLevel="3" x14ac:dyDescent="0.2">
      <c r="A73" s="219"/>
      <c r="B73" s="220"/>
      <c r="C73" s="247" t="s">
        <v>272</v>
      </c>
      <c r="D73" s="243"/>
      <c r="E73" s="243"/>
      <c r="F73" s="243"/>
      <c r="G73" s="243"/>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159</v>
      </c>
      <c r="AH73" s="212"/>
      <c r="AI73" s="212"/>
      <c r="AJ73" s="212"/>
      <c r="AK73" s="212"/>
      <c r="AL73" s="212"/>
      <c r="AM73" s="212"/>
      <c r="AN73" s="212"/>
      <c r="AO73" s="212"/>
      <c r="AP73" s="212"/>
      <c r="AQ73" s="212"/>
      <c r="AR73" s="212"/>
      <c r="AS73" s="212"/>
      <c r="AT73" s="212"/>
      <c r="AU73" s="212"/>
      <c r="AV73" s="212"/>
      <c r="AW73" s="212"/>
      <c r="AX73" s="212"/>
      <c r="AY73" s="212"/>
      <c r="AZ73" s="212"/>
      <c r="BA73" s="241" t="str">
        <f>C73</f>
        <v>Postup: je uvažováno s oškrábáním omítky v líniilomeného přechodu v pásu délky cca 12,0 m a střední šířky až 30cm. Po provedení úprav dtto OM1(není součástí této položky) bude provedeno zahlazení do ztracena v napojení na okolní ploch.</v>
      </c>
      <c r="BB73" s="212"/>
      <c r="BC73" s="212"/>
      <c r="BD73" s="212"/>
      <c r="BE73" s="212"/>
      <c r="BF73" s="212"/>
      <c r="BG73" s="212"/>
      <c r="BH73" s="212"/>
    </row>
    <row r="74" spans="1:60" ht="22.5" outlineLevel="2" x14ac:dyDescent="0.2">
      <c r="A74" s="219"/>
      <c r="B74" s="220"/>
      <c r="C74" s="264" t="s">
        <v>273</v>
      </c>
      <c r="D74" s="251"/>
      <c r="E74" s="252">
        <v>3.6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194</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4">
        <v>19</v>
      </c>
      <c r="B75" s="235" t="s">
        <v>274</v>
      </c>
      <c r="C75" s="245" t="s">
        <v>275</v>
      </c>
      <c r="D75" s="236" t="s">
        <v>187</v>
      </c>
      <c r="E75" s="237">
        <v>5.05</v>
      </c>
      <c r="F75" s="238"/>
      <c r="G75" s="239">
        <f>ROUND(E75*F75,2)</f>
        <v>0</v>
      </c>
      <c r="H75" s="238"/>
      <c r="I75" s="239">
        <f>ROUND(E75*H75,2)</f>
        <v>0</v>
      </c>
      <c r="J75" s="238"/>
      <c r="K75" s="239">
        <f>ROUND(E75*J75,2)</f>
        <v>0</v>
      </c>
      <c r="L75" s="239">
        <v>15</v>
      </c>
      <c r="M75" s="239">
        <f>G75*(1+L75/100)</f>
        <v>0</v>
      </c>
      <c r="N75" s="237">
        <v>3.6700000000000001E-3</v>
      </c>
      <c r="O75" s="237">
        <f>ROUND(E75*N75,2)</f>
        <v>0.02</v>
      </c>
      <c r="P75" s="237">
        <v>0</v>
      </c>
      <c r="Q75" s="237">
        <f>ROUND(E75*P75,2)</f>
        <v>0</v>
      </c>
      <c r="R75" s="239" t="s">
        <v>198</v>
      </c>
      <c r="S75" s="239" t="s">
        <v>153</v>
      </c>
      <c r="T75" s="240" t="s">
        <v>153</v>
      </c>
      <c r="U75" s="222">
        <v>0.36199999999999999</v>
      </c>
      <c r="V75" s="222">
        <f>ROUND(E75*U75,2)</f>
        <v>1.83</v>
      </c>
      <c r="W75" s="222"/>
      <c r="X75" s="222" t="s">
        <v>189</v>
      </c>
      <c r="Y75" s="222" t="s">
        <v>156</v>
      </c>
      <c r="Z75" s="212"/>
      <c r="AA75" s="212"/>
      <c r="AB75" s="212"/>
      <c r="AC75" s="212"/>
      <c r="AD75" s="212"/>
      <c r="AE75" s="212"/>
      <c r="AF75" s="212"/>
      <c r="AG75" s="212" t="s">
        <v>190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4" t="s">
        <v>276</v>
      </c>
      <c r="D76" s="251"/>
      <c r="E76" s="252">
        <v>5.05</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194</v>
      </c>
      <c r="AH76" s="212">
        <v>5</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4">
        <v>20</v>
      </c>
      <c r="B77" s="235" t="s">
        <v>277</v>
      </c>
      <c r="C77" s="245" t="s">
        <v>278</v>
      </c>
      <c r="D77" s="236" t="s">
        <v>187</v>
      </c>
      <c r="E77" s="237">
        <v>5.6672000000000002</v>
      </c>
      <c r="F77" s="238"/>
      <c r="G77" s="239">
        <f>ROUND(E77*F77,2)</f>
        <v>0</v>
      </c>
      <c r="H77" s="238"/>
      <c r="I77" s="239">
        <f>ROUND(E77*H77,2)</f>
        <v>0</v>
      </c>
      <c r="J77" s="238"/>
      <c r="K77" s="239">
        <f>ROUND(E77*J77,2)</f>
        <v>0</v>
      </c>
      <c r="L77" s="239">
        <v>15</v>
      </c>
      <c r="M77" s="239">
        <f>G77*(1+L77/100)</f>
        <v>0</v>
      </c>
      <c r="N77" s="237">
        <v>4.0000000000000003E-5</v>
      </c>
      <c r="O77" s="237">
        <f>ROUND(E77*N77,2)</f>
        <v>0</v>
      </c>
      <c r="P77" s="237">
        <v>0</v>
      </c>
      <c r="Q77" s="237">
        <f>ROUND(E77*P77,2)</f>
        <v>0</v>
      </c>
      <c r="R77" s="239" t="s">
        <v>198</v>
      </c>
      <c r="S77" s="239" t="s">
        <v>153</v>
      </c>
      <c r="T77" s="240" t="s">
        <v>153</v>
      </c>
      <c r="U77" s="222">
        <v>7.8E-2</v>
      </c>
      <c r="V77" s="222">
        <f>ROUND(E77*U77,2)</f>
        <v>0.44</v>
      </c>
      <c r="W77" s="222"/>
      <c r="X77" s="222" t="s">
        <v>189</v>
      </c>
      <c r="Y77" s="222" t="s">
        <v>156</v>
      </c>
      <c r="Z77" s="212"/>
      <c r="AA77" s="212"/>
      <c r="AB77" s="212"/>
      <c r="AC77" s="212"/>
      <c r="AD77" s="212"/>
      <c r="AE77" s="212"/>
      <c r="AF77" s="212"/>
      <c r="AG77" s="212" t="s">
        <v>190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2" x14ac:dyDescent="0.2">
      <c r="A78" s="219"/>
      <c r="B78" s="220"/>
      <c r="C78" s="263" t="s">
        <v>279</v>
      </c>
      <c r="D78" s="255"/>
      <c r="E78" s="255"/>
      <c r="F78" s="255"/>
      <c r="G78" s="255"/>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192</v>
      </c>
      <c r="AH78" s="212"/>
      <c r="AI78" s="212"/>
      <c r="AJ78" s="212"/>
      <c r="AK78" s="212"/>
      <c r="AL78" s="212"/>
      <c r="AM78" s="212"/>
      <c r="AN78" s="212"/>
      <c r="AO78" s="212"/>
      <c r="AP78" s="212"/>
      <c r="AQ78" s="212"/>
      <c r="AR78" s="212"/>
      <c r="AS78" s="212"/>
      <c r="AT78" s="212"/>
      <c r="AU78" s="212"/>
      <c r="AV78" s="212"/>
      <c r="AW78" s="212"/>
      <c r="AX78" s="212"/>
      <c r="AY78" s="212"/>
      <c r="AZ78" s="212"/>
      <c r="BA78" s="241" t="str">
        <f>C78</f>
        <v>které se zřizují před úpravami povrchu, a obalení osazených dveřních zárubní před znečištěním při úpravách povrchu nástřikem plastických maltovin včetně pozdějšího odkrytí,</v>
      </c>
      <c r="BB78" s="212"/>
      <c r="BC78" s="212"/>
      <c r="BD78" s="212"/>
      <c r="BE78" s="212"/>
      <c r="BF78" s="212"/>
      <c r="BG78" s="212"/>
      <c r="BH78" s="212"/>
    </row>
    <row r="79" spans="1:60" outlineLevel="2" x14ac:dyDescent="0.2">
      <c r="A79" s="219"/>
      <c r="B79" s="220"/>
      <c r="C79" s="264" t="s">
        <v>280</v>
      </c>
      <c r="D79" s="251"/>
      <c r="E79" s="252">
        <v>5.6672000000000002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194</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4">
        <v>21</v>
      </c>
      <c r="B80" s="235" t="s">
        <v>281</v>
      </c>
      <c r="C80" s="245" t="s">
        <v>282</v>
      </c>
      <c r="D80" s="236" t="s">
        <v>252</v>
      </c>
      <c r="E80" s="237">
        <v>7.9</v>
      </c>
      <c r="F80" s="238"/>
      <c r="G80" s="239">
        <f>ROUND(E80*F80,2)</f>
        <v>0</v>
      </c>
      <c r="H80" s="238"/>
      <c r="I80" s="239">
        <f>ROUND(E80*H80,2)</f>
        <v>0</v>
      </c>
      <c r="J80" s="238"/>
      <c r="K80" s="239">
        <f>ROUND(E80*J80,2)</f>
        <v>0</v>
      </c>
      <c r="L80" s="239">
        <v>15</v>
      </c>
      <c r="M80" s="239">
        <f>G80*(1+L80/100)</f>
        <v>0</v>
      </c>
      <c r="N80" s="237">
        <v>1.4999999999999999E-4</v>
      </c>
      <c r="O80" s="237">
        <f>ROUND(E80*N80,2)</f>
        <v>0</v>
      </c>
      <c r="P80" s="237">
        <v>0</v>
      </c>
      <c r="Q80" s="237">
        <f>ROUND(E80*P80,2)</f>
        <v>0</v>
      </c>
      <c r="R80" s="239" t="s">
        <v>198</v>
      </c>
      <c r="S80" s="239" t="s">
        <v>153</v>
      </c>
      <c r="T80" s="240" t="s">
        <v>153</v>
      </c>
      <c r="U80" s="222">
        <v>0.05</v>
      </c>
      <c r="V80" s="222">
        <f>ROUND(E80*U80,2)</f>
        <v>0.4</v>
      </c>
      <c r="W80" s="222"/>
      <c r="X80" s="222" t="s">
        <v>189</v>
      </c>
      <c r="Y80" s="222" t="s">
        <v>156</v>
      </c>
      <c r="Z80" s="212"/>
      <c r="AA80" s="212"/>
      <c r="AB80" s="212"/>
      <c r="AC80" s="212"/>
      <c r="AD80" s="212"/>
      <c r="AE80" s="212"/>
      <c r="AF80" s="212"/>
      <c r="AG80" s="212" t="s">
        <v>190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3" t="s">
        <v>283</v>
      </c>
      <c r="D81" s="255"/>
      <c r="E81" s="255"/>
      <c r="F81" s="255"/>
      <c r="G81" s="255"/>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192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253</v>
      </c>
      <c r="D82" s="251"/>
      <c r="E82" s="252">
        <v>7.9</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194</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7" t="s">
        <v>148</v>
      </c>
      <c r="B83" s="228" t="s">
        <v>85</v>
      </c>
      <c r="C83" s="244" t="s">
        <v>86</v>
      </c>
      <c r="D83" s="229"/>
      <c r="E83" s="230"/>
      <c r="F83" s="231"/>
      <c r="G83" s="231">
        <f>SUMIF(AG84:AG193,"&lt;&gt;NOR",G84:G193)</f>
        <v>0</v>
      </c>
      <c r="H83" s="231"/>
      <c r="I83" s="231">
        <f>SUM(I84:I193)</f>
        <v>0</v>
      </c>
      <c r="J83" s="231"/>
      <c r="K83" s="231">
        <f>SUM(K84:K193)</f>
        <v>0</v>
      </c>
      <c r="L83" s="231"/>
      <c r="M83" s="231">
        <f>SUM(M84:M193)</f>
        <v>0</v>
      </c>
      <c r="N83" s="230"/>
      <c r="O83" s="230">
        <f>SUM(O84:O193)</f>
        <v>1.27</v>
      </c>
      <c r="P83" s="230"/>
      <c r="Q83" s="230">
        <f>SUM(Q84:Q193)</f>
        <v>0</v>
      </c>
      <c r="R83" s="231"/>
      <c r="S83" s="231"/>
      <c r="T83" s="232"/>
      <c r="U83" s="226"/>
      <c r="V83" s="226">
        <f>SUM(V84:V193)</f>
        <v>117.85999999999999</v>
      </c>
      <c r="W83" s="226"/>
      <c r="X83" s="226"/>
      <c r="Y83" s="226"/>
      <c r="AG83" t="s">
        <v>149</v>
      </c>
    </row>
    <row r="84" spans="1:60" outlineLevel="1" x14ac:dyDescent="0.2">
      <c r="A84" s="234">
        <v>22</v>
      </c>
      <c r="B84" s="235" t="s">
        <v>284</v>
      </c>
      <c r="C84" s="245" t="s">
        <v>285</v>
      </c>
      <c r="D84" s="236" t="s">
        <v>187</v>
      </c>
      <c r="E84" s="237">
        <v>27.446200000000001</v>
      </c>
      <c r="F84" s="238"/>
      <c r="G84" s="239">
        <f>ROUND(E84*F84,2)</f>
        <v>0</v>
      </c>
      <c r="H84" s="238"/>
      <c r="I84" s="239">
        <f>ROUND(E84*H84,2)</f>
        <v>0</v>
      </c>
      <c r="J84" s="238"/>
      <c r="K84" s="239">
        <f>ROUND(E84*J84,2)</f>
        <v>0</v>
      </c>
      <c r="L84" s="239">
        <v>15</v>
      </c>
      <c r="M84" s="239">
        <f>G84*(1+L84/100)</f>
        <v>0</v>
      </c>
      <c r="N84" s="237">
        <v>4.0000000000000003E-5</v>
      </c>
      <c r="O84" s="237">
        <f>ROUND(E84*N84,2)</f>
        <v>0</v>
      </c>
      <c r="P84" s="237">
        <v>0</v>
      </c>
      <c r="Q84" s="237">
        <f>ROUND(E84*P84,2)</f>
        <v>0</v>
      </c>
      <c r="R84" s="239" t="s">
        <v>198</v>
      </c>
      <c r="S84" s="239" t="s">
        <v>153</v>
      </c>
      <c r="T84" s="240" t="s">
        <v>153</v>
      </c>
      <c r="U84" s="222">
        <v>7.8E-2</v>
      </c>
      <c r="V84" s="222">
        <f>ROUND(E84*U84,2)</f>
        <v>2.14</v>
      </c>
      <c r="W84" s="222"/>
      <c r="X84" s="222" t="s">
        <v>189</v>
      </c>
      <c r="Y84" s="222" t="s">
        <v>156</v>
      </c>
      <c r="Z84" s="212"/>
      <c r="AA84" s="212"/>
      <c r="AB84" s="212"/>
      <c r="AC84" s="212"/>
      <c r="AD84" s="212"/>
      <c r="AE84" s="212"/>
      <c r="AF84" s="212"/>
      <c r="AG84" s="212" t="s">
        <v>190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2" x14ac:dyDescent="0.2">
      <c r="A85" s="219"/>
      <c r="B85" s="220"/>
      <c r="C85" s="263" t="s">
        <v>286</v>
      </c>
      <c r="D85" s="255"/>
      <c r="E85" s="255"/>
      <c r="F85" s="255"/>
      <c r="G85" s="255"/>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192</v>
      </c>
      <c r="AH85" s="212"/>
      <c r="AI85" s="212"/>
      <c r="AJ85" s="212"/>
      <c r="AK85" s="212"/>
      <c r="AL85" s="212"/>
      <c r="AM85" s="212"/>
      <c r="AN85" s="212"/>
      <c r="AO85" s="212"/>
      <c r="AP85" s="212"/>
      <c r="AQ85" s="212"/>
      <c r="AR85" s="212"/>
      <c r="AS85" s="212"/>
      <c r="AT85" s="212"/>
      <c r="AU85" s="212"/>
      <c r="AV85" s="212"/>
      <c r="AW85" s="212"/>
      <c r="AX85" s="212"/>
      <c r="AY85" s="212"/>
      <c r="AZ85" s="212"/>
      <c r="BA85" s="241" t="str">
        <f>C85</f>
        <v>s rámy a zárubněmi, zábradlí, předmětů oplechování apod., které se zřizují ještě před úpravami povrchu, před jejich znečištěním při úpravách povrchu nástřikem plastických (lepivých) maltovin</v>
      </c>
      <c r="BB85" s="212"/>
      <c r="BC85" s="212"/>
      <c r="BD85" s="212"/>
      <c r="BE85" s="212"/>
      <c r="BF85" s="212"/>
      <c r="BG85" s="212"/>
      <c r="BH85" s="212"/>
    </row>
    <row r="86" spans="1:60" outlineLevel="2" x14ac:dyDescent="0.2">
      <c r="A86" s="219"/>
      <c r="B86" s="220"/>
      <c r="C86" s="264" t="s">
        <v>287</v>
      </c>
      <c r="D86" s="251"/>
      <c r="E86" s="252">
        <v>5.6672000000000002</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194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4" t="s">
        <v>288</v>
      </c>
      <c r="D87" s="251"/>
      <c r="E87" s="252">
        <v>7.3789999999999996</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194</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64" t="s">
        <v>289</v>
      </c>
      <c r="D88" s="251"/>
      <c r="E88" s="252">
        <v>14.4</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194</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4">
        <v>23</v>
      </c>
      <c r="B89" s="235" t="s">
        <v>290</v>
      </c>
      <c r="C89" s="245" t="s">
        <v>291</v>
      </c>
      <c r="D89" s="236" t="s">
        <v>187</v>
      </c>
      <c r="E89" s="237">
        <v>0.82799999999999996</v>
      </c>
      <c r="F89" s="238"/>
      <c r="G89" s="239">
        <f>ROUND(E89*F89,2)</f>
        <v>0</v>
      </c>
      <c r="H89" s="238"/>
      <c r="I89" s="239">
        <f>ROUND(E89*H89,2)</f>
        <v>0</v>
      </c>
      <c r="J89" s="238"/>
      <c r="K89" s="239">
        <f>ROUND(E89*J89,2)</f>
        <v>0</v>
      </c>
      <c r="L89" s="239">
        <v>15</v>
      </c>
      <c r="M89" s="239">
        <f>G89*(1+L89/100)</f>
        <v>0</v>
      </c>
      <c r="N89" s="237">
        <v>7.0699999999999999E-3</v>
      </c>
      <c r="O89" s="237">
        <f>ROUND(E89*N89,2)</f>
        <v>0.01</v>
      </c>
      <c r="P89" s="237">
        <v>0</v>
      </c>
      <c r="Q89" s="237">
        <f>ROUND(E89*P89,2)</f>
        <v>0</v>
      </c>
      <c r="R89" s="239" t="s">
        <v>198</v>
      </c>
      <c r="S89" s="239" t="s">
        <v>153</v>
      </c>
      <c r="T89" s="240" t="s">
        <v>153</v>
      </c>
      <c r="U89" s="222">
        <v>0.13700000000000001</v>
      </c>
      <c r="V89" s="222">
        <f>ROUND(E89*U89,2)</f>
        <v>0.11</v>
      </c>
      <c r="W89" s="222"/>
      <c r="X89" s="222" t="s">
        <v>189</v>
      </c>
      <c r="Y89" s="222" t="s">
        <v>156</v>
      </c>
      <c r="Z89" s="212"/>
      <c r="AA89" s="212"/>
      <c r="AB89" s="212"/>
      <c r="AC89" s="212"/>
      <c r="AD89" s="212"/>
      <c r="AE89" s="212"/>
      <c r="AF89" s="212"/>
      <c r="AG89" s="212" t="s">
        <v>190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4" t="s">
        <v>292</v>
      </c>
      <c r="D90" s="251"/>
      <c r="E90" s="252">
        <v>0.82799999999999996</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194</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4">
        <v>24</v>
      </c>
      <c r="B91" s="235" t="s">
        <v>293</v>
      </c>
      <c r="C91" s="245" t="s">
        <v>294</v>
      </c>
      <c r="D91" s="236" t="s">
        <v>187</v>
      </c>
      <c r="E91" s="237">
        <v>46.744</v>
      </c>
      <c r="F91" s="238"/>
      <c r="G91" s="239">
        <f>ROUND(E91*F91,2)</f>
        <v>0</v>
      </c>
      <c r="H91" s="238"/>
      <c r="I91" s="239">
        <f>ROUND(E91*H91,2)</f>
        <v>0</v>
      </c>
      <c r="J91" s="238"/>
      <c r="K91" s="239">
        <f>ROUND(E91*J91,2)</f>
        <v>0</v>
      </c>
      <c r="L91" s="239">
        <v>15</v>
      </c>
      <c r="M91" s="239">
        <f>G91*(1+L91/100)</f>
        <v>0</v>
      </c>
      <c r="N91" s="237">
        <v>1.2E-4</v>
      </c>
      <c r="O91" s="237">
        <f>ROUND(E91*N91,2)</f>
        <v>0.01</v>
      </c>
      <c r="P91" s="237">
        <v>0</v>
      </c>
      <c r="Q91" s="237">
        <f>ROUND(E91*P91,2)</f>
        <v>0</v>
      </c>
      <c r="R91" s="239" t="s">
        <v>198</v>
      </c>
      <c r="S91" s="239" t="s">
        <v>153</v>
      </c>
      <c r="T91" s="240" t="s">
        <v>153</v>
      </c>
      <c r="U91" s="222">
        <v>0.2535</v>
      </c>
      <c r="V91" s="222">
        <f>ROUND(E91*U91,2)</f>
        <v>11.85</v>
      </c>
      <c r="W91" s="222"/>
      <c r="X91" s="222" t="s">
        <v>189</v>
      </c>
      <c r="Y91" s="222" t="s">
        <v>156</v>
      </c>
      <c r="Z91" s="212"/>
      <c r="AA91" s="212"/>
      <c r="AB91" s="212"/>
      <c r="AC91" s="212"/>
      <c r="AD91" s="212"/>
      <c r="AE91" s="212"/>
      <c r="AF91" s="212"/>
      <c r="AG91" s="212" t="s">
        <v>190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295</v>
      </c>
      <c r="D92" s="251"/>
      <c r="E92" s="252">
        <v>46.744</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194</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4">
        <v>25</v>
      </c>
      <c r="B93" s="235" t="s">
        <v>296</v>
      </c>
      <c r="C93" s="245" t="s">
        <v>297</v>
      </c>
      <c r="D93" s="236" t="s">
        <v>187</v>
      </c>
      <c r="E93" s="237">
        <v>43.704000000000001</v>
      </c>
      <c r="F93" s="238"/>
      <c r="G93" s="239">
        <f>ROUND(E93*F93,2)</f>
        <v>0</v>
      </c>
      <c r="H93" s="238"/>
      <c r="I93" s="239">
        <f>ROUND(E93*H93,2)</f>
        <v>0</v>
      </c>
      <c r="J93" s="238"/>
      <c r="K93" s="239">
        <f>ROUND(E93*J93,2)</f>
        <v>0</v>
      </c>
      <c r="L93" s="239">
        <v>15</v>
      </c>
      <c r="M93" s="239">
        <f>G93*(1+L93/100)</f>
        <v>0</v>
      </c>
      <c r="N93" s="237">
        <v>2.0000000000000002E-5</v>
      </c>
      <c r="O93" s="237">
        <f>ROUND(E93*N93,2)</f>
        <v>0</v>
      </c>
      <c r="P93" s="237">
        <v>0</v>
      </c>
      <c r="Q93" s="237">
        <f>ROUND(E93*P93,2)</f>
        <v>0</v>
      </c>
      <c r="R93" s="239" t="s">
        <v>198</v>
      </c>
      <c r="S93" s="239" t="s">
        <v>153</v>
      </c>
      <c r="T93" s="240" t="s">
        <v>153</v>
      </c>
      <c r="U93" s="222">
        <v>0.18</v>
      </c>
      <c r="V93" s="222">
        <f>ROUND(E93*U93,2)</f>
        <v>7.87</v>
      </c>
      <c r="W93" s="222"/>
      <c r="X93" s="222" t="s">
        <v>189</v>
      </c>
      <c r="Y93" s="222" t="s">
        <v>156</v>
      </c>
      <c r="Z93" s="212"/>
      <c r="AA93" s="212"/>
      <c r="AB93" s="212"/>
      <c r="AC93" s="212"/>
      <c r="AD93" s="212"/>
      <c r="AE93" s="212"/>
      <c r="AF93" s="212"/>
      <c r="AG93" s="212" t="s">
        <v>190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4" t="s">
        <v>298</v>
      </c>
      <c r="D94" s="251"/>
      <c r="E94" s="252"/>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194</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64" t="s">
        <v>299</v>
      </c>
      <c r="D95" s="251"/>
      <c r="E95" s="252">
        <v>40.103999999999999</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194</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65" t="s">
        <v>300</v>
      </c>
      <c r="D96" s="253"/>
      <c r="E96" s="254">
        <v>40.103999999999999</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194</v>
      </c>
      <c r="AH96" s="212">
        <v>1</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64" t="s">
        <v>301</v>
      </c>
      <c r="D97" s="251"/>
      <c r="E97" s="252"/>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194</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64" t="s">
        <v>302</v>
      </c>
      <c r="D98" s="251"/>
      <c r="E98" s="252">
        <v>3.6</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194</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65" t="s">
        <v>300</v>
      </c>
      <c r="D99" s="253"/>
      <c r="E99" s="254">
        <v>3.6</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194</v>
      </c>
      <c r="AH99" s="212">
        <v>1</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4">
        <v>26</v>
      </c>
      <c r="B100" s="235" t="s">
        <v>303</v>
      </c>
      <c r="C100" s="245" t="s">
        <v>304</v>
      </c>
      <c r="D100" s="236" t="s">
        <v>187</v>
      </c>
      <c r="E100" s="237">
        <v>43.704000000000001</v>
      </c>
      <c r="F100" s="238"/>
      <c r="G100" s="239">
        <f>ROUND(E100*F100,2)</f>
        <v>0</v>
      </c>
      <c r="H100" s="238"/>
      <c r="I100" s="239">
        <f>ROUND(E100*H100,2)</f>
        <v>0</v>
      </c>
      <c r="J100" s="238"/>
      <c r="K100" s="239">
        <f>ROUND(E100*J100,2)</f>
        <v>0</v>
      </c>
      <c r="L100" s="239">
        <v>15</v>
      </c>
      <c r="M100" s="239">
        <f>G100*(1+L100/100)</f>
        <v>0</v>
      </c>
      <c r="N100" s="237">
        <v>0</v>
      </c>
      <c r="O100" s="237">
        <f>ROUND(E100*N100,2)</f>
        <v>0</v>
      </c>
      <c r="P100" s="237">
        <v>0</v>
      </c>
      <c r="Q100" s="237">
        <f>ROUND(E100*P100,2)</f>
        <v>0</v>
      </c>
      <c r="R100" s="239" t="s">
        <v>198</v>
      </c>
      <c r="S100" s="239" t="s">
        <v>153</v>
      </c>
      <c r="T100" s="240" t="s">
        <v>153</v>
      </c>
      <c r="U100" s="222">
        <v>0.43</v>
      </c>
      <c r="V100" s="222">
        <f>ROUND(E100*U100,2)</f>
        <v>18.79</v>
      </c>
      <c r="W100" s="222"/>
      <c r="X100" s="222" t="s">
        <v>189</v>
      </c>
      <c r="Y100" s="222" t="s">
        <v>156</v>
      </c>
      <c r="Z100" s="212"/>
      <c r="AA100" s="212"/>
      <c r="AB100" s="212"/>
      <c r="AC100" s="212"/>
      <c r="AD100" s="212"/>
      <c r="AE100" s="212"/>
      <c r="AF100" s="212"/>
      <c r="AG100" s="212" t="s">
        <v>190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4" t="s">
        <v>298</v>
      </c>
      <c r="D101" s="251"/>
      <c r="E101" s="252"/>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194</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64" t="s">
        <v>299</v>
      </c>
      <c r="D102" s="251"/>
      <c r="E102" s="252">
        <v>40.103999999999999</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194</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65" t="s">
        <v>300</v>
      </c>
      <c r="D103" s="253"/>
      <c r="E103" s="254">
        <v>40.103999999999999</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194</v>
      </c>
      <c r="AH103" s="212">
        <v>1</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64" t="s">
        <v>301</v>
      </c>
      <c r="D104" s="251"/>
      <c r="E104" s="252"/>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194</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4" t="s">
        <v>302</v>
      </c>
      <c r="D105" s="251"/>
      <c r="E105" s="252">
        <v>3.6</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194</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65" t="s">
        <v>300</v>
      </c>
      <c r="D106" s="253"/>
      <c r="E106" s="254">
        <v>3.6</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194</v>
      </c>
      <c r="AH106" s="212">
        <v>1</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34">
        <v>27</v>
      </c>
      <c r="B107" s="235" t="s">
        <v>305</v>
      </c>
      <c r="C107" s="245" t="s">
        <v>306</v>
      </c>
      <c r="D107" s="236" t="s">
        <v>187</v>
      </c>
      <c r="E107" s="237">
        <v>46.744</v>
      </c>
      <c r="F107" s="238"/>
      <c r="G107" s="239">
        <f>ROUND(E107*F107,2)</f>
        <v>0</v>
      </c>
      <c r="H107" s="238"/>
      <c r="I107" s="239">
        <f>ROUND(E107*H107,2)</f>
        <v>0</v>
      </c>
      <c r="J107" s="238"/>
      <c r="K107" s="239">
        <f>ROUND(E107*J107,2)</f>
        <v>0</v>
      </c>
      <c r="L107" s="239">
        <v>15</v>
      </c>
      <c r="M107" s="239">
        <f>G107*(1+L107/100)</f>
        <v>0</v>
      </c>
      <c r="N107" s="237">
        <v>3.2000000000000003E-4</v>
      </c>
      <c r="O107" s="237">
        <f>ROUND(E107*N107,2)</f>
        <v>0.01</v>
      </c>
      <c r="P107" s="237">
        <v>0</v>
      </c>
      <c r="Q107" s="237">
        <f>ROUND(E107*P107,2)</f>
        <v>0</v>
      </c>
      <c r="R107" s="239" t="s">
        <v>198</v>
      </c>
      <c r="S107" s="239" t="s">
        <v>153</v>
      </c>
      <c r="T107" s="240" t="s">
        <v>153</v>
      </c>
      <c r="U107" s="222">
        <v>7.0000000000000007E-2</v>
      </c>
      <c r="V107" s="222">
        <f>ROUND(E107*U107,2)</f>
        <v>3.27</v>
      </c>
      <c r="W107" s="222"/>
      <c r="X107" s="222" t="s">
        <v>189</v>
      </c>
      <c r="Y107" s="222" t="s">
        <v>156</v>
      </c>
      <c r="Z107" s="212"/>
      <c r="AA107" s="212"/>
      <c r="AB107" s="212"/>
      <c r="AC107" s="212"/>
      <c r="AD107" s="212"/>
      <c r="AE107" s="212"/>
      <c r="AF107" s="212"/>
      <c r="AG107" s="212" t="s">
        <v>190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3" t="s">
        <v>307</v>
      </c>
      <c r="D108" s="255"/>
      <c r="E108" s="255"/>
      <c r="F108" s="255"/>
      <c r="G108" s="255"/>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192</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7" t="s">
        <v>308</v>
      </c>
      <c r="D109" s="243"/>
      <c r="E109" s="243"/>
      <c r="F109" s="243"/>
      <c r="G109" s="243"/>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159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4" t="s">
        <v>298</v>
      </c>
      <c r="D110" s="251"/>
      <c r="E110" s="252"/>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194</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64" t="s">
        <v>309</v>
      </c>
      <c r="D111" s="251"/>
      <c r="E111" s="252">
        <v>40.103999999999999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194</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65" t="s">
        <v>300</v>
      </c>
      <c r="D112" s="253"/>
      <c r="E112" s="254">
        <v>40.103999999999999</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194</v>
      </c>
      <c r="AH112" s="212">
        <v>1</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64" t="s">
        <v>310</v>
      </c>
      <c r="D113" s="251"/>
      <c r="E113" s="252"/>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194</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64" t="s">
        <v>311</v>
      </c>
      <c r="D114" s="251"/>
      <c r="E114" s="252">
        <v>1.83</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194</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65" t="s">
        <v>300</v>
      </c>
      <c r="D115" s="253"/>
      <c r="E115" s="254">
        <v>1.83</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194</v>
      </c>
      <c r="AH115" s="212">
        <v>1</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64" t="s">
        <v>312</v>
      </c>
      <c r="D116" s="251"/>
      <c r="E116" s="252"/>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194</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64" t="s">
        <v>313</v>
      </c>
      <c r="D117" s="251"/>
      <c r="E117" s="252">
        <v>1.21</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194</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65" t="s">
        <v>300</v>
      </c>
      <c r="D118" s="253"/>
      <c r="E118" s="254">
        <v>1.21</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194</v>
      </c>
      <c r="AH118" s="212">
        <v>1</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64" t="s">
        <v>301</v>
      </c>
      <c r="D119" s="251"/>
      <c r="E119" s="252"/>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194</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64" t="s">
        <v>314</v>
      </c>
      <c r="D120" s="251"/>
      <c r="E120" s="252">
        <v>3.6</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194</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65" t="s">
        <v>300</v>
      </c>
      <c r="D121" s="253"/>
      <c r="E121" s="254">
        <v>3.6</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194</v>
      </c>
      <c r="AH121" s="212">
        <v>1</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34">
        <v>28</v>
      </c>
      <c r="B122" s="235" t="s">
        <v>315</v>
      </c>
      <c r="C122" s="245" t="s">
        <v>316</v>
      </c>
      <c r="D122" s="236" t="s">
        <v>187</v>
      </c>
      <c r="E122" s="237">
        <v>46.744</v>
      </c>
      <c r="F122" s="238"/>
      <c r="G122" s="239">
        <f>ROUND(E122*F122,2)</f>
        <v>0</v>
      </c>
      <c r="H122" s="238"/>
      <c r="I122" s="239">
        <f>ROUND(E122*H122,2)</f>
        <v>0</v>
      </c>
      <c r="J122" s="238"/>
      <c r="K122" s="239">
        <f>ROUND(E122*J122,2)</f>
        <v>0</v>
      </c>
      <c r="L122" s="239">
        <v>15</v>
      </c>
      <c r="M122" s="239">
        <f>G122*(1+L122/100)</f>
        <v>0</v>
      </c>
      <c r="N122" s="237">
        <v>2.53E-2</v>
      </c>
      <c r="O122" s="237">
        <f>ROUND(E122*N122,2)</f>
        <v>1.18</v>
      </c>
      <c r="P122" s="237">
        <v>0</v>
      </c>
      <c r="Q122" s="237">
        <f>ROUND(E122*P122,2)</f>
        <v>0</v>
      </c>
      <c r="R122" s="239" t="s">
        <v>198</v>
      </c>
      <c r="S122" s="239" t="s">
        <v>153</v>
      </c>
      <c r="T122" s="240" t="s">
        <v>153</v>
      </c>
      <c r="U122" s="222">
        <v>1.00604</v>
      </c>
      <c r="V122" s="222">
        <f>ROUND(E122*U122,2)</f>
        <v>47.03</v>
      </c>
      <c r="W122" s="222"/>
      <c r="X122" s="222" t="s">
        <v>189</v>
      </c>
      <c r="Y122" s="222" t="s">
        <v>156</v>
      </c>
      <c r="Z122" s="212"/>
      <c r="AA122" s="212"/>
      <c r="AB122" s="212"/>
      <c r="AC122" s="212"/>
      <c r="AD122" s="212"/>
      <c r="AE122" s="212"/>
      <c r="AF122" s="212"/>
      <c r="AG122" s="212" t="s">
        <v>190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298</v>
      </c>
      <c r="D123" s="251"/>
      <c r="E123" s="252"/>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194</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64" t="s">
        <v>317</v>
      </c>
      <c r="D124" s="251"/>
      <c r="E124" s="252">
        <v>40.103999999999999</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194</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64" t="s">
        <v>318</v>
      </c>
      <c r="D125" s="251"/>
      <c r="E125" s="252"/>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194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64" t="s">
        <v>319</v>
      </c>
      <c r="D126" s="251"/>
      <c r="E126" s="252"/>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194</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4" t="s">
        <v>320</v>
      </c>
      <c r="D127" s="251"/>
      <c r="E127" s="252"/>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194</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65" t="s">
        <v>300</v>
      </c>
      <c r="D128" s="253"/>
      <c r="E128" s="254">
        <v>40.103999999999999</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194</v>
      </c>
      <c r="AH128" s="212">
        <v>1</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64" t="s">
        <v>310</v>
      </c>
      <c r="D129" s="251"/>
      <c r="E129" s="252"/>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194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64" t="s">
        <v>321</v>
      </c>
      <c r="D130" s="251"/>
      <c r="E130" s="252">
        <v>1.83</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194</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65" t="s">
        <v>300</v>
      </c>
      <c r="D131" s="253"/>
      <c r="E131" s="254">
        <v>1.83</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194</v>
      </c>
      <c r="AH131" s="212">
        <v>1</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64" t="s">
        <v>312</v>
      </c>
      <c r="D132" s="251"/>
      <c r="E132" s="252"/>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194</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64" t="s">
        <v>322</v>
      </c>
      <c r="D133" s="251"/>
      <c r="E133" s="252">
        <v>1.21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194</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65" t="s">
        <v>300</v>
      </c>
      <c r="D134" s="253"/>
      <c r="E134" s="254">
        <v>1.21</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194</v>
      </c>
      <c r="AH134" s="212">
        <v>1</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64" t="s">
        <v>301</v>
      </c>
      <c r="D135" s="251"/>
      <c r="E135" s="252"/>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194</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64" t="s">
        <v>323</v>
      </c>
      <c r="D136" s="251"/>
      <c r="E136" s="252">
        <v>3.6</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194</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65" t="s">
        <v>300</v>
      </c>
      <c r="D137" s="253"/>
      <c r="E137" s="254">
        <v>3.6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194</v>
      </c>
      <c r="AH137" s="212">
        <v>1</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4">
        <v>29</v>
      </c>
      <c r="B138" s="235" t="s">
        <v>324</v>
      </c>
      <c r="C138" s="245" t="s">
        <v>325</v>
      </c>
      <c r="D138" s="236" t="s">
        <v>187</v>
      </c>
      <c r="E138" s="237">
        <v>13.324</v>
      </c>
      <c r="F138" s="238"/>
      <c r="G138" s="239">
        <f>ROUND(E138*F138,2)</f>
        <v>0</v>
      </c>
      <c r="H138" s="238"/>
      <c r="I138" s="239">
        <f>ROUND(E138*H138,2)</f>
        <v>0</v>
      </c>
      <c r="J138" s="238"/>
      <c r="K138" s="239">
        <f>ROUND(E138*J138,2)</f>
        <v>0</v>
      </c>
      <c r="L138" s="239">
        <v>15</v>
      </c>
      <c r="M138" s="239">
        <f>G138*(1+L138/100)</f>
        <v>0</v>
      </c>
      <c r="N138" s="237">
        <v>1.9000000000000001E-4</v>
      </c>
      <c r="O138" s="237">
        <f>ROUND(E138*N138,2)</f>
        <v>0</v>
      </c>
      <c r="P138" s="237">
        <v>0</v>
      </c>
      <c r="Q138" s="237">
        <f>ROUND(E138*P138,2)</f>
        <v>0</v>
      </c>
      <c r="R138" s="239" t="s">
        <v>198</v>
      </c>
      <c r="S138" s="239" t="s">
        <v>153</v>
      </c>
      <c r="T138" s="240" t="s">
        <v>153</v>
      </c>
      <c r="U138" s="222">
        <v>4.7E-2</v>
      </c>
      <c r="V138" s="222">
        <f>ROUND(E138*U138,2)</f>
        <v>0.63</v>
      </c>
      <c r="W138" s="222"/>
      <c r="X138" s="222" t="s">
        <v>189</v>
      </c>
      <c r="Y138" s="222" t="s">
        <v>156</v>
      </c>
      <c r="Z138" s="212"/>
      <c r="AA138" s="212"/>
      <c r="AB138" s="212"/>
      <c r="AC138" s="212"/>
      <c r="AD138" s="212"/>
      <c r="AE138" s="212"/>
      <c r="AF138" s="212"/>
      <c r="AG138" s="212" t="s">
        <v>190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63" t="s">
        <v>326</v>
      </c>
      <c r="D139" s="255"/>
      <c r="E139" s="255"/>
      <c r="F139" s="255"/>
      <c r="G139" s="255"/>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192</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47" t="s">
        <v>327</v>
      </c>
      <c r="D140" s="243"/>
      <c r="E140" s="243"/>
      <c r="F140" s="243"/>
      <c r="G140" s="243"/>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159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4" t="s">
        <v>298</v>
      </c>
      <c r="D141" s="251"/>
      <c r="E141" s="252"/>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194</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64" t="s">
        <v>328</v>
      </c>
      <c r="D142" s="251"/>
      <c r="E142" s="252"/>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194</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64" t="s">
        <v>329</v>
      </c>
      <c r="D143" s="251"/>
      <c r="E143" s="252">
        <v>6.6840000000000002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194</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65" t="s">
        <v>300</v>
      </c>
      <c r="D144" s="253"/>
      <c r="E144" s="254">
        <v>6.6840000000000002</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194</v>
      </c>
      <c r="AH144" s="212">
        <v>1</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64" t="s">
        <v>310</v>
      </c>
      <c r="D145" s="251"/>
      <c r="E145" s="252"/>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194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64" t="s">
        <v>330</v>
      </c>
      <c r="D146" s="251"/>
      <c r="E146" s="252">
        <v>1.83</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194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65" t="s">
        <v>300</v>
      </c>
      <c r="D147" s="253"/>
      <c r="E147" s="254">
        <v>1.83</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194</v>
      </c>
      <c r="AH147" s="212">
        <v>1</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64" t="s">
        <v>312</v>
      </c>
      <c r="D148" s="251"/>
      <c r="E148" s="252"/>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194</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64" t="s">
        <v>331</v>
      </c>
      <c r="D149" s="251"/>
      <c r="E149" s="252">
        <v>1.21</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194</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65" t="s">
        <v>300</v>
      </c>
      <c r="D150" s="253"/>
      <c r="E150" s="254">
        <v>1.21</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194</v>
      </c>
      <c r="AH150" s="212">
        <v>1</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64" t="s">
        <v>301</v>
      </c>
      <c r="D151" s="251"/>
      <c r="E151" s="252"/>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194</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64" t="s">
        <v>332</v>
      </c>
      <c r="D152" s="251"/>
      <c r="E152" s="252">
        <v>3.6</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194</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65" t="s">
        <v>300</v>
      </c>
      <c r="D153" s="253"/>
      <c r="E153" s="254">
        <v>3.6</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194</v>
      </c>
      <c r="AH153" s="212">
        <v>1</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4">
        <v>30</v>
      </c>
      <c r="B154" s="235" t="s">
        <v>333</v>
      </c>
      <c r="C154" s="245" t="s">
        <v>334</v>
      </c>
      <c r="D154" s="236" t="s">
        <v>187</v>
      </c>
      <c r="E154" s="237">
        <v>2.42</v>
      </c>
      <c r="F154" s="238"/>
      <c r="G154" s="239">
        <f>ROUND(E154*F154,2)</f>
        <v>0</v>
      </c>
      <c r="H154" s="238"/>
      <c r="I154" s="239">
        <f>ROUND(E154*H154,2)</f>
        <v>0</v>
      </c>
      <c r="J154" s="238"/>
      <c r="K154" s="239">
        <f>ROUND(E154*J154,2)</f>
        <v>0</v>
      </c>
      <c r="L154" s="239">
        <v>15</v>
      </c>
      <c r="M154" s="239">
        <f>G154*(1+L154/100)</f>
        <v>0</v>
      </c>
      <c r="N154" s="237">
        <v>3.5E-4</v>
      </c>
      <c r="O154" s="237">
        <f>ROUND(E154*N154,2)</f>
        <v>0</v>
      </c>
      <c r="P154" s="237">
        <v>0</v>
      </c>
      <c r="Q154" s="237">
        <f>ROUND(E154*P154,2)</f>
        <v>0</v>
      </c>
      <c r="R154" s="239" t="s">
        <v>198</v>
      </c>
      <c r="S154" s="239" t="s">
        <v>153</v>
      </c>
      <c r="T154" s="240" t="s">
        <v>153</v>
      </c>
      <c r="U154" s="222">
        <v>8.5999999999999993E-2</v>
      </c>
      <c r="V154" s="222">
        <f>ROUND(E154*U154,2)</f>
        <v>0.21</v>
      </c>
      <c r="W154" s="222"/>
      <c r="X154" s="222" t="s">
        <v>189</v>
      </c>
      <c r="Y154" s="222" t="s">
        <v>156</v>
      </c>
      <c r="Z154" s="212"/>
      <c r="AA154" s="212"/>
      <c r="AB154" s="212"/>
      <c r="AC154" s="212"/>
      <c r="AD154" s="212"/>
      <c r="AE154" s="212"/>
      <c r="AF154" s="212"/>
      <c r="AG154" s="212" t="s">
        <v>190</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3" t="s">
        <v>326</v>
      </c>
      <c r="D155" s="255"/>
      <c r="E155" s="255"/>
      <c r="F155" s="255"/>
      <c r="G155" s="255"/>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192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64" t="s">
        <v>312</v>
      </c>
      <c r="D156" s="251"/>
      <c r="E156" s="252"/>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194</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4" t="s">
        <v>335</v>
      </c>
      <c r="D157" s="251"/>
      <c r="E157" s="252">
        <v>2.42</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194</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4">
        <v>31</v>
      </c>
      <c r="B158" s="235" t="s">
        <v>336</v>
      </c>
      <c r="C158" s="245" t="s">
        <v>337</v>
      </c>
      <c r="D158" s="236" t="s">
        <v>187</v>
      </c>
      <c r="E158" s="237">
        <v>51.2</v>
      </c>
      <c r="F158" s="238"/>
      <c r="G158" s="239">
        <f>ROUND(E158*F158,2)</f>
        <v>0</v>
      </c>
      <c r="H158" s="238"/>
      <c r="I158" s="239">
        <f>ROUND(E158*H158,2)</f>
        <v>0</v>
      </c>
      <c r="J158" s="238"/>
      <c r="K158" s="239">
        <f>ROUND(E158*J158,2)</f>
        <v>0</v>
      </c>
      <c r="L158" s="239">
        <v>15</v>
      </c>
      <c r="M158" s="239">
        <f>G158*(1+L158/100)</f>
        <v>0</v>
      </c>
      <c r="N158" s="237">
        <v>6.0999999999999997E-4</v>
      </c>
      <c r="O158" s="237">
        <f>ROUND(E158*N158,2)</f>
        <v>0.03</v>
      </c>
      <c r="P158" s="237">
        <v>0</v>
      </c>
      <c r="Q158" s="237">
        <f>ROUND(E158*P158,2)</f>
        <v>0</v>
      </c>
      <c r="R158" s="239" t="s">
        <v>198</v>
      </c>
      <c r="S158" s="239" t="s">
        <v>153</v>
      </c>
      <c r="T158" s="240" t="s">
        <v>153</v>
      </c>
      <c r="U158" s="222">
        <v>0.24199999999999999</v>
      </c>
      <c r="V158" s="222">
        <f>ROUND(E158*U158,2)</f>
        <v>12.39</v>
      </c>
      <c r="W158" s="222"/>
      <c r="X158" s="222" t="s">
        <v>189</v>
      </c>
      <c r="Y158" s="222" t="s">
        <v>156</v>
      </c>
      <c r="Z158" s="212"/>
      <c r="AA158" s="212"/>
      <c r="AB158" s="212"/>
      <c r="AC158" s="212"/>
      <c r="AD158" s="212"/>
      <c r="AE158" s="212"/>
      <c r="AF158" s="212"/>
      <c r="AG158" s="212" t="s">
        <v>190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3" t="s">
        <v>338</v>
      </c>
      <c r="D159" s="255"/>
      <c r="E159" s="255"/>
      <c r="F159" s="255"/>
      <c r="G159" s="255"/>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192</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2" x14ac:dyDescent="0.2">
      <c r="A160" s="219"/>
      <c r="B160" s="220"/>
      <c r="C160" s="247" t="s">
        <v>339</v>
      </c>
      <c r="D160" s="243"/>
      <c r="E160" s="243"/>
      <c r="F160" s="243"/>
      <c r="G160" s="243"/>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159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41" t="str">
        <f>C160</f>
        <v>Význam: sjednocení struktury v ploše po vysprávkách, sjednocení nasákavosti podkladu, zpevnění povrchu, zapravení drobných trhlin do 0,5mm.</v>
      </c>
      <c r="BB160" s="212"/>
      <c r="BC160" s="212"/>
      <c r="BD160" s="212"/>
      <c r="BE160" s="212"/>
      <c r="BF160" s="212"/>
      <c r="BG160" s="212"/>
      <c r="BH160" s="212"/>
    </row>
    <row r="161" spans="1:60" outlineLevel="3" x14ac:dyDescent="0.2">
      <c r="A161" s="219"/>
      <c r="B161" s="220"/>
      <c r="C161" s="247" t="s">
        <v>340</v>
      </c>
      <c r="D161" s="243"/>
      <c r="E161" s="243"/>
      <c r="F161" s="243"/>
      <c r="G161" s="243"/>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159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298</v>
      </c>
      <c r="D162" s="251"/>
      <c r="E162" s="252"/>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194</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4" t="s">
        <v>328</v>
      </c>
      <c r="D163" s="251"/>
      <c r="E163" s="252"/>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194</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3" x14ac:dyDescent="0.2">
      <c r="A164" s="219"/>
      <c r="B164" s="220"/>
      <c r="C164" s="264" t="s">
        <v>341</v>
      </c>
      <c r="D164" s="251"/>
      <c r="E164" s="252">
        <v>44.56</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194</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65" t="s">
        <v>300</v>
      </c>
      <c r="D165" s="253"/>
      <c r="E165" s="254">
        <v>44.56</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194</v>
      </c>
      <c r="AH165" s="212">
        <v>1</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64" t="s">
        <v>310</v>
      </c>
      <c r="D166" s="251"/>
      <c r="E166" s="252"/>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194</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4" t="s">
        <v>330</v>
      </c>
      <c r="D167" s="251"/>
      <c r="E167" s="252">
        <v>1.83</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194</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5" t="s">
        <v>300</v>
      </c>
      <c r="D168" s="253"/>
      <c r="E168" s="254">
        <v>1.83</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194</v>
      </c>
      <c r="AH168" s="212">
        <v>1</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4" t="s">
        <v>312</v>
      </c>
      <c r="D169" s="251"/>
      <c r="E169" s="252"/>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194</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64" t="s">
        <v>331</v>
      </c>
      <c r="D170" s="251"/>
      <c r="E170" s="252">
        <v>1.21</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194</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65" t="s">
        <v>300</v>
      </c>
      <c r="D171" s="253"/>
      <c r="E171" s="254">
        <v>1.21</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194</v>
      </c>
      <c r="AH171" s="212">
        <v>1</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64" t="s">
        <v>301</v>
      </c>
      <c r="D172" s="251"/>
      <c r="E172" s="252"/>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194</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64" t="s">
        <v>342</v>
      </c>
      <c r="D173" s="251"/>
      <c r="E173" s="252">
        <v>3.6</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194</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65" t="s">
        <v>300</v>
      </c>
      <c r="D174" s="253"/>
      <c r="E174" s="254">
        <v>3.6</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194</v>
      </c>
      <c r="AH174" s="212">
        <v>1</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45" outlineLevel="1" x14ac:dyDescent="0.2">
      <c r="A175" s="234">
        <v>32</v>
      </c>
      <c r="B175" s="235" t="s">
        <v>343</v>
      </c>
      <c r="C175" s="245" t="s">
        <v>344</v>
      </c>
      <c r="D175" s="236" t="s">
        <v>187</v>
      </c>
      <c r="E175" s="237">
        <v>51.2</v>
      </c>
      <c r="F175" s="238"/>
      <c r="G175" s="239">
        <f>ROUND(E175*F175,2)</f>
        <v>0</v>
      </c>
      <c r="H175" s="238"/>
      <c r="I175" s="239">
        <f>ROUND(E175*H175,2)</f>
        <v>0</v>
      </c>
      <c r="J175" s="238"/>
      <c r="K175" s="239">
        <f>ROUND(E175*J175,2)</f>
        <v>0</v>
      </c>
      <c r="L175" s="239">
        <v>15</v>
      </c>
      <c r="M175" s="239">
        <f>G175*(1+L175/100)</f>
        <v>0</v>
      </c>
      <c r="N175" s="237">
        <v>5.8E-4</v>
      </c>
      <c r="O175" s="237">
        <f>ROUND(E175*N175,2)</f>
        <v>0.03</v>
      </c>
      <c r="P175" s="237">
        <v>0</v>
      </c>
      <c r="Q175" s="237">
        <f>ROUND(E175*P175,2)</f>
        <v>0</v>
      </c>
      <c r="R175" s="239" t="s">
        <v>198</v>
      </c>
      <c r="S175" s="239" t="s">
        <v>153</v>
      </c>
      <c r="T175" s="240" t="s">
        <v>153</v>
      </c>
      <c r="U175" s="222">
        <v>0.26500000000000001</v>
      </c>
      <c r="V175" s="222">
        <f>ROUND(E175*U175,2)</f>
        <v>13.57</v>
      </c>
      <c r="W175" s="222"/>
      <c r="X175" s="222" t="s">
        <v>189</v>
      </c>
      <c r="Y175" s="222" t="s">
        <v>156</v>
      </c>
      <c r="Z175" s="212"/>
      <c r="AA175" s="212"/>
      <c r="AB175" s="212"/>
      <c r="AC175" s="212"/>
      <c r="AD175" s="212"/>
      <c r="AE175" s="212"/>
      <c r="AF175" s="212"/>
      <c r="AG175" s="212" t="s">
        <v>190</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3" t="s">
        <v>338</v>
      </c>
      <c r="D176" s="255"/>
      <c r="E176" s="255"/>
      <c r="F176" s="255"/>
      <c r="G176" s="255"/>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192</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47" t="s">
        <v>345</v>
      </c>
      <c r="D177" s="243"/>
      <c r="E177" s="243"/>
      <c r="F177" s="243"/>
      <c r="G177" s="243"/>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159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47" t="s">
        <v>346</v>
      </c>
      <c r="D178" s="243"/>
      <c r="E178" s="243"/>
      <c r="F178" s="243"/>
      <c r="G178" s="243"/>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159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7" t="s">
        <v>347</v>
      </c>
      <c r="D179" s="243"/>
      <c r="E179" s="243"/>
      <c r="F179" s="243"/>
      <c r="G179" s="243"/>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159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47" t="s">
        <v>338</v>
      </c>
      <c r="D180" s="243"/>
      <c r="E180" s="243"/>
      <c r="F180" s="243"/>
      <c r="G180" s="243"/>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159</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64" t="s">
        <v>298</v>
      </c>
      <c r="D181" s="251"/>
      <c r="E181" s="252"/>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194</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4" t="s">
        <v>328</v>
      </c>
      <c r="D182" s="251"/>
      <c r="E182" s="252"/>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194</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64" t="s">
        <v>348</v>
      </c>
      <c r="D183" s="251"/>
      <c r="E183" s="252">
        <v>44.56</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194</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65" t="s">
        <v>300</v>
      </c>
      <c r="D184" s="253"/>
      <c r="E184" s="254">
        <v>44.56</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194</v>
      </c>
      <c r="AH184" s="212">
        <v>1</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64" t="s">
        <v>310</v>
      </c>
      <c r="D185" s="251"/>
      <c r="E185" s="252"/>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194</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64" t="s">
        <v>330</v>
      </c>
      <c r="D186" s="251"/>
      <c r="E186" s="252">
        <v>1.83</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194</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65" t="s">
        <v>300</v>
      </c>
      <c r="D187" s="253"/>
      <c r="E187" s="254">
        <v>1.83</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194</v>
      </c>
      <c r="AH187" s="212">
        <v>1</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64" t="s">
        <v>312</v>
      </c>
      <c r="D188" s="251"/>
      <c r="E188" s="252"/>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194</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64" t="s">
        <v>331</v>
      </c>
      <c r="D189" s="251"/>
      <c r="E189" s="252">
        <v>1.21</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194</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65" t="s">
        <v>300</v>
      </c>
      <c r="D190" s="253"/>
      <c r="E190" s="254">
        <v>1.21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194</v>
      </c>
      <c r="AH190" s="212">
        <v>1</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64" t="s">
        <v>301</v>
      </c>
      <c r="D191" s="251"/>
      <c r="E191" s="252"/>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194</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64" t="s">
        <v>342</v>
      </c>
      <c r="D192" s="251"/>
      <c r="E192" s="252">
        <v>3.6</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194</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65" t="s">
        <v>300</v>
      </c>
      <c r="D193" s="253"/>
      <c r="E193" s="254">
        <v>3.6</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194</v>
      </c>
      <c r="AH193" s="212">
        <v>1</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7" t="s">
        <v>148</v>
      </c>
      <c r="B194" s="228" t="s">
        <v>87</v>
      </c>
      <c r="C194" s="244" t="s">
        <v>88</v>
      </c>
      <c r="D194" s="229"/>
      <c r="E194" s="230"/>
      <c r="F194" s="231"/>
      <c r="G194" s="231">
        <f>SUMIF(AG195:AG201,"&lt;&gt;NOR",G195:G201)</f>
        <v>0</v>
      </c>
      <c r="H194" s="231"/>
      <c r="I194" s="231">
        <f>SUM(I195:I201)</f>
        <v>0</v>
      </c>
      <c r="J194" s="231"/>
      <c r="K194" s="231">
        <f>SUM(K195:K201)</f>
        <v>0</v>
      </c>
      <c r="L194" s="231"/>
      <c r="M194" s="231">
        <f>SUM(M195:M201)</f>
        <v>0</v>
      </c>
      <c r="N194" s="230"/>
      <c r="O194" s="230">
        <f>SUM(O195:O201)</f>
        <v>0.01</v>
      </c>
      <c r="P194" s="230"/>
      <c r="Q194" s="230">
        <f>SUM(Q195:Q201)</f>
        <v>0</v>
      </c>
      <c r="R194" s="231"/>
      <c r="S194" s="231"/>
      <c r="T194" s="232"/>
      <c r="U194" s="226"/>
      <c r="V194" s="226">
        <f>SUM(V195:V201)</f>
        <v>0.35</v>
      </c>
      <c r="W194" s="226"/>
      <c r="X194" s="226"/>
      <c r="Y194" s="226"/>
      <c r="AG194" t="s">
        <v>149</v>
      </c>
    </row>
    <row r="195" spans="1:60" ht="22.5" outlineLevel="1" x14ac:dyDescent="0.2">
      <c r="A195" s="234">
        <v>33</v>
      </c>
      <c r="B195" s="235" t="s">
        <v>349</v>
      </c>
      <c r="C195" s="245" t="s">
        <v>350</v>
      </c>
      <c r="D195" s="236" t="s">
        <v>187</v>
      </c>
      <c r="E195" s="237">
        <v>0.99360000000000004</v>
      </c>
      <c r="F195" s="238"/>
      <c r="G195" s="239">
        <f>ROUND(E195*F195,2)</f>
        <v>0</v>
      </c>
      <c r="H195" s="238"/>
      <c r="I195" s="239">
        <f>ROUND(E195*H195,2)</f>
        <v>0</v>
      </c>
      <c r="J195" s="238"/>
      <c r="K195" s="239">
        <f>ROUND(E195*J195,2)</f>
        <v>0</v>
      </c>
      <c r="L195" s="239">
        <v>15</v>
      </c>
      <c r="M195" s="239">
        <f>G195*(1+L195/100)</f>
        <v>0</v>
      </c>
      <c r="N195" s="237">
        <v>1.0710000000000001E-2</v>
      </c>
      <c r="O195" s="237">
        <f>ROUND(E195*N195,2)</f>
        <v>0.01</v>
      </c>
      <c r="P195" s="237">
        <v>0</v>
      </c>
      <c r="Q195" s="237">
        <f>ROUND(E195*P195,2)</f>
        <v>0</v>
      </c>
      <c r="R195" s="239" t="s">
        <v>198</v>
      </c>
      <c r="S195" s="239" t="s">
        <v>153</v>
      </c>
      <c r="T195" s="240" t="s">
        <v>153</v>
      </c>
      <c r="U195" s="222">
        <v>0.26150000000000001</v>
      </c>
      <c r="V195" s="222">
        <f>ROUND(E195*U195,2)</f>
        <v>0.26</v>
      </c>
      <c r="W195" s="222"/>
      <c r="X195" s="222" t="s">
        <v>189</v>
      </c>
      <c r="Y195" s="222" t="s">
        <v>156</v>
      </c>
      <c r="Z195" s="212"/>
      <c r="AA195" s="212"/>
      <c r="AB195" s="212"/>
      <c r="AC195" s="212"/>
      <c r="AD195" s="212"/>
      <c r="AE195" s="212"/>
      <c r="AF195" s="212"/>
      <c r="AG195" s="212" t="s">
        <v>190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63" t="s">
        <v>351</v>
      </c>
      <c r="D196" s="255"/>
      <c r="E196" s="255"/>
      <c r="F196" s="255"/>
      <c r="G196" s="255"/>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192</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64" t="s">
        <v>352</v>
      </c>
      <c r="D197" s="251"/>
      <c r="E197" s="252">
        <v>0.99360000000000004</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194</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4">
        <v>34</v>
      </c>
      <c r="B198" s="235" t="s">
        <v>353</v>
      </c>
      <c r="C198" s="245" t="s">
        <v>354</v>
      </c>
      <c r="D198" s="236" t="s">
        <v>187</v>
      </c>
      <c r="E198" s="237">
        <v>0.99360000000000004</v>
      </c>
      <c r="F198" s="238"/>
      <c r="G198" s="239">
        <f>ROUND(E198*F198,2)</f>
        <v>0</v>
      </c>
      <c r="H198" s="238"/>
      <c r="I198" s="239">
        <f>ROUND(E198*H198,2)</f>
        <v>0</v>
      </c>
      <c r="J198" s="238"/>
      <c r="K198" s="239">
        <f>ROUND(E198*J198,2)</f>
        <v>0</v>
      </c>
      <c r="L198" s="239">
        <v>15</v>
      </c>
      <c r="M198" s="239">
        <f>G198*(1+L198/100)</f>
        <v>0</v>
      </c>
      <c r="N198" s="237">
        <v>0</v>
      </c>
      <c r="O198" s="237">
        <f>ROUND(E198*N198,2)</f>
        <v>0</v>
      </c>
      <c r="P198" s="237">
        <v>0</v>
      </c>
      <c r="Q198" s="237">
        <f>ROUND(E198*P198,2)</f>
        <v>0</v>
      </c>
      <c r="R198" s="239" t="s">
        <v>198</v>
      </c>
      <c r="S198" s="239" t="s">
        <v>153</v>
      </c>
      <c r="T198" s="240" t="s">
        <v>153</v>
      </c>
      <c r="U198" s="222">
        <v>0.09</v>
      </c>
      <c r="V198" s="222">
        <f>ROUND(E198*U198,2)</f>
        <v>0.09</v>
      </c>
      <c r="W198" s="222"/>
      <c r="X198" s="222" t="s">
        <v>189</v>
      </c>
      <c r="Y198" s="222" t="s">
        <v>156</v>
      </c>
      <c r="Z198" s="212"/>
      <c r="AA198" s="212"/>
      <c r="AB198" s="212"/>
      <c r="AC198" s="212"/>
      <c r="AD198" s="212"/>
      <c r="AE198" s="212"/>
      <c r="AF198" s="212"/>
      <c r="AG198" s="212" t="s">
        <v>190</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64" t="s">
        <v>355</v>
      </c>
      <c r="D199" s="251"/>
      <c r="E199" s="252">
        <v>0.99360000000000004</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194</v>
      </c>
      <c r="AH199" s="212">
        <v>5</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4">
        <v>35</v>
      </c>
      <c r="B200" s="235" t="s">
        <v>356</v>
      </c>
      <c r="C200" s="245" t="s">
        <v>357</v>
      </c>
      <c r="D200" s="236" t="s">
        <v>252</v>
      </c>
      <c r="E200" s="237">
        <v>1</v>
      </c>
      <c r="F200" s="238"/>
      <c r="G200" s="239">
        <f>ROUND(E200*F200,2)</f>
        <v>0</v>
      </c>
      <c r="H200" s="238"/>
      <c r="I200" s="239">
        <f>ROUND(E200*H200,2)</f>
        <v>0</v>
      </c>
      <c r="J200" s="238"/>
      <c r="K200" s="239">
        <f>ROUND(E200*J200,2)</f>
        <v>0</v>
      </c>
      <c r="L200" s="239">
        <v>15</v>
      </c>
      <c r="M200" s="239">
        <f>G200*(1+L200/100)</f>
        <v>0</v>
      </c>
      <c r="N200" s="237">
        <v>5.0000000000000001E-4</v>
      </c>
      <c r="O200" s="237">
        <f>ROUND(E200*N200,2)</f>
        <v>0</v>
      </c>
      <c r="P200" s="237">
        <v>0</v>
      </c>
      <c r="Q200" s="237">
        <f>ROUND(E200*P200,2)</f>
        <v>0</v>
      </c>
      <c r="R200" s="239" t="s">
        <v>242</v>
      </c>
      <c r="S200" s="239" t="s">
        <v>153</v>
      </c>
      <c r="T200" s="240" t="s">
        <v>153</v>
      </c>
      <c r="U200" s="222">
        <v>0</v>
      </c>
      <c r="V200" s="222">
        <f>ROUND(E200*U200,2)</f>
        <v>0</v>
      </c>
      <c r="W200" s="222"/>
      <c r="X200" s="222" t="s">
        <v>243</v>
      </c>
      <c r="Y200" s="222" t="s">
        <v>156</v>
      </c>
      <c r="Z200" s="212"/>
      <c r="AA200" s="212"/>
      <c r="AB200" s="212"/>
      <c r="AC200" s="212"/>
      <c r="AD200" s="212"/>
      <c r="AE200" s="212"/>
      <c r="AF200" s="212"/>
      <c r="AG200" s="212" t="s">
        <v>244</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46" t="s">
        <v>358</v>
      </c>
      <c r="D201" s="242"/>
      <c r="E201" s="242"/>
      <c r="F201" s="242"/>
      <c r="G201" s="24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159</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41" t="str">
        <f>C201</f>
        <v>Dilatační profil se sklotextilní síťovinou pro optimální řešení dilatačních spár šířky od 5 do 25 mm v oblasti nároží.</v>
      </c>
      <c r="BB201" s="212"/>
      <c r="BC201" s="212"/>
      <c r="BD201" s="212"/>
      <c r="BE201" s="212"/>
      <c r="BF201" s="212"/>
      <c r="BG201" s="212"/>
      <c r="BH201" s="212"/>
    </row>
    <row r="202" spans="1:60" x14ac:dyDescent="0.2">
      <c r="A202" s="227" t="s">
        <v>148</v>
      </c>
      <c r="B202" s="228" t="s">
        <v>89</v>
      </c>
      <c r="C202" s="244" t="s">
        <v>90</v>
      </c>
      <c r="D202" s="229"/>
      <c r="E202" s="230"/>
      <c r="F202" s="231"/>
      <c r="G202" s="231">
        <f>SUMIF(AG203:AG205,"&lt;&gt;NOR",G203:G205)</f>
        <v>0</v>
      </c>
      <c r="H202" s="231"/>
      <c r="I202" s="231">
        <f>SUM(I203:I205)</f>
        <v>0</v>
      </c>
      <c r="J202" s="231"/>
      <c r="K202" s="231">
        <f>SUM(K203:K205)</f>
        <v>0</v>
      </c>
      <c r="L202" s="231"/>
      <c r="M202" s="231">
        <f>SUM(M203:M205)</f>
        <v>0</v>
      </c>
      <c r="N202" s="230"/>
      <c r="O202" s="230">
        <f>SUM(O203:O205)</f>
        <v>0.11</v>
      </c>
      <c r="P202" s="230"/>
      <c r="Q202" s="230">
        <f>SUM(Q203:Q205)</f>
        <v>0</v>
      </c>
      <c r="R202" s="231"/>
      <c r="S202" s="231"/>
      <c r="T202" s="232"/>
      <c r="U202" s="226"/>
      <c r="V202" s="226">
        <f>SUM(V203:V205)</f>
        <v>4.68</v>
      </c>
      <c r="W202" s="226"/>
      <c r="X202" s="226"/>
      <c r="Y202" s="226"/>
      <c r="AG202" t="s">
        <v>149</v>
      </c>
    </row>
    <row r="203" spans="1:60" outlineLevel="1" x14ac:dyDescent="0.2">
      <c r="A203" s="234">
        <v>36</v>
      </c>
      <c r="B203" s="235" t="s">
        <v>359</v>
      </c>
      <c r="C203" s="245" t="s">
        <v>360</v>
      </c>
      <c r="D203" s="236" t="s">
        <v>187</v>
      </c>
      <c r="E203" s="237">
        <v>18</v>
      </c>
      <c r="F203" s="238"/>
      <c r="G203" s="239">
        <f>ROUND(E203*F203,2)</f>
        <v>0</v>
      </c>
      <c r="H203" s="238"/>
      <c r="I203" s="239">
        <f>ROUND(E203*H203,2)</f>
        <v>0</v>
      </c>
      <c r="J203" s="238"/>
      <c r="K203" s="239">
        <f>ROUND(E203*J203,2)</f>
        <v>0</v>
      </c>
      <c r="L203" s="239">
        <v>15</v>
      </c>
      <c r="M203" s="239">
        <f>G203*(1+L203/100)</f>
        <v>0</v>
      </c>
      <c r="N203" s="237">
        <v>5.9199999999999999E-3</v>
      </c>
      <c r="O203" s="237">
        <f>ROUND(E203*N203,2)</f>
        <v>0.11</v>
      </c>
      <c r="P203" s="237">
        <v>0</v>
      </c>
      <c r="Q203" s="237">
        <f>ROUND(E203*P203,2)</f>
        <v>0</v>
      </c>
      <c r="R203" s="239" t="s">
        <v>361</v>
      </c>
      <c r="S203" s="239" t="s">
        <v>153</v>
      </c>
      <c r="T203" s="240" t="s">
        <v>153</v>
      </c>
      <c r="U203" s="222">
        <v>0.26</v>
      </c>
      <c r="V203" s="222">
        <f>ROUND(E203*U203,2)</f>
        <v>4.68</v>
      </c>
      <c r="W203" s="222"/>
      <c r="X203" s="222" t="s">
        <v>189</v>
      </c>
      <c r="Y203" s="222" t="s">
        <v>156</v>
      </c>
      <c r="Z203" s="212"/>
      <c r="AA203" s="212"/>
      <c r="AB203" s="212"/>
      <c r="AC203" s="212"/>
      <c r="AD203" s="212"/>
      <c r="AE203" s="212"/>
      <c r="AF203" s="212"/>
      <c r="AG203" s="212" t="s">
        <v>190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4" t="s">
        <v>362</v>
      </c>
      <c r="D204" s="251"/>
      <c r="E204" s="252">
        <v>15</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194</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4" t="s">
        <v>363</v>
      </c>
      <c r="D205" s="251"/>
      <c r="E205" s="252">
        <v>3</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194</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x14ac:dyDescent="0.2">
      <c r="A206" s="227" t="s">
        <v>148</v>
      </c>
      <c r="B206" s="228" t="s">
        <v>91</v>
      </c>
      <c r="C206" s="244" t="s">
        <v>92</v>
      </c>
      <c r="D206" s="229"/>
      <c r="E206" s="230"/>
      <c r="F206" s="231"/>
      <c r="G206" s="231">
        <f>SUMIF(AG207:AG228,"&lt;&gt;NOR",G207:G228)</f>
        <v>0</v>
      </c>
      <c r="H206" s="231"/>
      <c r="I206" s="231">
        <f>SUM(I207:I228)</f>
        <v>0</v>
      </c>
      <c r="J206" s="231"/>
      <c r="K206" s="231">
        <f>SUM(K207:K228)</f>
        <v>0</v>
      </c>
      <c r="L206" s="231"/>
      <c r="M206" s="231">
        <f>SUM(M207:M228)</f>
        <v>0</v>
      </c>
      <c r="N206" s="230"/>
      <c r="O206" s="230">
        <f>SUM(O207:O228)</f>
        <v>0</v>
      </c>
      <c r="P206" s="230"/>
      <c r="Q206" s="230">
        <f>SUM(Q207:Q228)</f>
        <v>0</v>
      </c>
      <c r="R206" s="231"/>
      <c r="S206" s="231"/>
      <c r="T206" s="232"/>
      <c r="U206" s="226"/>
      <c r="V206" s="226">
        <f>SUM(V207:V228)</f>
        <v>5.97</v>
      </c>
      <c r="W206" s="226"/>
      <c r="X206" s="226"/>
      <c r="Y206" s="226"/>
      <c r="AG206" t="s">
        <v>149</v>
      </c>
    </row>
    <row r="207" spans="1:60" ht="22.5" outlineLevel="1" x14ac:dyDescent="0.2">
      <c r="A207" s="234">
        <v>37</v>
      </c>
      <c r="B207" s="235" t="s">
        <v>364</v>
      </c>
      <c r="C207" s="245" t="s">
        <v>365</v>
      </c>
      <c r="D207" s="236" t="s">
        <v>366</v>
      </c>
      <c r="E207" s="237">
        <v>2</v>
      </c>
      <c r="F207" s="238"/>
      <c r="G207" s="239">
        <f>ROUND(E207*F207,2)</f>
        <v>0</v>
      </c>
      <c r="H207" s="238"/>
      <c r="I207" s="239">
        <f>ROUND(E207*H207,2)</f>
        <v>0</v>
      </c>
      <c r="J207" s="238"/>
      <c r="K207" s="239">
        <f>ROUND(E207*J207,2)</f>
        <v>0</v>
      </c>
      <c r="L207" s="239">
        <v>15</v>
      </c>
      <c r="M207" s="239">
        <f>G207*(1+L207/100)</f>
        <v>0</v>
      </c>
      <c r="N207" s="237">
        <v>0</v>
      </c>
      <c r="O207" s="237">
        <f>ROUND(E207*N207,2)</f>
        <v>0</v>
      </c>
      <c r="P207" s="237">
        <v>0</v>
      </c>
      <c r="Q207" s="237">
        <f>ROUND(E207*P207,2)</f>
        <v>0</v>
      </c>
      <c r="R207" s="239"/>
      <c r="S207" s="239" t="s">
        <v>271</v>
      </c>
      <c r="T207" s="240" t="s">
        <v>154</v>
      </c>
      <c r="U207" s="222">
        <v>0</v>
      </c>
      <c r="V207" s="222">
        <f>ROUND(E207*U207,2)</f>
        <v>0</v>
      </c>
      <c r="W207" s="222"/>
      <c r="X207" s="222" t="s">
        <v>189</v>
      </c>
      <c r="Y207" s="222" t="s">
        <v>156</v>
      </c>
      <c r="Z207" s="212"/>
      <c r="AA207" s="212"/>
      <c r="AB207" s="212"/>
      <c r="AC207" s="212"/>
      <c r="AD207" s="212"/>
      <c r="AE207" s="212"/>
      <c r="AF207" s="212"/>
      <c r="AG207" s="212" t="s">
        <v>190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6" t="s">
        <v>367</v>
      </c>
      <c r="D208" s="242"/>
      <c r="E208" s="242"/>
      <c r="F208" s="242"/>
      <c r="G208" s="24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159</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64" t="s">
        <v>368</v>
      </c>
      <c r="D209" s="251"/>
      <c r="E209" s="252">
        <v>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194</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4" t="s">
        <v>369</v>
      </c>
      <c r="D210" s="251"/>
      <c r="E210" s="252">
        <v>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194</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4">
        <v>38</v>
      </c>
      <c r="B211" s="235" t="s">
        <v>370</v>
      </c>
      <c r="C211" s="245" t="s">
        <v>371</v>
      </c>
      <c r="D211" s="236" t="s">
        <v>366</v>
      </c>
      <c r="E211" s="237">
        <v>1</v>
      </c>
      <c r="F211" s="238"/>
      <c r="G211" s="239">
        <f>ROUND(E211*F211,2)</f>
        <v>0</v>
      </c>
      <c r="H211" s="238"/>
      <c r="I211" s="239">
        <f>ROUND(E211*H211,2)</f>
        <v>0</v>
      </c>
      <c r="J211" s="238"/>
      <c r="K211" s="239">
        <f>ROUND(E211*J211,2)</f>
        <v>0</v>
      </c>
      <c r="L211" s="239">
        <v>15</v>
      </c>
      <c r="M211" s="239">
        <f>G211*(1+L211/100)</f>
        <v>0</v>
      </c>
      <c r="N211" s="237">
        <v>0</v>
      </c>
      <c r="O211" s="237">
        <f>ROUND(E211*N211,2)</f>
        <v>0</v>
      </c>
      <c r="P211" s="237">
        <v>0</v>
      </c>
      <c r="Q211" s="237">
        <f>ROUND(E211*P211,2)</f>
        <v>0</v>
      </c>
      <c r="R211" s="239"/>
      <c r="S211" s="239" t="s">
        <v>271</v>
      </c>
      <c r="T211" s="240" t="s">
        <v>154</v>
      </c>
      <c r="U211" s="222">
        <v>0</v>
      </c>
      <c r="V211" s="222">
        <f>ROUND(E211*U211,2)</f>
        <v>0</v>
      </c>
      <c r="W211" s="222"/>
      <c r="X211" s="222" t="s">
        <v>189</v>
      </c>
      <c r="Y211" s="222" t="s">
        <v>156</v>
      </c>
      <c r="Z211" s="212"/>
      <c r="AA211" s="212"/>
      <c r="AB211" s="212"/>
      <c r="AC211" s="212"/>
      <c r="AD211" s="212"/>
      <c r="AE211" s="212"/>
      <c r="AF211" s="212"/>
      <c r="AG211" s="212" t="s">
        <v>190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2" x14ac:dyDescent="0.2">
      <c r="A212" s="219"/>
      <c r="B212" s="220"/>
      <c r="C212" s="246" t="s">
        <v>372</v>
      </c>
      <c r="D212" s="242"/>
      <c r="E212" s="242"/>
      <c r="F212" s="242"/>
      <c r="G212" s="24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159</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1" t="str">
        <f>C212</f>
        <v>Nové zvonkové tablo - elektronický vrátný, nerez leštěná v provedení antivandal , 12V, elektronika v zadní části tabla, 24 pozic pro byty shodně dle stávajícího tabla (+2 navíc jako rezerva) s kamerou pro možnost nájemníka do budoucna si připojit domácí telefon s videem.</v>
      </c>
      <c r="BB212" s="212"/>
      <c r="BC212" s="212"/>
      <c r="BD212" s="212"/>
      <c r="BE212" s="212"/>
      <c r="BF212" s="212"/>
      <c r="BG212" s="212"/>
      <c r="BH212" s="212"/>
    </row>
    <row r="213" spans="1:60" outlineLevel="3" x14ac:dyDescent="0.2">
      <c r="A213" s="219"/>
      <c r="B213" s="220"/>
      <c r="C213" s="247" t="s">
        <v>373</v>
      </c>
      <c r="D213" s="243"/>
      <c r="E213" s="243"/>
      <c r="F213" s="243"/>
      <c r="G213" s="243"/>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159</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47" t="s">
        <v>374</v>
      </c>
      <c r="D214" s="243"/>
      <c r="E214" s="243"/>
      <c r="F214" s="243"/>
      <c r="G214" s="243"/>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159</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41" t="str">
        <f>C214</f>
        <v>Včetně D+M pozinkované zápustné montážní krabice s dostatečnou pevností a montážní vůlí pro usazení montážního tabla.</v>
      </c>
      <c r="BB214" s="212"/>
      <c r="BC214" s="212"/>
      <c r="BD214" s="212"/>
      <c r="BE214" s="212"/>
      <c r="BF214" s="212"/>
      <c r="BG214" s="212"/>
      <c r="BH214" s="212"/>
    </row>
    <row r="215" spans="1:60" outlineLevel="3" x14ac:dyDescent="0.2">
      <c r="A215" s="219"/>
      <c r="B215" s="220"/>
      <c r="C215" s="247" t="s">
        <v>375</v>
      </c>
      <c r="D215" s="243"/>
      <c r="E215" s="243"/>
      <c r="F215" s="243"/>
      <c r="G215" s="243"/>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159</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47" t="s">
        <v>376</v>
      </c>
      <c r="D216" s="243"/>
      <c r="E216" s="243"/>
      <c r="F216" s="243"/>
      <c r="G216" s="243"/>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159</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4">
        <v>39</v>
      </c>
      <c r="B217" s="235" t="s">
        <v>377</v>
      </c>
      <c r="C217" s="245" t="s">
        <v>378</v>
      </c>
      <c r="D217" s="236" t="s">
        <v>366</v>
      </c>
      <c r="E217" s="237">
        <v>2</v>
      </c>
      <c r="F217" s="238"/>
      <c r="G217" s="239">
        <f>ROUND(E217*F217,2)</f>
        <v>0</v>
      </c>
      <c r="H217" s="238"/>
      <c r="I217" s="239">
        <f>ROUND(E217*H217,2)</f>
        <v>0</v>
      </c>
      <c r="J217" s="238"/>
      <c r="K217" s="239">
        <f>ROUND(E217*J217,2)</f>
        <v>0</v>
      </c>
      <c r="L217" s="239">
        <v>15</v>
      </c>
      <c r="M217" s="239">
        <f>G217*(1+L217/100)</f>
        <v>0</v>
      </c>
      <c r="N217" s="237">
        <v>0</v>
      </c>
      <c r="O217" s="237">
        <f>ROUND(E217*N217,2)</f>
        <v>0</v>
      </c>
      <c r="P217" s="237">
        <v>0</v>
      </c>
      <c r="Q217" s="237">
        <f>ROUND(E217*P217,2)</f>
        <v>0</v>
      </c>
      <c r="R217" s="239"/>
      <c r="S217" s="239" t="s">
        <v>271</v>
      </c>
      <c r="T217" s="240" t="s">
        <v>154</v>
      </c>
      <c r="U217" s="222">
        <v>0</v>
      </c>
      <c r="V217" s="222">
        <f>ROUND(E217*U217,2)</f>
        <v>0</v>
      </c>
      <c r="W217" s="222"/>
      <c r="X217" s="222" t="s">
        <v>189</v>
      </c>
      <c r="Y217" s="222" t="s">
        <v>156</v>
      </c>
      <c r="Z217" s="212"/>
      <c r="AA217" s="212"/>
      <c r="AB217" s="212"/>
      <c r="AC217" s="212"/>
      <c r="AD217" s="212"/>
      <c r="AE217" s="212"/>
      <c r="AF217" s="212"/>
      <c r="AG217" s="212" t="s">
        <v>190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6" t="s">
        <v>379</v>
      </c>
      <c r="D218" s="242"/>
      <c r="E218" s="242"/>
      <c r="F218" s="242"/>
      <c r="G218" s="24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159</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41" t="str">
        <f>C218</f>
        <v>Otvro vrat je uvozen žulovými patníky kuželkového tvarus 3 drážkami v horní části, osazenými na nároží stavebního otvoru vrat.</v>
      </c>
      <c r="BB218" s="212"/>
      <c r="BC218" s="212"/>
      <c r="BD218" s="212"/>
      <c r="BE218" s="212"/>
      <c r="BF218" s="212"/>
      <c r="BG218" s="212"/>
      <c r="BH218" s="212"/>
    </row>
    <row r="219" spans="1:60" ht="22.5" outlineLevel="3" x14ac:dyDescent="0.2">
      <c r="A219" s="219"/>
      <c r="B219" s="220"/>
      <c r="C219" s="247" t="s">
        <v>380</v>
      </c>
      <c r="D219" s="243"/>
      <c r="E219" s="243"/>
      <c r="F219" s="243"/>
      <c r="G219" s="243"/>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159</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41" t="str">
        <f>C219</f>
        <v>Patníky budou ponechány na místě, budou odstraněny hrubé nečistoty, nerovnosti v místě napojení na obvodovou zeď, zbytky dřívějších povrchových úprav a nánosů, finální čištění bude provedeno talkovou vodou a horkou párou.</v>
      </c>
      <c r="BB219" s="212"/>
      <c r="BC219" s="212"/>
      <c r="BD219" s="212"/>
      <c r="BE219" s="212"/>
      <c r="BF219" s="212"/>
      <c r="BG219" s="212"/>
      <c r="BH219" s="212"/>
    </row>
    <row r="220" spans="1:60" outlineLevel="1" x14ac:dyDescent="0.2">
      <c r="A220" s="234">
        <v>40</v>
      </c>
      <c r="B220" s="235" t="s">
        <v>381</v>
      </c>
      <c r="C220" s="245" t="s">
        <v>382</v>
      </c>
      <c r="D220" s="236" t="s">
        <v>187</v>
      </c>
      <c r="E220" s="237">
        <v>74.599999999999994</v>
      </c>
      <c r="F220" s="238"/>
      <c r="G220" s="239">
        <f>ROUND(E220*F220,2)</f>
        <v>0</v>
      </c>
      <c r="H220" s="238"/>
      <c r="I220" s="239">
        <f>ROUND(E220*H220,2)</f>
        <v>0</v>
      </c>
      <c r="J220" s="238"/>
      <c r="K220" s="239">
        <f>ROUND(E220*J220,2)</f>
        <v>0</v>
      </c>
      <c r="L220" s="239">
        <v>15</v>
      </c>
      <c r="M220" s="239">
        <f>G220*(1+L220/100)</f>
        <v>0</v>
      </c>
      <c r="N220" s="237">
        <v>0</v>
      </c>
      <c r="O220" s="237">
        <f>ROUND(E220*N220,2)</f>
        <v>0</v>
      </c>
      <c r="P220" s="237">
        <v>0</v>
      </c>
      <c r="Q220" s="237">
        <f>ROUND(E220*P220,2)</f>
        <v>0</v>
      </c>
      <c r="R220" s="239" t="s">
        <v>216</v>
      </c>
      <c r="S220" s="239" t="s">
        <v>153</v>
      </c>
      <c r="T220" s="240" t="s">
        <v>153</v>
      </c>
      <c r="U220" s="222">
        <v>1.4999999999999999E-2</v>
      </c>
      <c r="V220" s="222">
        <f>ROUND(E220*U220,2)</f>
        <v>1.1200000000000001</v>
      </c>
      <c r="W220" s="222"/>
      <c r="X220" s="222" t="s">
        <v>189</v>
      </c>
      <c r="Y220" s="222" t="s">
        <v>156</v>
      </c>
      <c r="Z220" s="212"/>
      <c r="AA220" s="212"/>
      <c r="AB220" s="212"/>
      <c r="AC220" s="212"/>
      <c r="AD220" s="212"/>
      <c r="AE220" s="212"/>
      <c r="AF220" s="212"/>
      <c r="AG220" s="212" t="s">
        <v>190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64" t="s">
        <v>383</v>
      </c>
      <c r="D221" s="251"/>
      <c r="E221" s="252">
        <v>74.599999999999994</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194</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4">
        <v>41</v>
      </c>
      <c r="B222" s="235" t="s">
        <v>384</v>
      </c>
      <c r="C222" s="245" t="s">
        <v>385</v>
      </c>
      <c r="D222" s="236" t="s">
        <v>187</v>
      </c>
      <c r="E222" s="237">
        <v>37.299999999999997</v>
      </c>
      <c r="F222" s="238"/>
      <c r="G222" s="239">
        <f>ROUND(E222*F222,2)</f>
        <v>0</v>
      </c>
      <c r="H222" s="238"/>
      <c r="I222" s="239">
        <f>ROUND(E222*H222,2)</f>
        <v>0</v>
      </c>
      <c r="J222" s="238"/>
      <c r="K222" s="239">
        <f>ROUND(E222*J222,2)</f>
        <v>0</v>
      </c>
      <c r="L222" s="239">
        <v>15</v>
      </c>
      <c r="M222" s="239">
        <f>G222*(1+L222/100)</f>
        <v>0</v>
      </c>
      <c r="N222" s="237">
        <v>1.0000000000000001E-5</v>
      </c>
      <c r="O222" s="237">
        <f>ROUND(E222*N222,2)</f>
        <v>0</v>
      </c>
      <c r="P222" s="237">
        <v>0</v>
      </c>
      <c r="Q222" s="237">
        <f>ROUND(E222*P222,2)</f>
        <v>0</v>
      </c>
      <c r="R222" s="239" t="s">
        <v>216</v>
      </c>
      <c r="S222" s="239" t="s">
        <v>153</v>
      </c>
      <c r="T222" s="240" t="s">
        <v>153</v>
      </c>
      <c r="U222" s="222">
        <v>0.13</v>
      </c>
      <c r="V222" s="222">
        <f>ROUND(E222*U222,2)</f>
        <v>4.8499999999999996</v>
      </c>
      <c r="W222" s="222"/>
      <c r="X222" s="222" t="s">
        <v>189</v>
      </c>
      <c r="Y222" s="222" t="s">
        <v>156</v>
      </c>
      <c r="Z222" s="212"/>
      <c r="AA222" s="212"/>
      <c r="AB222" s="212"/>
      <c r="AC222" s="212"/>
      <c r="AD222" s="212"/>
      <c r="AE222" s="212"/>
      <c r="AF222" s="212"/>
      <c r="AG222" s="212" t="s">
        <v>190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4" t="s">
        <v>386</v>
      </c>
      <c r="D223" s="251"/>
      <c r="E223" s="252"/>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194</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64" t="s">
        <v>387</v>
      </c>
      <c r="D224" s="251"/>
      <c r="E224" s="252">
        <v>14.8</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194</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64" t="s">
        <v>388</v>
      </c>
      <c r="D225" s="251"/>
      <c r="E225" s="252">
        <v>22.5</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194</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ht="22.5" outlineLevel="1" x14ac:dyDescent="0.2">
      <c r="A226" s="234">
        <v>42</v>
      </c>
      <c r="B226" s="235" t="s">
        <v>389</v>
      </c>
      <c r="C226" s="245" t="s">
        <v>390</v>
      </c>
      <c r="D226" s="236" t="s">
        <v>391</v>
      </c>
      <c r="E226" s="237">
        <v>1</v>
      </c>
      <c r="F226" s="238"/>
      <c r="G226" s="239">
        <f>ROUND(E226*F226,2)</f>
        <v>0</v>
      </c>
      <c r="H226" s="238"/>
      <c r="I226" s="239">
        <f>ROUND(E226*H226,2)</f>
        <v>0</v>
      </c>
      <c r="J226" s="238"/>
      <c r="K226" s="239">
        <f>ROUND(E226*J226,2)</f>
        <v>0</v>
      </c>
      <c r="L226" s="239">
        <v>15</v>
      </c>
      <c r="M226" s="239">
        <f>G226*(1+L226/100)</f>
        <v>0</v>
      </c>
      <c r="N226" s="237">
        <v>0</v>
      </c>
      <c r="O226" s="237">
        <f>ROUND(E226*N226,2)</f>
        <v>0</v>
      </c>
      <c r="P226" s="237">
        <v>0</v>
      </c>
      <c r="Q226" s="237">
        <f>ROUND(E226*P226,2)</f>
        <v>0</v>
      </c>
      <c r="R226" s="239"/>
      <c r="S226" s="239" t="s">
        <v>271</v>
      </c>
      <c r="T226" s="240" t="s">
        <v>154</v>
      </c>
      <c r="U226" s="222">
        <v>0</v>
      </c>
      <c r="V226" s="222">
        <f>ROUND(E226*U226,2)</f>
        <v>0</v>
      </c>
      <c r="W226" s="222"/>
      <c r="X226" s="222" t="s">
        <v>189</v>
      </c>
      <c r="Y226" s="222" t="s">
        <v>156</v>
      </c>
      <c r="Z226" s="212"/>
      <c r="AA226" s="212"/>
      <c r="AB226" s="212"/>
      <c r="AC226" s="212"/>
      <c r="AD226" s="212"/>
      <c r="AE226" s="212"/>
      <c r="AF226" s="212"/>
      <c r="AG226" s="212" t="s">
        <v>190</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2" x14ac:dyDescent="0.2">
      <c r="A227" s="219"/>
      <c r="B227" s="220"/>
      <c r="C227" s="246" t="s">
        <v>392</v>
      </c>
      <c r="D227" s="242"/>
      <c r="E227" s="242"/>
      <c r="F227" s="242"/>
      <c r="G227" s="24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159</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41" t="str">
        <f>C227</f>
        <v>Jedná se o požární značky označené v uvedené normě ISO: NE.24, NE.25 (otvírání dveří - táhnout, tlačit), NE. 10a, 10b (únikový východ - vpravo, vlevo).</v>
      </c>
      <c r="BB227" s="212"/>
      <c r="BC227" s="212"/>
      <c r="BD227" s="212"/>
      <c r="BE227" s="212"/>
      <c r="BF227" s="212"/>
      <c r="BG227" s="212"/>
      <c r="BH227" s="212"/>
    </row>
    <row r="228" spans="1:60" ht="22.5" outlineLevel="3" x14ac:dyDescent="0.2">
      <c r="A228" s="219"/>
      <c r="B228" s="220"/>
      <c r="C228" s="247" t="s">
        <v>393</v>
      </c>
      <c r="D228" s="243"/>
      <c r="E228" s="243"/>
      <c r="F228" s="243"/>
      <c r="G228" s="243"/>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159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41" t="str">
        <f>C228</f>
        <v>Směrové požární značky budou umístěny na komunikacíchvýchodech, únikových cestách) a vbudou orientovány podle směrů úniku. Budou použity značky fotominiscenční.</v>
      </c>
      <c r="BB228" s="212"/>
      <c r="BC228" s="212"/>
      <c r="BD228" s="212"/>
      <c r="BE228" s="212"/>
      <c r="BF228" s="212"/>
      <c r="BG228" s="212"/>
      <c r="BH228" s="212"/>
    </row>
    <row r="229" spans="1:60" x14ac:dyDescent="0.2">
      <c r="A229" s="227" t="s">
        <v>148</v>
      </c>
      <c r="B229" s="228" t="s">
        <v>93</v>
      </c>
      <c r="C229" s="244" t="s">
        <v>94</v>
      </c>
      <c r="D229" s="229"/>
      <c r="E229" s="230"/>
      <c r="F229" s="231"/>
      <c r="G229" s="231">
        <f>SUMIF(AG230:AG284,"&lt;&gt;NOR",G230:G284)</f>
        <v>0</v>
      </c>
      <c r="H229" s="231"/>
      <c r="I229" s="231">
        <f>SUM(I230:I284)</f>
        <v>0</v>
      </c>
      <c r="J229" s="231"/>
      <c r="K229" s="231">
        <f>SUM(K230:K284)</f>
        <v>0</v>
      </c>
      <c r="L229" s="231"/>
      <c r="M229" s="231">
        <f>SUM(M230:M284)</f>
        <v>0</v>
      </c>
      <c r="N229" s="230"/>
      <c r="O229" s="230">
        <f>SUM(O230:O284)</f>
        <v>0.44</v>
      </c>
      <c r="P229" s="230"/>
      <c r="Q229" s="230">
        <f>SUM(Q230:Q284)</f>
        <v>8.1399999999999988</v>
      </c>
      <c r="R229" s="231"/>
      <c r="S229" s="231"/>
      <c r="T229" s="232"/>
      <c r="U229" s="226"/>
      <c r="V229" s="226">
        <f>SUM(V230:V284)</f>
        <v>65.040000000000006</v>
      </c>
      <c r="W229" s="226"/>
      <c r="X229" s="226"/>
      <c r="Y229" s="226"/>
      <c r="AG229" t="s">
        <v>149</v>
      </c>
    </row>
    <row r="230" spans="1:60" ht="22.5" outlineLevel="1" x14ac:dyDescent="0.2">
      <c r="A230" s="234">
        <v>43</v>
      </c>
      <c r="B230" s="235" t="s">
        <v>394</v>
      </c>
      <c r="C230" s="245" t="s">
        <v>395</v>
      </c>
      <c r="D230" s="236" t="s">
        <v>197</v>
      </c>
      <c r="E230" s="237">
        <v>1.2553799999999999</v>
      </c>
      <c r="F230" s="238"/>
      <c r="G230" s="239">
        <f>ROUND(E230*F230,2)</f>
        <v>0</v>
      </c>
      <c r="H230" s="238"/>
      <c r="I230" s="239">
        <f>ROUND(E230*H230,2)</f>
        <v>0</v>
      </c>
      <c r="J230" s="238"/>
      <c r="K230" s="239">
        <f>ROUND(E230*J230,2)</f>
        <v>0</v>
      </c>
      <c r="L230" s="239">
        <v>15</v>
      </c>
      <c r="M230" s="239">
        <f>G230*(1+L230/100)</f>
        <v>0</v>
      </c>
      <c r="N230" s="237">
        <v>1.2800000000000001E-3</v>
      </c>
      <c r="O230" s="237">
        <f>ROUND(E230*N230,2)</f>
        <v>0</v>
      </c>
      <c r="P230" s="237">
        <v>1.8</v>
      </c>
      <c r="Q230" s="237">
        <f>ROUND(E230*P230,2)</f>
        <v>2.2599999999999998</v>
      </c>
      <c r="R230" s="239" t="s">
        <v>396</v>
      </c>
      <c r="S230" s="239" t="s">
        <v>153</v>
      </c>
      <c r="T230" s="240" t="s">
        <v>153</v>
      </c>
      <c r="U230" s="222">
        <v>1.52</v>
      </c>
      <c r="V230" s="222">
        <f>ROUND(E230*U230,2)</f>
        <v>1.91</v>
      </c>
      <c r="W230" s="222"/>
      <c r="X230" s="222" t="s">
        <v>189</v>
      </c>
      <c r="Y230" s="222" t="s">
        <v>156</v>
      </c>
      <c r="Z230" s="212"/>
      <c r="AA230" s="212"/>
      <c r="AB230" s="212"/>
      <c r="AC230" s="212"/>
      <c r="AD230" s="212"/>
      <c r="AE230" s="212"/>
      <c r="AF230" s="212"/>
      <c r="AG230" s="212" t="s">
        <v>190</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2" x14ac:dyDescent="0.2">
      <c r="A231" s="219"/>
      <c r="B231" s="220"/>
      <c r="C231" s="263" t="s">
        <v>397</v>
      </c>
      <c r="D231" s="255"/>
      <c r="E231" s="255"/>
      <c r="F231" s="255"/>
      <c r="G231" s="255"/>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192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41" t="str">
        <f>C231</f>
        <v>nebo vybourání otvorů průřezové plochy přes 4 m2 ve zdivu nadzákladovém, včetně pomocného lešení o výšce podlahy do 1900 mm a pro zatížení do 1,5 kPa  (150 kg/m2)</v>
      </c>
      <c r="BB231" s="212"/>
      <c r="BC231" s="212"/>
      <c r="BD231" s="212"/>
      <c r="BE231" s="212"/>
      <c r="BF231" s="212"/>
      <c r="BG231" s="212"/>
      <c r="BH231" s="212"/>
    </row>
    <row r="232" spans="1:60" outlineLevel="2" x14ac:dyDescent="0.2">
      <c r="A232" s="219"/>
      <c r="B232" s="220"/>
      <c r="C232" s="264" t="s">
        <v>398</v>
      </c>
      <c r="D232" s="251"/>
      <c r="E232" s="252">
        <v>1.2553799999999999</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194</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4">
        <v>44</v>
      </c>
      <c r="B233" s="235" t="s">
        <v>399</v>
      </c>
      <c r="C233" s="245" t="s">
        <v>400</v>
      </c>
      <c r="D233" s="236" t="s">
        <v>197</v>
      </c>
      <c r="E233" s="237">
        <v>7.8750000000000001E-2</v>
      </c>
      <c r="F233" s="238"/>
      <c r="G233" s="239">
        <f>ROUND(E233*F233,2)</f>
        <v>0</v>
      </c>
      <c r="H233" s="238"/>
      <c r="I233" s="239">
        <f>ROUND(E233*H233,2)</f>
        <v>0</v>
      </c>
      <c r="J233" s="238"/>
      <c r="K233" s="239">
        <f>ROUND(E233*J233,2)</f>
        <v>0</v>
      </c>
      <c r="L233" s="239">
        <v>15</v>
      </c>
      <c r="M233" s="239">
        <f>G233*(1+L233/100)</f>
        <v>0</v>
      </c>
      <c r="N233" s="237">
        <v>1.1000000000000001E-3</v>
      </c>
      <c r="O233" s="237">
        <f>ROUND(E233*N233,2)</f>
        <v>0</v>
      </c>
      <c r="P233" s="237">
        <v>0.68700000000000006</v>
      </c>
      <c r="Q233" s="237">
        <f>ROUND(E233*P233,2)</f>
        <v>0.05</v>
      </c>
      <c r="R233" s="239" t="s">
        <v>396</v>
      </c>
      <c r="S233" s="239" t="s">
        <v>153</v>
      </c>
      <c r="T233" s="240" t="s">
        <v>153</v>
      </c>
      <c r="U233" s="222">
        <v>1.08</v>
      </c>
      <c r="V233" s="222">
        <f>ROUND(E233*U233,2)</f>
        <v>0.09</v>
      </c>
      <c r="W233" s="222"/>
      <c r="X233" s="222" t="s">
        <v>189</v>
      </c>
      <c r="Y233" s="222" t="s">
        <v>156</v>
      </c>
      <c r="Z233" s="212"/>
      <c r="AA233" s="212"/>
      <c r="AB233" s="212"/>
      <c r="AC233" s="212"/>
      <c r="AD233" s="212"/>
      <c r="AE233" s="212"/>
      <c r="AF233" s="212"/>
      <c r="AG233" s="212" t="s">
        <v>190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2" x14ac:dyDescent="0.2">
      <c r="A234" s="219"/>
      <c r="B234" s="220"/>
      <c r="C234" s="263" t="s">
        <v>397</v>
      </c>
      <c r="D234" s="255"/>
      <c r="E234" s="255"/>
      <c r="F234" s="255"/>
      <c r="G234" s="255"/>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192</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41" t="str">
        <f>C234</f>
        <v>nebo vybourání otvorů průřezové plochy přes 4 m2 ve zdivu nadzákladovém, včetně pomocného lešení o výšce podlahy do 1900 mm a pro zatížení do 1,5 kPa  (150 kg/m2)</v>
      </c>
      <c r="BB234" s="212"/>
      <c r="BC234" s="212"/>
      <c r="BD234" s="212"/>
      <c r="BE234" s="212"/>
      <c r="BF234" s="212"/>
      <c r="BG234" s="212"/>
      <c r="BH234" s="212"/>
    </row>
    <row r="235" spans="1:60" outlineLevel="2" x14ac:dyDescent="0.2">
      <c r="A235" s="219"/>
      <c r="B235" s="220"/>
      <c r="C235" s="264" t="s">
        <v>401</v>
      </c>
      <c r="D235" s="251"/>
      <c r="E235" s="252">
        <v>7.8750000000000001E-2</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194</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34">
        <v>45</v>
      </c>
      <c r="B236" s="235" t="s">
        <v>402</v>
      </c>
      <c r="C236" s="245" t="s">
        <v>403</v>
      </c>
      <c r="D236" s="236" t="s">
        <v>203</v>
      </c>
      <c r="E236" s="237">
        <v>6.2549999999999994E-2</v>
      </c>
      <c r="F236" s="238"/>
      <c r="G236" s="239">
        <f>ROUND(E236*F236,2)</f>
        <v>0</v>
      </c>
      <c r="H236" s="238"/>
      <c r="I236" s="239">
        <f>ROUND(E236*H236,2)</f>
        <v>0</v>
      </c>
      <c r="J236" s="238"/>
      <c r="K236" s="239">
        <f>ROUND(E236*J236,2)</f>
        <v>0</v>
      </c>
      <c r="L236" s="239">
        <v>15</v>
      </c>
      <c r="M236" s="239">
        <f>G236*(1+L236/100)</f>
        <v>0</v>
      </c>
      <c r="N236" s="237">
        <v>7.596E-2</v>
      </c>
      <c r="O236" s="237">
        <f>ROUND(E236*N236,2)</f>
        <v>0</v>
      </c>
      <c r="P236" s="237">
        <v>1.244</v>
      </c>
      <c r="Q236" s="237">
        <f>ROUND(E236*P236,2)</f>
        <v>0.08</v>
      </c>
      <c r="R236" s="239" t="s">
        <v>396</v>
      </c>
      <c r="S236" s="239" t="s">
        <v>153</v>
      </c>
      <c r="T236" s="240" t="s">
        <v>153</v>
      </c>
      <c r="U236" s="222">
        <v>33.56</v>
      </c>
      <c r="V236" s="222">
        <f>ROUND(E236*U236,2)</f>
        <v>2.1</v>
      </c>
      <c r="W236" s="222"/>
      <c r="X236" s="222" t="s">
        <v>189</v>
      </c>
      <c r="Y236" s="222" t="s">
        <v>156</v>
      </c>
      <c r="Z236" s="212"/>
      <c r="AA236" s="212"/>
      <c r="AB236" s="212"/>
      <c r="AC236" s="212"/>
      <c r="AD236" s="212"/>
      <c r="AE236" s="212"/>
      <c r="AF236" s="212"/>
      <c r="AG236" s="212" t="s">
        <v>190</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63" t="s">
        <v>404</v>
      </c>
      <c r="D237" s="255"/>
      <c r="E237" s="255"/>
      <c r="F237" s="255"/>
      <c r="G237" s="255"/>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192</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47" t="s">
        <v>405</v>
      </c>
      <c r="D238" s="243"/>
      <c r="E238" s="243"/>
      <c r="F238" s="243"/>
      <c r="G238" s="243"/>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159</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64" t="s">
        <v>406</v>
      </c>
      <c r="D239" s="251"/>
      <c r="E239" s="252">
        <v>6.2549999999999994E-2</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194</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22.5" outlineLevel="1" x14ac:dyDescent="0.2">
      <c r="A240" s="234">
        <v>46</v>
      </c>
      <c r="B240" s="235" t="s">
        <v>407</v>
      </c>
      <c r="C240" s="245" t="s">
        <v>408</v>
      </c>
      <c r="D240" s="236" t="s">
        <v>197</v>
      </c>
      <c r="E240" s="237">
        <v>0.1242</v>
      </c>
      <c r="F240" s="238"/>
      <c r="G240" s="239">
        <f>ROUND(E240*F240,2)</f>
        <v>0</v>
      </c>
      <c r="H240" s="238"/>
      <c r="I240" s="239">
        <f>ROUND(E240*H240,2)</f>
        <v>0</v>
      </c>
      <c r="J240" s="238"/>
      <c r="K240" s="239">
        <f>ROUND(E240*J240,2)</f>
        <v>0</v>
      </c>
      <c r="L240" s="239">
        <v>15</v>
      </c>
      <c r="M240" s="239">
        <f>G240*(1+L240/100)</f>
        <v>0</v>
      </c>
      <c r="N240" s="237">
        <v>0</v>
      </c>
      <c r="O240" s="237">
        <f>ROUND(E240*N240,2)</f>
        <v>0</v>
      </c>
      <c r="P240" s="237">
        <v>2.2000000000000002</v>
      </c>
      <c r="Q240" s="237">
        <f>ROUND(E240*P240,2)</f>
        <v>0.27</v>
      </c>
      <c r="R240" s="239" t="s">
        <v>396</v>
      </c>
      <c r="S240" s="239" t="s">
        <v>153</v>
      </c>
      <c r="T240" s="240" t="s">
        <v>153</v>
      </c>
      <c r="U240" s="222">
        <v>12.56</v>
      </c>
      <c r="V240" s="222">
        <f>ROUND(E240*U240,2)</f>
        <v>1.56</v>
      </c>
      <c r="W240" s="222"/>
      <c r="X240" s="222" t="s">
        <v>189</v>
      </c>
      <c r="Y240" s="222" t="s">
        <v>156</v>
      </c>
      <c r="Z240" s="212"/>
      <c r="AA240" s="212"/>
      <c r="AB240" s="212"/>
      <c r="AC240" s="212"/>
      <c r="AD240" s="212"/>
      <c r="AE240" s="212"/>
      <c r="AF240" s="212"/>
      <c r="AG240" s="212" t="s">
        <v>190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64" t="s">
        <v>409</v>
      </c>
      <c r="D241" s="251"/>
      <c r="E241" s="252">
        <v>4.1399999999999999E-2</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194</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64" t="s">
        <v>410</v>
      </c>
      <c r="D242" s="251"/>
      <c r="E242" s="252">
        <v>8.2799999999999999E-2</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194</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22.5" outlineLevel="1" x14ac:dyDescent="0.2">
      <c r="A243" s="234">
        <v>47</v>
      </c>
      <c r="B243" s="235" t="s">
        <v>411</v>
      </c>
      <c r="C243" s="245" t="s">
        <v>412</v>
      </c>
      <c r="D243" s="236" t="s">
        <v>197</v>
      </c>
      <c r="E243" s="237">
        <v>1.2009700000000001</v>
      </c>
      <c r="F243" s="238"/>
      <c r="G243" s="239">
        <f>ROUND(E243*F243,2)</f>
        <v>0</v>
      </c>
      <c r="H243" s="238"/>
      <c r="I243" s="239">
        <f>ROUND(E243*H243,2)</f>
        <v>0</v>
      </c>
      <c r="J243" s="238"/>
      <c r="K243" s="239">
        <f>ROUND(E243*J243,2)</f>
        <v>0</v>
      </c>
      <c r="L243" s="239">
        <v>15</v>
      </c>
      <c r="M243" s="239">
        <f>G243*(1+L243/100)</f>
        <v>0</v>
      </c>
      <c r="N243" s="237">
        <v>1.7989999999999999E-2</v>
      </c>
      <c r="O243" s="237">
        <f>ROUND(E243*N243,2)</f>
        <v>0.02</v>
      </c>
      <c r="P243" s="237">
        <v>2.4</v>
      </c>
      <c r="Q243" s="237">
        <f>ROUND(E243*P243,2)</f>
        <v>2.88</v>
      </c>
      <c r="R243" s="239" t="s">
        <v>396</v>
      </c>
      <c r="S243" s="239" t="s">
        <v>153</v>
      </c>
      <c r="T243" s="240" t="s">
        <v>153</v>
      </c>
      <c r="U243" s="222">
        <v>12.817</v>
      </c>
      <c r="V243" s="222">
        <f>ROUND(E243*U243,2)</f>
        <v>15.39</v>
      </c>
      <c r="W243" s="222"/>
      <c r="X243" s="222" t="s">
        <v>189</v>
      </c>
      <c r="Y243" s="222" t="s">
        <v>156</v>
      </c>
      <c r="Z243" s="212"/>
      <c r="AA243" s="212"/>
      <c r="AB243" s="212"/>
      <c r="AC243" s="212"/>
      <c r="AD243" s="212"/>
      <c r="AE243" s="212"/>
      <c r="AF243" s="212"/>
      <c r="AG243" s="212" t="s">
        <v>190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63" t="s">
        <v>413</v>
      </c>
      <c r="D244" s="255"/>
      <c r="E244" s="255"/>
      <c r="F244" s="255"/>
      <c r="G244" s="255"/>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192</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41" t="str">
        <f>C244</f>
        <v>uložených ve zdivu, včetně pomocného lešení o výšce podlahy do 1900 mm a pro zatížení do 1,5 kPa  (150 kg/m2),</v>
      </c>
      <c r="BB244" s="212"/>
      <c r="BC244" s="212"/>
      <c r="BD244" s="212"/>
      <c r="BE244" s="212"/>
      <c r="BF244" s="212"/>
      <c r="BG244" s="212"/>
      <c r="BH244" s="212"/>
    </row>
    <row r="245" spans="1:60" outlineLevel="2" x14ac:dyDescent="0.2">
      <c r="A245" s="219"/>
      <c r="B245" s="220"/>
      <c r="C245" s="247" t="s">
        <v>414</v>
      </c>
      <c r="D245" s="243"/>
      <c r="E245" s="243"/>
      <c r="F245" s="243"/>
      <c r="G245" s="243"/>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159</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64" t="s">
        <v>415</v>
      </c>
      <c r="D246" s="251"/>
      <c r="E246" s="252">
        <v>1.2009700000000001</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194</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4">
        <v>48</v>
      </c>
      <c r="B247" s="235" t="s">
        <v>416</v>
      </c>
      <c r="C247" s="245" t="s">
        <v>417</v>
      </c>
      <c r="D247" s="236" t="s">
        <v>187</v>
      </c>
      <c r="E247" s="237">
        <v>0.46</v>
      </c>
      <c r="F247" s="238"/>
      <c r="G247" s="239">
        <f>ROUND(E247*F247,2)</f>
        <v>0</v>
      </c>
      <c r="H247" s="238"/>
      <c r="I247" s="239">
        <f>ROUND(E247*H247,2)</f>
        <v>0</v>
      </c>
      <c r="J247" s="238"/>
      <c r="K247" s="239">
        <f>ROUND(E247*J247,2)</f>
        <v>0</v>
      </c>
      <c r="L247" s="239">
        <v>15</v>
      </c>
      <c r="M247" s="239">
        <f>G247*(1+L247/100)</f>
        <v>0</v>
      </c>
      <c r="N247" s="237">
        <v>0</v>
      </c>
      <c r="O247" s="237">
        <f>ROUND(E247*N247,2)</f>
        <v>0</v>
      </c>
      <c r="P247" s="237">
        <v>0.02</v>
      </c>
      <c r="Q247" s="237">
        <f>ROUND(E247*P247,2)</f>
        <v>0.01</v>
      </c>
      <c r="R247" s="239" t="s">
        <v>396</v>
      </c>
      <c r="S247" s="239" t="s">
        <v>153</v>
      </c>
      <c r="T247" s="240" t="s">
        <v>153</v>
      </c>
      <c r="U247" s="222">
        <v>0.24</v>
      </c>
      <c r="V247" s="222">
        <f>ROUND(E247*U247,2)</f>
        <v>0.11</v>
      </c>
      <c r="W247" s="222"/>
      <c r="X247" s="222" t="s">
        <v>189</v>
      </c>
      <c r="Y247" s="222" t="s">
        <v>156</v>
      </c>
      <c r="Z247" s="212"/>
      <c r="AA247" s="212"/>
      <c r="AB247" s="212"/>
      <c r="AC247" s="212"/>
      <c r="AD247" s="212"/>
      <c r="AE247" s="212"/>
      <c r="AF247" s="212"/>
      <c r="AG247" s="212" t="s">
        <v>190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63" t="s">
        <v>418</v>
      </c>
      <c r="D248" s="255"/>
      <c r="E248" s="255"/>
      <c r="F248" s="255"/>
      <c r="G248" s="255"/>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192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64" t="s">
        <v>419</v>
      </c>
      <c r="D249" s="251"/>
      <c r="E249" s="252">
        <v>0.46</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194</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4">
        <v>49</v>
      </c>
      <c r="B250" s="235" t="s">
        <v>420</v>
      </c>
      <c r="C250" s="245" t="s">
        <v>421</v>
      </c>
      <c r="D250" s="236" t="s">
        <v>366</v>
      </c>
      <c r="E250" s="237">
        <v>5.3550000000000004</v>
      </c>
      <c r="F250" s="238"/>
      <c r="G250" s="239">
        <f>ROUND(E250*F250,2)</f>
        <v>0</v>
      </c>
      <c r="H250" s="238"/>
      <c r="I250" s="239">
        <f>ROUND(E250*H250,2)</f>
        <v>0</v>
      </c>
      <c r="J250" s="238"/>
      <c r="K250" s="239">
        <f>ROUND(E250*J250,2)</f>
        <v>0</v>
      </c>
      <c r="L250" s="239">
        <v>15</v>
      </c>
      <c r="M250" s="239">
        <f>G250*(1+L250/100)</f>
        <v>0</v>
      </c>
      <c r="N250" s="237">
        <v>0</v>
      </c>
      <c r="O250" s="237">
        <f>ROUND(E250*N250,2)</f>
        <v>0</v>
      </c>
      <c r="P250" s="237">
        <v>0</v>
      </c>
      <c r="Q250" s="237">
        <f>ROUND(E250*P250,2)</f>
        <v>0</v>
      </c>
      <c r="R250" s="239" t="s">
        <v>396</v>
      </c>
      <c r="S250" s="239" t="s">
        <v>153</v>
      </c>
      <c r="T250" s="240" t="s">
        <v>153</v>
      </c>
      <c r="U250" s="222">
        <v>0.09</v>
      </c>
      <c r="V250" s="222">
        <f>ROUND(E250*U250,2)</f>
        <v>0.48</v>
      </c>
      <c r="W250" s="222"/>
      <c r="X250" s="222" t="s">
        <v>189</v>
      </c>
      <c r="Y250" s="222" t="s">
        <v>156</v>
      </c>
      <c r="Z250" s="212"/>
      <c r="AA250" s="212"/>
      <c r="AB250" s="212"/>
      <c r="AC250" s="212"/>
      <c r="AD250" s="212"/>
      <c r="AE250" s="212"/>
      <c r="AF250" s="212"/>
      <c r="AG250" s="212" t="s">
        <v>190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3" t="s">
        <v>422</v>
      </c>
      <c r="D251" s="255"/>
      <c r="E251" s="255"/>
      <c r="F251" s="255"/>
      <c r="G251" s="255"/>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192</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64" t="s">
        <v>423</v>
      </c>
      <c r="D252" s="251"/>
      <c r="E252" s="252">
        <v>5.3550000000000004</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194</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1" x14ac:dyDescent="0.2">
      <c r="A253" s="234">
        <v>50</v>
      </c>
      <c r="B253" s="235" t="s">
        <v>424</v>
      </c>
      <c r="C253" s="245" t="s">
        <v>425</v>
      </c>
      <c r="D253" s="236" t="s">
        <v>366</v>
      </c>
      <c r="E253" s="237">
        <v>1</v>
      </c>
      <c r="F253" s="238"/>
      <c r="G253" s="239">
        <f>ROUND(E253*F253,2)</f>
        <v>0</v>
      </c>
      <c r="H253" s="238"/>
      <c r="I253" s="239">
        <f>ROUND(E253*H253,2)</f>
        <v>0</v>
      </c>
      <c r="J253" s="238"/>
      <c r="K253" s="239">
        <f>ROUND(E253*J253,2)</f>
        <v>0</v>
      </c>
      <c r="L253" s="239">
        <v>15</v>
      </c>
      <c r="M253" s="239">
        <f>G253*(1+L253/100)</f>
        <v>0</v>
      </c>
      <c r="N253" s="237">
        <v>1.39E-3</v>
      </c>
      <c r="O253" s="237">
        <f>ROUND(E253*N253,2)</f>
        <v>0</v>
      </c>
      <c r="P253" s="237">
        <v>1.8</v>
      </c>
      <c r="Q253" s="237">
        <f>ROUND(E253*P253,2)</f>
        <v>1.8</v>
      </c>
      <c r="R253" s="239"/>
      <c r="S253" s="239" t="s">
        <v>271</v>
      </c>
      <c r="T253" s="240" t="s">
        <v>154</v>
      </c>
      <c r="U253" s="222">
        <v>12.256</v>
      </c>
      <c r="V253" s="222">
        <f>ROUND(E253*U253,2)</f>
        <v>12.26</v>
      </c>
      <c r="W253" s="222"/>
      <c r="X253" s="222" t="s">
        <v>189</v>
      </c>
      <c r="Y253" s="222" t="s">
        <v>156</v>
      </c>
      <c r="Z253" s="212"/>
      <c r="AA253" s="212"/>
      <c r="AB253" s="212"/>
      <c r="AC253" s="212"/>
      <c r="AD253" s="212"/>
      <c r="AE253" s="212"/>
      <c r="AF253" s="212"/>
      <c r="AG253" s="212" t="s">
        <v>190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46" t="s">
        <v>426</v>
      </c>
      <c r="D254" s="242"/>
      <c r="E254" s="242"/>
      <c r="F254" s="242"/>
      <c r="G254" s="24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159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33.75" outlineLevel="2" x14ac:dyDescent="0.2">
      <c r="A255" s="219"/>
      <c r="B255" s="220"/>
      <c r="C255" s="264" t="s">
        <v>427</v>
      </c>
      <c r="D255" s="251"/>
      <c r="E255" s="252">
        <v>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194</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34">
        <v>51</v>
      </c>
      <c r="B256" s="235" t="s">
        <v>428</v>
      </c>
      <c r="C256" s="245" t="s">
        <v>429</v>
      </c>
      <c r="D256" s="236" t="s">
        <v>252</v>
      </c>
      <c r="E256" s="237">
        <v>1.84</v>
      </c>
      <c r="F256" s="238"/>
      <c r="G256" s="239">
        <f>ROUND(E256*F256,2)</f>
        <v>0</v>
      </c>
      <c r="H256" s="238"/>
      <c r="I256" s="239">
        <f>ROUND(E256*H256,2)</f>
        <v>0</v>
      </c>
      <c r="J256" s="238"/>
      <c r="K256" s="239">
        <f>ROUND(E256*J256,2)</f>
        <v>0</v>
      </c>
      <c r="L256" s="239">
        <v>15</v>
      </c>
      <c r="M256" s="239">
        <f>G256*(1+L256/100)</f>
        <v>0</v>
      </c>
      <c r="N256" s="237">
        <v>0.22684000000000001</v>
      </c>
      <c r="O256" s="237">
        <f>ROUND(E256*N256,2)</f>
        <v>0.42</v>
      </c>
      <c r="P256" s="237">
        <v>0</v>
      </c>
      <c r="Q256" s="237">
        <f>ROUND(E256*P256,2)</f>
        <v>0</v>
      </c>
      <c r="R256" s="239" t="s">
        <v>396</v>
      </c>
      <c r="S256" s="239" t="s">
        <v>153</v>
      </c>
      <c r="T256" s="240" t="s">
        <v>153</v>
      </c>
      <c r="U256" s="222">
        <v>14.12</v>
      </c>
      <c r="V256" s="222">
        <f>ROUND(E256*U256,2)</f>
        <v>25.98</v>
      </c>
      <c r="W256" s="222"/>
      <c r="X256" s="222" t="s">
        <v>189</v>
      </c>
      <c r="Y256" s="222" t="s">
        <v>156</v>
      </c>
      <c r="Z256" s="212"/>
      <c r="AA256" s="212"/>
      <c r="AB256" s="212"/>
      <c r="AC256" s="212"/>
      <c r="AD256" s="212"/>
      <c r="AE256" s="212"/>
      <c r="AF256" s="212"/>
      <c r="AG256" s="212" t="s">
        <v>190</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63" t="s">
        <v>430</v>
      </c>
      <c r="D257" s="255"/>
      <c r="E257" s="255"/>
      <c r="F257" s="255"/>
      <c r="G257" s="255"/>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192</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41" t="str">
        <f>C257</f>
        <v>vybourání otvorů pro provlékání vynášecích trámů a kapes pro vzpěry a oboustranné vynesení podchycené konstrukce</v>
      </c>
      <c r="BB257" s="212"/>
      <c r="BC257" s="212"/>
      <c r="BD257" s="212"/>
      <c r="BE257" s="212"/>
      <c r="BF257" s="212"/>
      <c r="BG257" s="212"/>
      <c r="BH257" s="212"/>
    </row>
    <row r="258" spans="1:60" outlineLevel="2" x14ac:dyDescent="0.2">
      <c r="A258" s="219"/>
      <c r="B258" s="220"/>
      <c r="C258" s="247" t="s">
        <v>431</v>
      </c>
      <c r="D258" s="243"/>
      <c r="E258" s="243"/>
      <c r="F258" s="243"/>
      <c r="G258" s="243"/>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159</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7" t="s">
        <v>432</v>
      </c>
      <c r="D259" s="243"/>
      <c r="E259" s="243"/>
      <c r="F259" s="243"/>
      <c r="G259" s="243"/>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159</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7" t="s">
        <v>433</v>
      </c>
      <c r="D260" s="243"/>
      <c r="E260" s="243"/>
      <c r="F260" s="243"/>
      <c r="G260" s="243"/>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159</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2" x14ac:dyDescent="0.2">
      <c r="A261" s="219"/>
      <c r="B261" s="220"/>
      <c r="C261" s="264" t="s">
        <v>434</v>
      </c>
      <c r="D261" s="251"/>
      <c r="E261" s="252">
        <v>1.84</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194</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1" x14ac:dyDescent="0.2">
      <c r="A262" s="234">
        <v>52</v>
      </c>
      <c r="B262" s="235" t="s">
        <v>435</v>
      </c>
      <c r="C262" s="245" t="s">
        <v>436</v>
      </c>
      <c r="D262" s="236" t="s">
        <v>187</v>
      </c>
      <c r="E262" s="237">
        <v>1.58</v>
      </c>
      <c r="F262" s="238"/>
      <c r="G262" s="239">
        <f>ROUND(E262*F262,2)</f>
        <v>0</v>
      </c>
      <c r="H262" s="238"/>
      <c r="I262" s="239">
        <f>ROUND(E262*H262,2)</f>
        <v>0</v>
      </c>
      <c r="J262" s="238"/>
      <c r="K262" s="239">
        <f>ROUND(E262*J262,2)</f>
        <v>0</v>
      </c>
      <c r="L262" s="239">
        <v>15</v>
      </c>
      <c r="M262" s="239">
        <f>G262*(1+L262/100)</f>
        <v>0</v>
      </c>
      <c r="N262" s="237">
        <v>0</v>
      </c>
      <c r="O262" s="237">
        <f>ROUND(E262*N262,2)</f>
        <v>0</v>
      </c>
      <c r="P262" s="237">
        <v>5.8999999999999997E-2</v>
      </c>
      <c r="Q262" s="237">
        <f>ROUND(E262*P262,2)</f>
        <v>0.09</v>
      </c>
      <c r="R262" s="239" t="s">
        <v>396</v>
      </c>
      <c r="S262" s="239" t="s">
        <v>153</v>
      </c>
      <c r="T262" s="240" t="s">
        <v>153</v>
      </c>
      <c r="U262" s="222">
        <v>0.3</v>
      </c>
      <c r="V262" s="222">
        <f>ROUND(E262*U262,2)</f>
        <v>0.47</v>
      </c>
      <c r="W262" s="222"/>
      <c r="X262" s="222" t="s">
        <v>189</v>
      </c>
      <c r="Y262" s="222" t="s">
        <v>156</v>
      </c>
      <c r="Z262" s="212"/>
      <c r="AA262" s="212"/>
      <c r="AB262" s="212"/>
      <c r="AC262" s="212"/>
      <c r="AD262" s="212"/>
      <c r="AE262" s="212"/>
      <c r="AF262" s="212"/>
      <c r="AG262" s="212" t="s">
        <v>190</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64" t="s">
        <v>437</v>
      </c>
      <c r="D263" s="251"/>
      <c r="E263" s="252"/>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194</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64" t="s">
        <v>438</v>
      </c>
      <c r="D264" s="251"/>
      <c r="E264" s="252">
        <v>1.58</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194</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2.5" outlineLevel="1" x14ac:dyDescent="0.2">
      <c r="A265" s="234">
        <v>53</v>
      </c>
      <c r="B265" s="235" t="s">
        <v>439</v>
      </c>
      <c r="C265" s="245" t="s">
        <v>440</v>
      </c>
      <c r="D265" s="236" t="s">
        <v>187</v>
      </c>
      <c r="E265" s="237">
        <v>3.2</v>
      </c>
      <c r="F265" s="238"/>
      <c r="G265" s="239">
        <f>ROUND(E265*F265,2)</f>
        <v>0</v>
      </c>
      <c r="H265" s="238"/>
      <c r="I265" s="239">
        <f>ROUND(E265*H265,2)</f>
        <v>0</v>
      </c>
      <c r="J265" s="238"/>
      <c r="K265" s="239">
        <f>ROUND(E265*J265,2)</f>
        <v>0</v>
      </c>
      <c r="L265" s="239">
        <v>15</v>
      </c>
      <c r="M265" s="239">
        <f>G265*(1+L265/100)</f>
        <v>0</v>
      </c>
      <c r="N265" s="237">
        <v>0</v>
      </c>
      <c r="O265" s="237">
        <f>ROUND(E265*N265,2)</f>
        <v>0</v>
      </c>
      <c r="P265" s="237">
        <v>6.8000000000000005E-2</v>
      </c>
      <c r="Q265" s="237">
        <f>ROUND(E265*P265,2)</f>
        <v>0.22</v>
      </c>
      <c r="R265" s="239" t="s">
        <v>396</v>
      </c>
      <c r="S265" s="239" t="s">
        <v>153</v>
      </c>
      <c r="T265" s="240" t="s">
        <v>153</v>
      </c>
      <c r="U265" s="222">
        <v>0.48</v>
      </c>
      <c r="V265" s="222">
        <f>ROUND(E265*U265,2)</f>
        <v>1.54</v>
      </c>
      <c r="W265" s="222"/>
      <c r="X265" s="222" t="s">
        <v>189</v>
      </c>
      <c r="Y265" s="222" t="s">
        <v>156</v>
      </c>
      <c r="Z265" s="212"/>
      <c r="AA265" s="212"/>
      <c r="AB265" s="212"/>
      <c r="AC265" s="212"/>
      <c r="AD265" s="212"/>
      <c r="AE265" s="212"/>
      <c r="AF265" s="212"/>
      <c r="AG265" s="212" t="s">
        <v>190</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63" t="s">
        <v>441</v>
      </c>
      <c r="D266" s="255"/>
      <c r="E266" s="255"/>
      <c r="F266" s="255"/>
      <c r="G266" s="255"/>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192</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64" t="s">
        <v>442</v>
      </c>
      <c r="D267" s="251"/>
      <c r="E267" s="252">
        <v>3.2</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194</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22.5" outlineLevel="1" x14ac:dyDescent="0.2">
      <c r="A268" s="234">
        <v>54</v>
      </c>
      <c r="B268" s="235" t="s">
        <v>443</v>
      </c>
      <c r="C268" s="245" t="s">
        <v>444</v>
      </c>
      <c r="D268" s="236" t="s">
        <v>187</v>
      </c>
      <c r="E268" s="237">
        <v>0.5</v>
      </c>
      <c r="F268" s="238"/>
      <c r="G268" s="239">
        <f>ROUND(E268*F268,2)</f>
        <v>0</v>
      </c>
      <c r="H268" s="238"/>
      <c r="I268" s="239">
        <f>ROUND(E268*H268,2)</f>
        <v>0</v>
      </c>
      <c r="J268" s="238"/>
      <c r="K268" s="239">
        <f>ROUND(E268*J268,2)</f>
        <v>0</v>
      </c>
      <c r="L268" s="239">
        <v>15</v>
      </c>
      <c r="M268" s="239">
        <f>G268*(1+L268/100)</f>
        <v>0</v>
      </c>
      <c r="N268" s="237">
        <v>0</v>
      </c>
      <c r="O268" s="237">
        <f>ROUND(E268*N268,2)</f>
        <v>0</v>
      </c>
      <c r="P268" s="237">
        <v>8.8999999999999996E-2</v>
      </c>
      <c r="Q268" s="237">
        <f>ROUND(E268*P268,2)</f>
        <v>0.04</v>
      </c>
      <c r="R268" s="239" t="s">
        <v>396</v>
      </c>
      <c r="S268" s="239" t="s">
        <v>153</v>
      </c>
      <c r="T268" s="240" t="s">
        <v>153</v>
      </c>
      <c r="U268" s="222">
        <v>0.76</v>
      </c>
      <c r="V268" s="222">
        <f>ROUND(E268*U268,2)</f>
        <v>0.38</v>
      </c>
      <c r="W268" s="222"/>
      <c r="X268" s="222" t="s">
        <v>189</v>
      </c>
      <c r="Y268" s="222" t="s">
        <v>156</v>
      </c>
      <c r="Z268" s="212"/>
      <c r="AA268" s="212"/>
      <c r="AB268" s="212"/>
      <c r="AC268" s="212"/>
      <c r="AD268" s="212"/>
      <c r="AE268" s="212"/>
      <c r="AF268" s="212"/>
      <c r="AG268" s="212" t="s">
        <v>190</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63" t="s">
        <v>441</v>
      </c>
      <c r="D269" s="255"/>
      <c r="E269" s="255"/>
      <c r="F269" s="255"/>
      <c r="G269" s="255"/>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192</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64" t="s">
        <v>445</v>
      </c>
      <c r="D270" s="251"/>
      <c r="E270" s="252">
        <v>0.5</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194</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1" x14ac:dyDescent="0.2">
      <c r="A271" s="234">
        <v>55</v>
      </c>
      <c r="B271" s="235" t="s">
        <v>446</v>
      </c>
      <c r="C271" s="245" t="s">
        <v>447</v>
      </c>
      <c r="D271" s="236" t="s">
        <v>187</v>
      </c>
      <c r="E271" s="237">
        <v>40.103999999999999</v>
      </c>
      <c r="F271" s="238"/>
      <c r="G271" s="239">
        <f>ROUND(E271*F271,2)</f>
        <v>0</v>
      </c>
      <c r="H271" s="238"/>
      <c r="I271" s="239">
        <f>ROUND(E271*H271,2)</f>
        <v>0</v>
      </c>
      <c r="J271" s="238"/>
      <c r="K271" s="239">
        <f>ROUND(E271*J271,2)</f>
        <v>0</v>
      </c>
      <c r="L271" s="239">
        <v>15</v>
      </c>
      <c r="M271" s="239">
        <f>G271*(1+L271/100)</f>
        <v>0</v>
      </c>
      <c r="N271" s="237">
        <v>0</v>
      </c>
      <c r="O271" s="237">
        <f>ROUND(E271*N271,2)</f>
        <v>0</v>
      </c>
      <c r="P271" s="237">
        <v>5.0000000000000001E-3</v>
      </c>
      <c r="Q271" s="237">
        <f>ROUND(E271*P271,2)</f>
        <v>0.2</v>
      </c>
      <c r="R271" s="239" t="s">
        <v>396</v>
      </c>
      <c r="S271" s="239" t="s">
        <v>153</v>
      </c>
      <c r="T271" s="240" t="s">
        <v>153</v>
      </c>
      <c r="U271" s="222">
        <v>0.03</v>
      </c>
      <c r="V271" s="222">
        <f>ROUND(E271*U271,2)</f>
        <v>1.2</v>
      </c>
      <c r="W271" s="222"/>
      <c r="X271" s="222" t="s">
        <v>189</v>
      </c>
      <c r="Y271" s="222" t="s">
        <v>156</v>
      </c>
      <c r="Z271" s="212"/>
      <c r="AA271" s="212"/>
      <c r="AB271" s="212"/>
      <c r="AC271" s="212"/>
      <c r="AD271" s="212"/>
      <c r="AE271" s="212"/>
      <c r="AF271" s="212"/>
      <c r="AG271" s="212" t="s">
        <v>190</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64" t="s">
        <v>298</v>
      </c>
      <c r="D272" s="251"/>
      <c r="E272" s="252"/>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194</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64" t="s">
        <v>448</v>
      </c>
      <c r="D273" s="251"/>
      <c r="E273" s="252">
        <v>40.103999999999999</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194</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34">
        <v>56</v>
      </c>
      <c r="B274" s="235" t="s">
        <v>449</v>
      </c>
      <c r="C274" s="245" t="s">
        <v>450</v>
      </c>
      <c r="D274" s="236" t="s">
        <v>187</v>
      </c>
      <c r="E274" s="237">
        <v>5.16</v>
      </c>
      <c r="F274" s="238"/>
      <c r="G274" s="239">
        <f>ROUND(E274*F274,2)</f>
        <v>0</v>
      </c>
      <c r="H274" s="238"/>
      <c r="I274" s="239">
        <f>ROUND(E274*H274,2)</f>
        <v>0</v>
      </c>
      <c r="J274" s="238"/>
      <c r="K274" s="239">
        <f>ROUND(E274*J274,2)</f>
        <v>0</v>
      </c>
      <c r="L274" s="239">
        <v>15</v>
      </c>
      <c r="M274" s="239">
        <f>G274*(1+L274/100)</f>
        <v>0</v>
      </c>
      <c r="N274" s="237">
        <v>0</v>
      </c>
      <c r="O274" s="237">
        <f>ROUND(E274*N274,2)</f>
        <v>0</v>
      </c>
      <c r="P274" s="237">
        <v>4.5999999999999999E-2</v>
      </c>
      <c r="Q274" s="237">
        <f>ROUND(E274*P274,2)</f>
        <v>0.24</v>
      </c>
      <c r="R274" s="239" t="s">
        <v>396</v>
      </c>
      <c r="S274" s="239" t="s">
        <v>153</v>
      </c>
      <c r="T274" s="240" t="s">
        <v>153</v>
      </c>
      <c r="U274" s="222">
        <v>0.26</v>
      </c>
      <c r="V274" s="222">
        <f>ROUND(E274*U274,2)</f>
        <v>1.34</v>
      </c>
      <c r="W274" s="222"/>
      <c r="X274" s="222" t="s">
        <v>189</v>
      </c>
      <c r="Y274" s="222" t="s">
        <v>156</v>
      </c>
      <c r="Z274" s="212"/>
      <c r="AA274" s="212"/>
      <c r="AB274" s="212"/>
      <c r="AC274" s="212"/>
      <c r="AD274" s="212"/>
      <c r="AE274" s="212"/>
      <c r="AF274" s="212"/>
      <c r="AG274" s="212" t="s">
        <v>190</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64" t="s">
        <v>451</v>
      </c>
      <c r="D275" s="251"/>
      <c r="E275" s="252"/>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194</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64" t="s">
        <v>452</v>
      </c>
      <c r="D276" s="251"/>
      <c r="E276" s="252">
        <v>5.16</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194</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ht="22.5" outlineLevel="1" x14ac:dyDescent="0.2">
      <c r="A277" s="234">
        <v>57</v>
      </c>
      <c r="B277" s="235" t="s">
        <v>453</v>
      </c>
      <c r="C277" s="245" t="s">
        <v>454</v>
      </c>
      <c r="D277" s="236" t="s">
        <v>187</v>
      </c>
      <c r="E277" s="237">
        <v>2.569</v>
      </c>
      <c r="F277" s="238"/>
      <c r="G277" s="239">
        <f>ROUND(E277*F277,2)</f>
        <v>0</v>
      </c>
      <c r="H277" s="238"/>
      <c r="I277" s="239">
        <f>ROUND(E277*H277,2)</f>
        <v>0</v>
      </c>
      <c r="J277" s="238"/>
      <c r="K277" s="239">
        <f>ROUND(E277*J277,2)</f>
        <v>0</v>
      </c>
      <c r="L277" s="239">
        <v>15</v>
      </c>
      <c r="M277" s="239">
        <f>G277*(1+L277/100)</f>
        <v>0</v>
      </c>
      <c r="N277" s="237">
        <v>0</v>
      </c>
      <c r="O277" s="237">
        <f>ROUND(E277*N277,2)</f>
        <v>0</v>
      </c>
      <c r="P277" s="237">
        <v>0</v>
      </c>
      <c r="Q277" s="237">
        <f>ROUND(E277*P277,2)</f>
        <v>0</v>
      </c>
      <c r="R277" s="239" t="s">
        <v>188</v>
      </c>
      <c r="S277" s="239" t="s">
        <v>153</v>
      </c>
      <c r="T277" s="240" t="s">
        <v>153</v>
      </c>
      <c r="U277" s="222">
        <v>0.09</v>
      </c>
      <c r="V277" s="222">
        <f>ROUND(E277*U277,2)</f>
        <v>0.23</v>
      </c>
      <c r="W277" s="222"/>
      <c r="X277" s="222" t="s">
        <v>189</v>
      </c>
      <c r="Y277" s="222" t="s">
        <v>156</v>
      </c>
      <c r="Z277" s="212"/>
      <c r="AA277" s="212"/>
      <c r="AB277" s="212"/>
      <c r="AC277" s="212"/>
      <c r="AD277" s="212"/>
      <c r="AE277" s="212"/>
      <c r="AF277" s="212"/>
      <c r="AG277" s="212" t="s">
        <v>190</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22.5" outlineLevel="2" x14ac:dyDescent="0.2">
      <c r="A278" s="219"/>
      <c r="B278" s="220"/>
      <c r="C278" s="263" t="s">
        <v>455</v>
      </c>
      <c r="D278" s="255"/>
      <c r="E278" s="255"/>
      <c r="F278" s="255"/>
      <c r="G278" s="255"/>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192</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41" t="str">
        <f>C278</f>
        <v>od spojovacího materiálu, s uložením očištěných kostek na skládku, s odklizením odpadových hmot na hromady a s odklizením vybouraných kostek na vzdálenost do 3 m</v>
      </c>
      <c r="BB278" s="212"/>
      <c r="BC278" s="212"/>
      <c r="BD278" s="212"/>
      <c r="BE278" s="212"/>
      <c r="BF278" s="212"/>
      <c r="BG278" s="212"/>
      <c r="BH278" s="212"/>
    </row>
    <row r="279" spans="1:60" outlineLevel="2" x14ac:dyDescent="0.2">
      <c r="A279" s="219"/>
      <c r="B279" s="220"/>
      <c r="C279" s="264" t="s">
        <v>456</v>
      </c>
      <c r="D279" s="251"/>
      <c r="E279" s="252">
        <v>2.569</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194</v>
      </c>
      <c r="AH279" s="212">
        <v>5</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56">
        <v>58</v>
      </c>
      <c r="B280" s="257" t="s">
        <v>457</v>
      </c>
      <c r="C280" s="266" t="s">
        <v>458</v>
      </c>
      <c r="D280" s="258" t="s">
        <v>366</v>
      </c>
      <c r="E280" s="259">
        <v>1</v>
      </c>
      <c r="F280" s="260"/>
      <c r="G280" s="261">
        <f>ROUND(E280*F280,2)</f>
        <v>0</v>
      </c>
      <c r="H280" s="260"/>
      <c r="I280" s="261">
        <f>ROUND(E280*H280,2)</f>
        <v>0</v>
      </c>
      <c r="J280" s="260"/>
      <c r="K280" s="261">
        <f>ROUND(E280*J280,2)</f>
        <v>0</v>
      </c>
      <c r="L280" s="261">
        <v>15</v>
      </c>
      <c r="M280" s="261">
        <f>G280*(1+L280/100)</f>
        <v>0</v>
      </c>
      <c r="N280" s="259">
        <v>0</v>
      </c>
      <c r="O280" s="259">
        <f>ROUND(E280*N280,2)</f>
        <v>0</v>
      </c>
      <c r="P280" s="259">
        <v>0</v>
      </c>
      <c r="Q280" s="259">
        <f>ROUND(E280*P280,2)</f>
        <v>0</v>
      </c>
      <c r="R280" s="261"/>
      <c r="S280" s="261" t="s">
        <v>271</v>
      </c>
      <c r="T280" s="262" t="s">
        <v>154</v>
      </c>
      <c r="U280" s="222">
        <v>0</v>
      </c>
      <c r="V280" s="222">
        <f>ROUND(E280*U280,2)</f>
        <v>0</v>
      </c>
      <c r="W280" s="222"/>
      <c r="X280" s="222" t="s">
        <v>189</v>
      </c>
      <c r="Y280" s="222" t="s">
        <v>156</v>
      </c>
      <c r="Z280" s="212"/>
      <c r="AA280" s="212"/>
      <c r="AB280" s="212"/>
      <c r="AC280" s="212"/>
      <c r="AD280" s="212"/>
      <c r="AE280" s="212"/>
      <c r="AF280" s="212"/>
      <c r="AG280" s="212" t="s">
        <v>190</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34">
        <v>59</v>
      </c>
      <c r="B281" s="235" t="s">
        <v>459</v>
      </c>
      <c r="C281" s="245" t="s">
        <v>460</v>
      </c>
      <c r="D281" s="236" t="s">
        <v>366</v>
      </c>
      <c r="E281" s="237">
        <v>2</v>
      </c>
      <c r="F281" s="238"/>
      <c r="G281" s="239">
        <f>ROUND(E281*F281,2)</f>
        <v>0</v>
      </c>
      <c r="H281" s="238"/>
      <c r="I281" s="239">
        <f>ROUND(E281*H281,2)</f>
        <v>0</v>
      </c>
      <c r="J281" s="238"/>
      <c r="K281" s="239">
        <f>ROUND(E281*J281,2)</f>
        <v>0</v>
      </c>
      <c r="L281" s="239">
        <v>15</v>
      </c>
      <c r="M281" s="239">
        <f>G281*(1+L281/100)</f>
        <v>0</v>
      </c>
      <c r="N281" s="237">
        <v>0</v>
      </c>
      <c r="O281" s="237">
        <f>ROUND(E281*N281,2)</f>
        <v>0</v>
      </c>
      <c r="P281" s="237">
        <v>0</v>
      </c>
      <c r="Q281" s="237">
        <f>ROUND(E281*P281,2)</f>
        <v>0</v>
      </c>
      <c r="R281" s="239"/>
      <c r="S281" s="239" t="s">
        <v>271</v>
      </c>
      <c r="T281" s="240" t="s">
        <v>154</v>
      </c>
      <c r="U281" s="222">
        <v>0</v>
      </c>
      <c r="V281" s="222">
        <f>ROUND(E281*U281,2)</f>
        <v>0</v>
      </c>
      <c r="W281" s="222"/>
      <c r="X281" s="222" t="s">
        <v>189</v>
      </c>
      <c r="Y281" s="222" t="s">
        <v>156</v>
      </c>
      <c r="Z281" s="212"/>
      <c r="AA281" s="212"/>
      <c r="AB281" s="212"/>
      <c r="AC281" s="212"/>
      <c r="AD281" s="212"/>
      <c r="AE281" s="212"/>
      <c r="AF281" s="212"/>
      <c r="AG281" s="212" t="s">
        <v>190</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64" t="s">
        <v>368</v>
      </c>
      <c r="D282" s="251"/>
      <c r="E282" s="252">
        <v>1</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194</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64" t="s">
        <v>369</v>
      </c>
      <c r="D283" s="251"/>
      <c r="E283" s="252">
        <v>1</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194</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56">
        <v>60</v>
      </c>
      <c r="B284" s="257" t="s">
        <v>461</v>
      </c>
      <c r="C284" s="266" t="s">
        <v>462</v>
      </c>
      <c r="D284" s="258" t="s">
        <v>366</v>
      </c>
      <c r="E284" s="259">
        <v>1</v>
      </c>
      <c r="F284" s="260"/>
      <c r="G284" s="261">
        <f>ROUND(E284*F284,2)</f>
        <v>0</v>
      </c>
      <c r="H284" s="260"/>
      <c r="I284" s="261">
        <f>ROUND(E284*H284,2)</f>
        <v>0</v>
      </c>
      <c r="J284" s="260"/>
      <c r="K284" s="261">
        <f>ROUND(E284*J284,2)</f>
        <v>0</v>
      </c>
      <c r="L284" s="261">
        <v>15</v>
      </c>
      <c r="M284" s="261">
        <f>G284*(1+L284/100)</f>
        <v>0</v>
      </c>
      <c r="N284" s="259">
        <v>0</v>
      </c>
      <c r="O284" s="259">
        <f>ROUND(E284*N284,2)</f>
        <v>0</v>
      </c>
      <c r="P284" s="259">
        <v>0</v>
      </c>
      <c r="Q284" s="259">
        <f>ROUND(E284*P284,2)</f>
        <v>0</v>
      </c>
      <c r="R284" s="261"/>
      <c r="S284" s="261" t="s">
        <v>271</v>
      </c>
      <c r="T284" s="262" t="s">
        <v>154</v>
      </c>
      <c r="U284" s="222">
        <v>0</v>
      </c>
      <c r="V284" s="222">
        <f>ROUND(E284*U284,2)</f>
        <v>0</v>
      </c>
      <c r="W284" s="222"/>
      <c r="X284" s="222" t="s">
        <v>189</v>
      </c>
      <c r="Y284" s="222" t="s">
        <v>156</v>
      </c>
      <c r="Z284" s="212"/>
      <c r="AA284" s="212"/>
      <c r="AB284" s="212"/>
      <c r="AC284" s="212"/>
      <c r="AD284" s="212"/>
      <c r="AE284" s="212"/>
      <c r="AF284" s="212"/>
      <c r="AG284" s="212" t="s">
        <v>190</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x14ac:dyDescent="0.2">
      <c r="A285" s="227" t="s">
        <v>148</v>
      </c>
      <c r="B285" s="228" t="s">
        <v>95</v>
      </c>
      <c r="C285" s="244" t="s">
        <v>96</v>
      </c>
      <c r="D285" s="229"/>
      <c r="E285" s="230"/>
      <c r="F285" s="231"/>
      <c r="G285" s="231">
        <f>SUMIF(AG286:AG287,"&lt;&gt;NOR",G286:G287)</f>
        <v>0</v>
      </c>
      <c r="H285" s="231"/>
      <c r="I285" s="231">
        <f>SUM(I286:I287)</f>
        <v>0</v>
      </c>
      <c r="J285" s="231"/>
      <c r="K285" s="231">
        <f>SUM(K286:K287)</f>
        <v>0</v>
      </c>
      <c r="L285" s="231"/>
      <c r="M285" s="231">
        <f>SUM(M286:M287)</f>
        <v>0</v>
      </c>
      <c r="N285" s="230"/>
      <c r="O285" s="230">
        <f>SUM(O286:O287)</f>
        <v>0</v>
      </c>
      <c r="P285" s="230"/>
      <c r="Q285" s="230">
        <f>SUM(Q286:Q287)</f>
        <v>0</v>
      </c>
      <c r="R285" s="231"/>
      <c r="S285" s="231"/>
      <c r="T285" s="232"/>
      <c r="U285" s="226"/>
      <c r="V285" s="226">
        <f>SUM(V286:V287)</f>
        <v>3.44</v>
      </c>
      <c r="W285" s="226"/>
      <c r="X285" s="226"/>
      <c r="Y285" s="226"/>
      <c r="AG285" t="s">
        <v>149</v>
      </c>
    </row>
    <row r="286" spans="1:60" ht="22.5" outlineLevel="1" x14ac:dyDescent="0.2">
      <c r="A286" s="234">
        <v>61</v>
      </c>
      <c r="B286" s="235" t="s">
        <v>463</v>
      </c>
      <c r="C286" s="245" t="s">
        <v>464</v>
      </c>
      <c r="D286" s="236" t="s">
        <v>203</v>
      </c>
      <c r="E286" s="237">
        <v>3.6638799999999998</v>
      </c>
      <c r="F286" s="238"/>
      <c r="G286" s="239">
        <f>ROUND(E286*F286,2)</f>
        <v>0</v>
      </c>
      <c r="H286" s="238"/>
      <c r="I286" s="239">
        <f>ROUND(E286*H286,2)</f>
        <v>0</v>
      </c>
      <c r="J286" s="238"/>
      <c r="K286" s="239">
        <f>ROUND(E286*J286,2)</f>
        <v>0</v>
      </c>
      <c r="L286" s="239">
        <v>15</v>
      </c>
      <c r="M286" s="239">
        <f>G286*(1+L286/100)</f>
        <v>0</v>
      </c>
      <c r="N286" s="237">
        <v>0</v>
      </c>
      <c r="O286" s="237">
        <f>ROUND(E286*N286,2)</f>
        <v>0</v>
      </c>
      <c r="P286" s="237">
        <v>0</v>
      </c>
      <c r="Q286" s="237">
        <f>ROUND(E286*P286,2)</f>
        <v>0</v>
      </c>
      <c r="R286" s="239" t="s">
        <v>216</v>
      </c>
      <c r="S286" s="239" t="s">
        <v>153</v>
      </c>
      <c r="T286" s="240" t="s">
        <v>153</v>
      </c>
      <c r="U286" s="222">
        <v>0.9385</v>
      </c>
      <c r="V286" s="222">
        <f>ROUND(E286*U286,2)</f>
        <v>3.44</v>
      </c>
      <c r="W286" s="222"/>
      <c r="X286" s="222" t="s">
        <v>465</v>
      </c>
      <c r="Y286" s="222" t="s">
        <v>156</v>
      </c>
      <c r="Z286" s="212"/>
      <c r="AA286" s="212"/>
      <c r="AB286" s="212"/>
      <c r="AC286" s="212"/>
      <c r="AD286" s="212"/>
      <c r="AE286" s="212"/>
      <c r="AF286" s="212"/>
      <c r="AG286" s="212" t="s">
        <v>466</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63" t="s">
        <v>467</v>
      </c>
      <c r="D287" s="255"/>
      <c r="E287" s="255"/>
      <c r="F287" s="255"/>
      <c r="G287" s="255"/>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192</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x14ac:dyDescent="0.2">
      <c r="A288" s="227" t="s">
        <v>148</v>
      </c>
      <c r="B288" s="228" t="s">
        <v>97</v>
      </c>
      <c r="C288" s="244" t="s">
        <v>98</v>
      </c>
      <c r="D288" s="229"/>
      <c r="E288" s="230"/>
      <c r="F288" s="231"/>
      <c r="G288" s="231">
        <f>SUMIF(AG289:AG293,"&lt;&gt;NOR",G289:G293)</f>
        <v>0</v>
      </c>
      <c r="H288" s="231"/>
      <c r="I288" s="231">
        <f>SUM(I289:I293)</f>
        <v>0</v>
      </c>
      <c r="J288" s="231"/>
      <c r="K288" s="231">
        <f>SUM(K289:K293)</f>
        <v>0</v>
      </c>
      <c r="L288" s="231"/>
      <c r="M288" s="231">
        <f>SUM(M289:M293)</f>
        <v>0</v>
      </c>
      <c r="N288" s="230"/>
      <c r="O288" s="230">
        <f>SUM(O289:O293)</f>
        <v>0.01</v>
      </c>
      <c r="P288" s="230"/>
      <c r="Q288" s="230">
        <f>SUM(Q289:Q293)</f>
        <v>0</v>
      </c>
      <c r="R288" s="231"/>
      <c r="S288" s="231"/>
      <c r="T288" s="232"/>
      <c r="U288" s="226"/>
      <c r="V288" s="226">
        <f>SUM(V289:V293)</f>
        <v>0.67</v>
      </c>
      <c r="W288" s="226"/>
      <c r="X288" s="226"/>
      <c r="Y288" s="226"/>
      <c r="AG288" t="s">
        <v>149</v>
      </c>
    </row>
    <row r="289" spans="1:60" outlineLevel="1" x14ac:dyDescent="0.2">
      <c r="A289" s="234">
        <v>62</v>
      </c>
      <c r="B289" s="235" t="s">
        <v>468</v>
      </c>
      <c r="C289" s="245" t="s">
        <v>469</v>
      </c>
      <c r="D289" s="236" t="s">
        <v>187</v>
      </c>
      <c r="E289" s="237">
        <v>1.7232000000000001</v>
      </c>
      <c r="F289" s="238"/>
      <c r="G289" s="239">
        <f>ROUND(E289*F289,2)</f>
        <v>0</v>
      </c>
      <c r="H289" s="238"/>
      <c r="I289" s="239">
        <f>ROUND(E289*H289,2)</f>
        <v>0</v>
      </c>
      <c r="J289" s="238"/>
      <c r="K289" s="239">
        <f>ROUND(E289*J289,2)</f>
        <v>0</v>
      </c>
      <c r="L289" s="239">
        <v>15</v>
      </c>
      <c r="M289" s="239">
        <f>G289*(1+L289/100)</f>
        <v>0</v>
      </c>
      <c r="N289" s="237">
        <v>3.2599999999999999E-3</v>
      </c>
      <c r="O289" s="237">
        <f>ROUND(E289*N289,2)</f>
        <v>0.01</v>
      </c>
      <c r="P289" s="237">
        <v>0</v>
      </c>
      <c r="Q289" s="237">
        <f>ROUND(E289*P289,2)</f>
        <v>0</v>
      </c>
      <c r="R289" s="239" t="s">
        <v>470</v>
      </c>
      <c r="S289" s="239" t="s">
        <v>153</v>
      </c>
      <c r="T289" s="240" t="s">
        <v>153</v>
      </c>
      <c r="U289" s="222">
        <v>0.38500000000000001</v>
      </c>
      <c r="V289" s="222">
        <f>ROUND(E289*U289,2)</f>
        <v>0.66</v>
      </c>
      <c r="W289" s="222"/>
      <c r="X289" s="222" t="s">
        <v>189</v>
      </c>
      <c r="Y289" s="222" t="s">
        <v>156</v>
      </c>
      <c r="Z289" s="212"/>
      <c r="AA289" s="212"/>
      <c r="AB289" s="212"/>
      <c r="AC289" s="212"/>
      <c r="AD289" s="212"/>
      <c r="AE289" s="212"/>
      <c r="AF289" s="212"/>
      <c r="AG289" s="212" t="s">
        <v>190</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46" t="s">
        <v>471</v>
      </c>
      <c r="D290" s="242"/>
      <c r="E290" s="242"/>
      <c r="F290" s="242"/>
      <c r="G290" s="24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159</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64" t="s">
        <v>472</v>
      </c>
      <c r="D291" s="251"/>
      <c r="E291" s="252">
        <v>1.7232000000000001</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194</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4">
        <v>63</v>
      </c>
      <c r="B292" s="235" t="s">
        <v>473</v>
      </c>
      <c r="C292" s="245" t="s">
        <v>474</v>
      </c>
      <c r="D292" s="236" t="s">
        <v>203</v>
      </c>
      <c r="E292" s="237">
        <v>5.62E-3</v>
      </c>
      <c r="F292" s="238"/>
      <c r="G292" s="239">
        <f>ROUND(E292*F292,2)</f>
        <v>0</v>
      </c>
      <c r="H292" s="238"/>
      <c r="I292" s="239">
        <f>ROUND(E292*H292,2)</f>
        <v>0</v>
      </c>
      <c r="J292" s="238"/>
      <c r="K292" s="239">
        <f>ROUND(E292*J292,2)</f>
        <v>0</v>
      </c>
      <c r="L292" s="239">
        <v>15</v>
      </c>
      <c r="M292" s="239">
        <f>G292*(1+L292/100)</f>
        <v>0</v>
      </c>
      <c r="N292" s="237">
        <v>0</v>
      </c>
      <c r="O292" s="237">
        <f>ROUND(E292*N292,2)</f>
        <v>0</v>
      </c>
      <c r="P292" s="237">
        <v>0</v>
      </c>
      <c r="Q292" s="237">
        <f>ROUND(E292*P292,2)</f>
        <v>0</v>
      </c>
      <c r="R292" s="239" t="s">
        <v>470</v>
      </c>
      <c r="S292" s="239" t="s">
        <v>153</v>
      </c>
      <c r="T292" s="240" t="s">
        <v>153</v>
      </c>
      <c r="U292" s="222">
        <v>1.5669999999999999</v>
      </c>
      <c r="V292" s="222">
        <f>ROUND(E292*U292,2)</f>
        <v>0.01</v>
      </c>
      <c r="W292" s="222"/>
      <c r="X292" s="222" t="s">
        <v>465</v>
      </c>
      <c r="Y292" s="222" t="s">
        <v>156</v>
      </c>
      <c r="Z292" s="212"/>
      <c r="AA292" s="212"/>
      <c r="AB292" s="212"/>
      <c r="AC292" s="212"/>
      <c r="AD292" s="212"/>
      <c r="AE292" s="212"/>
      <c r="AF292" s="212"/>
      <c r="AG292" s="212" t="s">
        <v>466</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63" t="s">
        <v>475</v>
      </c>
      <c r="D293" s="255"/>
      <c r="E293" s="255"/>
      <c r="F293" s="255"/>
      <c r="G293" s="255"/>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192</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x14ac:dyDescent="0.2">
      <c r="A294" s="227" t="s">
        <v>148</v>
      </c>
      <c r="B294" s="228" t="s">
        <v>99</v>
      </c>
      <c r="C294" s="244" t="s">
        <v>100</v>
      </c>
      <c r="D294" s="229"/>
      <c r="E294" s="230"/>
      <c r="F294" s="231"/>
      <c r="G294" s="231">
        <f>SUMIF(AG295:AG298,"&lt;&gt;NOR",G295:G298)</f>
        <v>0</v>
      </c>
      <c r="H294" s="231"/>
      <c r="I294" s="231">
        <f>SUM(I295:I298)</f>
        <v>0</v>
      </c>
      <c r="J294" s="231"/>
      <c r="K294" s="231">
        <f>SUM(K295:K298)</f>
        <v>0</v>
      </c>
      <c r="L294" s="231"/>
      <c r="M294" s="231">
        <f>SUM(M295:M298)</f>
        <v>0</v>
      </c>
      <c r="N294" s="230"/>
      <c r="O294" s="230">
        <f>SUM(O295:O298)</f>
        <v>0</v>
      </c>
      <c r="P294" s="230"/>
      <c r="Q294" s="230">
        <f>SUM(Q295:Q298)</f>
        <v>0</v>
      </c>
      <c r="R294" s="231"/>
      <c r="S294" s="231"/>
      <c r="T294" s="232"/>
      <c r="U294" s="226"/>
      <c r="V294" s="226">
        <f>SUM(V295:V298)</f>
        <v>0.15</v>
      </c>
      <c r="W294" s="226"/>
      <c r="X294" s="226"/>
      <c r="Y294" s="226"/>
      <c r="AG294" t="s">
        <v>149</v>
      </c>
    </row>
    <row r="295" spans="1:60" outlineLevel="1" x14ac:dyDescent="0.2">
      <c r="A295" s="234">
        <v>64</v>
      </c>
      <c r="B295" s="235" t="s">
        <v>476</v>
      </c>
      <c r="C295" s="245" t="s">
        <v>477</v>
      </c>
      <c r="D295" s="236" t="s">
        <v>252</v>
      </c>
      <c r="E295" s="237">
        <v>2.92</v>
      </c>
      <c r="F295" s="238"/>
      <c r="G295" s="239">
        <f>ROUND(E295*F295,2)</f>
        <v>0</v>
      </c>
      <c r="H295" s="238"/>
      <c r="I295" s="239">
        <f>ROUND(E295*H295,2)</f>
        <v>0</v>
      </c>
      <c r="J295" s="238"/>
      <c r="K295" s="239">
        <f>ROUND(E295*J295,2)</f>
        <v>0</v>
      </c>
      <c r="L295" s="239">
        <v>15</v>
      </c>
      <c r="M295" s="239">
        <f>G295*(1+L295/100)</f>
        <v>0</v>
      </c>
      <c r="N295" s="237">
        <v>3.2000000000000003E-4</v>
      </c>
      <c r="O295" s="237">
        <f>ROUND(E295*N295,2)</f>
        <v>0</v>
      </c>
      <c r="P295" s="237">
        <v>0</v>
      </c>
      <c r="Q295" s="237">
        <f>ROUND(E295*P295,2)</f>
        <v>0</v>
      </c>
      <c r="R295" s="239" t="s">
        <v>478</v>
      </c>
      <c r="S295" s="239" t="s">
        <v>153</v>
      </c>
      <c r="T295" s="240" t="s">
        <v>153</v>
      </c>
      <c r="U295" s="222">
        <v>0.05</v>
      </c>
      <c r="V295" s="222">
        <f>ROUND(E295*U295,2)</f>
        <v>0.15</v>
      </c>
      <c r="W295" s="222"/>
      <c r="X295" s="222" t="s">
        <v>189</v>
      </c>
      <c r="Y295" s="222" t="s">
        <v>156</v>
      </c>
      <c r="Z295" s="212"/>
      <c r="AA295" s="212"/>
      <c r="AB295" s="212"/>
      <c r="AC295" s="212"/>
      <c r="AD295" s="212"/>
      <c r="AE295" s="212"/>
      <c r="AF295" s="212"/>
      <c r="AG295" s="212" t="s">
        <v>190</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64" t="s">
        <v>479</v>
      </c>
      <c r="D296" s="251"/>
      <c r="E296" s="252">
        <v>2.92</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194</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4">
        <v>65</v>
      </c>
      <c r="B297" s="235" t="s">
        <v>480</v>
      </c>
      <c r="C297" s="245" t="s">
        <v>481</v>
      </c>
      <c r="D297" s="236" t="s">
        <v>203</v>
      </c>
      <c r="E297" s="237">
        <v>9.3000000000000005E-4</v>
      </c>
      <c r="F297" s="238"/>
      <c r="G297" s="239">
        <f>ROUND(E297*F297,2)</f>
        <v>0</v>
      </c>
      <c r="H297" s="238"/>
      <c r="I297" s="239">
        <f>ROUND(E297*H297,2)</f>
        <v>0</v>
      </c>
      <c r="J297" s="238"/>
      <c r="K297" s="239">
        <f>ROUND(E297*J297,2)</f>
        <v>0</v>
      </c>
      <c r="L297" s="239">
        <v>15</v>
      </c>
      <c r="M297" s="239">
        <f>G297*(1+L297/100)</f>
        <v>0</v>
      </c>
      <c r="N297" s="237">
        <v>0</v>
      </c>
      <c r="O297" s="237">
        <f>ROUND(E297*N297,2)</f>
        <v>0</v>
      </c>
      <c r="P297" s="237">
        <v>0</v>
      </c>
      <c r="Q297" s="237">
        <f>ROUND(E297*P297,2)</f>
        <v>0</v>
      </c>
      <c r="R297" s="239" t="s">
        <v>478</v>
      </c>
      <c r="S297" s="239" t="s">
        <v>153</v>
      </c>
      <c r="T297" s="240" t="s">
        <v>153</v>
      </c>
      <c r="U297" s="222">
        <v>1.74</v>
      </c>
      <c r="V297" s="222">
        <f>ROUND(E297*U297,2)</f>
        <v>0</v>
      </c>
      <c r="W297" s="222"/>
      <c r="X297" s="222" t="s">
        <v>465</v>
      </c>
      <c r="Y297" s="222" t="s">
        <v>156</v>
      </c>
      <c r="Z297" s="212"/>
      <c r="AA297" s="212"/>
      <c r="AB297" s="212"/>
      <c r="AC297" s="212"/>
      <c r="AD297" s="212"/>
      <c r="AE297" s="212"/>
      <c r="AF297" s="212"/>
      <c r="AG297" s="212" t="s">
        <v>466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63" t="s">
        <v>482</v>
      </c>
      <c r="D298" s="255"/>
      <c r="E298" s="255"/>
      <c r="F298" s="255"/>
      <c r="G298" s="255"/>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192</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x14ac:dyDescent="0.2">
      <c r="A299" s="227" t="s">
        <v>148</v>
      </c>
      <c r="B299" s="228" t="s">
        <v>101</v>
      </c>
      <c r="C299" s="244" t="s">
        <v>102</v>
      </c>
      <c r="D299" s="229"/>
      <c r="E299" s="230"/>
      <c r="F299" s="231"/>
      <c r="G299" s="231">
        <f>SUMIF(AG300:AG312,"&lt;&gt;NOR",G300:G312)</f>
        <v>0</v>
      </c>
      <c r="H299" s="231"/>
      <c r="I299" s="231">
        <f>SUM(I300:I312)</f>
        <v>0</v>
      </c>
      <c r="J299" s="231"/>
      <c r="K299" s="231">
        <f>SUM(K300:K312)</f>
        <v>0</v>
      </c>
      <c r="L299" s="231"/>
      <c r="M299" s="231">
        <f>SUM(M300:M312)</f>
        <v>0</v>
      </c>
      <c r="N299" s="230"/>
      <c r="O299" s="230">
        <f>SUM(O300:O312)</f>
        <v>0</v>
      </c>
      <c r="P299" s="230"/>
      <c r="Q299" s="230">
        <f>SUM(Q300:Q312)</f>
        <v>0</v>
      </c>
      <c r="R299" s="231"/>
      <c r="S299" s="231"/>
      <c r="T299" s="232"/>
      <c r="U299" s="226"/>
      <c r="V299" s="226">
        <f>SUM(V300:V312)</f>
        <v>0</v>
      </c>
      <c r="W299" s="226"/>
      <c r="X299" s="226"/>
      <c r="Y299" s="226"/>
      <c r="AG299" t="s">
        <v>149</v>
      </c>
    </row>
    <row r="300" spans="1:60" ht="22.5" outlineLevel="1" x14ac:dyDescent="0.2">
      <c r="A300" s="234">
        <v>66</v>
      </c>
      <c r="B300" s="235" t="s">
        <v>483</v>
      </c>
      <c r="C300" s="245" t="s">
        <v>484</v>
      </c>
      <c r="D300" s="236" t="s">
        <v>366</v>
      </c>
      <c r="E300" s="237">
        <v>1</v>
      </c>
      <c r="F300" s="238"/>
      <c r="G300" s="239">
        <f>ROUND(E300*F300,2)</f>
        <v>0</v>
      </c>
      <c r="H300" s="238"/>
      <c r="I300" s="239">
        <f>ROUND(E300*H300,2)</f>
        <v>0</v>
      </c>
      <c r="J300" s="238"/>
      <c r="K300" s="239">
        <f>ROUND(E300*J300,2)</f>
        <v>0</v>
      </c>
      <c r="L300" s="239">
        <v>15</v>
      </c>
      <c r="M300" s="239">
        <f>G300*(1+L300/100)</f>
        <v>0</v>
      </c>
      <c r="N300" s="237">
        <v>0</v>
      </c>
      <c r="O300" s="237">
        <f>ROUND(E300*N300,2)</f>
        <v>0</v>
      </c>
      <c r="P300" s="237">
        <v>0</v>
      </c>
      <c r="Q300" s="237">
        <f>ROUND(E300*P300,2)</f>
        <v>0</v>
      </c>
      <c r="R300" s="239"/>
      <c r="S300" s="239" t="s">
        <v>271</v>
      </c>
      <c r="T300" s="240" t="s">
        <v>154</v>
      </c>
      <c r="U300" s="222">
        <v>0</v>
      </c>
      <c r="V300" s="222">
        <f>ROUND(E300*U300,2)</f>
        <v>0</v>
      </c>
      <c r="W300" s="222"/>
      <c r="X300" s="222" t="s">
        <v>189</v>
      </c>
      <c r="Y300" s="222" t="s">
        <v>156</v>
      </c>
      <c r="Z300" s="212"/>
      <c r="AA300" s="212"/>
      <c r="AB300" s="212"/>
      <c r="AC300" s="212"/>
      <c r="AD300" s="212"/>
      <c r="AE300" s="212"/>
      <c r="AF300" s="212"/>
      <c r="AG300" s="212" t="s">
        <v>190</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ht="22.5" outlineLevel="2" x14ac:dyDescent="0.2">
      <c r="A301" s="219"/>
      <c r="B301" s="220"/>
      <c r="C301" s="246" t="s">
        <v>485</v>
      </c>
      <c r="D301" s="242"/>
      <c r="E301" s="242"/>
      <c r="F301" s="242"/>
      <c r="G301" s="24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159</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1" t="str">
        <f>C301</f>
        <v>REPASE: Domovní stávající vrata - vjezdová s vloženými vstupními dveřmi jednokřídlovými. Masivní dřevo s rámovou konstrukcí s kazetovou deskovou výplní a členitou dekorací.</v>
      </c>
      <c r="BB301" s="212"/>
      <c r="BC301" s="212"/>
      <c r="BD301" s="212"/>
      <c r="BE301" s="212"/>
      <c r="BF301" s="212"/>
      <c r="BG301" s="212"/>
      <c r="BH301" s="212"/>
    </row>
    <row r="302" spans="1:60" ht="22.5" outlineLevel="3" x14ac:dyDescent="0.2">
      <c r="A302" s="219"/>
      <c r="B302" s="220"/>
      <c r="C302" s="247" t="s">
        <v>486</v>
      </c>
      <c r="D302" s="243"/>
      <c r="E302" s="243"/>
      <c r="F302" s="243"/>
      <c r="G302" s="243"/>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159</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41" t="str">
        <f>C302</f>
        <v>Dojde v rámci repase k celkové rehabilitaci vrat ve funkci a vzhledu = odstranění nepůvodních prvků, doplnění chybějících částí a prvků, zprovoznění zámků a kování.</v>
      </c>
      <c r="BB302" s="212"/>
      <c r="BC302" s="212"/>
      <c r="BD302" s="212"/>
      <c r="BE302" s="212"/>
      <c r="BF302" s="212"/>
      <c r="BG302" s="212"/>
      <c r="BH302" s="212"/>
    </row>
    <row r="303" spans="1:60" outlineLevel="3" x14ac:dyDescent="0.2">
      <c r="A303" s="219"/>
      <c r="B303" s="220"/>
      <c r="C303" s="247" t="s">
        <v>487</v>
      </c>
      <c r="D303" s="243"/>
      <c r="E303" s="243"/>
      <c r="F303" s="243"/>
      <c r="G303" s="243"/>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159</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41" t="str">
        <f>C303</f>
        <v>Předpokládá se provedení repase na dílně, to je vyvěšení křídel a jejich opětovné nasazenína opravené kování.</v>
      </c>
      <c r="BB303" s="212"/>
      <c r="BC303" s="212"/>
      <c r="BD303" s="212"/>
      <c r="BE303" s="212"/>
      <c r="BF303" s="212"/>
      <c r="BG303" s="212"/>
      <c r="BH303" s="212"/>
    </row>
    <row r="304" spans="1:60" outlineLevel="3" x14ac:dyDescent="0.2">
      <c r="A304" s="219"/>
      <c r="B304" s="220"/>
      <c r="C304" s="247" t="s">
        <v>488</v>
      </c>
      <c r="D304" s="243"/>
      <c r="E304" s="243"/>
      <c r="F304" s="243"/>
      <c r="G304" s="243"/>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159</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41" t="str">
        <f>C304</f>
        <v>Vrata jsou dvoukřídlá otevíravá, levé křídlo je s vloženými dveřmi, které je nutno zachovat. Rám vrat bude repasován na místě.</v>
      </c>
      <c r="BB304" s="212"/>
      <c r="BC304" s="212"/>
      <c r="BD304" s="212"/>
      <c r="BE304" s="212"/>
      <c r="BF304" s="212"/>
      <c r="BG304" s="212"/>
      <c r="BH304" s="212"/>
    </row>
    <row r="305" spans="1:60" ht="22.5" outlineLevel="3" x14ac:dyDescent="0.2">
      <c r="A305" s="219"/>
      <c r="B305" s="220"/>
      <c r="C305" s="247" t="s">
        <v>489</v>
      </c>
      <c r="D305" s="243"/>
      <c r="E305" s="243"/>
      <c r="F305" s="243"/>
      <c r="G305" s="243"/>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159</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41" t="str">
        <f>C305</f>
        <v>Dřevěné části budou přebroušeny, veškerá stávající barva bude odstraněna a vrata včetně rámu budoou opatřena novým nátěrem v barvě dle výběru investora na základě vzorkování.</v>
      </c>
      <c r="BB305" s="212"/>
      <c r="BC305" s="212"/>
      <c r="BD305" s="212"/>
      <c r="BE305" s="212"/>
      <c r="BF305" s="212"/>
      <c r="BG305" s="212"/>
      <c r="BH305" s="212"/>
    </row>
    <row r="306" spans="1:60" ht="22.5" outlineLevel="3" x14ac:dyDescent="0.2">
      <c r="A306" s="219"/>
      <c r="B306" s="220"/>
      <c r="C306" s="247" t="s">
        <v>490</v>
      </c>
      <c r="D306" s="243"/>
      <c r="E306" s="243"/>
      <c r="F306" s="243"/>
      <c r="G306" s="243"/>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159</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41" t="str">
        <f>C306</f>
        <v>Veškerá profilace a dekorace bude zachována a obnovena (vč.měkkých rytých dekorů), otrhané hrany budou domodelovány dřevem a nebo tmelem dle rozsahu poškození.</v>
      </c>
      <c r="BB306" s="212"/>
      <c r="BC306" s="212"/>
      <c r="BD306" s="212"/>
      <c r="BE306" s="212"/>
      <c r="BF306" s="212"/>
      <c r="BG306" s="212"/>
      <c r="BH306" s="212"/>
    </row>
    <row r="307" spans="1:60" outlineLevel="3" x14ac:dyDescent="0.2">
      <c r="A307" s="219"/>
      <c r="B307" s="220"/>
      <c r="C307" s="247" t="s">
        <v>491</v>
      </c>
      <c r="D307" s="243"/>
      <c r="E307" s="243"/>
      <c r="F307" s="243"/>
      <c r="G307" s="243"/>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159</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7" t="s">
        <v>492</v>
      </c>
      <c r="D308" s="243"/>
      <c r="E308" s="243"/>
      <c r="F308" s="243"/>
      <c r="G308" s="243"/>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159</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22.5" outlineLevel="3" x14ac:dyDescent="0.2">
      <c r="A309" s="219"/>
      <c r="B309" s="220"/>
      <c r="C309" s="247" t="s">
        <v>493</v>
      </c>
      <c r="D309" s="243"/>
      <c r="E309" s="243"/>
      <c r="F309" s="243"/>
      <c r="G309" s="243"/>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159</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41" t="str">
        <f>C309</f>
        <v>Na hrany náchylné k poškození vlivem každodenního provozu budou naloženy ochranné kovové profily s nástřikem ve vhodné barvě jako dřevěné části.</v>
      </c>
      <c r="BB309" s="212"/>
      <c r="BC309" s="212"/>
      <c r="BD309" s="212"/>
      <c r="BE309" s="212"/>
      <c r="BF309" s="212"/>
      <c r="BG309" s="212"/>
      <c r="BH309" s="212"/>
    </row>
    <row r="310" spans="1:60" outlineLevel="3" x14ac:dyDescent="0.2">
      <c r="A310" s="219"/>
      <c r="B310" s="220"/>
      <c r="C310" s="247" t="s">
        <v>494</v>
      </c>
      <c r="D310" s="243"/>
      <c r="E310" s="243"/>
      <c r="F310" s="243"/>
      <c r="G310" s="243"/>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159</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7" t="s">
        <v>495</v>
      </c>
      <c r="D311" s="243"/>
      <c r="E311" s="243"/>
      <c r="F311" s="243"/>
      <c r="G311" s="243"/>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159</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64" t="s">
        <v>496</v>
      </c>
      <c r="D312" s="251"/>
      <c r="E312" s="252">
        <v>1</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194</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x14ac:dyDescent="0.2">
      <c r="A313" s="227" t="s">
        <v>148</v>
      </c>
      <c r="B313" s="228" t="s">
        <v>103</v>
      </c>
      <c r="C313" s="244" t="s">
        <v>104</v>
      </c>
      <c r="D313" s="229"/>
      <c r="E313" s="230"/>
      <c r="F313" s="231"/>
      <c r="G313" s="231">
        <f>SUMIF(AG314:AG346,"&lt;&gt;NOR",G314:G346)</f>
        <v>0</v>
      </c>
      <c r="H313" s="231"/>
      <c r="I313" s="231">
        <f>SUM(I314:I346)</f>
        <v>0</v>
      </c>
      <c r="J313" s="231"/>
      <c r="K313" s="231">
        <f>SUM(K314:K346)</f>
        <v>0</v>
      </c>
      <c r="L313" s="231"/>
      <c r="M313" s="231">
        <f>SUM(M314:M346)</f>
        <v>0</v>
      </c>
      <c r="N313" s="230"/>
      <c r="O313" s="230">
        <f>SUM(O314:O346)</f>
        <v>0</v>
      </c>
      <c r="P313" s="230"/>
      <c r="Q313" s="230">
        <f>SUM(Q314:Q346)</f>
        <v>0</v>
      </c>
      <c r="R313" s="231"/>
      <c r="S313" s="231"/>
      <c r="T313" s="232"/>
      <c r="U313" s="226"/>
      <c r="V313" s="226">
        <f>SUM(V314:V346)</f>
        <v>1.08</v>
      </c>
      <c r="W313" s="226"/>
      <c r="X313" s="226"/>
      <c r="Y313" s="226"/>
      <c r="AG313" t="s">
        <v>149</v>
      </c>
    </row>
    <row r="314" spans="1:60" ht="22.5" outlineLevel="1" x14ac:dyDescent="0.2">
      <c r="A314" s="234">
        <v>67</v>
      </c>
      <c r="B314" s="235" t="s">
        <v>497</v>
      </c>
      <c r="C314" s="245" t="s">
        <v>498</v>
      </c>
      <c r="D314" s="236" t="s">
        <v>366</v>
      </c>
      <c r="E314" s="237">
        <v>1</v>
      </c>
      <c r="F314" s="238"/>
      <c r="G314" s="239">
        <f>ROUND(E314*F314,2)</f>
        <v>0</v>
      </c>
      <c r="H314" s="238"/>
      <c r="I314" s="239">
        <f>ROUND(E314*H314,2)</f>
        <v>0</v>
      </c>
      <c r="J314" s="238"/>
      <c r="K314" s="239">
        <f>ROUND(E314*J314,2)</f>
        <v>0</v>
      </c>
      <c r="L314" s="239">
        <v>15</v>
      </c>
      <c r="M314" s="239">
        <f>G314*(1+L314/100)</f>
        <v>0</v>
      </c>
      <c r="N314" s="237">
        <v>1.7000000000000001E-4</v>
      </c>
      <c r="O314" s="237">
        <f>ROUND(E314*N314,2)</f>
        <v>0</v>
      </c>
      <c r="P314" s="237">
        <v>0</v>
      </c>
      <c r="Q314" s="237">
        <f>ROUND(E314*P314,2)</f>
        <v>0</v>
      </c>
      <c r="R314" s="239"/>
      <c r="S314" s="239" t="s">
        <v>271</v>
      </c>
      <c r="T314" s="240" t="s">
        <v>154</v>
      </c>
      <c r="U314" s="222">
        <v>1.0780000000000001</v>
      </c>
      <c r="V314" s="222">
        <f>ROUND(E314*U314,2)</f>
        <v>1.08</v>
      </c>
      <c r="W314" s="222"/>
      <c r="X314" s="222" t="s">
        <v>189</v>
      </c>
      <c r="Y314" s="222" t="s">
        <v>156</v>
      </c>
      <c r="Z314" s="212"/>
      <c r="AA314" s="212"/>
      <c r="AB314" s="212"/>
      <c r="AC314" s="212"/>
      <c r="AD314" s="212"/>
      <c r="AE314" s="212"/>
      <c r="AF314" s="212"/>
      <c r="AG314" s="212" t="s">
        <v>190</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46" t="s">
        <v>499</v>
      </c>
      <c r="D315" s="242"/>
      <c r="E315" s="242"/>
      <c r="F315" s="242"/>
      <c r="G315" s="24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159</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ht="22.5" outlineLevel="3" x14ac:dyDescent="0.2">
      <c r="A316" s="219"/>
      <c r="B316" s="220"/>
      <c r="C316" s="247" t="s">
        <v>500</v>
      </c>
      <c r="D316" s="243"/>
      <c r="E316" s="243"/>
      <c r="F316" s="243"/>
      <c r="G316" s="243"/>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159</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41" t="str">
        <f>C316</f>
        <v>Povrchová úprava: Vícevrstvý nástřik, barva dle vzorkování, předběžně blízká střední hnědé s oranžovým tónem, shodně jako je barevnost dřevěných výplní kavárny, mat.</v>
      </c>
      <c r="BB316" s="212"/>
      <c r="BC316" s="212"/>
      <c r="BD316" s="212"/>
      <c r="BE316" s="212"/>
      <c r="BF316" s="212"/>
      <c r="BG316" s="212"/>
      <c r="BH316" s="212"/>
    </row>
    <row r="317" spans="1:60" ht="22.5" outlineLevel="3" x14ac:dyDescent="0.2">
      <c r="A317" s="219"/>
      <c r="B317" s="220"/>
      <c r="C317" s="247" t="s">
        <v>501</v>
      </c>
      <c r="D317" s="243"/>
      <c r="E317" s="243"/>
      <c r="F317" s="243"/>
      <c r="G317" s="243"/>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159</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41" t="str">
        <f>C317</f>
        <v>Zasklení: čiré TI dvojsklo, Ug 1,0 W/m2K, rámeček teplý plast černý, těsnění černé. Sklo extra čiré pro obchodní výlohy - vnější reflexe max.13%, SKlo na dveřních křídlech bezpečnostní na obou stranách. Potisk zasklení dveří v souladu s vyhláškou 389/2009. Více viz TZ</v>
      </c>
      <c r="BB317" s="212"/>
      <c r="BC317" s="212"/>
      <c r="BD317" s="212"/>
      <c r="BE317" s="212"/>
      <c r="BF317" s="212"/>
      <c r="BG317" s="212"/>
      <c r="BH317" s="212"/>
    </row>
    <row r="318" spans="1:60" outlineLevel="3" x14ac:dyDescent="0.2">
      <c r="A318" s="219"/>
      <c r="B318" s="220"/>
      <c r="C318" s="247" t="s">
        <v>502</v>
      </c>
      <c r="D318" s="243"/>
      <c r="E318" s="243"/>
      <c r="F318" s="243"/>
      <c r="G318" s="243"/>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159</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7" t="s">
        <v>503</v>
      </c>
      <c r="D319" s="243"/>
      <c r="E319" s="243"/>
      <c r="F319" s="243"/>
      <c r="G319" s="243"/>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159</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7" t="s">
        <v>504</v>
      </c>
      <c r="D320" s="243"/>
      <c r="E320" s="243"/>
      <c r="F320" s="243"/>
      <c r="G320" s="243"/>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159</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ht="56.25" outlineLevel="3" x14ac:dyDescent="0.2">
      <c r="A321" s="219"/>
      <c r="B321" s="220"/>
      <c r="C321" s="247" t="s">
        <v>505</v>
      </c>
      <c r="D321" s="243"/>
      <c r="E321" s="243"/>
      <c r="F321" s="243"/>
      <c r="G321" s="243"/>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159</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41" t="str">
        <f>C321</f>
        <v>Kování: Panty válečkové (tubusové), 3ks na dveřní křídlo, nerez mat. Na dveřích bude bezpečnostní zámek s panikovou funkcí dle ČSN EN 179, kruhovou rozetou, štítky dělené nerez mat. kartáč. Zevnitř klika přímého rovného tvaru, nerez, zvenku madlo svislá trubka prům.30 mm kotvené ve dvou bodech do křídla pomocí skrytého úchytu, nerez kartáč. Dále omezovač otevírání pro aretaci otevření úhlu 90st., standart Geze, 2 kusy (na aktivní i pasivní křídlo). Součástí dveří bude bezpečnostní řetízek pro omezení vniknutí do objektu z ulice při pootevřených dveřích.</v>
      </c>
      <c r="BB321" s="212"/>
      <c r="BC321" s="212"/>
      <c r="BD321" s="212"/>
      <c r="BE321" s="212"/>
      <c r="BF321" s="212"/>
      <c r="BG321" s="212"/>
      <c r="BH321" s="212"/>
    </row>
    <row r="322" spans="1:60" outlineLevel="3" x14ac:dyDescent="0.2">
      <c r="A322" s="219"/>
      <c r="B322" s="220"/>
      <c r="C322" s="247" t="s">
        <v>506</v>
      </c>
      <c r="D322" s="243"/>
      <c r="E322" s="243"/>
      <c r="F322" s="243"/>
      <c r="G322" s="243"/>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159</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41" t="str">
        <f>C322</f>
        <v>Položka je včetně případného odbroušení mělké svislé spáry do zdiva v max.hloubce 20 mm pro osazení rámu.</v>
      </c>
      <c r="BB322" s="212"/>
      <c r="BC322" s="212"/>
      <c r="BD322" s="212"/>
      <c r="BE322" s="212"/>
      <c r="BF322" s="212"/>
      <c r="BG322" s="212"/>
      <c r="BH322" s="212"/>
    </row>
    <row r="323" spans="1:60" outlineLevel="3" x14ac:dyDescent="0.2">
      <c r="A323" s="219"/>
      <c r="B323" s="220"/>
      <c r="C323" s="247" t="s">
        <v>494</v>
      </c>
      <c r="D323" s="243"/>
      <c r="E323" s="243"/>
      <c r="F323" s="243"/>
      <c r="G323" s="243"/>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159</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7" t="s">
        <v>507</v>
      </c>
      <c r="D324" s="243"/>
      <c r="E324" s="243"/>
      <c r="F324" s="243"/>
      <c r="G324" s="243"/>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159</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64" t="s">
        <v>508</v>
      </c>
      <c r="D325" s="251"/>
      <c r="E325" s="252">
        <v>1</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194</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64" t="s">
        <v>509</v>
      </c>
      <c r="D326" s="251"/>
      <c r="E326" s="252"/>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194</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64" t="s">
        <v>510</v>
      </c>
      <c r="D327" s="251"/>
      <c r="E327" s="252"/>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194</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64" t="s">
        <v>511</v>
      </c>
      <c r="D328" s="251"/>
      <c r="E328" s="252"/>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194</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22.5" outlineLevel="1" x14ac:dyDescent="0.2">
      <c r="A329" s="234">
        <v>68</v>
      </c>
      <c r="B329" s="235" t="s">
        <v>512</v>
      </c>
      <c r="C329" s="245" t="s">
        <v>513</v>
      </c>
      <c r="D329" s="236" t="s">
        <v>366</v>
      </c>
      <c r="E329" s="237">
        <v>1</v>
      </c>
      <c r="F329" s="238"/>
      <c r="G329" s="239">
        <f>ROUND(E329*F329,2)</f>
        <v>0</v>
      </c>
      <c r="H329" s="238"/>
      <c r="I329" s="239">
        <f>ROUND(E329*H329,2)</f>
        <v>0</v>
      </c>
      <c r="J329" s="238"/>
      <c r="K329" s="239">
        <f>ROUND(E329*J329,2)</f>
        <v>0</v>
      </c>
      <c r="L329" s="239">
        <v>15</v>
      </c>
      <c r="M329" s="239">
        <f>G329*(1+L329/100)</f>
        <v>0</v>
      </c>
      <c r="N329" s="237">
        <v>0</v>
      </c>
      <c r="O329" s="237">
        <f>ROUND(E329*N329,2)</f>
        <v>0</v>
      </c>
      <c r="P329" s="237">
        <v>0</v>
      </c>
      <c r="Q329" s="237">
        <f>ROUND(E329*P329,2)</f>
        <v>0</v>
      </c>
      <c r="R329" s="239"/>
      <c r="S329" s="239" t="s">
        <v>271</v>
      </c>
      <c r="T329" s="240" t="s">
        <v>154</v>
      </c>
      <c r="U329" s="222">
        <v>0</v>
      </c>
      <c r="V329" s="222">
        <f>ROUND(E329*U329,2)</f>
        <v>0</v>
      </c>
      <c r="W329" s="222"/>
      <c r="X329" s="222" t="s">
        <v>189</v>
      </c>
      <c r="Y329" s="222" t="s">
        <v>156</v>
      </c>
      <c r="Z329" s="212"/>
      <c r="AA329" s="212"/>
      <c r="AB329" s="212"/>
      <c r="AC329" s="212"/>
      <c r="AD329" s="212"/>
      <c r="AE329" s="212"/>
      <c r="AF329" s="212"/>
      <c r="AG329" s="212" t="s">
        <v>190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2" x14ac:dyDescent="0.2">
      <c r="A330" s="219"/>
      <c r="B330" s="220"/>
      <c r="C330" s="246" t="s">
        <v>514</v>
      </c>
      <c r="D330" s="242"/>
      <c r="E330" s="242"/>
      <c r="F330" s="242"/>
      <c r="G330" s="24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159</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47" t="s">
        <v>494</v>
      </c>
      <c r="D331" s="243"/>
      <c r="E331" s="243"/>
      <c r="F331" s="243"/>
      <c r="G331" s="243"/>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159</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34">
        <v>69</v>
      </c>
      <c r="B332" s="235" t="s">
        <v>515</v>
      </c>
      <c r="C332" s="245" t="s">
        <v>516</v>
      </c>
      <c r="D332" s="236" t="s">
        <v>366</v>
      </c>
      <c r="E332" s="237">
        <v>1</v>
      </c>
      <c r="F332" s="238"/>
      <c r="G332" s="239">
        <f>ROUND(E332*F332,2)</f>
        <v>0</v>
      </c>
      <c r="H332" s="238"/>
      <c r="I332" s="239">
        <f>ROUND(E332*H332,2)</f>
        <v>0</v>
      </c>
      <c r="J332" s="238"/>
      <c r="K332" s="239">
        <f>ROUND(E332*J332,2)</f>
        <v>0</v>
      </c>
      <c r="L332" s="239">
        <v>15</v>
      </c>
      <c r="M332" s="239">
        <f>G332*(1+L332/100)</f>
        <v>0</v>
      </c>
      <c r="N332" s="237">
        <v>0</v>
      </c>
      <c r="O332" s="237">
        <f>ROUND(E332*N332,2)</f>
        <v>0</v>
      </c>
      <c r="P332" s="237">
        <v>0</v>
      </c>
      <c r="Q332" s="237">
        <f>ROUND(E332*P332,2)</f>
        <v>0</v>
      </c>
      <c r="R332" s="239"/>
      <c r="S332" s="239" t="s">
        <v>271</v>
      </c>
      <c r="T332" s="240" t="s">
        <v>154</v>
      </c>
      <c r="U332" s="222">
        <v>0</v>
      </c>
      <c r="V332" s="222">
        <f>ROUND(E332*U332,2)</f>
        <v>0</v>
      </c>
      <c r="W332" s="222"/>
      <c r="X332" s="222" t="s">
        <v>189</v>
      </c>
      <c r="Y332" s="222" t="s">
        <v>156</v>
      </c>
      <c r="Z332" s="212"/>
      <c r="AA332" s="212"/>
      <c r="AB332" s="212"/>
      <c r="AC332" s="212"/>
      <c r="AD332" s="212"/>
      <c r="AE332" s="212"/>
      <c r="AF332" s="212"/>
      <c r="AG332" s="212" t="s">
        <v>190</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ht="22.5" outlineLevel="2" x14ac:dyDescent="0.2">
      <c r="A333" s="219"/>
      <c r="B333" s="220"/>
      <c r="C333" s="246" t="s">
        <v>517</v>
      </c>
      <c r="D333" s="242"/>
      <c r="E333" s="242"/>
      <c r="F333" s="242"/>
      <c r="G333" s="24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159</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41" t="str">
        <f>C333</f>
        <v>Nad vstupní vrata bude na stěnu zavěšena konstrukce pro vložení svítidla. Provedení je formou zámečnického kastlíku, do kterého budou osazeny Alu lišty pro LED pásky.</v>
      </c>
      <c r="BB333" s="212"/>
      <c r="BC333" s="212"/>
      <c r="BD333" s="212"/>
      <c r="BE333" s="212"/>
      <c r="BF333" s="212"/>
      <c r="BG333" s="212"/>
      <c r="BH333" s="212"/>
    </row>
    <row r="334" spans="1:60" outlineLevel="3" x14ac:dyDescent="0.2">
      <c r="A334" s="219"/>
      <c r="B334" s="220"/>
      <c r="C334" s="247" t="s">
        <v>569</v>
      </c>
      <c r="D334" s="243"/>
      <c r="E334" s="243"/>
      <c r="F334" s="243"/>
      <c r="G334" s="243"/>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159</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47" t="s">
        <v>518</v>
      </c>
      <c r="D335" s="243"/>
      <c r="E335" s="243"/>
      <c r="F335" s="243"/>
      <c r="G335" s="243"/>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159</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47" t="s">
        <v>519</v>
      </c>
      <c r="D336" s="243"/>
      <c r="E336" s="243"/>
      <c r="F336" s="243"/>
      <c r="G336" s="243"/>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159</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47" t="s">
        <v>520</v>
      </c>
      <c r="D337" s="243"/>
      <c r="E337" s="243"/>
      <c r="F337" s="243"/>
      <c r="G337" s="243"/>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159</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47" t="s">
        <v>521</v>
      </c>
      <c r="D338" s="243"/>
      <c r="E338" s="243"/>
      <c r="F338" s="243"/>
      <c r="G338" s="243"/>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159</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47" t="s">
        <v>522</v>
      </c>
      <c r="D339" s="243"/>
      <c r="E339" s="243"/>
      <c r="F339" s="243"/>
      <c r="G339" s="243"/>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159</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47" t="s">
        <v>523</v>
      </c>
      <c r="D340" s="243"/>
      <c r="E340" s="243"/>
      <c r="F340" s="243"/>
      <c r="G340" s="243"/>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159</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47" t="s">
        <v>524</v>
      </c>
      <c r="D341" s="243"/>
      <c r="E341" s="243"/>
      <c r="F341" s="243"/>
      <c r="G341" s="243"/>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159</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47" t="s">
        <v>525</v>
      </c>
      <c r="D342" s="243"/>
      <c r="E342" s="243"/>
      <c r="F342" s="243"/>
      <c r="G342" s="243"/>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159</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47" t="s">
        <v>526</v>
      </c>
      <c r="D343" s="243"/>
      <c r="E343" s="243"/>
      <c r="F343" s="243"/>
      <c r="G343" s="243"/>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159</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67" t="s">
        <v>527</v>
      </c>
      <c r="D344" s="223"/>
      <c r="E344" s="224"/>
      <c r="F344" s="225"/>
      <c r="G344" s="225"/>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159</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47" t="s">
        <v>494</v>
      </c>
      <c r="D345" s="243"/>
      <c r="E345" s="243"/>
      <c r="F345" s="243"/>
      <c r="G345" s="243"/>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159</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2" x14ac:dyDescent="0.2">
      <c r="A346" s="219"/>
      <c r="B346" s="220"/>
      <c r="C346" s="264" t="s">
        <v>528</v>
      </c>
      <c r="D346" s="251"/>
      <c r="E346" s="252">
        <v>1</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194</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x14ac:dyDescent="0.2">
      <c r="A347" s="227" t="s">
        <v>148</v>
      </c>
      <c r="B347" s="228" t="s">
        <v>105</v>
      </c>
      <c r="C347" s="244" t="s">
        <v>106</v>
      </c>
      <c r="D347" s="229"/>
      <c r="E347" s="230"/>
      <c r="F347" s="231"/>
      <c r="G347" s="231">
        <f>SUMIF(AG348:AG360,"&lt;&gt;NOR",G348:G360)</f>
        <v>0</v>
      </c>
      <c r="H347" s="231"/>
      <c r="I347" s="231">
        <f>SUM(I348:I360)</f>
        <v>0</v>
      </c>
      <c r="J347" s="231"/>
      <c r="K347" s="231">
        <f>SUM(K348:K360)</f>
        <v>0</v>
      </c>
      <c r="L347" s="231"/>
      <c r="M347" s="231">
        <f>SUM(M348:M360)</f>
        <v>0</v>
      </c>
      <c r="N347" s="230"/>
      <c r="O347" s="230">
        <f>SUM(O348:O360)</f>
        <v>0.01</v>
      </c>
      <c r="P347" s="230"/>
      <c r="Q347" s="230">
        <f>SUM(Q348:Q360)</f>
        <v>0</v>
      </c>
      <c r="R347" s="231"/>
      <c r="S347" s="231"/>
      <c r="T347" s="232"/>
      <c r="U347" s="226"/>
      <c r="V347" s="226">
        <f>SUM(V348:V360)</f>
        <v>22.3</v>
      </c>
      <c r="W347" s="226"/>
      <c r="X347" s="226"/>
      <c r="Y347" s="226"/>
      <c r="AG347" t="s">
        <v>149</v>
      </c>
    </row>
    <row r="348" spans="1:60" outlineLevel="1" x14ac:dyDescent="0.2">
      <c r="A348" s="234">
        <v>70</v>
      </c>
      <c r="B348" s="235" t="s">
        <v>529</v>
      </c>
      <c r="C348" s="245" t="s">
        <v>530</v>
      </c>
      <c r="D348" s="236" t="s">
        <v>187</v>
      </c>
      <c r="E348" s="237">
        <v>43.704000000000001</v>
      </c>
      <c r="F348" s="238"/>
      <c r="G348" s="239">
        <f>ROUND(E348*F348,2)</f>
        <v>0</v>
      </c>
      <c r="H348" s="238"/>
      <c r="I348" s="239">
        <f>ROUND(E348*H348,2)</f>
        <v>0</v>
      </c>
      <c r="J348" s="238"/>
      <c r="K348" s="239">
        <f>ROUND(E348*J348,2)</f>
        <v>0</v>
      </c>
      <c r="L348" s="239">
        <v>15</v>
      </c>
      <c r="M348" s="239">
        <f>G348*(1+L348/100)</f>
        <v>0</v>
      </c>
      <c r="N348" s="237">
        <v>2.2000000000000001E-4</v>
      </c>
      <c r="O348" s="237">
        <f>ROUND(E348*N348,2)</f>
        <v>0.01</v>
      </c>
      <c r="P348" s="237">
        <v>0</v>
      </c>
      <c r="Q348" s="237">
        <f>ROUND(E348*P348,2)</f>
        <v>0</v>
      </c>
      <c r="R348" s="239"/>
      <c r="S348" s="239" t="s">
        <v>271</v>
      </c>
      <c r="T348" s="240" t="s">
        <v>153</v>
      </c>
      <c r="U348" s="222">
        <v>0.48899999999999999</v>
      </c>
      <c r="V348" s="222">
        <f>ROUND(E348*U348,2)</f>
        <v>21.37</v>
      </c>
      <c r="W348" s="222"/>
      <c r="X348" s="222" t="s">
        <v>189</v>
      </c>
      <c r="Y348" s="222" t="s">
        <v>156</v>
      </c>
      <c r="Z348" s="212"/>
      <c r="AA348" s="212"/>
      <c r="AB348" s="212"/>
      <c r="AC348" s="212"/>
      <c r="AD348" s="212"/>
      <c r="AE348" s="212"/>
      <c r="AF348" s="212"/>
      <c r="AG348" s="212" t="s">
        <v>190</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46" t="s">
        <v>531</v>
      </c>
      <c r="D349" s="242"/>
      <c r="E349" s="242"/>
      <c r="F349" s="242"/>
      <c r="G349" s="24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159</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47" t="s">
        <v>532</v>
      </c>
      <c r="D350" s="243"/>
      <c r="E350" s="243"/>
      <c r="F350" s="243"/>
      <c r="G350" s="243"/>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159</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64" t="s">
        <v>298</v>
      </c>
      <c r="D351" s="251"/>
      <c r="E351" s="252"/>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194</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64" t="s">
        <v>448</v>
      </c>
      <c r="D352" s="251"/>
      <c r="E352" s="252">
        <v>40.103999999999999</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194</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65" t="s">
        <v>300</v>
      </c>
      <c r="D353" s="253"/>
      <c r="E353" s="254">
        <v>40.103999999999999</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194</v>
      </c>
      <c r="AH353" s="212">
        <v>1</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64" t="s">
        <v>533</v>
      </c>
      <c r="D354" s="251"/>
      <c r="E354" s="252">
        <v>3.6</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194</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65" t="s">
        <v>300</v>
      </c>
      <c r="D355" s="253"/>
      <c r="E355" s="254">
        <v>3.6</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194</v>
      </c>
      <c r="AH355" s="212">
        <v>1</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34">
        <v>71</v>
      </c>
      <c r="B356" s="235" t="s">
        <v>534</v>
      </c>
      <c r="C356" s="245" t="s">
        <v>535</v>
      </c>
      <c r="D356" s="236" t="s">
        <v>187</v>
      </c>
      <c r="E356" s="237">
        <v>0.24</v>
      </c>
      <c r="F356" s="238"/>
      <c r="G356" s="239">
        <f>ROUND(E356*F356,2)</f>
        <v>0</v>
      </c>
      <c r="H356" s="238"/>
      <c r="I356" s="239">
        <f>ROUND(E356*H356,2)</f>
        <v>0</v>
      </c>
      <c r="J356" s="238"/>
      <c r="K356" s="239">
        <f>ROUND(E356*J356,2)</f>
        <v>0</v>
      </c>
      <c r="L356" s="239">
        <v>15</v>
      </c>
      <c r="M356" s="239">
        <f>G356*(1+L356/100)</f>
        <v>0</v>
      </c>
      <c r="N356" s="237">
        <v>2.7E-4</v>
      </c>
      <c r="O356" s="237">
        <f>ROUND(E356*N356,2)</f>
        <v>0</v>
      </c>
      <c r="P356" s="237">
        <v>0</v>
      </c>
      <c r="Q356" s="237">
        <f>ROUND(E356*P356,2)</f>
        <v>0</v>
      </c>
      <c r="R356" s="239" t="s">
        <v>536</v>
      </c>
      <c r="S356" s="239" t="s">
        <v>153</v>
      </c>
      <c r="T356" s="240" t="s">
        <v>154</v>
      </c>
      <c r="U356" s="222">
        <v>0.42299999999999999</v>
      </c>
      <c r="V356" s="222">
        <f>ROUND(E356*U356,2)</f>
        <v>0.1</v>
      </c>
      <c r="W356" s="222"/>
      <c r="X356" s="222" t="s">
        <v>537</v>
      </c>
      <c r="Y356" s="222" t="s">
        <v>156</v>
      </c>
      <c r="Z356" s="212"/>
      <c r="AA356" s="212"/>
      <c r="AB356" s="212"/>
      <c r="AC356" s="212"/>
      <c r="AD356" s="212"/>
      <c r="AE356" s="212"/>
      <c r="AF356" s="212"/>
      <c r="AG356" s="212" t="s">
        <v>538</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ht="22.5" outlineLevel="2" x14ac:dyDescent="0.2">
      <c r="A357" s="219"/>
      <c r="B357" s="220"/>
      <c r="C357" s="264" t="s">
        <v>539</v>
      </c>
      <c r="D357" s="251"/>
      <c r="E357" s="252">
        <v>0.24</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194</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34">
        <v>72</v>
      </c>
      <c r="B358" s="235" t="s">
        <v>540</v>
      </c>
      <c r="C358" s="245" t="s">
        <v>541</v>
      </c>
      <c r="D358" s="236" t="s">
        <v>187</v>
      </c>
      <c r="E358" s="237">
        <v>2.5</v>
      </c>
      <c r="F358" s="238"/>
      <c r="G358" s="239">
        <f>ROUND(E358*F358,2)</f>
        <v>0</v>
      </c>
      <c r="H358" s="238"/>
      <c r="I358" s="239">
        <f>ROUND(E358*H358,2)</f>
        <v>0</v>
      </c>
      <c r="J358" s="238"/>
      <c r="K358" s="239">
        <f>ROUND(E358*J358,2)</f>
        <v>0</v>
      </c>
      <c r="L358" s="239">
        <v>15</v>
      </c>
      <c r="M358" s="239">
        <f>G358*(1+L358/100)</f>
        <v>0</v>
      </c>
      <c r="N358" s="237">
        <v>4.4999999999999999E-4</v>
      </c>
      <c r="O358" s="237">
        <f>ROUND(E358*N358,2)</f>
        <v>0</v>
      </c>
      <c r="P358" s="237">
        <v>0</v>
      </c>
      <c r="Q358" s="237">
        <f>ROUND(E358*P358,2)</f>
        <v>0</v>
      </c>
      <c r="R358" s="239" t="s">
        <v>542</v>
      </c>
      <c r="S358" s="239" t="s">
        <v>153</v>
      </c>
      <c r="T358" s="240" t="s">
        <v>153</v>
      </c>
      <c r="U358" s="222">
        <v>0.33</v>
      </c>
      <c r="V358" s="222">
        <f>ROUND(E358*U358,2)</f>
        <v>0.83</v>
      </c>
      <c r="W358" s="222"/>
      <c r="X358" s="222" t="s">
        <v>189</v>
      </c>
      <c r="Y358" s="222" t="s">
        <v>156</v>
      </c>
      <c r="Z358" s="212"/>
      <c r="AA358" s="212"/>
      <c r="AB358" s="212"/>
      <c r="AC358" s="212"/>
      <c r="AD358" s="212"/>
      <c r="AE358" s="212"/>
      <c r="AF358" s="212"/>
      <c r="AG358" s="212" t="s">
        <v>190</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46" t="s">
        <v>543</v>
      </c>
      <c r="D359" s="242"/>
      <c r="E359" s="242"/>
      <c r="F359" s="242"/>
      <c r="G359" s="24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159</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64" t="s">
        <v>544</v>
      </c>
      <c r="D360" s="251"/>
      <c r="E360" s="252">
        <v>2.5</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194</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x14ac:dyDescent="0.2">
      <c r="A361" s="227" t="s">
        <v>148</v>
      </c>
      <c r="B361" s="228" t="s">
        <v>107</v>
      </c>
      <c r="C361" s="244" t="s">
        <v>108</v>
      </c>
      <c r="D361" s="229"/>
      <c r="E361" s="230"/>
      <c r="F361" s="231"/>
      <c r="G361" s="231">
        <f>SUMIF(AG362:AG369,"&lt;&gt;NOR",G362:G369)</f>
        <v>0</v>
      </c>
      <c r="H361" s="231"/>
      <c r="I361" s="231">
        <f>SUM(I362:I369)</f>
        <v>0</v>
      </c>
      <c r="J361" s="231"/>
      <c r="K361" s="231">
        <f>SUM(K362:K369)</f>
        <v>0</v>
      </c>
      <c r="L361" s="231"/>
      <c r="M361" s="231">
        <f>SUM(M362:M369)</f>
        <v>0</v>
      </c>
      <c r="N361" s="230"/>
      <c r="O361" s="230">
        <f>SUM(O362:O369)</f>
        <v>0</v>
      </c>
      <c r="P361" s="230"/>
      <c r="Q361" s="230">
        <f>SUM(Q362:Q369)</f>
        <v>0</v>
      </c>
      <c r="R361" s="231"/>
      <c r="S361" s="231"/>
      <c r="T361" s="232"/>
      <c r="U361" s="226"/>
      <c r="V361" s="226">
        <f>SUM(V362:V369)</f>
        <v>0.75</v>
      </c>
      <c r="W361" s="226"/>
      <c r="X361" s="226"/>
      <c r="Y361" s="226"/>
      <c r="AG361" t="s">
        <v>149</v>
      </c>
    </row>
    <row r="362" spans="1:60" outlineLevel="1" x14ac:dyDescent="0.2">
      <c r="A362" s="234">
        <v>73</v>
      </c>
      <c r="B362" s="235" t="s">
        <v>545</v>
      </c>
      <c r="C362" s="245" t="s">
        <v>546</v>
      </c>
      <c r="D362" s="236" t="s">
        <v>187</v>
      </c>
      <c r="E362" s="237">
        <v>5.05</v>
      </c>
      <c r="F362" s="238"/>
      <c r="G362" s="239">
        <f>ROUND(E362*F362,2)</f>
        <v>0</v>
      </c>
      <c r="H362" s="238"/>
      <c r="I362" s="239">
        <f>ROUND(E362*H362,2)</f>
        <v>0</v>
      </c>
      <c r="J362" s="238"/>
      <c r="K362" s="239">
        <f>ROUND(E362*J362,2)</f>
        <v>0</v>
      </c>
      <c r="L362" s="239">
        <v>15</v>
      </c>
      <c r="M362" s="239">
        <f>G362*(1+L362/100)</f>
        <v>0</v>
      </c>
      <c r="N362" s="237">
        <v>0</v>
      </c>
      <c r="O362" s="237">
        <f>ROUND(E362*N362,2)</f>
        <v>0</v>
      </c>
      <c r="P362" s="237">
        <v>0</v>
      </c>
      <c r="Q362" s="237">
        <f>ROUND(E362*P362,2)</f>
        <v>0</v>
      </c>
      <c r="R362" s="239" t="s">
        <v>547</v>
      </c>
      <c r="S362" s="239" t="s">
        <v>153</v>
      </c>
      <c r="T362" s="240" t="s">
        <v>153</v>
      </c>
      <c r="U362" s="222">
        <v>7.0000000000000001E-3</v>
      </c>
      <c r="V362" s="222">
        <f>ROUND(E362*U362,2)</f>
        <v>0.04</v>
      </c>
      <c r="W362" s="222"/>
      <c r="X362" s="222" t="s">
        <v>189</v>
      </c>
      <c r="Y362" s="222" t="s">
        <v>156</v>
      </c>
      <c r="Z362" s="212"/>
      <c r="AA362" s="212"/>
      <c r="AB362" s="212"/>
      <c r="AC362" s="212"/>
      <c r="AD362" s="212"/>
      <c r="AE362" s="212"/>
      <c r="AF362" s="212"/>
      <c r="AG362" s="212" t="s">
        <v>190</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4" t="s">
        <v>268</v>
      </c>
      <c r="D363" s="251"/>
      <c r="E363" s="252">
        <v>5.05</v>
      </c>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194</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34">
        <v>74</v>
      </c>
      <c r="B364" s="235" t="s">
        <v>548</v>
      </c>
      <c r="C364" s="245" t="s">
        <v>549</v>
      </c>
      <c r="D364" s="236" t="s">
        <v>187</v>
      </c>
      <c r="E364" s="237">
        <v>2.76</v>
      </c>
      <c r="F364" s="238"/>
      <c r="G364" s="239">
        <f>ROUND(E364*F364,2)</f>
        <v>0</v>
      </c>
      <c r="H364" s="238"/>
      <c r="I364" s="239">
        <f>ROUND(E364*H364,2)</f>
        <v>0</v>
      </c>
      <c r="J364" s="238"/>
      <c r="K364" s="239">
        <f>ROUND(E364*J364,2)</f>
        <v>0</v>
      </c>
      <c r="L364" s="239">
        <v>15</v>
      </c>
      <c r="M364" s="239">
        <f>G364*(1+L364/100)</f>
        <v>0</v>
      </c>
      <c r="N364" s="237">
        <v>3.5E-4</v>
      </c>
      <c r="O364" s="237">
        <f>ROUND(E364*N364,2)</f>
        <v>0</v>
      </c>
      <c r="P364" s="237">
        <v>0</v>
      </c>
      <c r="Q364" s="237">
        <f>ROUND(E364*P364,2)</f>
        <v>0</v>
      </c>
      <c r="R364" s="239" t="s">
        <v>547</v>
      </c>
      <c r="S364" s="239" t="s">
        <v>153</v>
      </c>
      <c r="T364" s="240" t="s">
        <v>153</v>
      </c>
      <c r="U364" s="222">
        <v>1.35E-2</v>
      </c>
      <c r="V364" s="222">
        <f>ROUND(E364*U364,2)</f>
        <v>0.04</v>
      </c>
      <c r="W364" s="222"/>
      <c r="X364" s="222" t="s">
        <v>189</v>
      </c>
      <c r="Y364" s="222" t="s">
        <v>156</v>
      </c>
      <c r="Z364" s="212"/>
      <c r="AA364" s="212"/>
      <c r="AB364" s="212"/>
      <c r="AC364" s="212"/>
      <c r="AD364" s="212"/>
      <c r="AE364" s="212"/>
      <c r="AF364" s="212"/>
      <c r="AG364" s="212" t="s">
        <v>190</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64" t="s">
        <v>550</v>
      </c>
      <c r="D365" s="251"/>
      <c r="E365" s="252">
        <v>2.76</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194</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ht="22.5" outlineLevel="1" x14ac:dyDescent="0.2">
      <c r="A366" s="234">
        <v>75</v>
      </c>
      <c r="B366" s="235" t="s">
        <v>551</v>
      </c>
      <c r="C366" s="245" t="s">
        <v>552</v>
      </c>
      <c r="D366" s="236" t="s">
        <v>187</v>
      </c>
      <c r="E366" s="237">
        <v>5.05</v>
      </c>
      <c r="F366" s="238"/>
      <c r="G366" s="239">
        <f>ROUND(E366*F366,2)</f>
        <v>0</v>
      </c>
      <c r="H366" s="238"/>
      <c r="I366" s="239">
        <f>ROUND(E366*H366,2)</f>
        <v>0</v>
      </c>
      <c r="J366" s="238"/>
      <c r="K366" s="239">
        <f>ROUND(E366*J366,2)</f>
        <v>0</v>
      </c>
      <c r="L366" s="239">
        <v>15</v>
      </c>
      <c r="M366" s="239">
        <f>G366*(1+L366/100)</f>
        <v>0</v>
      </c>
      <c r="N366" s="237">
        <v>6.9999999999999994E-5</v>
      </c>
      <c r="O366" s="237">
        <f>ROUND(E366*N366,2)</f>
        <v>0</v>
      </c>
      <c r="P366" s="237">
        <v>0</v>
      </c>
      <c r="Q366" s="237">
        <f>ROUND(E366*P366,2)</f>
        <v>0</v>
      </c>
      <c r="R366" s="239" t="s">
        <v>547</v>
      </c>
      <c r="S366" s="239" t="s">
        <v>153</v>
      </c>
      <c r="T366" s="240" t="s">
        <v>153</v>
      </c>
      <c r="U366" s="222">
        <v>3.2480000000000002E-2</v>
      </c>
      <c r="V366" s="222">
        <f>ROUND(E366*U366,2)</f>
        <v>0.16</v>
      </c>
      <c r="W366" s="222"/>
      <c r="X366" s="222" t="s">
        <v>189</v>
      </c>
      <c r="Y366" s="222" t="s">
        <v>156</v>
      </c>
      <c r="Z366" s="212"/>
      <c r="AA366" s="212"/>
      <c r="AB366" s="212"/>
      <c r="AC366" s="212"/>
      <c r="AD366" s="212"/>
      <c r="AE366" s="212"/>
      <c r="AF366" s="212"/>
      <c r="AG366" s="212" t="s">
        <v>190</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64" t="s">
        <v>268</v>
      </c>
      <c r="D367" s="251"/>
      <c r="E367" s="252">
        <v>5.05</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194</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34">
        <v>76</v>
      </c>
      <c r="B368" s="235" t="s">
        <v>553</v>
      </c>
      <c r="C368" s="245" t="s">
        <v>554</v>
      </c>
      <c r="D368" s="236" t="s">
        <v>187</v>
      </c>
      <c r="E368" s="237">
        <v>5.05</v>
      </c>
      <c r="F368" s="238"/>
      <c r="G368" s="239">
        <f>ROUND(E368*F368,2)</f>
        <v>0</v>
      </c>
      <c r="H368" s="238"/>
      <c r="I368" s="239">
        <f>ROUND(E368*H368,2)</f>
        <v>0</v>
      </c>
      <c r="J368" s="238"/>
      <c r="K368" s="239">
        <f>ROUND(E368*J368,2)</f>
        <v>0</v>
      </c>
      <c r="L368" s="239">
        <v>15</v>
      </c>
      <c r="M368" s="239">
        <f>G368*(1+L368/100)</f>
        <v>0</v>
      </c>
      <c r="N368" s="237">
        <v>1.3999999999999999E-4</v>
      </c>
      <c r="O368" s="237">
        <f>ROUND(E368*N368,2)</f>
        <v>0</v>
      </c>
      <c r="P368" s="237">
        <v>0</v>
      </c>
      <c r="Q368" s="237">
        <f>ROUND(E368*P368,2)</f>
        <v>0</v>
      </c>
      <c r="R368" s="239" t="s">
        <v>547</v>
      </c>
      <c r="S368" s="239" t="s">
        <v>153</v>
      </c>
      <c r="T368" s="240" t="s">
        <v>153</v>
      </c>
      <c r="U368" s="222">
        <v>0.10191</v>
      </c>
      <c r="V368" s="222">
        <f>ROUND(E368*U368,2)</f>
        <v>0.51</v>
      </c>
      <c r="W368" s="222"/>
      <c r="X368" s="222" t="s">
        <v>189</v>
      </c>
      <c r="Y368" s="222" t="s">
        <v>156</v>
      </c>
      <c r="Z368" s="212"/>
      <c r="AA368" s="212"/>
      <c r="AB368" s="212"/>
      <c r="AC368" s="212"/>
      <c r="AD368" s="212"/>
      <c r="AE368" s="212"/>
      <c r="AF368" s="212"/>
      <c r="AG368" s="212" t="s">
        <v>190</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64" t="s">
        <v>268</v>
      </c>
      <c r="D369" s="251"/>
      <c r="E369" s="252">
        <v>5.05</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194</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x14ac:dyDescent="0.2">
      <c r="A370" s="227" t="s">
        <v>148</v>
      </c>
      <c r="B370" s="228" t="s">
        <v>115</v>
      </c>
      <c r="C370" s="244" t="s">
        <v>116</v>
      </c>
      <c r="D370" s="229"/>
      <c r="E370" s="230"/>
      <c r="F370" s="231"/>
      <c r="G370" s="231">
        <f>SUMIF(AG371:AG376,"&lt;&gt;NOR",G371:G376)</f>
        <v>0</v>
      </c>
      <c r="H370" s="231"/>
      <c r="I370" s="231">
        <f>SUM(I371:I376)</f>
        <v>0</v>
      </c>
      <c r="J370" s="231"/>
      <c r="K370" s="231">
        <f>SUM(K371:K376)</f>
        <v>0</v>
      </c>
      <c r="L370" s="231"/>
      <c r="M370" s="231">
        <f>SUM(M371:M376)</f>
        <v>0</v>
      </c>
      <c r="N370" s="230"/>
      <c r="O370" s="230">
        <f>SUM(O371:O376)</f>
        <v>0</v>
      </c>
      <c r="P370" s="230"/>
      <c r="Q370" s="230">
        <f>SUM(Q371:Q376)</f>
        <v>0</v>
      </c>
      <c r="R370" s="231"/>
      <c r="S370" s="231"/>
      <c r="T370" s="232"/>
      <c r="U370" s="226"/>
      <c r="V370" s="226">
        <f>SUM(V371:V376)</f>
        <v>11.67</v>
      </c>
      <c r="W370" s="226"/>
      <c r="X370" s="226"/>
      <c r="Y370" s="226"/>
      <c r="AG370" t="s">
        <v>149</v>
      </c>
    </row>
    <row r="371" spans="1:60" outlineLevel="1" x14ac:dyDescent="0.2">
      <c r="A371" s="234">
        <v>77</v>
      </c>
      <c r="B371" s="235" t="s">
        <v>555</v>
      </c>
      <c r="C371" s="245" t="s">
        <v>556</v>
      </c>
      <c r="D371" s="236" t="s">
        <v>203</v>
      </c>
      <c r="E371" s="237">
        <v>8.1495700000000006</v>
      </c>
      <c r="F371" s="238"/>
      <c r="G371" s="239">
        <f>ROUND(E371*F371,2)</f>
        <v>0</v>
      </c>
      <c r="H371" s="238"/>
      <c r="I371" s="239">
        <f>ROUND(E371*H371,2)</f>
        <v>0</v>
      </c>
      <c r="J371" s="238"/>
      <c r="K371" s="239">
        <f>ROUND(E371*J371,2)</f>
        <v>0</v>
      </c>
      <c r="L371" s="239">
        <v>15</v>
      </c>
      <c r="M371" s="239">
        <f>G371*(1+L371/100)</f>
        <v>0</v>
      </c>
      <c r="N371" s="237">
        <v>0</v>
      </c>
      <c r="O371" s="237">
        <f>ROUND(E371*N371,2)</f>
        <v>0</v>
      </c>
      <c r="P371" s="237">
        <v>0</v>
      </c>
      <c r="Q371" s="237">
        <f>ROUND(E371*P371,2)</f>
        <v>0</v>
      </c>
      <c r="R371" s="239" t="s">
        <v>396</v>
      </c>
      <c r="S371" s="239" t="s">
        <v>153</v>
      </c>
      <c r="T371" s="240" t="s">
        <v>153</v>
      </c>
      <c r="U371" s="222">
        <v>0.49</v>
      </c>
      <c r="V371" s="222">
        <f>ROUND(E371*U371,2)</f>
        <v>3.99</v>
      </c>
      <c r="W371" s="222"/>
      <c r="X371" s="222" t="s">
        <v>557</v>
      </c>
      <c r="Y371" s="222" t="s">
        <v>156</v>
      </c>
      <c r="Z371" s="212"/>
      <c r="AA371" s="212"/>
      <c r="AB371" s="212"/>
      <c r="AC371" s="212"/>
      <c r="AD371" s="212"/>
      <c r="AE371" s="212"/>
      <c r="AF371" s="212"/>
      <c r="AG371" s="212" t="s">
        <v>558</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2" x14ac:dyDescent="0.2">
      <c r="A372" s="219"/>
      <c r="B372" s="220"/>
      <c r="C372" s="246" t="s">
        <v>559</v>
      </c>
      <c r="D372" s="242"/>
      <c r="E372" s="242"/>
      <c r="F372" s="242"/>
      <c r="G372" s="24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159</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34">
        <v>78</v>
      </c>
      <c r="B373" s="235" t="s">
        <v>560</v>
      </c>
      <c r="C373" s="245" t="s">
        <v>561</v>
      </c>
      <c r="D373" s="236" t="s">
        <v>203</v>
      </c>
      <c r="E373" s="237">
        <v>154.84182999999999</v>
      </c>
      <c r="F373" s="238"/>
      <c r="G373" s="239">
        <f>ROUND(E373*F373,2)</f>
        <v>0</v>
      </c>
      <c r="H373" s="238"/>
      <c r="I373" s="239">
        <f>ROUND(E373*H373,2)</f>
        <v>0</v>
      </c>
      <c r="J373" s="238"/>
      <c r="K373" s="239">
        <f>ROUND(E373*J373,2)</f>
        <v>0</v>
      </c>
      <c r="L373" s="239">
        <v>15</v>
      </c>
      <c r="M373" s="239">
        <f>G373*(1+L373/100)</f>
        <v>0</v>
      </c>
      <c r="N373" s="237">
        <v>0</v>
      </c>
      <c r="O373" s="237">
        <f>ROUND(E373*N373,2)</f>
        <v>0</v>
      </c>
      <c r="P373" s="237">
        <v>0</v>
      </c>
      <c r="Q373" s="237">
        <f>ROUND(E373*P373,2)</f>
        <v>0</v>
      </c>
      <c r="R373" s="239" t="s">
        <v>396</v>
      </c>
      <c r="S373" s="239" t="s">
        <v>153</v>
      </c>
      <c r="T373" s="240" t="s">
        <v>153</v>
      </c>
      <c r="U373" s="222">
        <v>0</v>
      </c>
      <c r="V373" s="222">
        <f>ROUND(E373*U373,2)</f>
        <v>0</v>
      </c>
      <c r="W373" s="222"/>
      <c r="X373" s="222" t="s">
        <v>189</v>
      </c>
      <c r="Y373" s="222" t="s">
        <v>156</v>
      </c>
      <c r="Z373" s="212"/>
      <c r="AA373" s="212"/>
      <c r="AB373" s="212"/>
      <c r="AC373" s="212"/>
      <c r="AD373" s="212"/>
      <c r="AE373" s="212"/>
      <c r="AF373" s="212"/>
      <c r="AG373" s="212" t="s">
        <v>190</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64" t="s">
        <v>562</v>
      </c>
      <c r="D374" s="251"/>
      <c r="E374" s="252">
        <v>154.84182999999999</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194</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56">
        <v>79</v>
      </c>
      <c r="B375" s="257" t="s">
        <v>563</v>
      </c>
      <c r="C375" s="266" t="s">
        <v>564</v>
      </c>
      <c r="D375" s="258" t="s">
        <v>203</v>
      </c>
      <c r="E375" s="259">
        <v>8.1495700000000006</v>
      </c>
      <c r="F375" s="260"/>
      <c r="G375" s="261">
        <f>ROUND(E375*F375,2)</f>
        <v>0</v>
      </c>
      <c r="H375" s="260"/>
      <c r="I375" s="261">
        <f>ROUND(E375*H375,2)</f>
        <v>0</v>
      </c>
      <c r="J375" s="260"/>
      <c r="K375" s="261">
        <f>ROUND(E375*J375,2)</f>
        <v>0</v>
      </c>
      <c r="L375" s="261">
        <v>15</v>
      </c>
      <c r="M375" s="261">
        <f>G375*(1+L375/100)</f>
        <v>0</v>
      </c>
      <c r="N375" s="259">
        <v>0</v>
      </c>
      <c r="O375" s="259">
        <f>ROUND(E375*N375,2)</f>
        <v>0</v>
      </c>
      <c r="P375" s="259">
        <v>0</v>
      </c>
      <c r="Q375" s="259">
        <f>ROUND(E375*P375,2)</f>
        <v>0</v>
      </c>
      <c r="R375" s="261" t="s">
        <v>396</v>
      </c>
      <c r="S375" s="261" t="s">
        <v>153</v>
      </c>
      <c r="T375" s="262" t="s">
        <v>153</v>
      </c>
      <c r="U375" s="222">
        <v>0.94199999999999995</v>
      </c>
      <c r="V375" s="222">
        <f>ROUND(E375*U375,2)</f>
        <v>7.68</v>
      </c>
      <c r="W375" s="222"/>
      <c r="X375" s="222" t="s">
        <v>557</v>
      </c>
      <c r="Y375" s="222" t="s">
        <v>156</v>
      </c>
      <c r="Z375" s="212"/>
      <c r="AA375" s="212"/>
      <c r="AB375" s="212"/>
      <c r="AC375" s="212"/>
      <c r="AD375" s="212"/>
      <c r="AE375" s="212"/>
      <c r="AF375" s="212"/>
      <c r="AG375" s="212" t="s">
        <v>558</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ht="22.5" outlineLevel="1" x14ac:dyDescent="0.2">
      <c r="A376" s="234">
        <v>80</v>
      </c>
      <c r="B376" s="235" t="s">
        <v>565</v>
      </c>
      <c r="C376" s="245" t="s">
        <v>566</v>
      </c>
      <c r="D376" s="236" t="s">
        <v>203</v>
      </c>
      <c r="E376" s="237">
        <v>8.1495700000000006</v>
      </c>
      <c r="F376" s="238"/>
      <c r="G376" s="239">
        <f>ROUND(E376*F376,2)</f>
        <v>0</v>
      </c>
      <c r="H376" s="238"/>
      <c r="I376" s="239">
        <f>ROUND(E376*H376,2)</f>
        <v>0</v>
      </c>
      <c r="J376" s="238"/>
      <c r="K376" s="239">
        <f>ROUND(E376*J376,2)</f>
        <v>0</v>
      </c>
      <c r="L376" s="239">
        <v>15</v>
      </c>
      <c r="M376" s="239">
        <f>G376*(1+L376/100)</f>
        <v>0</v>
      </c>
      <c r="N376" s="237">
        <v>0</v>
      </c>
      <c r="O376" s="237">
        <f>ROUND(E376*N376,2)</f>
        <v>0</v>
      </c>
      <c r="P376" s="237">
        <v>0</v>
      </c>
      <c r="Q376" s="237">
        <f>ROUND(E376*P376,2)</f>
        <v>0</v>
      </c>
      <c r="R376" s="239" t="s">
        <v>396</v>
      </c>
      <c r="S376" s="239" t="s">
        <v>153</v>
      </c>
      <c r="T376" s="240" t="s">
        <v>153</v>
      </c>
      <c r="U376" s="222">
        <v>0</v>
      </c>
      <c r="V376" s="222">
        <f>ROUND(E376*U376,2)</f>
        <v>0</v>
      </c>
      <c r="W376" s="222"/>
      <c r="X376" s="222" t="s">
        <v>557</v>
      </c>
      <c r="Y376" s="222" t="s">
        <v>156</v>
      </c>
      <c r="Z376" s="212"/>
      <c r="AA376" s="212"/>
      <c r="AB376" s="212"/>
      <c r="AC376" s="212"/>
      <c r="AD376" s="212"/>
      <c r="AE376" s="212"/>
      <c r="AF376" s="212"/>
      <c r="AG376" s="212" t="s">
        <v>558</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x14ac:dyDescent="0.2">
      <c r="A377" s="3"/>
      <c r="B377" s="4"/>
      <c r="C377" s="248"/>
      <c r="D377" s="6"/>
      <c r="E377" s="3"/>
      <c r="F377" s="3"/>
      <c r="G377" s="3"/>
      <c r="H377" s="3"/>
      <c r="I377" s="3"/>
      <c r="J377" s="3"/>
      <c r="K377" s="3"/>
      <c r="L377" s="3"/>
      <c r="M377" s="3"/>
      <c r="N377" s="3"/>
      <c r="O377" s="3"/>
      <c r="P377" s="3"/>
      <c r="Q377" s="3"/>
      <c r="R377" s="3"/>
      <c r="S377" s="3"/>
      <c r="T377" s="3"/>
      <c r="U377" s="3"/>
      <c r="V377" s="3"/>
      <c r="W377" s="3"/>
      <c r="X377" s="3"/>
      <c r="Y377" s="3"/>
      <c r="AE377">
        <v>15</v>
      </c>
      <c r="AF377">
        <v>21</v>
      </c>
      <c r="AG377" t="s">
        <v>134</v>
      </c>
    </row>
    <row r="378" spans="1:60" x14ac:dyDescent="0.2">
      <c r="A378" s="215"/>
      <c r="B378" s="216" t="s">
        <v>29</v>
      </c>
      <c r="C378" s="249"/>
      <c r="D378" s="217"/>
      <c r="E378" s="218"/>
      <c r="F378" s="218"/>
      <c r="G378" s="233">
        <f>G8+G12+G26+G32+G43+G55+G83+G194+G202+G206+G229+G285+G288+G294+G299+G313+G347+G361+G370</f>
        <v>0</v>
      </c>
      <c r="H378" s="3"/>
      <c r="I378" s="3"/>
      <c r="J378" s="3"/>
      <c r="K378" s="3"/>
      <c r="L378" s="3"/>
      <c r="M378" s="3"/>
      <c r="N378" s="3"/>
      <c r="O378" s="3"/>
      <c r="P378" s="3"/>
      <c r="Q378" s="3"/>
      <c r="R378" s="3"/>
      <c r="S378" s="3"/>
      <c r="T378" s="3"/>
      <c r="U378" s="3"/>
      <c r="V378" s="3"/>
      <c r="W378" s="3"/>
      <c r="X378" s="3"/>
      <c r="Y378" s="3"/>
      <c r="AE378">
        <f>SUMIF(L7:L376,AE377,G7:G376)</f>
        <v>0</v>
      </c>
      <c r="AF378">
        <f>SUMIF(L7:L376,AF377,G7:G376)</f>
        <v>0</v>
      </c>
      <c r="AG378" t="s">
        <v>182</v>
      </c>
    </row>
    <row r="379" spans="1:60" x14ac:dyDescent="0.2">
      <c r="C379" s="250"/>
      <c r="D379" s="10"/>
      <c r="AG379" t="s">
        <v>183</v>
      </c>
    </row>
    <row r="380" spans="1:60" x14ac:dyDescent="0.2">
      <c r="D380" s="10"/>
    </row>
    <row r="381" spans="1:60" x14ac:dyDescent="0.2">
      <c r="D381" s="10"/>
    </row>
    <row r="382" spans="1:60" x14ac:dyDescent="0.2">
      <c r="D382" s="10"/>
    </row>
    <row r="383" spans="1:60" x14ac:dyDescent="0.2">
      <c r="D383" s="10"/>
    </row>
    <row r="384" spans="1:60"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C54" sheet="1" formatRows="0"/>
  <mergeCells count="112">
    <mergeCell ref="C349:G349"/>
    <mergeCell ref="C350:G350"/>
    <mergeCell ref="C359:G359"/>
    <mergeCell ref="C372:G372"/>
    <mergeCell ref="C339:G339"/>
    <mergeCell ref="C340:G340"/>
    <mergeCell ref="C341:G341"/>
    <mergeCell ref="C342:G342"/>
    <mergeCell ref="C343:G343"/>
    <mergeCell ref="C345:G345"/>
    <mergeCell ref="C333:G333"/>
    <mergeCell ref="C334:G334"/>
    <mergeCell ref="C335:G335"/>
    <mergeCell ref="C336:G336"/>
    <mergeCell ref="C337:G337"/>
    <mergeCell ref="C338:G338"/>
    <mergeCell ref="C321:G321"/>
    <mergeCell ref="C322:G322"/>
    <mergeCell ref="C323:G323"/>
    <mergeCell ref="C324:G324"/>
    <mergeCell ref="C330:G330"/>
    <mergeCell ref="C331:G331"/>
    <mergeCell ref="C315:G315"/>
    <mergeCell ref="C316:G316"/>
    <mergeCell ref="C317:G317"/>
    <mergeCell ref="C318:G318"/>
    <mergeCell ref="C319:G319"/>
    <mergeCell ref="C320:G320"/>
    <mergeCell ref="C306:G306"/>
    <mergeCell ref="C307:G307"/>
    <mergeCell ref="C308:G308"/>
    <mergeCell ref="C309:G309"/>
    <mergeCell ref="C310:G310"/>
    <mergeCell ref="C311:G311"/>
    <mergeCell ref="C298:G298"/>
    <mergeCell ref="C301:G301"/>
    <mergeCell ref="C302:G302"/>
    <mergeCell ref="C303:G303"/>
    <mergeCell ref="C304:G304"/>
    <mergeCell ref="C305:G305"/>
    <mergeCell ref="C266:G266"/>
    <mergeCell ref="C269:G269"/>
    <mergeCell ref="C278:G278"/>
    <mergeCell ref="C287:G287"/>
    <mergeCell ref="C290:G290"/>
    <mergeCell ref="C293:G293"/>
    <mergeCell ref="C251:G251"/>
    <mergeCell ref="C254:G254"/>
    <mergeCell ref="C257:G257"/>
    <mergeCell ref="C258:G258"/>
    <mergeCell ref="C259:G259"/>
    <mergeCell ref="C260:G260"/>
    <mergeCell ref="C234:G234"/>
    <mergeCell ref="C237:G237"/>
    <mergeCell ref="C238:G238"/>
    <mergeCell ref="C244:G244"/>
    <mergeCell ref="C245:G245"/>
    <mergeCell ref="C248:G248"/>
    <mergeCell ref="C216:G216"/>
    <mergeCell ref="C218:G218"/>
    <mergeCell ref="C219:G219"/>
    <mergeCell ref="C227:G227"/>
    <mergeCell ref="C228:G228"/>
    <mergeCell ref="C231:G231"/>
    <mergeCell ref="C201:G201"/>
    <mergeCell ref="C208:G208"/>
    <mergeCell ref="C212:G212"/>
    <mergeCell ref="C213:G213"/>
    <mergeCell ref="C214:G214"/>
    <mergeCell ref="C215:G215"/>
    <mergeCell ref="C176:G176"/>
    <mergeCell ref="C177:G177"/>
    <mergeCell ref="C178:G178"/>
    <mergeCell ref="C179:G179"/>
    <mergeCell ref="C180:G180"/>
    <mergeCell ref="C196:G196"/>
    <mergeCell ref="C139:G139"/>
    <mergeCell ref="C140:G140"/>
    <mergeCell ref="C155:G155"/>
    <mergeCell ref="C159:G159"/>
    <mergeCell ref="C160:G160"/>
    <mergeCell ref="C161:G161"/>
    <mergeCell ref="C73:G73"/>
    <mergeCell ref="C78:G78"/>
    <mergeCell ref="C81:G81"/>
    <mergeCell ref="C85:G85"/>
    <mergeCell ref="C108:G108"/>
    <mergeCell ref="C109:G109"/>
    <mergeCell ref="C62:G62"/>
    <mergeCell ref="C66:G66"/>
    <mergeCell ref="C67:G67"/>
    <mergeCell ref="C68:G68"/>
    <mergeCell ref="C69:G69"/>
    <mergeCell ref="C72:G72"/>
    <mergeCell ref="C35:G35"/>
    <mergeCell ref="C38:G38"/>
    <mergeCell ref="C41:G41"/>
    <mergeCell ref="C45:G45"/>
    <mergeCell ref="C48:G48"/>
    <mergeCell ref="C59:G59"/>
    <mergeCell ref="C17:G17"/>
    <mergeCell ref="C20:G20"/>
    <mergeCell ref="C23:G23"/>
    <mergeCell ref="C24:G24"/>
    <mergeCell ref="C28:G28"/>
    <mergeCell ref="C34:G34"/>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184</v>
      </c>
      <c r="B1" s="197"/>
      <c r="C1" s="197"/>
      <c r="D1" s="197"/>
      <c r="E1" s="197"/>
      <c r="F1" s="197"/>
      <c r="G1" s="197"/>
      <c r="AG1" t="s">
        <v>121</v>
      </c>
    </row>
    <row r="2" spans="1:60" ht="24.95" customHeight="1" x14ac:dyDescent="0.2">
      <c r="A2" s="198" t="s">
        <v>7</v>
      </c>
      <c r="B2" s="49" t="s">
        <v>43</v>
      </c>
      <c r="C2" s="201" t="s">
        <v>44</v>
      </c>
      <c r="D2" s="199"/>
      <c r="E2" s="199"/>
      <c r="F2" s="199"/>
      <c r="G2" s="200"/>
      <c r="AG2" t="s">
        <v>122</v>
      </c>
    </row>
    <row r="3" spans="1:60" ht="24.95" customHeight="1" x14ac:dyDescent="0.2">
      <c r="A3" s="198" t="s">
        <v>8</v>
      </c>
      <c r="B3" s="49" t="s">
        <v>55</v>
      </c>
      <c r="C3" s="201" t="s">
        <v>56</v>
      </c>
      <c r="D3" s="199"/>
      <c r="E3" s="199"/>
      <c r="F3" s="199"/>
      <c r="G3" s="200"/>
      <c r="AC3" s="176" t="s">
        <v>122</v>
      </c>
      <c r="AG3" t="s">
        <v>124</v>
      </c>
    </row>
    <row r="4" spans="1:60" ht="24.95" customHeight="1" x14ac:dyDescent="0.2">
      <c r="A4" s="202" t="s">
        <v>9</v>
      </c>
      <c r="B4" s="203" t="s">
        <v>59</v>
      </c>
      <c r="C4" s="204" t="s">
        <v>60</v>
      </c>
      <c r="D4" s="205"/>
      <c r="E4" s="205"/>
      <c r="F4" s="205"/>
      <c r="G4" s="206"/>
      <c r="AG4" t="s">
        <v>125</v>
      </c>
    </row>
    <row r="5" spans="1:60" x14ac:dyDescent="0.2">
      <c r="D5" s="10"/>
    </row>
    <row r="6" spans="1:60" ht="38.25" x14ac:dyDescent="0.2">
      <c r="A6" s="208" t="s">
        <v>126</v>
      </c>
      <c r="B6" s="210" t="s">
        <v>127</v>
      </c>
      <c r="C6" s="210" t="s">
        <v>128</v>
      </c>
      <c r="D6" s="209" t="s">
        <v>129</v>
      </c>
      <c r="E6" s="208" t="s">
        <v>130</v>
      </c>
      <c r="F6" s="207" t="s">
        <v>131</v>
      </c>
      <c r="G6" s="208" t="s">
        <v>29</v>
      </c>
      <c r="H6" s="211" t="s">
        <v>30</v>
      </c>
      <c r="I6" s="211" t="s">
        <v>132</v>
      </c>
      <c r="J6" s="211" t="s">
        <v>31</v>
      </c>
      <c r="K6" s="211" t="s">
        <v>133</v>
      </c>
      <c r="L6" s="211" t="s">
        <v>134</v>
      </c>
      <c r="M6" s="211" t="s">
        <v>135</v>
      </c>
      <c r="N6" s="211" t="s">
        <v>136</v>
      </c>
      <c r="O6" s="211" t="s">
        <v>137</v>
      </c>
      <c r="P6" s="211" t="s">
        <v>138</v>
      </c>
      <c r="Q6" s="211" t="s">
        <v>139</v>
      </c>
      <c r="R6" s="211" t="s">
        <v>140</v>
      </c>
      <c r="S6" s="211" t="s">
        <v>141</v>
      </c>
      <c r="T6" s="211" t="s">
        <v>142</v>
      </c>
      <c r="U6" s="211" t="s">
        <v>143</v>
      </c>
      <c r="V6" s="211" t="s">
        <v>144</v>
      </c>
      <c r="W6" s="211" t="s">
        <v>145</v>
      </c>
      <c r="X6" s="211" t="s">
        <v>146</v>
      </c>
      <c r="Y6" s="211" t="s">
        <v>147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148</v>
      </c>
      <c r="B8" s="228" t="s">
        <v>109</v>
      </c>
      <c r="C8" s="244" t="s">
        <v>110</v>
      </c>
      <c r="D8" s="229"/>
      <c r="E8" s="230"/>
      <c r="F8" s="231"/>
      <c r="G8" s="231">
        <f>SUMIF(AG9:AG23,"&lt;&gt;NOR",G9:G23)</f>
        <v>0</v>
      </c>
      <c r="H8" s="231"/>
      <c r="I8" s="231">
        <f>SUM(I9:I23)</f>
        <v>0</v>
      </c>
      <c r="J8" s="231"/>
      <c r="K8" s="231">
        <f>SUM(K9:K23)</f>
        <v>0</v>
      </c>
      <c r="L8" s="231"/>
      <c r="M8" s="231">
        <f>SUM(M9:M23)</f>
        <v>0</v>
      </c>
      <c r="N8" s="230"/>
      <c r="O8" s="230">
        <f>SUM(O9:O23)</f>
        <v>0</v>
      </c>
      <c r="P8" s="230"/>
      <c r="Q8" s="230">
        <f>SUM(Q9:Q23)</f>
        <v>0</v>
      </c>
      <c r="R8" s="231"/>
      <c r="S8" s="231"/>
      <c r="T8" s="232"/>
      <c r="U8" s="226"/>
      <c r="V8" s="226">
        <f>SUM(V9:V23)</f>
        <v>0</v>
      </c>
      <c r="W8" s="226"/>
      <c r="X8" s="226"/>
      <c r="Y8" s="226"/>
      <c r="AG8" t="s">
        <v>149</v>
      </c>
    </row>
    <row r="9" spans="1:60" outlineLevel="1" x14ac:dyDescent="0.2">
      <c r="A9" s="256">
        <v>1</v>
      </c>
      <c r="B9" s="257" t="s">
        <v>570</v>
      </c>
      <c r="C9" s="266" t="s">
        <v>571</v>
      </c>
      <c r="D9" s="258" t="s">
        <v>572</v>
      </c>
      <c r="E9" s="259">
        <v>1</v>
      </c>
      <c r="F9" s="260"/>
      <c r="G9" s="261">
        <f>ROUND(E9*F9,2)</f>
        <v>0</v>
      </c>
      <c r="H9" s="260"/>
      <c r="I9" s="261">
        <f>ROUND(E9*H9,2)</f>
        <v>0</v>
      </c>
      <c r="J9" s="260"/>
      <c r="K9" s="261">
        <f>ROUND(E9*J9,2)</f>
        <v>0</v>
      </c>
      <c r="L9" s="261">
        <v>15</v>
      </c>
      <c r="M9" s="261">
        <f>G9*(1+L9/100)</f>
        <v>0</v>
      </c>
      <c r="N9" s="259">
        <v>0</v>
      </c>
      <c r="O9" s="259">
        <f>ROUND(E9*N9,2)</f>
        <v>0</v>
      </c>
      <c r="P9" s="259">
        <v>0</v>
      </c>
      <c r="Q9" s="259">
        <f>ROUND(E9*P9,2)</f>
        <v>0</v>
      </c>
      <c r="R9" s="261"/>
      <c r="S9" s="261" t="s">
        <v>271</v>
      </c>
      <c r="T9" s="262" t="s">
        <v>154</v>
      </c>
      <c r="U9" s="222">
        <v>0</v>
      </c>
      <c r="V9" s="222">
        <f>ROUND(E9*U9,2)</f>
        <v>0</v>
      </c>
      <c r="W9" s="222"/>
      <c r="X9" s="222" t="s">
        <v>243</v>
      </c>
      <c r="Y9" s="222" t="s">
        <v>156</v>
      </c>
      <c r="Z9" s="212"/>
      <c r="AA9" s="212"/>
      <c r="AB9" s="212"/>
      <c r="AC9" s="212"/>
      <c r="AD9" s="212"/>
      <c r="AE9" s="212"/>
      <c r="AF9" s="212"/>
      <c r="AG9" s="212" t="s">
        <v>244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6">
        <v>2</v>
      </c>
      <c r="B10" s="257" t="s">
        <v>573</v>
      </c>
      <c r="C10" s="266" t="s">
        <v>574</v>
      </c>
      <c r="D10" s="258" t="s">
        <v>572</v>
      </c>
      <c r="E10" s="259">
        <v>1</v>
      </c>
      <c r="F10" s="260"/>
      <c r="G10" s="261">
        <f>ROUND(E10*F10,2)</f>
        <v>0</v>
      </c>
      <c r="H10" s="260"/>
      <c r="I10" s="261">
        <f>ROUND(E10*H10,2)</f>
        <v>0</v>
      </c>
      <c r="J10" s="260"/>
      <c r="K10" s="261">
        <f>ROUND(E10*J10,2)</f>
        <v>0</v>
      </c>
      <c r="L10" s="261">
        <v>15</v>
      </c>
      <c r="M10" s="261">
        <f>G10*(1+L10/100)</f>
        <v>0</v>
      </c>
      <c r="N10" s="259">
        <v>0</v>
      </c>
      <c r="O10" s="259">
        <f>ROUND(E10*N10,2)</f>
        <v>0</v>
      </c>
      <c r="P10" s="259">
        <v>0</v>
      </c>
      <c r="Q10" s="259">
        <f>ROUND(E10*P10,2)</f>
        <v>0</v>
      </c>
      <c r="R10" s="261"/>
      <c r="S10" s="261" t="s">
        <v>271</v>
      </c>
      <c r="T10" s="262" t="s">
        <v>154</v>
      </c>
      <c r="U10" s="222">
        <v>0</v>
      </c>
      <c r="V10" s="222">
        <f>ROUND(E10*U10,2)</f>
        <v>0</v>
      </c>
      <c r="W10" s="222"/>
      <c r="X10" s="222" t="s">
        <v>243</v>
      </c>
      <c r="Y10" s="222" t="s">
        <v>156</v>
      </c>
      <c r="Z10" s="212"/>
      <c r="AA10" s="212"/>
      <c r="AB10" s="212"/>
      <c r="AC10" s="212"/>
      <c r="AD10" s="212"/>
      <c r="AE10" s="212"/>
      <c r="AF10" s="212"/>
      <c r="AG10" s="212" t="s">
        <v>244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6">
        <v>3</v>
      </c>
      <c r="B11" s="257" t="s">
        <v>575</v>
      </c>
      <c r="C11" s="266" t="s">
        <v>576</v>
      </c>
      <c r="D11" s="258" t="s">
        <v>572</v>
      </c>
      <c r="E11" s="259">
        <v>1</v>
      </c>
      <c r="F11" s="260"/>
      <c r="G11" s="261">
        <f>ROUND(E11*F11,2)</f>
        <v>0</v>
      </c>
      <c r="H11" s="260"/>
      <c r="I11" s="261">
        <f>ROUND(E11*H11,2)</f>
        <v>0</v>
      </c>
      <c r="J11" s="260"/>
      <c r="K11" s="261">
        <f>ROUND(E11*J11,2)</f>
        <v>0</v>
      </c>
      <c r="L11" s="261">
        <v>15</v>
      </c>
      <c r="M11" s="261">
        <f>G11*(1+L11/100)</f>
        <v>0</v>
      </c>
      <c r="N11" s="259">
        <v>0</v>
      </c>
      <c r="O11" s="259">
        <f>ROUND(E11*N11,2)</f>
        <v>0</v>
      </c>
      <c r="P11" s="259">
        <v>0</v>
      </c>
      <c r="Q11" s="259">
        <f>ROUND(E11*P11,2)</f>
        <v>0</v>
      </c>
      <c r="R11" s="261"/>
      <c r="S11" s="261" t="s">
        <v>271</v>
      </c>
      <c r="T11" s="262" t="s">
        <v>154</v>
      </c>
      <c r="U11" s="222">
        <v>0</v>
      </c>
      <c r="V11" s="222">
        <f>ROUND(E11*U11,2)</f>
        <v>0</v>
      </c>
      <c r="W11" s="222"/>
      <c r="X11" s="222" t="s">
        <v>243</v>
      </c>
      <c r="Y11" s="222" t="s">
        <v>156</v>
      </c>
      <c r="Z11" s="212"/>
      <c r="AA11" s="212"/>
      <c r="AB11" s="212"/>
      <c r="AC11" s="212"/>
      <c r="AD11" s="212"/>
      <c r="AE11" s="212"/>
      <c r="AF11" s="212"/>
      <c r="AG11" s="212" t="s">
        <v>244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6">
        <v>4</v>
      </c>
      <c r="B12" s="257" t="s">
        <v>577</v>
      </c>
      <c r="C12" s="266" t="s">
        <v>578</v>
      </c>
      <c r="D12" s="258" t="s">
        <v>579</v>
      </c>
      <c r="E12" s="259">
        <v>18</v>
      </c>
      <c r="F12" s="260"/>
      <c r="G12" s="261">
        <f>ROUND(E12*F12,2)</f>
        <v>0</v>
      </c>
      <c r="H12" s="260"/>
      <c r="I12" s="261">
        <f>ROUND(E12*H12,2)</f>
        <v>0</v>
      </c>
      <c r="J12" s="260"/>
      <c r="K12" s="261">
        <f>ROUND(E12*J12,2)</f>
        <v>0</v>
      </c>
      <c r="L12" s="261">
        <v>15</v>
      </c>
      <c r="M12" s="261">
        <f>G12*(1+L12/100)</f>
        <v>0</v>
      </c>
      <c r="N12" s="259">
        <v>0</v>
      </c>
      <c r="O12" s="259">
        <f>ROUND(E12*N12,2)</f>
        <v>0</v>
      </c>
      <c r="P12" s="259">
        <v>0</v>
      </c>
      <c r="Q12" s="259">
        <f>ROUND(E12*P12,2)</f>
        <v>0</v>
      </c>
      <c r="R12" s="261"/>
      <c r="S12" s="261" t="s">
        <v>271</v>
      </c>
      <c r="T12" s="262" t="s">
        <v>154</v>
      </c>
      <c r="U12" s="222">
        <v>0</v>
      </c>
      <c r="V12" s="222">
        <f>ROUND(E12*U12,2)</f>
        <v>0</v>
      </c>
      <c r="W12" s="222"/>
      <c r="X12" s="222" t="s">
        <v>243</v>
      </c>
      <c r="Y12" s="222" t="s">
        <v>156</v>
      </c>
      <c r="Z12" s="212"/>
      <c r="AA12" s="212"/>
      <c r="AB12" s="212"/>
      <c r="AC12" s="212"/>
      <c r="AD12" s="212"/>
      <c r="AE12" s="212"/>
      <c r="AF12" s="212"/>
      <c r="AG12" s="212" t="s">
        <v>244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6">
        <v>5</v>
      </c>
      <c r="B13" s="257" t="s">
        <v>580</v>
      </c>
      <c r="C13" s="266" t="s">
        <v>581</v>
      </c>
      <c r="D13" s="258" t="s">
        <v>572</v>
      </c>
      <c r="E13" s="259">
        <v>1</v>
      </c>
      <c r="F13" s="260"/>
      <c r="G13" s="261">
        <f>ROUND(E13*F13,2)</f>
        <v>0</v>
      </c>
      <c r="H13" s="260"/>
      <c r="I13" s="261">
        <f>ROUND(E13*H13,2)</f>
        <v>0</v>
      </c>
      <c r="J13" s="260"/>
      <c r="K13" s="261">
        <f>ROUND(E13*J13,2)</f>
        <v>0</v>
      </c>
      <c r="L13" s="261">
        <v>15</v>
      </c>
      <c r="M13" s="261">
        <f>G13*(1+L13/100)</f>
        <v>0</v>
      </c>
      <c r="N13" s="259">
        <v>0</v>
      </c>
      <c r="O13" s="259">
        <f>ROUND(E13*N13,2)</f>
        <v>0</v>
      </c>
      <c r="P13" s="259">
        <v>0</v>
      </c>
      <c r="Q13" s="259">
        <f>ROUND(E13*P13,2)</f>
        <v>0</v>
      </c>
      <c r="R13" s="261"/>
      <c r="S13" s="261" t="s">
        <v>271</v>
      </c>
      <c r="T13" s="262" t="s">
        <v>154</v>
      </c>
      <c r="U13" s="222">
        <v>0</v>
      </c>
      <c r="V13" s="222">
        <f>ROUND(E13*U13,2)</f>
        <v>0</v>
      </c>
      <c r="W13" s="222"/>
      <c r="X13" s="222" t="s">
        <v>243</v>
      </c>
      <c r="Y13" s="222" t="s">
        <v>156</v>
      </c>
      <c r="Z13" s="212"/>
      <c r="AA13" s="212"/>
      <c r="AB13" s="212"/>
      <c r="AC13" s="212"/>
      <c r="AD13" s="212"/>
      <c r="AE13" s="212"/>
      <c r="AF13" s="212"/>
      <c r="AG13" s="212" t="s">
        <v>244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6">
        <v>6</v>
      </c>
      <c r="B14" s="257" t="s">
        <v>582</v>
      </c>
      <c r="C14" s="266" t="s">
        <v>583</v>
      </c>
      <c r="D14" s="258" t="s">
        <v>572</v>
      </c>
      <c r="E14" s="259">
        <v>1</v>
      </c>
      <c r="F14" s="260"/>
      <c r="G14" s="261">
        <f>ROUND(E14*F14,2)</f>
        <v>0</v>
      </c>
      <c r="H14" s="260"/>
      <c r="I14" s="261">
        <f>ROUND(E14*H14,2)</f>
        <v>0</v>
      </c>
      <c r="J14" s="260"/>
      <c r="K14" s="261">
        <f>ROUND(E14*J14,2)</f>
        <v>0</v>
      </c>
      <c r="L14" s="261">
        <v>15</v>
      </c>
      <c r="M14" s="261">
        <f>G14*(1+L14/100)</f>
        <v>0</v>
      </c>
      <c r="N14" s="259">
        <v>0</v>
      </c>
      <c r="O14" s="259">
        <f>ROUND(E14*N14,2)</f>
        <v>0</v>
      </c>
      <c r="P14" s="259">
        <v>0</v>
      </c>
      <c r="Q14" s="259">
        <f>ROUND(E14*P14,2)</f>
        <v>0</v>
      </c>
      <c r="R14" s="261"/>
      <c r="S14" s="261" t="s">
        <v>271</v>
      </c>
      <c r="T14" s="262" t="s">
        <v>154</v>
      </c>
      <c r="U14" s="222">
        <v>0</v>
      </c>
      <c r="V14" s="222">
        <f>ROUND(E14*U14,2)</f>
        <v>0</v>
      </c>
      <c r="W14" s="222"/>
      <c r="X14" s="222" t="s">
        <v>243</v>
      </c>
      <c r="Y14" s="222" t="s">
        <v>156</v>
      </c>
      <c r="Z14" s="212"/>
      <c r="AA14" s="212"/>
      <c r="AB14" s="212"/>
      <c r="AC14" s="212"/>
      <c r="AD14" s="212"/>
      <c r="AE14" s="212"/>
      <c r="AF14" s="212"/>
      <c r="AG14" s="212" t="s">
        <v>244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6">
        <v>7</v>
      </c>
      <c r="B15" s="257" t="s">
        <v>584</v>
      </c>
      <c r="C15" s="266" t="s">
        <v>585</v>
      </c>
      <c r="D15" s="258" t="s">
        <v>572</v>
      </c>
      <c r="E15" s="259">
        <v>1</v>
      </c>
      <c r="F15" s="260"/>
      <c r="G15" s="261">
        <f>ROUND(E15*F15,2)</f>
        <v>0</v>
      </c>
      <c r="H15" s="260"/>
      <c r="I15" s="261">
        <f>ROUND(E15*H15,2)</f>
        <v>0</v>
      </c>
      <c r="J15" s="260"/>
      <c r="K15" s="261">
        <f>ROUND(E15*J15,2)</f>
        <v>0</v>
      </c>
      <c r="L15" s="261">
        <v>15</v>
      </c>
      <c r="M15" s="261">
        <f>G15*(1+L15/100)</f>
        <v>0</v>
      </c>
      <c r="N15" s="259">
        <v>0</v>
      </c>
      <c r="O15" s="259">
        <f>ROUND(E15*N15,2)</f>
        <v>0</v>
      </c>
      <c r="P15" s="259">
        <v>0</v>
      </c>
      <c r="Q15" s="259">
        <f>ROUND(E15*P15,2)</f>
        <v>0</v>
      </c>
      <c r="R15" s="261"/>
      <c r="S15" s="261" t="s">
        <v>271</v>
      </c>
      <c r="T15" s="262" t="s">
        <v>154</v>
      </c>
      <c r="U15" s="222">
        <v>0</v>
      </c>
      <c r="V15" s="222">
        <f>ROUND(E15*U15,2)</f>
        <v>0</v>
      </c>
      <c r="W15" s="222"/>
      <c r="X15" s="222" t="s">
        <v>243</v>
      </c>
      <c r="Y15" s="222" t="s">
        <v>156</v>
      </c>
      <c r="Z15" s="212"/>
      <c r="AA15" s="212"/>
      <c r="AB15" s="212"/>
      <c r="AC15" s="212"/>
      <c r="AD15" s="212"/>
      <c r="AE15" s="212"/>
      <c r="AF15" s="212"/>
      <c r="AG15" s="212" t="s">
        <v>244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6">
        <v>8</v>
      </c>
      <c r="B16" s="257" t="s">
        <v>586</v>
      </c>
      <c r="C16" s="266" t="s">
        <v>587</v>
      </c>
      <c r="D16" s="258" t="s">
        <v>572</v>
      </c>
      <c r="E16" s="259">
        <v>1</v>
      </c>
      <c r="F16" s="260"/>
      <c r="G16" s="261">
        <f>ROUND(E16*F16,2)</f>
        <v>0</v>
      </c>
      <c r="H16" s="260"/>
      <c r="I16" s="261">
        <f>ROUND(E16*H16,2)</f>
        <v>0</v>
      </c>
      <c r="J16" s="260"/>
      <c r="K16" s="261">
        <f>ROUND(E16*J16,2)</f>
        <v>0</v>
      </c>
      <c r="L16" s="261">
        <v>15</v>
      </c>
      <c r="M16" s="261">
        <f>G16*(1+L16/100)</f>
        <v>0</v>
      </c>
      <c r="N16" s="259">
        <v>0</v>
      </c>
      <c r="O16" s="259">
        <f>ROUND(E16*N16,2)</f>
        <v>0</v>
      </c>
      <c r="P16" s="259">
        <v>0</v>
      </c>
      <c r="Q16" s="259">
        <f>ROUND(E16*P16,2)</f>
        <v>0</v>
      </c>
      <c r="R16" s="261"/>
      <c r="S16" s="261" t="s">
        <v>271</v>
      </c>
      <c r="T16" s="262" t="s">
        <v>154</v>
      </c>
      <c r="U16" s="222">
        <v>0</v>
      </c>
      <c r="V16" s="222">
        <f>ROUND(E16*U16,2)</f>
        <v>0</v>
      </c>
      <c r="W16" s="222"/>
      <c r="X16" s="222" t="s">
        <v>243</v>
      </c>
      <c r="Y16" s="222" t="s">
        <v>156</v>
      </c>
      <c r="Z16" s="212"/>
      <c r="AA16" s="212"/>
      <c r="AB16" s="212"/>
      <c r="AC16" s="212"/>
      <c r="AD16" s="212"/>
      <c r="AE16" s="212"/>
      <c r="AF16" s="212"/>
      <c r="AG16" s="212" t="s">
        <v>244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6">
        <v>9</v>
      </c>
      <c r="B17" s="257" t="s">
        <v>588</v>
      </c>
      <c r="C17" s="266" t="s">
        <v>589</v>
      </c>
      <c r="D17" s="258" t="s">
        <v>572</v>
      </c>
      <c r="E17" s="259">
        <v>1</v>
      </c>
      <c r="F17" s="260"/>
      <c r="G17" s="261">
        <f>ROUND(E17*F17,2)</f>
        <v>0</v>
      </c>
      <c r="H17" s="260"/>
      <c r="I17" s="261">
        <f>ROUND(E17*H17,2)</f>
        <v>0</v>
      </c>
      <c r="J17" s="260"/>
      <c r="K17" s="261">
        <f>ROUND(E17*J17,2)</f>
        <v>0</v>
      </c>
      <c r="L17" s="261">
        <v>15</v>
      </c>
      <c r="M17" s="261">
        <f>G17*(1+L17/100)</f>
        <v>0</v>
      </c>
      <c r="N17" s="259">
        <v>0</v>
      </c>
      <c r="O17" s="259">
        <f>ROUND(E17*N17,2)</f>
        <v>0</v>
      </c>
      <c r="P17" s="259">
        <v>0</v>
      </c>
      <c r="Q17" s="259">
        <f>ROUND(E17*P17,2)</f>
        <v>0</v>
      </c>
      <c r="R17" s="261"/>
      <c r="S17" s="261" t="s">
        <v>271</v>
      </c>
      <c r="T17" s="262" t="s">
        <v>154</v>
      </c>
      <c r="U17" s="222">
        <v>0</v>
      </c>
      <c r="V17" s="222">
        <f>ROUND(E17*U17,2)</f>
        <v>0</v>
      </c>
      <c r="W17" s="222"/>
      <c r="X17" s="222" t="s">
        <v>243</v>
      </c>
      <c r="Y17" s="222" t="s">
        <v>156</v>
      </c>
      <c r="Z17" s="212"/>
      <c r="AA17" s="212"/>
      <c r="AB17" s="212"/>
      <c r="AC17" s="212"/>
      <c r="AD17" s="212"/>
      <c r="AE17" s="212"/>
      <c r="AF17" s="212"/>
      <c r="AG17" s="212" t="s">
        <v>244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6">
        <v>10</v>
      </c>
      <c r="B18" s="257" t="s">
        <v>590</v>
      </c>
      <c r="C18" s="266" t="s">
        <v>591</v>
      </c>
      <c r="D18" s="258" t="s">
        <v>252</v>
      </c>
      <c r="E18" s="259">
        <v>1.8</v>
      </c>
      <c r="F18" s="260"/>
      <c r="G18" s="261">
        <f>ROUND(E18*F18,2)</f>
        <v>0</v>
      </c>
      <c r="H18" s="260"/>
      <c r="I18" s="261">
        <f>ROUND(E18*H18,2)</f>
        <v>0</v>
      </c>
      <c r="J18" s="260"/>
      <c r="K18" s="261">
        <f>ROUND(E18*J18,2)</f>
        <v>0</v>
      </c>
      <c r="L18" s="261">
        <v>15</v>
      </c>
      <c r="M18" s="261">
        <f>G18*(1+L18/100)</f>
        <v>0</v>
      </c>
      <c r="N18" s="259">
        <v>0</v>
      </c>
      <c r="O18" s="259">
        <f>ROUND(E18*N18,2)</f>
        <v>0</v>
      </c>
      <c r="P18" s="259">
        <v>0</v>
      </c>
      <c r="Q18" s="259">
        <f>ROUND(E18*P18,2)</f>
        <v>0</v>
      </c>
      <c r="R18" s="261"/>
      <c r="S18" s="261" t="s">
        <v>271</v>
      </c>
      <c r="T18" s="262" t="s">
        <v>154</v>
      </c>
      <c r="U18" s="222">
        <v>0</v>
      </c>
      <c r="V18" s="222">
        <f>ROUND(E18*U18,2)</f>
        <v>0</v>
      </c>
      <c r="W18" s="222"/>
      <c r="X18" s="222" t="s">
        <v>243</v>
      </c>
      <c r="Y18" s="222" t="s">
        <v>156</v>
      </c>
      <c r="Z18" s="212"/>
      <c r="AA18" s="212"/>
      <c r="AB18" s="212"/>
      <c r="AC18" s="212"/>
      <c r="AD18" s="212"/>
      <c r="AE18" s="212"/>
      <c r="AF18" s="212"/>
      <c r="AG18" s="212" t="s">
        <v>244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6">
        <v>11</v>
      </c>
      <c r="B19" s="257" t="s">
        <v>592</v>
      </c>
      <c r="C19" s="266" t="s">
        <v>593</v>
      </c>
      <c r="D19" s="258" t="s">
        <v>594</v>
      </c>
      <c r="E19" s="259">
        <v>1</v>
      </c>
      <c r="F19" s="260"/>
      <c r="G19" s="261">
        <f>ROUND(E19*F19,2)</f>
        <v>0</v>
      </c>
      <c r="H19" s="260"/>
      <c r="I19" s="261">
        <f>ROUND(E19*H19,2)</f>
        <v>0</v>
      </c>
      <c r="J19" s="260"/>
      <c r="K19" s="261">
        <f>ROUND(E19*J19,2)</f>
        <v>0</v>
      </c>
      <c r="L19" s="261">
        <v>15</v>
      </c>
      <c r="M19" s="261">
        <f>G19*(1+L19/100)</f>
        <v>0</v>
      </c>
      <c r="N19" s="259">
        <v>0</v>
      </c>
      <c r="O19" s="259">
        <f>ROUND(E19*N19,2)</f>
        <v>0</v>
      </c>
      <c r="P19" s="259">
        <v>0</v>
      </c>
      <c r="Q19" s="259">
        <f>ROUND(E19*P19,2)</f>
        <v>0</v>
      </c>
      <c r="R19" s="261"/>
      <c r="S19" s="261" t="s">
        <v>271</v>
      </c>
      <c r="T19" s="262" t="s">
        <v>154</v>
      </c>
      <c r="U19" s="222">
        <v>0</v>
      </c>
      <c r="V19" s="222">
        <f>ROUND(E19*U19,2)</f>
        <v>0</v>
      </c>
      <c r="W19" s="222"/>
      <c r="X19" s="222" t="s">
        <v>243</v>
      </c>
      <c r="Y19" s="222" t="s">
        <v>156</v>
      </c>
      <c r="Z19" s="212"/>
      <c r="AA19" s="212"/>
      <c r="AB19" s="212"/>
      <c r="AC19" s="212"/>
      <c r="AD19" s="212"/>
      <c r="AE19" s="212"/>
      <c r="AF19" s="212"/>
      <c r="AG19" s="212" t="s">
        <v>244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6">
        <v>12</v>
      </c>
      <c r="B20" s="257" t="s">
        <v>595</v>
      </c>
      <c r="C20" s="266" t="s">
        <v>596</v>
      </c>
      <c r="D20" s="258" t="s">
        <v>252</v>
      </c>
      <c r="E20" s="259">
        <v>4</v>
      </c>
      <c r="F20" s="260"/>
      <c r="G20" s="261">
        <f>ROUND(E20*F20,2)</f>
        <v>0</v>
      </c>
      <c r="H20" s="260"/>
      <c r="I20" s="261">
        <f>ROUND(E20*H20,2)</f>
        <v>0</v>
      </c>
      <c r="J20" s="260"/>
      <c r="K20" s="261">
        <f>ROUND(E20*J20,2)</f>
        <v>0</v>
      </c>
      <c r="L20" s="261">
        <v>15</v>
      </c>
      <c r="M20" s="261">
        <f>G20*(1+L20/100)</f>
        <v>0</v>
      </c>
      <c r="N20" s="259">
        <v>0</v>
      </c>
      <c r="O20" s="259">
        <f>ROUND(E20*N20,2)</f>
        <v>0</v>
      </c>
      <c r="P20" s="259">
        <v>0</v>
      </c>
      <c r="Q20" s="259">
        <f>ROUND(E20*P20,2)</f>
        <v>0</v>
      </c>
      <c r="R20" s="261"/>
      <c r="S20" s="261" t="s">
        <v>271</v>
      </c>
      <c r="T20" s="262" t="s">
        <v>154</v>
      </c>
      <c r="U20" s="222">
        <v>0</v>
      </c>
      <c r="V20" s="222">
        <f>ROUND(E20*U20,2)</f>
        <v>0</v>
      </c>
      <c r="W20" s="222"/>
      <c r="X20" s="222" t="s">
        <v>243</v>
      </c>
      <c r="Y20" s="222" t="s">
        <v>156</v>
      </c>
      <c r="Z20" s="212"/>
      <c r="AA20" s="212"/>
      <c r="AB20" s="212"/>
      <c r="AC20" s="212"/>
      <c r="AD20" s="212"/>
      <c r="AE20" s="212"/>
      <c r="AF20" s="212"/>
      <c r="AG20" s="212" t="s">
        <v>244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6">
        <v>13</v>
      </c>
      <c r="B21" s="257" t="s">
        <v>597</v>
      </c>
      <c r="C21" s="266" t="s">
        <v>598</v>
      </c>
      <c r="D21" s="258" t="s">
        <v>572</v>
      </c>
      <c r="E21" s="259">
        <v>1</v>
      </c>
      <c r="F21" s="260"/>
      <c r="G21" s="261">
        <f>ROUND(E21*F21,2)</f>
        <v>0</v>
      </c>
      <c r="H21" s="260"/>
      <c r="I21" s="261">
        <f>ROUND(E21*H21,2)</f>
        <v>0</v>
      </c>
      <c r="J21" s="260"/>
      <c r="K21" s="261">
        <f>ROUND(E21*J21,2)</f>
        <v>0</v>
      </c>
      <c r="L21" s="261">
        <v>15</v>
      </c>
      <c r="M21" s="261">
        <f>G21*(1+L21/100)</f>
        <v>0</v>
      </c>
      <c r="N21" s="259">
        <v>0</v>
      </c>
      <c r="O21" s="259">
        <f>ROUND(E21*N21,2)</f>
        <v>0</v>
      </c>
      <c r="P21" s="259">
        <v>0</v>
      </c>
      <c r="Q21" s="259">
        <f>ROUND(E21*P21,2)</f>
        <v>0</v>
      </c>
      <c r="R21" s="261"/>
      <c r="S21" s="261" t="s">
        <v>271</v>
      </c>
      <c r="T21" s="262" t="s">
        <v>154</v>
      </c>
      <c r="U21" s="222">
        <v>0</v>
      </c>
      <c r="V21" s="222">
        <f>ROUND(E21*U21,2)</f>
        <v>0</v>
      </c>
      <c r="W21" s="222"/>
      <c r="X21" s="222" t="s">
        <v>243</v>
      </c>
      <c r="Y21" s="222" t="s">
        <v>156</v>
      </c>
      <c r="Z21" s="212"/>
      <c r="AA21" s="212"/>
      <c r="AB21" s="212"/>
      <c r="AC21" s="212"/>
      <c r="AD21" s="212"/>
      <c r="AE21" s="212"/>
      <c r="AF21" s="212"/>
      <c r="AG21" s="212" t="s">
        <v>244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6">
        <v>14</v>
      </c>
      <c r="B22" s="257" t="s">
        <v>599</v>
      </c>
      <c r="C22" s="266" t="s">
        <v>600</v>
      </c>
      <c r="D22" s="258" t="s">
        <v>252</v>
      </c>
      <c r="E22" s="259">
        <v>1.8</v>
      </c>
      <c r="F22" s="260"/>
      <c r="G22" s="261">
        <f>ROUND(E22*F22,2)</f>
        <v>0</v>
      </c>
      <c r="H22" s="260"/>
      <c r="I22" s="261">
        <f>ROUND(E22*H22,2)</f>
        <v>0</v>
      </c>
      <c r="J22" s="260"/>
      <c r="K22" s="261">
        <f>ROUND(E22*J22,2)</f>
        <v>0</v>
      </c>
      <c r="L22" s="261">
        <v>15</v>
      </c>
      <c r="M22" s="261">
        <f>G22*(1+L22/100)</f>
        <v>0</v>
      </c>
      <c r="N22" s="259">
        <v>0</v>
      </c>
      <c r="O22" s="259">
        <f>ROUND(E22*N22,2)</f>
        <v>0</v>
      </c>
      <c r="P22" s="259">
        <v>0</v>
      </c>
      <c r="Q22" s="259">
        <f>ROUND(E22*P22,2)</f>
        <v>0</v>
      </c>
      <c r="R22" s="261"/>
      <c r="S22" s="261" t="s">
        <v>271</v>
      </c>
      <c r="T22" s="262" t="s">
        <v>154</v>
      </c>
      <c r="U22" s="222">
        <v>0</v>
      </c>
      <c r="V22" s="222">
        <f>ROUND(E22*U22,2)</f>
        <v>0</v>
      </c>
      <c r="W22" s="222"/>
      <c r="X22" s="222" t="s">
        <v>243</v>
      </c>
      <c r="Y22" s="222" t="s">
        <v>156</v>
      </c>
      <c r="Z22" s="212"/>
      <c r="AA22" s="212"/>
      <c r="AB22" s="212"/>
      <c r="AC22" s="212"/>
      <c r="AD22" s="212"/>
      <c r="AE22" s="212"/>
      <c r="AF22" s="212"/>
      <c r="AG22" s="212" t="s">
        <v>244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6">
        <v>15</v>
      </c>
      <c r="B23" s="257" t="s">
        <v>601</v>
      </c>
      <c r="C23" s="266" t="s">
        <v>602</v>
      </c>
      <c r="D23" s="258" t="s">
        <v>252</v>
      </c>
      <c r="E23" s="259">
        <v>4</v>
      </c>
      <c r="F23" s="260"/>
      <c r="G23" s="261">
        <f>ROUND(E23*F23,2)</f>
        <v>0</v>
      </c>
      <c r="H23" s="260"/>
      <c r="I23" s="261">
        <f>ROUND(E23*H23,2)</f>
        <v>0</v>
      </c>
      <c r="J23" s="260"/>
      <c r="K23" s="261">
        <f>ROUND(E23*J23,2)</f>
        <v>0</v>
      </c>
      <c r="L23" s="261">
        <v>15</v>
      </c>
      <c r="M23" s="261">
        <f>G23*(1+L23/100)</f>
        <v>0</v>
      </c>
      <c r="N23" s="259">
        <v>0</v>
      </c>
      <c r="O23" s="259">
        <f>ROUND(E23*N23,2)</f>
        <v>0</v>
      </c>
      <c r="P23" s="259">
        <v>0</v>
      </c>
      <c r="Q23" s="259">
        <f>ROUND(E23*P23,2)</f>
        <v>0</v>
      </c>
      <c r="R23" s="261"/>
      <c r="S23" s="261" t="s">
        <v>271</v>
      </c>
      <c r="T23" s="262" t="s">
        <v>154</v>
      </c>
      <c r="U23" s="222">
        <v>0</v>
      </c>
      <c r="V23" s="222">
        <f>ROUND(E23*U23,2)</f>
        <v>0</v>
      </c>
      <c r="W23" s="222"/>
      <c r="X23" s="222" t="s">
        <v>243</v>
      </c>
      <c r="Y23" s="222" t="s">
        <v>156</v>
      </c>
      <c r="Z23" s="212"/>
      <c r="AA23" s="212"/>
      <c r="AB23" s="212"/>
      <c r="AC23" s="212"/>
      <c r="AD23" s="212"/>
      <c r="AE23" s="212"/>
      <c r="AF23" s="212"/>
      <c r="AG23" s="212" t="s">
        <v>244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7" t="s">
        <v>148</v>
      </c>
      <c r="B24" s="228" t="s">
        <v>111</v>
      </c>
      <c r="C24" s="244" t="s">
        <v>112</v>
      </c>
      <c r="D24" s="229"/>
      <c r="E24" s="230"/>
      <c r="F24" s="231"/>
      <c r="G24" s="231">
        <f>SUMIF(AG25:AG35,"&lt;&gt;NOR",G25:G35)</f>
        <v>0</v>
      </c>
      <c r="H24" s="231"/>
      <c r="I24" s="231">
        <f>SUM(I25:I35)</f>
        <v>0</v>
      </c>
      <c r="J24" s="231"/>
      <c r="K24" s="231">
        <f>SUM(K25:K35)</f>
        <v>0</v>
      </c>
      <c r="L24" s="231"/>
      <c r="M24" s="231">
        <f>SUM(M25:M35)</f>
        <v>0</v>
      </c>
      <c r="N24" s="230"/>
      <c r="O24" s="230">
        <f>SUM(O25:O35)</f>
        <v>0</v>
      </c>
      <c r="P24" s="230"/>
      <c r="Q24" s="230">
        <f>SUM(Q25:Q35)</f>
        <v>0</v>
      </c>
      <c r="R24" s="231"/>
      <c r="S24" s="231"/>
      <c r="T24" s="232"/>
      <c r="U24" s="226"/>
      <c r="V24" s="226">
        <f>SUM(V25:V35)</f>
        <v>0</v>
      </c>
      <c r="W24" s="226"/>
      <c r="X24" s="226"/>
      <c r="Y24" s="226"/>
      <c r="AG24" t="s">
        <v>149</v>
      </c>
    </row>
    <row r="25" spans="1:60" outlineLevel="1" x14ac:dyDescent="0.2">
      <c r="A25" s="256">
        <v>16</v>
      </c>
      <c r="B25" s="257" t="s">
        <v>603</v>
      </c>
      <c r="C25" s="266" t="s">
        <v>604</v>
      </c>
      <c r="D25" s="258" t="s">
        <v>572</v>
      </c>
      <c r="E25" s="259">
        <v>1</v>
      </c>
      <c r="F25" s="260"/>
      <c r="G25" s="261">
        <f>ROUND(E25*F25,2)</f>
        <v>0</v>
      </c>
      <c r="H25" s="260"/>
      <c r="I25" s="261">
        <f>ROUND(E25*H25,2)</f>
        <v>0</v>
      </c>
      <c r="J25" s="260"/>
      <c r="K25" s="261">
        <f>ROUND(E25*J25,2)</f>
        <v>0</v>
      </c>
      <c r="L25" s="261">
        <v>15</v>
      </c>
      <c r="M25" s="261">
        <f>G25*(1+L25/100)</f>
        <v>0</v>
      </c>
      <c r="N25" s="259">
        <v>0</v>
      </c>
      <c r="O25" s="259">
        <f>ROUND(E25*N25,2)</f>
        <v>0</v>
      </c>
      <c r="P25" s="259">
        <v>0</v>
      </c>
      <c r="Q25" s="259">
        <f>ROUND(E25*P25,2)</f>
        <v>0</v>
      </c>
      <c r="R25" s="261"/>
      <c r="S25" s="261" t="s">
        <v>271</v>
      </c>
      <c r="T25" s="262" t="s">
        <v>154</v>
      </c>
      <c r="U25" s="222">
        <v>0</v>
      </c>
      <c r="V25" s="222">
        <f>ROUND(E25*U25,2)</f>
        <v>0</v>
      </c>
      <c r="W25" s="222"/>
      <c r="X25" s="222" t="s">
        <v>189</v>
      </c>
      <c r="Y25" s="222" t="s">
        <v>156</v>
      </c>
      <c r="Z25" s="212"/>
      <c r="AA25" s="212"/>
      <c r="AB25" s="212"/>
      <c r="AC25" s="212"/>
      <c r="AD25" s="212"/>
      <c r="AE25" s="212"/>
      <c r="AF25" s="212"/>
      <c r="AG25" s="212" t="s">
        <v>605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6">
        <v>17</v>
      </c>
      <c r="B26" s="257" t="s">
        <v>606</v>
      </c>
      <c r="C26" s="266" t="s">
        <v>607</v>
      </c>
      <c r="D26" s="258" t="s">
        <v>579</v>
      </c>
      <c r="E26" s="259">
        <v>18</v>
      </c>
      <c r="F26" s="260"/>
      <c r="G26" s="261">
        <f>ROUND(E26*F26,2)</f>
        <v>0</v>
      </c>
      <c r="H26" s="260"/>
      <c r="I26" s="261">
        <f>ROUND(E26*H26,2)</f>
        <v>0</v>
      </c>
      <c r="J26" s="260"/>
      <c r="K26" s="261">
        <f>ROUND(E26*J26,2)</f>
        <v>0</v>
      </c>
      <c r="L26" s="261">
        <v>15</v>
      </c>
      <c r="M26" s="261">
        <f>G26*(1+L26/100)</f>
        <v>0</v>
      </c>
      <c r="N26" s="259">
        <v>0</v>
      </c>
      <c r="O26" s="259">
        <f>ROUND(E26*N26,2)</f>
        <v>0</v>
      </c>
      <c r="P26" s="259">
        <v>0</v>
      </c>
      <c r="Q26" s="259">
        <f>ROUND(E26*P26,2)</f>
        <v>0</v>
      </c>
      <c r="R26" s="261"/>
      <c r="S26" s="261" t="s">
        <v>271</v>
      </c>
      <c r="T26" s="262" t="s">
        <v>154</v>
      </c>
      <c r="U26" s="222">
        <v>0</v>
      </c>
      <c r="V26" s="222">
        <f>ROUND(E26*U26,2)</f>
        <v>0</v>
      </c>
      <c r="W26" s="222"/>
      <c r="X26" s="222" t="s">
        <v>189</v>
      </c>
      <c r="Y26" s="222" t="s">
        <v>156</v>
      </c>
      <c r="Z26" s="212"/>
      <c r="AA26" s="212"/>
      <c r="AB26" s="212"/>
      <c r="AC26" s="212"/>
      <c r="AD26" s="212"/>
      <c r="AE26" s="212"/>
      <c r="AF26" s="212"/>
      <c r="AG26" s="212" t="s">
        <v>605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6">
        <v>18</v>
      </c>
      <c r="B27" s="257" t="s">
        <v>608</v>
      </c>
      <c r="C27" s="266" t="s">
        <v>609</v>
      </c>
      <c r="D27" s="258" t="s">
        <v>572</v>
      </c>
      <c r="E27" s="259">
        <v>1</v>
      </c>
      <c r="F27" s="260"/>
      <c r="G27" s="261">
        <f>ROUND(E27*F27,2)</f>
        <v>0</v>
      </c>
      <c r="H27" s="260"/>
      <c r="I27" s="261">
        <f>ROUND(E27*H27,2)</f>
        <v>0</v>
      </c>
      <c r="J27" s="260"/>
      <c r="K27" s="261">
        <f>ROUND(E27*J27,2)</f>
        <v>0</v>
      </c>
      <c r="L27" s="261">
        <v>15</v>
      </c>
      <c r="M27" s="261">
        <f>G27*(1+L27/100)</f>
        <v>0</v>
      </c>
      <c r="N27" s="259">
        <v>0</v>
      </c>
      <c r="O27" s="259">
        <f>ROUND(E27*N27,2)</f>
        <v>0</v>
      </c>
      <c r="P27" s="259">
        <v>0</v>
      </c>
      <c r="Q27" s="259">
        <f>ROUND(E27*P27,2)</f>
        <v>0</v>
      </c>
      <c r="R27" s="261"/>
      <c r="S27" s="261" t="s">
        <v>271</v>
      </c>
      <c r="T27" s="262" t="s">
        <v>154</v>
      </c>
      <c r="U27" s="222">
        <v>0</v>
      </c>
      <c r="V27" s="222">
        <f>ROUND(E27*U27,2)</f>
        <v>0</v>
      </c>
      <c r="W27" s="222"/>
      <c r="X27" s="222" t="s">
        <v>189</v>
      </c>
      <c r="Y27" s="222" t="s">
        <v>156</v>
      </c>
      <c r="Z27" s="212"/>
      <c r="AA27" s="212"/>
      <c r="AB27" s="212"/>
      <c r="AC27" s="212"/>
      <c r="AD27" s="212"/>
      <c r="AE27" s="212"/>
      <c r="AF27" s="212"/>
      <c r="AG27" s="212" t="s">
        <v>605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6">
        <v>19</v>
      </c>
      <c r="B28" s="257" t="s">
        <v>610</v>
      </c>
      <c r="C28" s="266" t="s">
        <v>611</v>
      </c>
      <c r="D28" s="258" t="s">
        <v>572</v>
      </c>
      <c r="E28" s="259">
        <v>1</v>
      </c>
      <c r="F28" s="260"/>
      <c r="G28" s="261">
        <f>ROUND(E28*F28,2)</f>
        <v>0</v>
      </c>
      <c r="H28" s="260"/>
      <c r="I28" s="261">
        <f>ROUND(E28*H28,2)</f>
        <v>0</v>
      </c>
      <c r="J28" s="260"/>
      <c r="K28" s="261">
        <f>ROUND(E28*J28,2)</f>
        <v>0</v>
      </c>
      <c r="L28" s="261">
        <v>15</v>
      </c>
      <c r="M28" s="261">
        <f>G28*(1+L28/100)</f>
        <v>0</v>
      </c>
      <c r="N28" s="259">
        <v>0</v>
      </c>
      <c r="O28" s="259">
        <f>ROUND(E28*N28,2)</f>
        <v>0</v>
      </c>
      <c r="P28" s="259">
        <v>0</v>
      </c>
      <c r="Q28" s="259">
        <f>ROUND(E28*P28,2)</f>
        <v>0</v>
      </c>
      <c r="R28" s="261"/>
      <c r="S28" s="261" t="s">
        <v>271</v>
      </c>
      <c r="T28" s="262" t="s">
        <v>154</v>
      </c>
      <c r="U28" s="222">
        <v>0</v>
      </c>
      <c r="V28" s="222">
        <f>ROUND(E28*U28,2)</f>
        <v>0</v>
      </c>
      <c r="W28" s="222"/>
      <c r="X28" s="222" t="s">
        <v>189</v>
      </c>
      <c r="Y28" s="222" t="s">
        <v>156</v>
      </c>
      <c r="Z28" s="212"/>
      <c r="AA28" s="212"/>
      <c r="AB28" s="212"/>
      <c r="AC28" s="212"/>
      <c r="AD28" s="212"/>
      <c r="AE28" s="212"/>
      <c r="AF28" s="212"/>
      <c r="AG28" s="212" t="s">
        <v>605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6">
        <v>20</v>
      </c>
      <c r="B29" s="257" t="s">
        <v>612</v>
      </c>
      <c r="C29" s="266" t="s">
        <v>613</v>
      </c>
      <c r="D29" s="258" t="s">
        <v>579</v>
      </c>
      <c r="E29" s="259">
        <v>18</v>
      </c>
      <c r="F29" s="260"/>
      <c r="G29" s="261">
        <f>ROUND(E29*F29,2)</f>
        <v>0</v>
      </c>
      <c r="H29" s="260"/>
      <c r="I29" s="261">
        <f>ROUND(E29*H29,2)</f>
        <v>0</v>
      </c>
      <c r="J29" s="260"/>
      <c r="K29" s="261">
        <f>ROUND(E29*J29,2)</f>
        <v>0</v>
      </c>
      <c r="L29" s="261">
        <v>15</v>
      </c>
      <c r="M29" s="261">
        <f>G29*(1+L29/100)</f>
        <v>0</v>
      </c>
      <c r="N29" s="259">
        <v>0</v>
      </c>
      <c r="O29" s="259">
        <f>ROUND(E29*N29,2)</f>
        <v>0</v>
      </c>
      <c r="P29" s="259">
        <v>0</v>
      </c>
      <c r="Q29" s="259">
        <f>ROUND(E29*P29,2)</f>
        <v>0</v>
      </c>
      <c r="R29" s="261"/>
      <c r="S29" s="261" t="s">
        <v>271</v>
      </c>
      <c r="T29" s="262" t="s">
        <v>154</v>
      </c>
      <c r="U29" s="222">
        <v>0</v>
      </c>
      <c r="V29" s="222">
        <f>ROUND(E29*U29,2)</f>
        <v>0</v>
      </c>
      <c r="W29" s="222"/>
      <c r="X29" s="222" t="s">
        <v>189</v>
      </c>
      <c r="Y29" s="222" t="s">
        <v>156</v>
      </c>
      <c r="Z29" s="212"/>
      <c r="AA29" s="212"/>
      <c r="AB29" s="212"/>
      <c r="AC29" s="212"/>
      <c r="AD29" s="212"/>
      <c r="AE29" s="212"/>
      <c r="AF29" s="212"/>
      <c r="AG29" s="212" t="s">
        <v>605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6">
        <v>21</v>
      </c>
      <c r="B30" s="257" t="s">
        <v>614</v>
      </c>
      <c r="C30" s="266" t="s">
        <v>615</v>
      </c>
      <c r="D30" s="258" t="s">
        <v>572</v>
      </c>
      <c r="E30" s="259">
        <v>3</v>
      </c>
      <c r="F30" s="260"/>
      <c r="G30" s="261">
        <f>ROUND(E30*F30,2)</f>
        <v>0</v>
      </c>
      <c r="H30" s="260"/>
      <c r="I30" s="261">
        <f>ROUND(E30*H30,2)</f>
        <v>0</v>
      </c>
      <c r="J30" s="260"/>
      <c r="K30" s="261">
        <f>ROUND(E30*J30,2)</f>
        <v>0</v>
      </c>
      <c r="L30" s="261">
        <v>15</v>
      </c>
      <c r="M30" s="261">
        <f>G30*(1+L30/100)</f>
        <v>0</v>
      </c>
      <c r="N30" s="259">
        <v>0</v>
      </c>
      <c r="O30" s="259">
        <f>ROUND(E30*N30,2)</f>
        <v>0</v>
      </c>
      <c r="P30" s="259">
        <v>0</v>
      </c>
      <c r="Q30" s="259">
        <f>ROUND(E30*P30,2)</f>
        <v>0</v>
      </c>
      <c r="R30" s="261"/>
      <c r="S30" s="261" t="s">
        <v>271</v>
      </c>
      <c r="T30" s="262" t="s">
        <v>154</v>
      </c>
      <c r="U30" s="222">
        <v>0</v>
      </c>
      <c r="V30" s="222">
        <f>ROUND(E30*U30,2)</f>
        <v>0</v>
      </c>
      <c r="W30" s="222"/>
      <c r="X30" s="222" t="s">
        <v>189</v>
      </c>
      <c r="Y30" s="222" t="s">
        <v>156</v>
      </c>
      <c r="Z30" s="212"/>
      <c r="AA30" s="212"/>
      <c r="AB30" s="212"/>
      <c r="AC30" s="212"/>
      <c r="AD30" s="212"/>
      <c r="AE30" s="212"/>
      <c r="AF30" s="212"/>
      <c r="AG30" s="212" t="s">
        <v>605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6">
        <v>22</v>
      </c>
      <c r="B31" s="257" t="s">
        <v>616</v>
      </c>
      <c r="C31" s="266" t="s">
        <v>617</v>
      </c>
      <c r="D31" s="258" t="s">
        <v>572</v>
      </c>
      <c r="E31" s="259">
        <v>22</v>
      </c>
      <c r="F31" s="260"/>
      <c r="G31" s="261">
        <f>ROUND(E31*F31,2)</f>
        <v>0</v>
      </c>
      <c r="H31" s="260"/>
      <c r="I31" s="261">
        <f>ROUND(E31*H31,2)</f>
        <v>0</v>
      </c>
      <c r="J31" s="260"/>
      <c r="K31" s="261">
        <f>ROUND(E31*J31,2)</f>
        <v>0</v>
      </c>
      <c r="L31" s="261">
        <v>15</v>
      </c>
      <c r="M31" s="261">
        <f>G31*(1+L31/100)</f>
        <v>0</v>
      </c>
      <c r="N31" s="259">
        <v>0</v>
      </c>
      <c r="O31" s="259">
        <f>ROUND(E31*N31,2)</f>
        <v>0</v>
      </c>
      <c r="P31" s="259">
        <v>0</v>
      </c>
      <c r="Q31" s="259">
        <f>ROUND(E31*P31,2)</f>
        <v>0</v>
      </c>
      <c r="R31" s="261"/>
      <c r="S31" s="261" t="s">
        <v>271</v>
      </c>
      <c r="T31" s="262" t="s">
        <v>154</v>
      </c>
      <c r="U31" s="222">
        <v>0</v>
      </c>
      <c r="V31" s="222">
        <f>ROUND(E31*U31,2)</f>
        <v>0</v>
      </c>
      <c r="W31" s="222"/>
      <c r="X31" s="222" t="s">
        <v>189</v>
      </c>
      <c r="Y31" s="222" t="s">
        <v>156</v>
      </c>
      <c r="Z31" s="212"/>
      <c r="AA31" s="212"/>
      <c r="AB31" s="212"/>
      <c r="AC31" s="212"/>
      <c r="AD31" s="212"/>
      <c r="AE31" s="212"/>
      <c r="AF31" s="212"/>
      <c r="AG31" s="212" t="s">
        <v>605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6">
        <v>23</v>
      </c>
      <c r="B32" s="257" t="s">
        <v>618</v>
      </c>
      <c r="C32" s="266" t="s">
        <v>619</v>
      </c>
      <c r="D32" s="258" t="s">
        <v>252</v>
      </c>
      <c r="E32" s="259">
        <v>4</v>
      </c>
      <c r="F32" s="260"/>
      <c r="G32" s="261">
        <f>ROUND(E32*F32,2)</f>
        <v>0</v>
      </c>
      <c r="H32" s="260"/>
      <c r="I32" s="261">
        <f>ROUND(E32*H32,2)</f>
        <v>0</v>
      </c>
      <c r="J32" s="260"/>
      <c r="K32" s="261">
        <f>ROUND(E32*J32,2)</f>
        <v>0</v>
      </c>
      <c r="L32" s="261">
        <v>15</v>
      </c>
      <c r="M32" s="261">
        <f>G32*(1+L32/100)</f>
        <v>0</v>
      </c>
      <c r="N32" s="259">
        <v>0</v>
      </c>
      <c r="O32" s="259">
        <f>ROUND(E32*N32,2)</f>
        <v>0</v>
      </c>
      <c r="P32" s="259">
        <v>0</v>
      </c>
      <c r="Q32" s="259">
        <f>ROUND(E32*P32,2)</f>
        <v>0</v>
      </c>
      <c r="R32" s="261"/>
      <c r="S32" s="261" t="s">
        <v>271</v>
      </c>
      <c r="T32" s="262" t="s">
        <v>154</v>
      </c>
      <c r="U32" s="222">
        <v>0</v>
      </c>
      <c r="V32" s="222">
        <f>ROUND(E32*U32,2)</f>
        <v>0</v>
      </c>
      <c r="W32" s="222"/>
      <c r="X32" s="222" t="s">
        <v>189</v>
      </c>
      <c r="Y32" s="222" t="s">
        <v>156</v>
      </c>
      <c r="Z32" s="212"/>
      <c r="AA32" s="212"/>
      <c r="AB32" s="212"/>
      <c r="AC32" s="212"/>
      <c r="AD32" s="212"/>
      <c r="AE32" s="212"/>
      <c r="AF32" s="212"/>
      <c r="AG32" s="212" t="s">
        <v>605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6">
        <v>24</v>
      </c>
      <c r="B33" s="257" t="s">
        <v>620</v>
      </c>
      <c r="C33" s="266" t="s">
        <v>621</v>
      </c>
      <c r="D33" s="258" t="s">
        <v>572</v>
      </c>
      <c r="E33" s="259">
        <v>1</v>
      </c>
      <c r="F33" s="260"/>
      <c r="G33" s="261">
        <f>ROUND(E33*F33,2)</f>
        <v>0</v>
      </c>
      <c r="H33" s="260"/>
      <c r="I33" s="261">
        <f>ROUND(E33*H33,2)</f>
        <v>0</v>
      </c>
      <c r="J33" s="260"/>
      <c r="K33" s="261">
        <f>ROUND(E33*J33,2)</f>
        <v>0</v>
      </c>
      <c r="L33" s="261">
        <v>15</v>
      </c>
      <c r="M33" s="261">
        <f>G33*(1+L33/100)</f>
        <v>0</v>
      </c>
      <c r="N33" s="259">
        <v>0</v>
      </c>
      <c r="O33" s="259">
        <f>ROUND(E33*N33,2)</f>
        <v>0</v>
      </c>
      <c r="P33" s="259">
        <v>0</v>
      </c>
      <c r="Q33" s="259">
        <f>ROUND(E33*P33,2)</f>
        <v>0</v>
      </c>
      <c r="R33" s="261"/>
      <c r="S33" s="261" t="s">
        <v>271</v>
      </c>
      <c r="T33" s="262" t="s">
        <v>154</v>
      </c>
      <c r="U33" s="222">
        <v>0</v>
      </c>
      <c r="V33" s="222">
        <f>ROUND(E33*U33,2)</f>
        <v>0</v>
      </c>
      <c r="W33" s="222"/>
      <c r="X33" s="222" t="s">
        <v>189</v>
      </c>
      <c r="Y33" s="222" t="s">
        <v>156</v>
      </c>
      <c r="Z33" s="212"/>
      <c r="AA33" s="212"/>
      <c r="AB33" s="212"/>
      <c r="AC33" s="212"/>
      <c r="AD33" s="212"/>
      <c r="AE33" s="212"/>
      <c r="AF33" s="212"/>
      <c r="AG33" s="212" t="s">
        <v>605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6">
        <v>25</v>
      </c>
      <c r="B34" s="257" t="s">
        <v>622</v>
      </c>
      <c r="C34" s="266" t="s">
        <v>623</v>
      </c>
      <c r="D34" s="258" t="s">
        <v>391</v>
      </c>
      <c r="E34" s="259">
        <v>1</v>
      </c>
      <c r="F34" s="260"/>
      <c r="G34" s="261">
        <f>ROUND(E34*F34,2)</f>
        <v>0</v>
      </c>
      <c r="H34" s="260"/>
      <c r="I34" s="261">
        <f>ROUND(E34*H34,2)</f>
        <v>0</v>
      </c>
      <c r="J34" s="260"/>
      <c r="K34" s="261">
        <f>ROUND(E34*J34,2)</f>
        <v>0</v>
      </c>
      <c r="L34" s="261">
        <v>15</v>
      </c>
      <c r="M34" s="261">
        <f>G34*(1+L34/100)</f>
        <v>0</v>
      </c>
      <c r="N34" s="259">
        <v>0</v>
      </c>
      <c r="O34" s="259">
        <f>ROUND(E34*N34,2)</f>
        <v>0</v>
      </c>
      <c r="P34" s="259">
        <v>0</v>
      </c>
      <c r="Q34" s="259">
        <f>ROUND(E34*P34,2)</f>
        <v>0</v>
      </c>
      <c r="R34" s="261"/>
      <c r="S34" s="261" t="s">
        <v>271</v>
      </c>
      <c r="T34" s="262" t="s">
        <v>154</v>
      </c>
      <c r="U34" s="222">
        <v>0</v>
      </c>
      <c r="V34" s="222">
        <f>ROUND(E34*U34,2)</f>
        <v>0</v>
      </c>
      <c r="W34" s="222"/>
      <c r="X34" s="222" t="s">
        <v>189</v>
      </c>
      <c r="Y34" s="222" t="s">
        <v>156</v>
      </c>
      <c r="Z34" s="212"/>
      <c r="AA34" s="212"/>
      <c r="AB34" s="212"/>
      <c r="AC34" s="212"/>
      <c r="AD34" s="212"/>
      <c r="AE34" s="212"/>
      <c r="AF34" s="212"/>
      <c r="AG34" s="212" t="s">
        <v>605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6">
        <v>26</v>
      </c>
      <c r="B35" s="257" t="s">
        <v>624</v>
      </c>
      <c r="C35" s="266" t="s">
        <v>625</v>
      </c>
      <c r="D35" s="258" t="s">
        <v>391</v>
      </c>
      <c r="E35" s="259">
        <v>1</v>
      </c>
      <c r="F35" s="260"/>
      <c r="G35" s="261">
        <f>ROUND(E35*F35,2)</f>
        <v>0</v>
      </c>
      <c r="H35" s="260"/>
      <c r="I35" s="261">
        <f>ROUND(E35*H35,2)</f>
        <v>0</v>
      </c>
      <c r="J35" s="260"/>
      <c r="K35" s="261">
        <f>ROUND(E35*J35,2)</f>
        <v>0</v>
      </c>
      <c r="L35" s="261">
        <v>15</v>
      </c>
      <c r="M35" s="261">
        <f>G35*(1+L35/100)</f>
        <v>0</v>
      </c>
      <c r="N35" s="259">
        <v>0</v>
      </c>
      <c r="O35" s="259">
        <f>ROUND(E35*N35,2)</f>
        <v>0</v>
      </c>
      <c r="P35" s="259">
        <v>0</v>
      </c>
      <c r="Q35" s="259">
        <f>ROUND(E35*P35,2)</f>
        <v>0</v>
      </c>
      <c r="R35" s="261"/>
      <c r="S35" s="261" t="s">
        <v>271</v>
      </c>
      <c r="T35" s="262" t="s">
        <v>154</v>
      </c>
      <c r="U35" s="222">
        <v>0</v>
      </c>
      <c r="V35" s="222">
        <f>ROUND(E35*U35,2)</f>
        <v>0</v>
      </c>
      <c r="W35" s="222"/>
      <c r="X35" s="222" t="s">
        <v>189</v>
      </c>
      <c r="Y35" s="222" t="s">
        <v>156</v>
      </c>
      <c r="Z35" s="212"/>
      <c r="AA35" s="212"/>
      <c r="AB35" s="212"/>
      <c r="AC35" s="212"/>
      <c r="AD35" s="212"/>
      <c r="AE35" s="212"/>
      <c r="AF35" s="212"/>
      <c r="AG35" s="212" t="s">
        <v>605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27" t="s">
        <v>148</v>
      </c>
      <c r="B36" s="228" t="s">
        <v>113</v>
      </c>
      <c r="C36" s="244" t="s">
        <v>114</v>
      </c>
      <c r="D36" s="229"/>
      <c r="E36" s="230"/>
      <c r="F36" s="231"/>
      <c r="G36" s="231">
        <f>SUMIF(AG37:AG39,"&lt;&gt;NOR",G37:G39)</f>
        <v>0</v>
      </c>
      <c r="H36" s="231"/>
      <c r="I36" s="231">
        <f>SUM(I37:I39)</f>
        <v>0</v>
      </c>
      <c r="J36" s="231"/>
      <c r="K36" s="231">
        <f>SUM(K37:K39)</f>
        <v>0</v>
      </c>
      <c r="L36" s="231"/>
      <c r="M36" s="231">
        <f>SUM(M37:M39)</f>
        <v>0</v>
      </c>
      <c r="N36" s="230"/>
      <c r="O36" s="230">
        <f>SUM(O37:O39)</f>
        <v>0</v>
      </c>
      <c r="P36" s="230"/>
      <c r="Q36" s="230">
        <f>SUM(Q37:Q39)</f>
        <v>0</v>
      </c>
      <c r="R36" s="231"/>
      <c r="S36" s="231"/>
      <c r="T36" s="232"/>
      <c r="U36" s="226"/>
      <c r="V36" s="226">
        <f>SUM(V37:V39)</f>
        <v>0</v>
      </c>
      <c r="W36" s="226"/>
      <c r="X36" s="226"/>
      <c r="Y36" s="226"/>
      <c r="AG36" t="s">
        <v>149</v>
      </c>
    </row>
    <row r="37" spans="1:60" outlineLevel="1" x14ac:dyDescent="0.2">
      <c r="A37" s="256">
        <v>27</v>
      </c>
      <c r="B37" s="257" t="s">
        <v>626</v>
      </c>
      <c r="C37" s="266" t="s">
        <v>627</v>
      </c>
      <c r="D37" s="258" t="s">
        <v>391</v>
      </c>
      <c r="E37" s="259">
        <v>1</v>
      </c>
      <c r="F37" s="260"/>
      <c r="G37" s="261">
        <f>ROUND(E37*F37,2)</f>
        <v>0</v>
      </c>
      <c r="H37" s="260"/>
      <c r="I37" s="261">
        <f>ROUND(E37*H37,2)</f>
        <v>0</v>
      </c>
      <c r="J37" s="260"/>
      <c r="K37" s="261">
        <f>ROUND(E37*J37,2)</f>
        <v>0</v>
      </c>
      <c r="L37" s="261">
        <v>15</v>
      </c>
      <c r="M37" s="261">
        <f>G37*(1+L37/100)</f>
        <v>0</v>
      </c>
      <c r="N37" s="259">
        <v>0</v>
      </c>
      <c r="O37" s="259">
        <f>ROUND(E37*N37,2)</f>
        <v>0</v>
      </c>
      <c r="P37" s="259">
        <v>0</v>
      </c>
      <c r="Q37" s="259">
        <f>ROUND(E37*P37,2)</f>
        <v>0</v>
      </c>
      <c r="R37" s="261"/>
      <c r="S37" s="261" t="s">
        <v>271</v>
      </c>
      <c r="T37" s="262" t="s">
        <v>154</v>
      </c>
      <c r="U37" s="222">
        <v>0</v>
      </c>
      <c r="V37" s="222">
        <f>ROUND(E37*U37,2)</f>
        <v>0</v>
      </c>
      <c r="W37" s="222"/>
      <c r="X37" s="222" t="s">
        <v>189</v>
      </c>
      <c r="Y37" s="222" t="s">
        <v>156</v>
      </c>
      <c r="Z37" s="212"/>
      <c r="AA37" s="212"/>
      <c r="AB37" s="212"/>
      <c r="AC37" s="212"/>
      <c r="AD37" s="212"/>
      <c r="AE37" s="212"/>
      <c r="AF37" s="212"/>
      <c r="AG37" s="212" t="s">
        <v>628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6">
        <v>28</v>
      </c>
      <c r="B38" s="257" t="s">
        <v>629</v>
      </c>
      <c r="C38" s="266" t="s">
        <v>630</v>
      </c>
      <c r="D38" s="258" t="s">
        <v>391</v>
      </c>
      <c r="E38" s="259">
        <v>1</v>
      </c>
      <c r="F38" s="260"/>
      <c r="G38" s="261">
        <f>ROUND(E38*F38,2)</f>
        <v>0</v>
      </c>
      <c r="H38" s="260"/>
      <c r="I38" s="261">
        <f>ROUND(E38*H38,2)</f>
        <v>0</v>
      </c>
      <c r="J38" s="260"/>
      <c r="K38" s="261">
        <f>ROUND(E38*J38,2)</f>
        <v>0</v>
      </c>
      <c r="L38" s="261">
        <v>15</v>
      </c>
      <c r="M38" s="261">
        <f>G38*(1+L38/100)</f>
        <v>0</v>
      </c>
      <c r="N38" s="259">
        <v>0</v>
      </c>
      <c r="O38" s="259">
        <f>ROUND(E38*N38,2)</f>
        <v>0</v>
      </c>
      <c r="P38" s="259">
        <v>0</v>
      </c>
      <c r="Q38" s="259">
        <f>ROUND(E38*P38,2)</f>
        <v>0</v>
      </c>
      <c r="R38" s="261"/>
      <c r="S38" s="261" t="s">
        <v>271</v>
      </c>
      <c r="T38" s="262" t="s">
        <v>154</v>
      </c>
      <c r="U38" s="222">
        <v>0</v>
      </c>
      <c r="V38" s="222">
        <f>ROUND(E38*U38,2)</f>
        <v>0</v>
      </c>
      <c r="W38" s="222"/>
      <c r="X38" s="222" t="s">
        <v>189</v>
      </c>
      <c r="Y38" s="222" t="s">
        <v>156</v>
      </c>
      <c r="Z38" s="212"/>
      <c r="AA38" s="212"/>
      <c r="AB38" s="212"/>
      <c r="AC38" s="212"/>
      <c r="AD38" s="212"/>
      <c r="AE38" s="212"/>
      <c r="AF38" s="212"/>
      <c r="AG38" s="212" t="s">
        <v>628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4">
        <v>29</v>
      </c>
      <c r="B39" s="235" t="s">
        <v>631</v>
      </c>
      <c r="C39" s="245" t="s">
        <v>632</v>
      </c>
      <c r="D39" s="236" t="s">
        <v>391</v>
      </c>
      <c r="E39" s="237">
        <v>1</v>
      </c>
      <c r="F39" s="238"/>
      <c r="G39" s="239">
        <f>ROUND(E39*F39,2)</f>
        <v>0</v>
      </c>
      <c r="H39" s="238"/>
      <c r="I39" s="239">
        <f>ROUND(E39*H39,2)</f>
        <v>0</v>
      </c>
      <c r="J39" s="238"/>
      <c r="K39" s="239">
        <f>ROUND(E39*J39,2)</f>
        <v>0</v>
      </c>
      <c r="L39" s="239">
        <v>15</v>
      </c>
      <c r="M39" s="239">
        <f>G39*(1+L39/100)</f>
        <v>0</v>
      </c>
      <c r="N39" s="237">
        <v>0</v>
      </c>
      <c r="O39" s="237">
        <f>ROUND(E39*N39,2)</f>
        <v>0</v>
      </c>
      <c r="P39" s="237">
        <v>0</v>
      </c>
      <c r="Q39" s="237">
        <f>ROUND(E39*P39,2)</f>
        <v>0</v>
      </c>
      <c r="R39" s="239"/>
      <c r="S39" s="239" t="s">
        <v>271</v>
      </c>
      <c r="T39" s="240" t="s">
        <v>154</v>
      </c>
      <c r="U39" s="222">
        <v>0</v>
      </c>
      <c r="V39" s="222">
        <f>ROUND(E39*U39,2)</f>
        <v>0</v>
      </c>
      <c r="W39" s="222"/>
      <c r="X39" s="222" t="s">
        <v>189</v>
      </c>
      <c r="Y39" s="222" t="s">
        <v>156</v>
      </c>
      <c r="Z39" s="212"/>
      <c r="AA39" s="212"/>
      <c r="AB39" s="212"/>
      <c r="AC39" s="212"/>
      <c r="AD39" s="212"/>
      <c r="AE39" s="212"/>
      <c r="AF39" s="212"/>
      <c r="AG39" s="212" t="s">
        <v>628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3"/>
      <c r="B40" s="4"/>
      <c r="C40" s="248"/>
      <c r="D40" s="6"/>
      <c r="E40" s="3"/>
      <c r="F40" s="3"/>
      <c r="G40" s="3"/>
      <c r="H40" s="3"/>
      <c r="I40" s="3"/>
      <c r="J40" s="3"/>
      <c r="K40" s="3"/>
      <c r="L40" s="3"/>
      <c r="M40" s="3"/>
      <c r="N40" s="3"/>
      <c r="O40" s="3"/>
      <c r="P40" s="3"/>
      <c r="Q40" s="3"/>
      <c r="R40" s="3"/>
      <c r="S40" s="3"/>
      <c r="T40" s="3"/>
      <c r="U40" s="3"/>
      <c r="V40" s="3"/>
      <c r="W40" s="3"/>
      <c r="X40" s="3"/>
      <c r="Y40" s="3"/>
      <c r="AE40">
        <v>15</v>
      </c>
      <c r="AF40">
        <v>21</v>
      </c>
      <c r="AG40" t="s">
        <v>134</v>
      </c>
    </row>
    <row r="41" spans="1:60" x14ac:dyDescent="0.2">
      <c r="A41" s="215"/>
      <c r="B41" s="216" t="s">
        <v>29</v>
      </c>
      <c r="C41" s="249"/>
      <c r="D41" s="217"/>
      <c r="E41" s="218"/>
      <c r="F41" s="218"/>
      <c r="G41" s="233">
        <f>G8+G24+G36</f>
        <v>0</v>
      </c>
      <c r="H41" s="3"/>
      <c r="I41" s="3"/>
      <c r="J41" s="3"/>
      <c r="K41" s="3"/>
      <c r="L41" s="3"/>
      <c r="M41" s="3"/>
      <c r="N41" s="3"/>
      <c r="O41" s="3"/>
      <c r="P41" s="3"/>
      <c r="Q41" s="3"/>
      <c r="R41" s="3"/>
      <c r="S41" s="3"/>
      <c r="T41" s="3"/>
      <c r="U41" s="3"/>
      <c r="V41" s="3"/>
      <c r="W41" s="3"/>
      <c r="X41" s="3"/>
      <c r="Y41" s="3"/>
      <c r="AE41">
        <f>SUMIF(L7:L39,AE40,G7:G39)</f>
        <v>0</v>
      </c>
      <c r="AF41">
        <f>SUMIF(L7:L39,AF40,G7:G39)</f>
        <v>0</v>
      </c>
      <c r="AG41" t="s">
        <v>182</v>
      </c>
    </row>
    <row r="42" spans="1:60" x14ac:dyDescent="0.2">
      <c r="C42" s="250"/>
      <c r="D42" s="10"/>
      <c r="AG42" t="s">
        <v>183</v>
      </c>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C54"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00 Naklady</vt:lpstr>
      <vt:lpstr>01 1 Pol</vt:lpstr>
      <vt:lpstr>01 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'01 1 Pol'!Názvy_tisku</vt:lpstr>
      <vt:lpstr>'01 2 Pol'!Názvy_tisku</vt:lpstr>
      <vt:lpstr>oadresa</vt:lpstr>
      <vt:lpstr>Stavba!Objednatel</vt:lpstr>
      <vt:lpstr>Stavba!Objekt</vt:lpstr>
      <vt:lpstr>'00 00 Naklady'!Oblast_tisku</vt:lpstr>
      <vt:lpstr>'01 1 Pol'!Oblast_tisku</vt:lpstr>
      <vt:lpstr>'01 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2023-10-24T08:44:56Z</dcterms:modified>
</cp:coreProperties>
</file>