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E_ZAK_uverejnovani\2023\118_Masarykova 3_oprava dvorních fasád\05 AKTUAL VV+KR na DPH 12%\"/>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00 00 Naklady" sheetId="12" r:id="rId4"/>
    <sheet name="01 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'01 1 Pol'!$1:$7</definedName>
    <definedName name="oadresa">Stavba!$D$6</definedName>
    <definedName name="Objednatel" localSheetId="1">Stavba!$D$5</definedName>
    <definedName name="Objekt" localSheetId="1">Stavba!$B$38</definedName>
    <definedName name="_xlnm.Print_Area" localSheetId="3">'00 00 Naklady'!$A$1:$Y$37</definedName>
    <definedName name="_xlnm.Print_Area" localSheetId="4">'01 1 Pol'!$A$1:$Y$536</definedName>
    <definedName name="_xlnm.Print_Area" localSheetId="1">Stavba!$A$1:$J$76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BA523" i="13" l="1"/>
  <c r="BA521" i="13"/>
  <c r="BA447" i="13"/>
  <c r="BA439" i="13"/>
  <c r="BA338" i="13"/>
  <c r="BA324" i="13"/>
  <c r="BA287" i="13"/>
  <c r="BA217" i="13"/>
  <c r="BA215" i="13"/>
  <c r="BA214" i="13"/>
  <c r="BA99" i="13"/>
  <c r="BA83" i="13"/>
  <c r="BA52" i="13"/>
  <c r="BA48" i="13"/>
  <c r="G9" i="13"/>
  <c r="M9" i="13" s="1"/>
  <c r="I9" i="13"/>
  <c r="K9" i="13"/>
  <c r="O9" i="13"/>
  <c r="Q9" i="13"/>
  <c r="V9" i="13"/>
  <c r="G12" i="13"/>
  <c r="I12" i="13"/>
  <c r="K12" i="13"/>
  <c r="M12" i="13"/>
  <c r="O12" i="13"/>
  <c r="Q12" i="13"/>
  <c r="V12" i="13"/>
  <c r="G16" i="13"/>
  <c r="M16" i="13" s="1"/>
  <c r="I16" i="13"/>
  <c r="K16" i="13"/>
  <c r="O16" i="13"/>
  <c r="Q16" i="13"/>
  <c r="V16" i="13"/>
  <c r="G19" i="13"/>
  <c r="I19" i="13"/>
  <c r="K19" i="13"/>
  <c r="M19" i="13"/>
  <c r="O19" i="13"/>
  <c r="Q19" i="13"/>
  <c r="V19" i="13"/>
  <c r="G22" i="13"/>
  <c r="I22" i="13"/>
  <c r="K22" i="13"/>
  <c r="M22" i="13"/>
  <c r="O22" i="13"/>
  <c r="Q22" i="13"/>
  <c r="V22" i="13"/>
  <c r="G25" i="13"/>
  <c r="I25" i="13"/>
  <c r="K25" i="13"/>
  <c r="M25" i="13"/>
  <c r="O25" i="13"/>
  <c r="Q25" i="13"/>
  <c r="V25" i="13"/>
  <c r="G28" i="13"/>
  <c r="M28" i="13" s="1"/>
  <c r="I28" i="13"/>
  <c r="K28" i="13"/>
  <c r="O28" i="13"/>
  <c r="Q28" i="13"/>
  <c r="Q27" i="13" s="1"/>
  <c r="V28" i="13"/>
  <c r="V27" i="13" s="1"/>
  <c r="G31" i="13"/>
  <c r="M31" i="13" s="1"/>
  <c r="I31" i="13"/>
  <c r="K31" i="13"/>
  <c r="K27" i="13" s="1"/>
  <c r="O31" i="13"/>
  <c r="Q31" i="13"/>
  <c r="V31" i="13"/>
  <c r="G36" i="13"/>
  <c r="M36" i="13" s="1"/>
  <c r="I36" i="13"/>
  <c r="K36" i="13"/>
  <c r="O36" i="13"/>
  <c r="Q36" i="13"/>
  <c r="V36" i="13"/>
  <c r="G44" i="13"/>
  <c r="I44" i="13"/>
  <c r="K44" i="13"/>
  <c r="M44" i="13"/>
  <c r="O44" i="13"/>
  <c r="Q44" i="13"/>
  <c r="V44" i="13"/>
  <c r="G47" i="13"/>
  <c r="M47" i="13" s="1"/>
  <c r="I47" i="13"/>
  <c r="K47" i="13"/>
  <c r="O47" i="13"/>
  <c r="Q47" i="13"/>
  <c r="V47" i="13"/>
  <c r="G51" i="13"/>
  <c r="I51" i="13"/>
  <c r="K51" i="13"/>
  <c r="M51" i="13"/>
  <c r="O51" i="13"/>
  <c r="Q51" i="13"/>
  <c r="V51" i="13"/>
  <c r="G82" i="13"/>
  <c r="M82" i="13" s="1"/>
  <c r="I82" i="13"/>
  <c r="K82" i="13"/>
  <c r="O82" i="13"/>
  <c r="Q82" i="13"/>
  <c r="V82" i="13"/>
  <c r="G98" i="13"/>
  <c r="M98" i="13" s="1"/>
  <c r="I98" i="13"/>
  <c r="K98" i="13"/>
  <c r="O98" i="13"/>
  <c r="Q98" i="13"/>
  <c r="V98" i="13"/>
  <c r="G108" i="13"/>
  <c r="M108" i="13" s="1"/>
  <c r="I108" i="13"/>
  <c r="K108" i="13"/>
  <c r="O108" i="13"/>
  <c r="Q108" i="13"/>
  <c r="V108" i="13"/>
  <c r="G109" i="13"/>
  <c r="M109" i="13" s="1"/>
  <c r="I109" i="13"/>
  <c r="K109" i="13"/>
  <c r="O109" i="13"/>
  <c r="Q109" i="13"/>
  <c r="V109" i="13"/>
  <c r="G137" i="13"/>
  <c r="M137" i="13" s="1"/>
  <c r="I137" i="13"/>
  <c r="K137" i="13"/>
  <c r="O137" i="13"/>
  <c r="Q137" i="13"/>
  <c r="V137" i="13"/>
  <c r="G151" i="13"/>
  <c r="M151" i="13" s="1"/>
  <c r="I151" i="13"/>
  <c r="K151" i="13"/>
  <c r="O151" i="13"/>
  <c r="Q151" i="13"/>
  <c r="V151" i="13"/>
  <c r="G154" i="13"/>
  <c r="M154" i="13" s="1"/>
  <c r="I154" i="13"/>
  <c r="K154" i="13"/>
  <c r="O154" i="13"/>
  <c r="Q154" i="13"/>
  <c r="V154" i="13"/>
  <c r="G169" i="13"/>
  <c r="I169" i="13"/>
  <c r="K169" i="13"/>
  <c r="M169" i="13"/>
  <c r="O169" i="13"/>
  <c r="Q169" i="13"/>
  <c r="V169" i="13"/>
  <c r="G180" i="13"/>
  <c r="M180" i="13" s="1"/>
  <c r="I180" i="13"/>
  <c r="K180" i="13"/>
  <c r="O180" i="13"/>
  <c r="Q180" i="13"/>
  <c r="V180" i="13"/>
  <c r="G183" i="13"/>
  <c r="M183" i="13" s="1"/>
  <c r="I183" i="13"/>
  <c r="K183" i="13"/>
  <c r="O183" i="13"/>
  <c r="Q183" i="13"/>
  <c r="V183" i="13"/>
  <c r="G185" i="13"/>
  <c r="M185" i="13" s="1"/>
  <c r="I185" i="13"/>
  <c r="K185" i="13"/>
  <c r="O185" i="13"/>
  <c r="Q185" i="13"/>
  <c r="V185" i="13"/>
  <c r="G200" i="13"/>
  <c r="M200" i="13" s="1"/>
  <c r="I200" i="13"/>
  <c r="K200" i="13"/>
  <c r="O200" i="13"/>
  <c r="Q200" i="13"/>
  <c r="V200" i="13"/>
  <c r="G202" i="13"/>
  <c r="I60" i="1" s="1"/>
  <c r="G203" i="13"/>
  <c r="I203" i="13"/>
  <c r="I202" i="13" s="1"/>
  <c r="K203" i="13"/>
  <c r="K202" i="13" s="1"/>
  <c r="M203" i="13"/>
  <c r="O203" i="13"/>
  <c r="Q203" i="13"/>
  <c r="V203" i="13"/>
  <c r="G208" i="13"/>
  <c r="I208" i="13"/>
  <c r="K208" i="13"/>
  <c r="M208" i="13"/>
  <c r="O208" i="13"/>
  <c r="O202" i="13" s="1"/>
  <c r="Q208" i="13"/>
  <c r="V208" i="13"/>
  <c r="G213" i="13"/>
  <c r="I213" i="13"/>
  <c r="K213" i="13"/>
  <c r="O213" i="13"/>
  <c r="Q213" i="13"/>
  <c r="V213" i="13"/>
  <c r="G218" i="13"/>
  <c r="M218" i="13" s="1"/>
  <c r="I218" i="13"/>
  <c r="K218" i="13"/>
  <c r="O218" i="13"/>
  <c r="Q218" i="13"/>
  <c r="V218" i="13"/>
  <c r="G227" i="13"/>
  <c r="M227" i="13" s="1"/>
  <c r="I227" i="13"/>
  <c r="K227" i="13"/>
  <c r="O227" i="13"/>
  <c r="Q227" i="13"/>
  <c r="V227" i="13"/>
  <c r="G229" i="13"/>
  <c r="I229" i="13"/>
  <c r="K229" i="13"/>
  <c r="M229" i="13"/>
  <c r="O229" i="13"/>
  <c r="Q229" i="13"/>
  <c r="V229" i="13"/>
  <c r="G231" i="13"/>
  <c r="M231" i="13" s="1"/>
  <c r="I231" i="13"/>
  <c r="K231" i="13"/>
  <c r="O231" i="13"/>
  <c r="Q231" i="13"/>
  <c r="V231" i="13"/>
  <c r="G238" i="13"/>
  <c r="I238" i="13"/>
  <c r="K238" i="13"/>
  <c r="M238" i="13"/>
  <c r="O238" i="13"/>
  <c r="Q238" i="13"/>
  <c r="V238" i="13"/>
  <c r="G239" i="13"/>
  <c r="M239" i="13" s="1"/>
  <c r="I239" i="13"/>
  <c r="K239" i="13"/>
  <c r="O239" i="13"/>
  <c r="Q239" i="13"/>
  <c r="V239" i="13"/>
  <c r="G241" i="13"/>
  <c r="I241" i="13"/>
  <c r="K241" i="13"/>
  <c r="M241" i="13"/>
  <c r="O241" i="13"/>
  <c r="Q241" i="13"/>
  <c r="V241" i="13"/>
  <c r="G243" i="13"/>
  <c r="M243" i="13" s="1"/>
  <c r="I243" i="13"/>
  <c r="K243" i="13"/>
  <c r="O243" i="13"/>
  <c r="Q243" i="13"/>
  <c r="V243" i="13"/>
  <c r="G250" i="13"/>
  <c r="M250" i="13" s="1"/>
  <c r="I250" i="13"/>
  <c r="K250" i="13"/>
  <c r="O250" i="13"/>
  <c r="Q250" i="13"/>
  <c r="V250" i="13"/>
  <c r="G251" i="13"/>
  <c r="M251" i="13" s="1"/>
  <c r="I251" i="13"/>
  <c r="K251" i="13"/>
  <c r="O251" i="13"/>
  <c r="Q251" i="13"/>
  <c r="V251" i="13"/>
  <c r="G258" i="13"/>
  <c r="M258" i="13" s="1"/>
  <c r="I258" i="13"/>
  <c r="K258" i="13"/>
  <c r="O258" i="13"/>
  <c r="Q258" i="13"/>
  <c r="V258" i="13"/>
  <c r="G264" i="13"/>
  <c r="M264" i="13" s="1"/>
  <c r="I264" i="13"/>
  <c r="K264" i="13"/>
  <c r="O264" i="13"/>
  <c r="Q264" i="13"/>
  <c r="V264" i="13"/>
  <c r="G269" i="13"/>
  <c r="I269" i="13"/>
  <c r="K269" i="13"/>
  <c r="M269" i="13"/>
  <c r="O269" i="13"/>
  <c r="Q269" i="13"/>
  <c r="V269" i="13"/>
  <c r="G271" i="13"/>
  <c r="G270" i="13" s="1"/>
  <c r="I62" i="1" s="1"/>
  <c r="I271" i="13"/>
  <c r="K271" i="13"/>
  <c r="K270" i="13" s="1"/>
  <c r="M271" i="13"/>
  <c r="O271" i="13"/>
  <c r="O270" i="13" s="1"/>
  <c r="Q271" i="13"/>
  <c r="V271" i="13"/>
  <c r="G283" i="13"/>
  <c r="M283" i="13" s="1"/>
  <c r="M270" i="13" s="1"/>
  <c r="I283" i="13"/>
  <c r="I270" i="13" s="1"/>
  <c r="K283" i="13"/>
  <c r="O283" i="13"/>
  <c r="Q283" i="13"/>
  <c r="V283" i="13"/>
  <c r="V270" i="13" s="1"/>
  <c r="G286" i="13"/>
  <c r="M286" i="13" s="1"/>
  <c r="I286" i="13"/>
  <c r="K286" i="13"/>
  <c r="O286" i="13"/>
  <c r="Q286" i="13"/>
  <c r="V286" i="13"/>
  <c r="G290" i="13"/>
  <c r="M290" i="13" s="1"/>
  <c r="I290" i="13"/>
  <c r="K290" i="13"/>
  <c r="O290" i="13"/>
  <c r="Q290" i="13"/>
  <c r="V290" i="13"/>
  <c r="G293" i="13"/>
  <c r="M293" i="13" s="1"/>
  <c r="I293" i="13"/>
  <c r="K293" i="13"/>
  <c r="O293" i="13"/>
  <c r="Q293" i="13"/>
  <c r="V293" i="13"/>
  <c r="G321" i="13"/>
  <c r="M321" i="13" s="1"/>
  <c r="I321" i="13"/>
  <c r="K321" i="13"/>
  <c r="O321" i="13"/>
  <c r="Q321" i="13"/>
  <c r="V321" i="13"/>
  <c r="G322" i="13"/>
  <c r="I322" i="13"/>
  <c r="K322" i="13"/>
  <c r="M322" i="13"/>
  <c r="O322" i="13"/>
  <c r="Q322" i="13"/>
  <c r="V322" i="13"/>
  <c r="G323" i="13"/>
  <c r="M323" i="13" s="1"/>
  <c r="I323" i="13"/>
  <c r="K323" i="13"/>
  <c r="O323" i="13"/>
  <c r="Q323" i="13"/>
  <c r="V323" i="13"/>
  <c r="G326" i="13"/>
  <c r="I67" i="1" s="1"/>
  <c r="G327" i="13"/>
  <c r="I327" i="13"/>
  <c r="I326" i="13" s="1"/>
  <c r="K327" i="13"/>
  <c r="K326" i="13" s="1"/>
  <c r="M327" i="13"/>
  <c r="M326" i="13" s="1"/>
  <c r="O327" i="13"/>
  <c r="O326" i="13" s="1"/>
  <c r="Q327" i="13"/>
  <c r="Q326" i="13" s="1"/>
  <c r="V327" i="13"/>
  <c r="V326" i="13" s="1"/>
  <c r="G330" i="13"/>
  <c r="G329" i="13" s="1"/>
  <c r="I64" i="1" s="1"/>
  <c r="I330" i="13"/>
  <c r="I329" i="13" s="1"/>
  <c r="K330" i="13"/>
  <c r="K329" i="13" s="1"/>
  <c r="O330" i="13"/>
  <c r="O329" i="13" s="1"/>
  <c r="Q330" i="13"/>
  <c r="Q329" i="13" s="1"/>
  <c r="V330" i="13"/>
  <c r="V329" i="13" s="1"/>
  <c r="G333" i="13"/>
  <c r="M333" i="13" s="1"/>
  <c r="I333" i="13"/>
  <c r="K333" i="13"/>
  <c r="O333" i="13"/>
  <c r="Q333" i="13"/>
  <c r="V333" i="13"/>
  <c r="G334" i="13"/>
  <c r="M334" i="13" s="1"/>
  <c r="I334" i="13"/>
  <c r="K334" i="13"/>
  <c r="O334" i="13"/>
  <c r="Q334" i="13"/>
  <c r="V334" i="13"/>
  <c r="G336" i="13"/>
  <c r="I336" i="13"/>
  <c r="K336" i="13"/>
  <c r="M336" i="13"/>
  <c r="O336" i="13"/>
  <c r="Q336" i="13"/>
  <c r="V336" i="13"/>
  <c r="G341" i="13"/>
  <c r="M341" i="13" s="1"/>
  <c r="I341" i="13"/>
  <c r="K341" i="13"/>
  <c r="O341" i="13"/>
  <c r="Q341" i="13"/>
  <c r="V341" i="13"/>
  <c r="G343" i="13"/>
  <c r="M343" i="13" s="1"/>
  <c r="I343" i="13"/>
  <c r="I332" i="13" s="1"/>
  <c r="K343" i="13"/>
  <c r="O343" i="13"/>
  <c r="Q343" i="13"/>
  <c r="V343" i="13"/>
  <c r="G346" i="13"/>
  <c r="M346" i="13" s="1"/>
  <c r="I346" i="13"/>
  <c r="K346" i="13"/>
  <c r="O346" i="13"/>
  <c r="Q346" i="13"/>
  <c r="V346" i="13"/>
  <c r="G348" i="13"/>
  <c r="M348" i="13" s="1"/>
  <c r="I348" i="13"/>
  <c r="K348" i="13"/>
  <c r="O348" i="13"/>
  <c r="Q348" i="13"/>
  <c r="V348" i="13"/>
  <c r="G350" i="13"/>
  <c r="M350" i="13" s="1"/>
  <c r="I350" i="13"/>
  <c r="K350" i="13"/>
  <c r="O350" i="13"/>
  <c r="Q350" i="13"/>
  <c r="V350" i="13"/>
  <c r="G353" i="13"/>
  <c r="M353" i="13" s="1"/>
  <c r="I353" i="13"/>
  <c r="K353" i="13"/>
  <c r="O353" i="13"/>
  <c r="Q353" i="13"/>
  <c r="V353" i="13"/>
  <c r="G356" i="13"/>
  <c r="I356" i="13"/>
  <c r="K356" i="13"/>
  <c r="M356" i="13"/>
  <c r="O356" i="13"/>
  <c r="Q356" i="13"/>
  <c r="Q352" i="13" s="1"/>
  <c r="V356" i="13"/>
  <c r="G358" i="13"/>
  <c r="I358" i="13"/>
  <c r="K358" i="13"/>
  <c r="O358" i="13"/>
  <c r="Q358" i="13"/>
  <c r="V358" i="13"/>
  <c r="G360" i="13"/>
  <c r="I360" i="13"/>
  <c r="K360" i="13"/>
  <c r="M360" i="13"/>
  <c r="O360" i="13"/>
  <c r="Q360" i="13"/>
  <c r="V360" i="13"/>
  <c r="G362" i="13"/>
  <c r="M362" i="13" s="1"/>
  <c r="I362" i="13"/>
  <c r="K362" i="13"/>
  <c r="O362" i="13"/>
  <c r="Q362" i="13"/>
  <c r="V362" i="13"/>
  <c r="G365" i="13"/>
  <c r="M365" i="13" s="1"/>
  <c r="I365" i="13"/>
  <c r="I364" i="13" s="1"/>
  <c r="K365" i="13"/>
  <c r="O365" i="13"/>
  <c r="O364" i="13" s="1"/>
  <c r="Q365" i="13"/>
  <c r="Q364" i="13" s="1"/>
  <c r="V365" i="13"/>
  <c r="G367" i="13"/>
  <c r="G364" i="13" s="1"/>
  <c r="I68" i="1" s="1"/>
  <c r="I367" i="13"/>
  <c r="K367" i="13"/>
  <c r="M367" i="13"/>
  <c r="O367" i="13"/>
  <c r="Q367" i="13"/>
  <c r="V367" i="13"/>
  <c r="G370" i="13"/>
  <c r="I370" i="13"/>
  <c r="K370" i="13"/>
  <c r="M370" i="13"/>
  <c r="O370" i="13"/>
  <c r="Q370" i="13"/>
  <c r="V370" i="13"/>
  <c r="G373" i="13"/>
  <c r="I373" i="13"/>
  <c r="K373" i="13"/>
  <c r="O373" i="13"/>
  <c r="Q373" i="13"/>
  <c r="V373" i="13"/>
  <c r="G375" i="13"/>
  <c r="I375" i="13"/>
  <c r="K375" i="13"/>
  <c r="M375" i="13"/>
  <c r="O375" i="13"/>
  <c r="Q375" i="13"/>
  <c r="V375" i="13"/>
  <c r="G378" i="13"/>
  <c r="M378" i="13" s="1"/>
  <c r="I378" i="13"/>
  <c r="K378" i="13"/>
  <c r="O378" i="13"/>
  <c r="Q378" i="13"/>
  <c r="V378" i="13"/>
  <c r="G380" i="13"/>
  <c r="M380" i="13" s="1"/>
  <c r="I380" i="13"/>
  <c r="K380" i="13"/>
  <c r="O380" i="13"/>
  <c r="Q380" i="13"/>
  <c r="V380" i="13"/>
  <c r="G383" i="13"/>
  <c r="M383" i="13" s="1"/>
  <c r="I383" i="13"/>
  <c r="K383" i="13"/>
  <c r="O383" i="13"/>
  <c r="Q383" i="13"/>
  <c r="V383" i="13"/>
  <c r="G387" i="13"/>
  <c r="M387" i="13" s="1"/>
  <c r="I387" i="13"/>
  <c r="K387" i="13"/>
  <c r="O387" i="13"/>
  <c r="Q387" i="13"/>
  <c r="V387" i="13"/>
  <c r="G391" i="13"/>
  <c r="I391" i="13"/>
  <c r="K391" i="13"/>
  <c r="M391" i="13"/>
  <c r="O391" i="13"/>
  <c r="Q391" i="13"/>
  <c r="V391" i="13"/>
  <c r="G405" i="13"/>
  <c r="M405" i="13" s="1"/>
  <c r="I405" i="13"/>
  <c r="K405" i="13"/>
  <c r="O405" i="13"/>
  <c r="Q405" i="13"/>
  <c r="V405" i="13"/>
  <c r="G406" i="13"/>
  <c r="M406" i="13" s="1"/>
  <c r="I406" i="13"/>
  <c r="K406" i="13"/>
  <c r="O406" i="13"/>
  <c r="Q406" i="13"/>
  <c r="V406" i="13"/>
  <c r="G407" i="13"/>
  <c r="M407" i="13" s="1"/>
  <c r="I407" i="13"/>
  <c r="K407" i="13"/>
  <c r="O407" i="13"/>
  <c r="Q407" i="13"/>
  <c r="V407" i="13"/>
  <c r="G408" i="13"/>
  <c r="M408" i="13" s="1"/>
  <c r="I408" i="13"/>
  <c r="K408" i="13"/>
  <c r="O408" i="13"/>
  <c r="Q408" i="13"/>
  <c r="V408" i="13"/>
  <c r="G409" i="13"/>
  <c r="I409" i="13"/>
  <c r="K409" i="13"/>
  <c r="M409" i="13"/>
  <c r="O409" i="13"/>
  <c r="Q409" i="13"/>
  <c r="V409" i="13"/>
  <c r="G410" i="13"/>
  <c r="M410" i="13" s="1"/>
  <c r="I410" i="13"/>
  <c r="K410" i="13"/>
  <c r="O410" i="13"/>
  <c r="Q410" i="13"/>
  <c r="V410" i="13"/>
  <c r="G411" i="13"/>
  <c r="M411" i="13" s="1"/>
  <c r="I411" i="13"/>
  <c r="K411" i="13"/>
  <c r="O411" i="13"/>
  <c r="Q411" i="13"/>
  <c r="V411" i="13"/>
  <c r="G413" i="13"/>
  <c r="I70" i="1" s="1"/>
  <c r="I413" i="13"/>
  <c r="V413" i="13"/>
  <c r="G414" i="13"/>
  <c r="M414" i="13" s="1"/>
  <c r="M413" i="13" s="1"/>
  <c r="I414" i="13"/>
  <c r="K414" i="13"/>
  <c r="K413" i="13" s="1"/>
  <c r="O414" i="13"/>
  <c r="O413" i="13" s="1"/>
  <c r="Q414" i="13"/>
  <c r="Q413" i="13" s="1"/>
  <c r="V414" i="13"/>
  <c r="G422" i="13"/>
  <c r="I422" i="13"/>
  <c r="K422" i="13"/>
  <c r="M422" i="13"/>
  <c r="O422" i="13"/>
  <c r="Q422" i="13"/>
  <c r="V422" i="13"/>
  <c r="G426" i="13"/>
  <c r="M426" i="13" s="1"/>
  <c r="I426" i="13"/>
  <c r="K426" i="13"/>
  <c r="O426" i="13"/>
  <c r="Q426" i="13"/>
  <c r="V426" i="13"/>
  <c r="G430" i="13"/>
  <c r="M430" i="13" s="1"/>
  <c r="I430" i="13"/>
  <c r="K430" i="13"/>
  <c r="O430" i="13"/>
  <c r="Q430" i="13"/>
  <c r="V430" i="13"/>
  <c r="G434" i="13"/>
  <c r="M434" i="13" s="1"/>
  <c r="I434" i="13"/>
  <c r="K434" i="13"/>
  <c r="O434" i="13"/>
  <c r="Q434" i="13"/>
  <c r="V434" i="13"/>
  <c r="G438" i="13"/>
  <c r="I438" i="13"/>
  <c r="K438" i="13"/>
  <c r="M438" i="13"/>
  <c r="O438" i="13"/>
  <c r="Q438" i="13"/>
  <c r="V438" i="13"/>
  <c r="G443" i="13"/>
  <c r="M443" i="13" s="1"/>
  <c r="I443" i="13"/>
  <c r="K443" i="13"/>
  <c r="O443" i="13"/>
  <c r="Q443" i="13"/>
  <c r="V443" i="13"/>
  <c r="G446" i="13"/>
  <c r="I446" i="13"/>
  <c r="K446" i="13"/>
  <c r="M446" i="13"/>
  <c r="O446" i="13"/>
  <c r="Q446" i="13"/>
  <c r="V446" i="13"/>
  <c r="G450" i="13"/>
  <c r="M450" i="13" s="1"/>
  <c r="I450" i="13"/>
  <c r="K450" i="13"/>
  <c r="O450" i="13"/>
  <c r="Q450" i="13"/>
  <c r="V450" i="13"/>
  <c r="G456" i="13"/>
  <c r="I456" i="13"/>
  <c r="K456" i="13"/>
  <c r="M456" i="13"/>
  <c r="O456" i="13"/>
  <c r="Q456" i="13"/>
  <c r="V456" i="13"/>
  <c r="G462" i="13"/>
  <c r="M462" i="13" s="1"/>
  <c r="I462" i="13"/>
  <c r="K462" i="13"/>
  <c r="O462" i="13"/>
  <c r="Q462" i="13"/>
  <c r="V462" i="13"/>
  <c r="G468" i="13"/>
  <c r="I468" i="13"/>
  <c r="K468" i="13"/>
  <c r="M468" i="13"/>
  <c r="O468" i="13"/>
  <c r="Q468" i="13"/>
  <c r="V468" i="13"/>
  <c r="G474" i="13"/>
  <c r="M474" i="13" s="1"/>
  <c r="I474" i="13"/>
  <c r="K474" i="13"/>
  <c r="O474" i="13"/>
  <c r="Q474" i="13"/>
  <c r="V474" i="13"/>
  <c r="G480" i="13"/>
  <c r="M480" i="13" s="1"/>
  <c r="I480" i="13"/>
  <c r="K480" i="13"/>
  <c r="O480" i="13"/>
  <c r="Q480" i="13"/>
  <c r="V480" i="13"/>
  <c r="G484" i="13"/>
  <c r="M484" i="13" s="1"/>
  <c r="I484" i="13"/>
  <c r="K484" i="13"/>
  <c r="O484" i="13"/>
  <c r="Q484" i="13"/>
  <c r="V484" i="13"/>
  <c r="G488" i="13"/>
  <c r="M488" i="13" s="1"/>
  <c r="I488" i="13"/>
  <c r="K488" i="13"/>
  <c r="O488" i="13"/>
  <c r="Q488" i="13"/>
  <c r="V488" i="13"/>
  <c r="G492" i="13"/>
  <c r="M492" i="13" s="1"/>
  <c r="I492" i="13"/>
  <c r="K492" i="13"/>
  <c r="O492" i="13"/>
  <c r="Q492" i="13"/>
  <c r="V492" i="13"/>
  <c r="G496" i="13"/>
  <c r="I496" i="13"/>
  <c r="K496" i="13"/>
  <c r="M496" i="13"/>
  <c r="O496" i="13"/>
  <c r="Q496" i="13"/>
  <c r="V496" i="13"/>
  <c r="G500" i="13"/>
  <c r="M500" i="13" s="1"/>
  <c r="I500" i="13"/>
  <c r="K500" i="13"/>
  <c r="O500" i="13"/>
  <c r="Q500" i="13"/>
  <c r="V500" i="13"/>
  <c r="G501" i="13"/>
  <c r="I501" i="13"/>
  <c r="K501" i="13"/>
  <c r="O501" i="13"/>
  <c r="Q501" i="13"/>
  <c r="V501" i="13"/>
  <c r="V508" i="13"/>
  <c r="G509" i="13"/>
  <c r="G508" i="13" s="1"/>
  <c r="I72" i="1" s="1"/>
  <c r="I509" i="13"/>
  <c r="I508" i="13" s="1"/>
  <c r="K509" i="13"/>
  <c r="K508" i="13" s="1"/>
  <c r="M509" i="13"/>
  <c r="M508" i="13" s="1"/>
  <c r="O509" i="13"/>
  <c r="O508" i="13" s="1"/>
  <c r="Q509" i="13"/>
  <c r="Q508" i="13" s="1"/>
  <c r="V509" i="13"/>
  <c r="K516" i="13"/>
  <c r="O516" i="13"/>
  <c r="G517" i="13"/>
  <c r="M517" i="13" s="1"/>
  <c r="I517" i="13"/>
  <c r="I516" i="13" s="1"/>
  <c r="K517" i="13"/>
  <c r="O517" i="13"/>
  <c r="Q517" i="13"/>
  <c r="V517" i="13"/>
  <c r="G518" i="13"/>
  <c r="I518" i="13"/>
  <c r="K518" i="13"/>
  <c r="O518" i="13"/>
  <c r="Q518" i="13"/>
  <c r="V518" i="13"/>
  <c r="V516" i="13" s="1"/>
  <c r="G520" i="13"/>
  <c r="M520" i="13" s="1"/>
  <c r="I520" i="13"/>
  <c r="K520" i="13"/>
  <c r="O520" i="13"/>
  <c r="Q520" i="13"/>
  <c r="V520" i="13"/>
  <c r="G522" i="13"/>
  <c r="I522" i="13"/>
  <c r="K522" i="13"/>
  <c r="M522" i="13"/>
  <c r="O522" i="13"/>
  <c r="Q522" i="13"/>
  <c r="V522" i="13"/>
  <c r="G525" i="13"/>
  <c r="M525" i="13" s="1"/>
  <c r="I525" i="13"/>
  <c r="K525" i="13"/>
  <c r="O525" i="13"/>
  <c r="Q525" i="13"/>
  <c r="V525" i="13"/>
  <c r="G526" i="13"/>
  <c r="M526" i="13" s="1"/>
  <c r="I526" i="13"/>
  <c r="K526" i="13"/>
  <c r="O526" i="13"/>
  <c r="Q526" i="13"/>
  <c r="V526" i="13"/>
  <c r="G528" i="13"/>
  <c r="M528" i="13" s="1"/>
  <c r="I528" i="13"/>
  <c r="K528" i="13"/>
  <c r="O528" i="13"/>
  <c r="Q528" i="13"/>
  <c r="V528" i="13"/>
  <c r="G529" i="13"/>
  <c r="I529" i="13"/>
  <c r="K529" i="13"/>
  <c r="M529" i="13"/>
  <c r="O529" i="13"/>
  <c r="Q529" i="13"/>
  <c r="V529" i="13"/>
  <c r="G531" i="13"/>
  <c r="M531" i="13" s="1"/>
  <c r="I531" i="13"/>
  <c r="K531" i="13"/>
  <c r="O531" i="13"/>
  <c r="Q531" i="13"/>
  <c r="V531" i="13"/>
  <c r="G532" i="13"/>
  <c r="I532" i="13"/>
  <c r="K532" i="13"/>
  <c r="M532" i="13"/>
  <c r="O532" i="13"/>
  <c r="Q532" i="13"/>
  <c r="V532" i="13"/>
  <c r="AF535" i="13"/>
  <c r="G44" i="1" s="1"/>
  <c r="BA28" i="12"/>
  <c r="BA26" i="12"/>
  <c r="BA22" i="12"/>
  <c r="BA20" i="12"/>
  <c r="BA18" i="12"/>
  <c r="BA14" i="12"/>
  <c r="BA12" i="12"/>
  <c r="G9" i="12"/>
  <c r="M9" i="12" s="1"/>
  <c r="I9" i="12"/>
  <c r="K9" i="12"/>
  <c r="O9" i="12"/>
  <c r="Q9" i="12"/>
  <c r="V9" i="12"/>
  <c r="G11" i="12"/>
  <c r="M11" i="12" s="1"/>
  <c r="I11" i="12"/>
  <c r="K11" i="12"/>
  <c r="O11" i="12"/>
  <c r="Q11" i="12"/>
  <c r="V11" i="12"/>
  <c r="G13" i="12"/>
  <c r="G8" i="12" s="1"/>
  <c r="I13" i="12"/>
  <c r="K13" i="12"/>
  <c r="O13" i="12"/>
  <c r="Q13" i="12"/>
  <c r="V13" i="12"/>
  <c r="G17" i="12"/>
  <c r="M17" i="12" s="1"/>
  <c r="I17" i="12"/>
  <c r="K17" i="12"/>
  <c r="O17" i="12"/>
  <c r="Q17" i="12"/>
  <c r="V17" i="12"/>
  <c r="G19" i="12"/>
  <c r="M19" i="12" s="1"/>
  <c r="I19" i="12"/>
  <c r="K19" i="12"/>
  <c r="O19" i="12"/>
  <c r="Q19" i="12"/>
  <c r="V19" i="12"/>
  <c r="G21" i="12"/>
  <c r="M21" i="12" s="1"/>
  <c r="I21" i="12"/>
  <c r="K21" i="12"/>
  <c r="O21" i="12"/>
  <c r="Q21" i="12"/>
  <c r="V21" i="12"/>
  <c r="G25" i="12"/>
  <c r="I25" i="12"/>
  <c r="K25" i="12"/>
  <c r="M25" i="12"/>
  <c r="O25" i="12"/>
  <c r="Q25" i="12"/>
  <c r="V25" i="12"/>
  <c r="G27" i="12"/>
  <c r="M27" i="12" s="1"/>
  <c r="I27" i="12"/>
  <c r="K27" i="12"/>
  <c r="O27" i="12"/>
  <c r="Q27" i="12"/>
  <c r="V27" i="12"/>
  <c r="G29" i="12"/>
  <c r="M29" i="12" s="1"/>
  <c r="I29" i="12"/>
  <c r="K29" i="12"/>
  <c r="O29" i="12"/>
  <c r="Q29" i="12"/>
  <c r="V29" i="12"/>
  <c r="G30" i="12"/>
  <c r="M30" i="12" s="1"/>
  <c r="I30" i="12"/>
  <c r="K30" i="12"/>
  <c r="O30" i="12"/>
  <c r="Q30" i="12"/>
  <c r="V30" i="12"/>
  <c r="G32" i="12"/>
  <c r="I32" i="12"/>
  <c r="K32" i="12"/>
  <c r="M32" i="12"/>
  <c r="O32" i="12"/>
  <c r="Q32" i="12"/>
  <c r="V32" i="12"/>
  <c r="G34" i="12"/>
  <c r="M34" i="12" s="1"/>
  <c r="I34" i="12"/>
  <c r="K34" i="12"/>
  <c r="O34" i="12"/>
  <c r="Q34" i="12"/>
  <c r="V34" i="12"/>
  <c r="AF36" i="12"/>
  <c r="G41" i="1" s="1"/>
  <c r="I19" i="1"/>
  <c r="H42" i="1"/>
  <c r="I75" i="1" l="1"/>
  <c r="I20" i="1" s="1"/>
  <c r="G36" i="12"/>
  <c r="Q372" i="13"/>
  <c r="V212" i="13"/>
  <c r="O519" i="13"/>
  <c r="K421" i="13"/>
  <c r="M330" i="13"/>
  <c r="M329" i="13" s="1"/>
  <c r="M13" i="12"/>
  <c r="K372" i="13"/>
  <c r="V352" i="13"/>
  <c r="K364" i="13"/>
  <c r="Q285" i="13"/>
  <c r="Q270" i="13"/>
  <c r="I212" i="13"/>
  <c r="O8" i="13"/>
  <c r="G212" i="13"/>
  <c r="I61" i="1" s="1"/>
  <c r="G40" i="1"/>
  <c r="O352" i="13"/>
  <c r="M364" i="13"/>
  <c r="O27" i="13"/>
  <c r="O212" i="13"/>
  <c r="I27" i="13"/>
  <c r="G43" i="1"/>
  <c r="I519" i="13"/>
  <c r="V8" i="12"/>
  <c r="Q421" i="13"/>
  <c r="V35" i="13"/>
  <c r="K352" i="13"/>
  <c r="V372" i="13"/>
  <c r="K332" i="13"/>
  <c r="V202" i="13"/>
  <c r="I8" i="13"/>
  <c r="Q202" i="13"/>
  <c r="K8" i="12"/>
  <c r="K519" i="13"/>
  <c r="I421" i="13"/>
  <c r="M202" i="13"/>
  <c r="I35" i="13"/>
  <c r="Q8" i="13"/>
  <c r="I8" i="12"/>
  <c r="V519" i="13"/>
  <c r="I372" i="13"/>
  <c r="G372" i="13"/>
  <c r="I69" i="1" s="1"/>
  <c r="O332" i="13"/>
  <c r="O285" i="13"/>
  <c r="K8" i="13"/>
  <c r="AE535" i="13"/>
  <c r="O421" i="13"/>
  <c r="V364" i="13"/>
  <c r="Q212" i="13"/>
  <c r="Q35" i="13"/>
  <c r="I352" i="13"/>
  <c r="V8" i="13"/>
  <c r="M8" i="13"/>
  <c r="O372" i="13"/>
  <c r="I285" i="13"/>
  <c r="V421" i="13"/>
  <c r="Q8" i="12"/>
  <c r="G516" i="13"/>
  <c r="I73" i="1" s="1"/>
  <c r="I18" i="1" s="1"/>
  <c r="V332" i="13"/>
  <c r="K212" i="13"/>
  <c r="Q332" i="13"/>
  <c r="Q519" i="13"/>
  <c r="Q516" i="13"/>
  <c r="K285" i="13"/>
  <c r="O8" i="12"/>
  <c r="G352" i="13"/>
  <c r="I66" i="1" s="1"/>
  <c r="O35" i="13"/>
  <c r="V285" i="13"/>
  <c r="M285" i="13"/>
  <c r="K35" i="13"/>
  <c r="G39" i="1"/>
  <c r="G45" i="1" s="1"/>
  <c r="G25" i="1" s="1"/>
  <c r="A25" i="1" s="1"/>
  <c r="G26" i="1" s="1"/>
  <c r="M35" i="13"/>
  <c r="M519" i="13"/>
  <c r="M332" i="13"/>
  <c r="M27" i="13"/>
  <c r="M501" i="13"/>
  <c r="M421" i="13" s="1"/>
  <c r="G421" i="13"/>
  <c r="I71" i="1" s="1"/>
  <c r="G27" i="13"/>
  <c r="I58" i="1" s="1"/>
  <c r="G519" i="13"/>
  <c r="I74" i="1" s="1"/>
  <c r="G285" i="13"/>
  <c r="I63" i="1" s="1"/>
  <c r="G8" i="13"/>
  <c r="G35" i="13"/>
  <c r="I59" i="1" s="1"/>
  <c r="G332" i="13"/>
  <c r="I65" i="1" s="1"/>
  <c r="M373" i="13"/>
  <c r="M372" i="13" s="1"/>
  <c r="M358" i="13"/>
  <c r="M352" i="13" s="1"/>
  <c r="M213" i="13"/>
  <c r="M212" i="13" s="1"/>
  <c r="M518" i="13"/>
  <c r="M516" i="13" s="1"/>
  <c r="M8" i="12"/>
  <c r="AE36" i="12"/>
  <c r="F39" i="1" s="1"/>
  <c r="F45" i="1" s="1"/>
  <c r="J28" i="1"/>
  <c r="J26" i="1"/>
  <c r="G38" i="1"/>
  <c r="F38" i="1"/>
  <c r="J23" i="1"/>
  <c r="J24" i="1"/>
  <c r="J25" i="1"/>
  <c r="J27" i="1"/>
  <c r="E24" i="1"/>
  <c r="E26" i="1"/>
  <c r="G28" i="1" l="1"/>
  <c r="G23" i="1"/>
  <c r="A26" i="1"/>
  <c r="I17" i="1"/>
  <c r="F44" i="1"/>
  <c r="H44" i="1" s="1"/>
  <c r="I44" i="1" s="1"/>
  <c r="F43" i="1"/>
  <c r="H43" i="1" s="1"/>
  <c r="I43" i="1" s="1"/>
  <c r="I57" i="1"/>
  <c r="G535" i="13"/>
  <c r="F41" i="1"/>
  <c r="H41" i="1" s="1"/>
  <c r="I41" i="1" s="1"/>
  <c r="F40" i="1"/>
  <c r="H40" i="1" s="1"/>
  <c r="I40" i="1" s="1"/>
  <c r="H39" i="1"/>
  <c r="A23" i="1"/>
  <c r="I16" i="1" l="1"/>
  <c r="I21" i="1" s="1"/>
  <c r="I76" i="1"/>
  <c r="H45" i="1"/>
  <c r="I39" i="1"/>
  <c r="I45" i="1" s="1"/>
  <c r="A24" i="1"/>
  <c r="G24" i="1"/>
  <c r="A27" i="1" s="1"/>
  <c r="J58" i="1" l="1"/>
  <c r="J75" i="1"/>
  <c r="J68" i="1"/>
  <c r="J57" i="1"/>
  <c r="J63" i="1"/>
  <c r="J66" i="1"/>
  <c r="J71" i="1"/>
  <c r="J70" i="1"/>
  <c r="J65" i="1"/>
  <c r="J60" i="1"/>
  <c r="J72" i="1"/>
  <c r="J59" i="1"/>
  <c r="J67" i="1"/>
  <c r="J73" i="1"/>
  <c r="J61" i="1"/>
  <c r="J64" i="1"/>
  <c r="J74" i="1"/>
  <c r="J62" i="1"/>
  <c r="J69" i="1"/>
  <c r="J41" i="1"/>
  <c r="J43" i="1"/>
  <c r="J40" i="1"/>
  <c r="J44" i="1"/>
  <c r="J39" i="1"/>
  <c r="J45" i="1" s="1"/>
  <c r="G29" i="1"/>
  <c r="G27" i="1" s="1"/>
  <c r="A29" i="1"/>
  <c r="J76"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<sst xmlns="http://schemas.openxmlformats.org/spreadsheetml/2006/main" count="2201" uniqueCount="710">
  <si>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</si>
  <si>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</si>
  <si>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</si>
  <si>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</si>
  <si>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</si>
  <si>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</si>
  <si>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</si>
  <si>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</si>
  <si>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</si>
  <si>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</si>
  <si>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</si>
  <si>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</si>
  <si>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</si>
  <si>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</si>
  <si>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</si>
  <si>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</si>
  <si>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</si>
  <si>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</si>
  <si>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</si>
  <si>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</si>
  <si>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</si>
  <si>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</si>
  <si>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</si>
  <si>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</si>
  <si>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</si>
  <si>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</si>
  <si>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</si>
  <si>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</si>
  <si>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</si>
  <si>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</si>
  <si>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</si>
  <si>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</si>
  <si>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</si>
  <si>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</si>
  <si>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</si>
  <si>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</si>
  <si>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</si>
  <si>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</si>
  <si>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</si>
  <si>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</si>
  <si>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</si>
  <si>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</si>
  <si>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</si>
  <si>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0075_1</t>
  </si>
  <si>
    <t>Masarykova 3 - Oprava dvorní fasády</t>
  </si>
  <si>
    <t>Statutární město Brno - MČ Brno-střed</t>
  </si>
  <si>
    <t>Dominikánská 2</t>
  </si>
  <si>
    <t>Brno</t>
  </si>
  <si>
    <t>60169</t>
  </si>
  <si>
    <t>44992785</t>
  </si>
  <si>
    <t>CZ44992785</t>
  </si>
  <si>
    <t>Stavba</t>
  </si>
  <si>
    <t>Ostatní a vedlejší náklady</t>
  </si>
  <si>
    <t>00</t>
  </si>
  <si>
    <t>Vedlejší a ostatní náklady</t>
  </si>
  <si>
    <t>Stavební objekt</t>
  </si>
  <si>
    <t>01</t>
  </si>
  <si>
    <t>ASŘ</t>
  </si>
  <si>
    <t>1</t>
  </si>
  <si>
    <t>Oprava dvorní fasády  - stavební část</t>
  </si>
  <si>
    <t>Celkem za stavbu</t>
  </si>
  <si>
    <t>CZK</t>
  </si>
  <si>
    <t>#POPS</t>
  </si>
  <si>
    <t>Popis stavby: 0075_1 - Masarykova 3 - Oprava dvorní fasády</t>
  </si>
  <si>
    <t>#POPO</t>
  </si>
  <si>
    <t>Popis objektu: 00 - Vedlejší a ostatní náklady</t>
  </si>
  <si>
    <t>#POPR</t>
  </si>
  <si>
    <t>Popis rozpočtu: 00 - Vedlejší a ostatní náklady</t>
  </si>
  <si>
    <t>Popis objektu: 01 - ASŘ</t>
  </si>
  <si>
    <t>Popis rozpočtu: 1 - Oprava dvorní fasády  - stavební část</t>
  </si>
  <si>
    <t>Rekapitulace dílů</t>
  </si>
  <si>
    <t>Typ dílu</t>
  </si>
  <si>
    <t>Zemní práce</t>
  </si>
  <si>
    <t>3</t>
  </si>
  <si>
    <t>Svislé a kompletní konstrukce</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</si>
  <si>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</si>
  <si>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</si>
  <si>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</si>
  <si>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</si>
  <si>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</si>
  <si>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</si>
  <si>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</si>
  <si>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</si>
  <si>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</si>
  <si>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</si>
  <si>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</si>
  <si>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</si>
  <si>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712</t>
  </si>
  <si>
    <t>Povlakové krytiny</t>
  </si>
  <si>
    <t>713</t>
  </si>
  <si>
    <t>Izolace tepelné</t>
  </si>
  <si>
    <t>751</t>
  </si>
  <si>
    <t>Vzduchotechnika</t>
  </si>
  <si>
    <t>763</t>
  </si>
  <si>
    <t>Dřevostavby</t>
  </si>
  <si>
    <t>764</t>
  </si>
  <si>
    <t>Konstrukce klempířské</t>
  </si>
  <si>
    <t>766</t>
  </si>
  <si>
    <t>Konstrukce truhlářské</t>
  </si>
  <si>
    <t>767</t>
  </si>
  <si>
    <t>Konstrukce zámečnické</t>
  </si>
  <si>
    <t>787</t>
  </si>
  <si>
    <t>Zasklívání</t>
  </si>
  <si>
    <t>M21</t>
  </si>
  <si>
    <t>Elektromontáže</t>
  </si>
  <si>
    <t>D96</t>
  </si>
  <si>
    <t>Přesuny suti a vybouraných hmot</t>
  </si>
  <si>
    <t>PSU</t>
  </si>
  <si>
    <t>ON</t>
  </si>
  <si>
    <t>VN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</si>
  <si>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</si>
  <si>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</si>
  <si>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</si>
  <si>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</si>
  <si>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</si>
  <si>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</si>
  <si>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</si>
  <si>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</si>
  <si>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</si>
  <si>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</si>
  <si>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</si>
  <si>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</si>
  <si>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</si>
  <si>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</si>
  <si>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</si>
  <si>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</si>
  <si>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</si>
  <si>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</si>
  <si>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</si>
  <si>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</si>
  <si>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</si>
  <si>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</si>
  <si>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</si>
  <si>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</si>
  <si>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</si>
  <si>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</si>
  <si>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</si>
  <si>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</si>
  <si>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</si>
  <si>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</si>
  <si>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</si>
  <si>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</si>
  <si>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</si>
  <si>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23/ I</t>
  </si>
  <si>
    <t>Indiv</t>
  </si>
  <si>
    <t>VRN</t>
  </si>
  <si>
    <t>Běžná</t>
  </si>
  <si>
    <t>POL99_2</t>
  </si>
  <si>
    <t>Veškeré náklady spojené s vybudováním, provozem a odstraněním zařízení staveniště.</t>
  </si>
  <si>
    <t>POP</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</si>
  <si>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</si>
  <si>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</si>
  <si>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</si>
  <si>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</si>
  <si>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</si>
  <si>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</si>
  <si>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</si>
  <si>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Do položky bude započítáno zajištění vjezdu do pěší zóny pro realizaci stavby.</t>
  </si>
  <si>
    <t>Do položky bude započítán ZUK pro zásobování stavby.</t>
  </si>
  <si>
    <t>005211030R</t>
  </si>
  <si>
    <t xml:space="preserve">Dočasná dopravní opatření </t>
  </si>
  <si>
    <t>POL99_8</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</si>
  <si>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</si>
  <si>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</si>
  <si>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</si>
  <si>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</si>
  <si>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00523  R</t>
  </si>
  <si>
    <t>Zkoušky a revize</t>
  </si>
  <si>
    <t>Náklady zhotovitele, související s prováděním zkoušek a revizí předepsaných technickými normami nebo objednatelem a které jsou pro provedení díla nezbytné.</t>
  </si>
  <si>
    <t xml:space="preserve">Dle PD - TZ str.9 : </t>
  </si>
  <si>
    <t>VV</t>
  </si>
  <si>
    <t>Před zahájením prací je třeba provést zkoušky soudržnosti podkladu. Vhodnost podkladu pro aplikaci ETICS bude doložena protokolem z těchto zkoušek. : 1</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</si>
  <si>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</si>
  <si>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</si>
  <si>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</si>
  <si>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</si>
  <si>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</si>
  <si>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</si>
  <si>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</si>
  <si>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</si>
  <si>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ON-001</t>
  </si>
  <si>
    <t>Zajištění statického návrhu a  kotevního plánu  kotvení tepelné izolace, popis viz PD - TZ str.9</t>
  </si>
  <si>
    <t>soubor</t>
  </si>
  <si>
    <t>Vlastní</t>
  </si>
  <si>
    <t>Práce</t>
  </si>
  <si>
    <t>POL1_</t>
  </si>
  <si>
    <t>typ hmoždinky bude určen na základě výtažných zkoušek</t>
  </si>
  <si>
    <t>ON-006</t>
  </si>
  <si>
    <t>Fotodokumentace</t>
  </si>
  <si>
    <t>Pořízení fotodokumentace před, během a po provedení stavebních prací.</t>
  </si>
  <si>
    <t>ON-015</t>
  </si>
  <si>
    <t>Provedení ornitologického průzkumu</t>
  </si>
  <si>
    <t>SUM</t>
  </si>
  <si>
    <t>END</t>
  </si>
  <si>
    <t>Položkový soupis prací a dodávek</t>
  </si>
  <si>
    <t>139601102R00</t>
  </si>
  <si>
    <t>Ruční výkop jam, rýh a šachet v hornině 3</t>
  </si>
  <si>
    <t>m3</t>
  </si>
  <si>
    <t>800-1</t>
  </si>
  <si>
    <t>RTS 22/ II</t>
  </si>
  <si>
    <t>s přehozením na vzdálenost do 5 m nebo s naložením na ruční dopravní prostředek</t>
  </si>
  <si>
    <t>SPI</t>
  </si>
  <si>
    <t>0,6*0,6*6,5</t>
  </si>
  <si>
    <t>162701105R00</t>
  </si>
  <si>
    <t>Vodorovné přemístění výkopku z horniny 1 až 4, na vzdálenost přes 9 000  do 10 000 m</t>
  </si>
  <si>
    <t>po suchu, bez naložení výkopku, avšak se složením bez rozhrnutí, zpáteční cesta vozidla.</t>
  </si>
  <si>
    <t>vytěžená zemina : 2,34</t>
  </si>
  <si>
    <t>zemina pro zásyp : -1,75</t>
  </si>
  <si>
    <t>162201201R00</t>
  </si>
  <si>
    <t>Vodorovné přemístění výkopku z horniny 1 až 4, nošením, na vzdálenost do 10 m</t>
  </si>
  <si>
    <t>bez naložení, avšak s vyprázdněním nádoby na hromadu nebo do dopravního prostředku,</t>
  </si>
  <si>
    <t>Odkaz na mn. položky pořadí 2 : 0,59000</t>
  </si>
  <si>
    <t>162201209R00</t>
  </si>
  <si>
    <t>Vodorovné přemístění výkopku příplatek za každých dalších 10 m  z horniny 1 až 4, nošením</t>
  </si>
  <si>
    <t>0,59*5</t>
  </si>
  <si>
    <t>174101102R00</t>
  </si>
  <si>
    <t>Zásyp sypaninou se zhutněním v uzavřených prostorách s urovnáním povrchu zásypu s ručním zhutněním</t>
  </si>
  <si>
    <t>z jakékoliv horniny s uložením výkopku po vrstvách,</t>
  </si>
  <si>
    <t>0,6*0,45*6,5</t>
  </si>
  <si>
    <t>199000002R00</t>
  </si>
  <si>
    <t>Poplatky za skládku horniny 1- 4, skupina 17 05 04 z Katalogu odpadů</t>
  </si>
  <si>
    <t>310236261R00</t>
  </si>
  <si>
    <t>Zazdívka otvorů o ploše přes 0,0225 m2 do 0,09 m2 ve zdivu nadzákladovém cihlami pálenými o tloušťce zdi přes 450 do 600 mm</t>
  </si>
  <si>
    <t>kus</t>
  </si>
  <si>
    <t>801-4</t>
  </si>
  <si>
    <t>včetně pomocného pracovního lešení</t>
  </si>
  <si>
    <t>POZN.17 - Otvory po výduších plynových topidel : 10</t>
  </si>
  <si>
    <t>310271530R00</t>
  </si>
  <si>
    <t>Zazdívka otvorů z pórobetonových tvárnic plochy od 0,25 m2 do 1 m2 , tloušťka zdiva 300 mm</t>
  </si>
  <si>
    <t>ve zdivu nadzákladovém, včetně pomocného pracovního lešení</t>
  </si>
  <si>
    <t>POZN. 9 - Původní otvor po luxferách bude zazděn porobetonovými tvárnicemi. : 2,3*0,6*0,3</t>
  </si>
  <si>
    <t>2,4*0,8*0,3</t>
  </si>
  <si>
    <t>601015185RT7</t>
  </si>
  <si>
    <t xml:space="preserve">Omítka stropů a podhledů z hotových směsí vrchní tenkovrstvá, silikonsilikátová, samočisticí, tloušťka vrstvy 2 mm,  </t>
  </si>
  <si>
    <t>m2</t>
  </si>
  <si>
    <t>801-1</t>
  </si>
  <si>
    <t>po jednotlivých vrstvách</t>
  </si>
  <si>
    <t>Materiál je vhodný pro vnitřní i vnější použití.</t>
  </si>
  <si>
    <t>V položce nejsou zakalkulovány náklady na penetrační nátěr. Oceňuje se položkou č. 601 01-5191.</t>
  </si>
  <si>
    <t>V položce jsou zakalkulovány náklady na pomocné lešení.</t>
  </si>
  <si>
    <t>FASÁDA VPŘEDU soklová část pod lištou : 8,5*0,9</t>
  </si>
  <si>
    <t>fasáda mezi střechami z boku : 1,4*3,0</t>
  </si>
  <si>
    <t>na xps soklu do tmelu : 11,85</t>
  </si>
  <si>
    <t>601015191R00</t>
  </si>
  <si>
    <t>Omítka stropů a podhledů z hotových směsí Doplňkové práce pro omítky stropů z hotových směsí podkladní nátěr stropů pod tenkovrstvé omítky</t>
  </si>
  <si>
    <t>Odkaz na mn. položky pořadí 9 : 23,70000</t>
  </si>
  <si>
    <t>622319526RV1</t>
  </si>
  <si>
    <t>Zateplení soklu extrudovaným polystyrénem, tloušťky 180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</si>
  <si>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</si>
  <si>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0,042 W/m K</t>
  </si>
  <si>
    <t>(8,5+8,5+2,3+8,5+5,1+5,1+1,5)*0,3</t>
  </si>
  <si>
    <t>622311836R00</t>
  </si>
  <si>
    <t>Zateplení fasády  , minerálními deskami s podélným vláknem, tloušťky 180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</si>
  <si>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</si>
  <si>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0,036 W/mK.</t>
  </si>
  <si>
    <t xml:space="preserve">FASÁDA VPŘEDU U SOUSEDA SE NEBUDE REALIZOVAT : </t>
  </si>
  <si>
    <t>fasáda mezi střechami : 8,15*2,8</t>
  </si>
  <si>
    <t>-1,2*1,3</t>
  </si>
  <si>
    <t>-1,2*0,6</t>
  </si>
  <si>
    <t>čelní fasáda vpravo : 8,0*21,25</t>
  </si>
  <si>
    <t>-5*1,7*1,7</t>
  </si>
  <si>
    <t>-5*2,1*1,7</t>
  </si>
  <si>
    <t>-1,7*1,35</t>
  </si>
  <si>
    <t>-2,1*1,35</t>
  </si>
  <si>
    <t>čelní fasáda vlevo : 8,5*21,9</t>
  </si>
  <si>
    <t>-2*0,95*0,6</t>
  </si>
  <si>
    <t>-2,75*2,0</t>
  </si>
  <si>
    <t>-4*2,75*3,0</t>
  </si>
  <si>
    <t>-2,75*4,5</t>
  </si>
  <si>
    <t>-6*2,25*1,7</t>
  </si>
  <si>
    <t>-2,25*1,1</t>
  </si>
  <si>
    <t>z boku : 2,8*21,25</t>
  </si>
  <si>
    <t>-0,5*2,6</t>
  </si>
  <si>
    <t>-0,8*0,6</t>
  </si>
  <si>
    <t>z boku a dvorek : 1,5*6,1</t>
  </si>
  <si>
    <t>-1,5*1,0</t>
  </si>
  <si>
    <t>2,3*6,1</t>
  </si>
  <si>
    <t>2,8*3,65</t>
  </si>
  <si>
    <t>-0,6*0,9</t>
  </si>
  <si>
    <t>-0,8*2,6</t>
  </si>
  <si>
    <t>8,6*19,55</t>
  </si>
  <si>
    <t>-6*0,95*1,65</t>
  </si>
  <si>
    <t>3,2*6,5</t>
  </si>
  <si>
    <t>622311853R00</t>
  </si>
  <si>
    <t>Zateplení ostění  , minerálními deskami s podélným vláknem,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</si>
  <si>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</si>
  <si>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7*2,25*0,4</t>
  </si>
  <si>
    <t>46*1,65*0,4</t>
  </si>
  <si>
    <t>2*1,1*0,4</t>
  </si>
  <si>
    <t>6*1,35*0,4</t>
  </si>
  <si>
    <t>2*1,2*0,4</t>
  </si>
  <si>
    <t>9*0,65*0,4</t>
  </si>
  <si>
    <t>10*0,95*0,4</t>
  </si>
  <si>
    <t>6*2,8*0,4</t>
  </si>
  <si>
    <t>4*2,0*0,4</t>
  </si>
  <si>
    <t>2*4,55*0,4</t>
  </si>
  <si>
    <t>8*3,0*0,4</t>
  </si>
  <si>
    <t>4*0,8*0,4</t>
  </si>
  <si>
    <t>2*2,5*0,4</t>
  </si>
  <si>
    <t>622319564R00</t>
  </si>
  <si>
    <t>Zateplení parapetu extrudovaným polystyrénem, tloušťky 40 mm</t>
  </si>
  <si>
    <t>nanesení lepicího tmelu na izolační desky, nalepení desek, natažení stěrky, vtlačení výztužné tkaniny a přehlazení stěrky. Včetně parapetních lišt.</t>
  </si>
  <si>
    <t>9*1,0*0,4</t>
  </si>
  <si>
    <t>2*0,8*0,4</t>
  </si>
  <si>
    <t>0,6*0,4</t>
  </si>
  <si>
    <t>6*2,1*0,4</t>
  </si>
  <si>
    <t>6*1,7*0,4</t>
  </si>
  <si>
    <t>622391122R00</t>
  </si>
  <si>
    <t>Příplatek za použití zapouštěcích hmoždinek (8 ks/m2) a tepelně izolační zátky, s dodávkou hmoždinek</t>
  </si>
  <si>
    <t>622454311R00</t>
  </si>
  <si>
    <t>Oprava vnějších omítek cementových v množství opravované plochy přes 10  do 30 % , hladkých hlazených dřevěným hladítkem</t>
  </si>
  <si>
    <t>8,6*19,5</t>
  </si>
  <si>
    <t>6,0*2,3</t>
  </si>
  <si>
    <t>6,0*1,5</t>
  </si>
  <si>
    <t>3,75*2,75</t>
  </si>
  <si>
    <t>2,8*21,1</t>
  </si>
  <si>
    <t>7,8*21,1</t>
  </si>
  <si>
    <t>8,5*21,8</t>
  </si>
  <si>
    <t>8,5*6,3</t>
  </si>
  <si>
    <t>8,5*2,9</t>
  </si>
  <si>
    <t>3,0*1,4</t>
  </si>
  <si>
    <t>odpočet oken a dveří : -1,2*0,6</t>
  </si>
  <si>
    <t>-5*1,7*1,6</t>
  </si>
  <si>
    <t>-1,7*1,3</t>
  </si>
  <si>
    <t>-2,1*1,3</t>
  </si>
  <si>
    <t>-5*2,1*1,6</t>
  </si>
  <si>
    <t>-2,5*1,1</t>
  </si>
  <si>
    <t>-6*2,5*1,6</t>
  </si>
  <si>
    <t>-3*0,9*0,6</t>
  </si>
  <si>
    <t>-4*2,5*3,0</t>
  </si>
  <si>
    <t>-2,5*4,5</t>
  </si>
  <si>
    <t>-0,7*2,5</t>
  </si>
  <si>
    <t>-6*0,95*1,6</t>
  </si>
  <si>
    <t>-0,95*1,5</t>
  </si>
  <si>
    <t>-0,8*2,0</t>
  </si>
  <si>
    <t>622473187RT2</t>
  </si>
  <si>
    <t>Příplatek za okenní začišťovací lištu včetně dodávky</t>
  </si>
  <si>
    <t>m</t>
  </si>
  <si>
    <t>7*2,25</t>
  </si>
  <si>
    <t>46*1,65</t>
  </si>
  <si>
    <t>2*1,1</t>
  </si>
  <si>
    <t>6*1,35</t>
  </si>
  <si>
    <t>2*1,2</t>
  </si>
  <si>
    <t>9*0,65</t>
  </si>
  <si>
    <t>10*0,95</t>
  </si>
  <si>
    <t>6*2,8</t>
  </si>
  <si>
    <t>4*2,0</t>
  </si>
  <si>
    <t>2*4,55</t>
  </si>
  <si>
    <t>8*3,0</t>
  </si>
  <si>
    <t>4*0,8</t>
  </si>
  <si>
    <t>2*2,5</t>
  </si>
  <si>
    <t>622481211RU1</t>
  </si>
  <si>
    <t>Vyztužení povrchových úprav vnějších stěn stěrkou s výztužnou sklotextilní tkaninou, s dodávkou sítě a stěrkového tmelu</t>
  </si>
  <si>
    <t>fasáda vpředu soklová část : 8,5*0,9</t>
  </si>
  <si>
    <t>622481291R00</t>
  </si>
  <si>
    <t>Vyztužení povrchových úprav vnějších stěn montáž výztužné lišty rohové a dilatační- bez dodávky materiálu</t>
  </si>
  <si>
    <t>20*2,3</t>
  </si>
  <si>
    <t>52*1,7</t>
  </si>
  <si>
    <t>6*1,4</t>
  </si>
  <si>
    <t>4*1,2</t>
  </si>
  <si>
    <t>11*0,7</t>
  </si>
  <si>
    <t>16*1,0</t>
  </si>
  <si>
    <t>12*2,8</t>
  </si>
  <si>
    <t>2*4,6</t>
  </si>
  <si>
    <t>6*0,8</t>
  </si>
  <si>
    <t>22,0+22,0+3,0</t>
  </si>
  <si>
    <t>622904112R00</t>
  </si>
  <si>
    <t>Očištění fasád tlakovou vodou, složitost fasády 1 - 2</t>
  </si>
  <si>
    <t>713133112R00</t>
  </si>
  <si>
    <t>Montáž izolace lepením a zajištění hmoždinkami doplňkové práce montáž zakládací lišty pro izolaci, plná cihla</t>
  </si>
  <si>
    <t>800-713</t>
  </si>
  <si>
    <t>Vyvrtání otvorů, montáž hmoždinek, připevnění zakádací lišty vruty.</t>
  </si>
  <si>
    <t>9,5+8,5+1,75+8,75+8,5+8,25+4,5+1,5</t>
  </si>
  <si>
    <t>62-001</t>
  </si>
  <si>
    <t>Příplatek za ostění dveří s izolantem PIR 30 mm</t>
  </si>
  <si>
    <t xml:space="preserve">m2    </t>
  </si>
  <si>
    <t>(0,75+1,15)*2,6</t>
  </si>
  <si>
    <t>55392750.AR</t>
  </si>
  <si>
    <t>lišta rohová; s tkaninou; materiál plast</t>
  </si>
  <si>
    <t>SPCM</t>
  </si>
  <si>
    <t>Specifikace</t>
  </si>
  <si>
    <t>POL3_</t>
  </si>
  <si>
    <t>20*2,3*1,1</t>
  </si>
  <si>
    <t>52*1,7*1,1</t>
  </si>
  <si>
    <t>2*1,1*1,1</t>
  </si>
  <si>
    <t>6*1,4*1,1</t>
  </si>
  <si>
    <t>4*1,2*1,1</t>
  </si>
  <si>
    <t>11*0,7*1,1</t>
  </si>
  <si>
    <t>16*1,0*1,1</t>
  </si>
  <si>
    <t>12*2,8*1,1</t>
  </si>
  <si>
    <t>4*2,0*1,1</t>
  </si>
  <si>
    <t>2*4,6*1,1</t>
  </si>
  <si>
    <t>8*3,0*1,1</t>
  </si>
  <si>
    <t>6*0,8*1,1</t>
  </si>
  <si>
    <t>2*2,5*1,1</t>
  </si>
  <si>
    <t>(22,0+22,0+3,0)*1,1</t>
  </si>
  <si>
    <t>55392914R</t>
  </si>
  <si>
    <t>lišta soklová; pro desky tl. 180 mm; materiál Al; tl. 0,95 mm</t>
  </si>
  <si>
    <t>(9,5+8,5+1,75+8,75+8,5+8,25+4,5+1,5)*1,1</t>
  </si>
  <si>
    <t>631313711R00</t>
  </si>
  <si>
    <t xml:space="preserve">Mazanina z betonu prostého tl. přes 80 do 120 mm třídy C 25/30 ,  </t>
  </si>
  <si>
    <t>(z kameniva) hlazená dřevěným hladítkem</t>
  </si>
  <si>
    <t>Včetně vytvoření dilatačních spár, bez zaplnění.</t>
  </si>
  <si>
    <t>5,0*1,6*0,1</t>
  </si>
  <si>
    <t>1,0*1,25/2*0,1</t>
  </si>
  <si>
    <t>631319161R00</t>
  </si>
  <si>
    <t xml:space="preserve">Příplatek za přehlazení povrchu tloušťka mazaniny do 80 mm </t>
  </si>
  <si>
    <t>betonové mazaniny min. B 10 ocelovým hladítkem s poprášením cementem pro konečnou úpravu mazaniny</t>
  </si>
  <si>
    <t>940 R01</t>
  </si>
  <si>
    <t>Rezerva - založení lešení</t>
  </si>
  <si>
    <t>Možný návrh lešení je uveden ve VYJÁDŘENÍ STATIKA K MOŽNOSTI PROVEDENÍ LEŠENÍ NA STŘEŠE BD MASARYKOVA 3, BRNO ze dne 16.5.2023</t>
  </si>
  <si>
    <t>Další variantou  provádění založení lešení je z plošiny nebo založení na konzoly, které se ukotví do obvodového zdiva.</t>
  </si>
  <si>
    <t>Volba varianty řešení je na straně zhotovitele.</t>
  </si>
  <si>
    <t>Fakturace bude možná na základě konkrétního oceněného návrhu, ktrerý musí být předložen a následně odsouhlasen TDS.</t>
  </si>
  <si>
    <t>941941032R00</t>
  </si>
  <si>
    <t>Montáž lešení lehkého pracovního řadového s podlahami šířky od 0,80 do 1,00 m, výšky přes 10 do 30 m</t>
  </si>
  <si>
    <t>800-3</t>
  </si>
  <si>
    <t>včetně kotvení</t>
  </si>
  <si>
    <t>Včetně kotvení lešení.</t>
  </si>
  <si>
    <t>8,0*21,25</t>
  </si>
  <si>
    <t>2,6*21,25</t>
  </si>
  <si>
    <t>8,5*21,9</t>
  </si>
  <si>
    <t>4,25*25,0</t>
  </si>
  <si>
    <t>8,5*3,0</t>
  </si>
  <si>
    <t>941941192R00</t>
  </si>
  <si>
    <t>Montáž lešení lehkého pracovního řadového s podlahami příplatek za každý další i započatý měsíc použití lešení  šířky šířky od 0,80 do 1,00 m a výšky přes 10 do 30 m</t>
  </si>
  <si>
    <t>941941502R00</t>
  </si>
  <si>
    <t>Montáž lešení lehkého pracovního řadového s podlahami Dovoz a odvoz lešení rámového pronajatého</t>
  </si>
  <si>
    <t>km</t>
  </si>
  <si>
    <t>včetně kotvení dovoz včetně odvozu lešení</t>
  </si>
  <si>
    <t>941941832R00</t>
  </si>
  <si>
    <t>Demontáž lešení lehkého řadového s podlahami šířky od 0,8 do 1 m, výšky přes 10 do 30 m</t>
  </si>
  <si>
    <t>941955002R00</t>
  </si>
  <si>
    <t>Lešení lehké pracovní pomocné pomocné, o výšce lešeňové podlahy přes 1,2 do 1,9 m</t>
  </si>
  <si>
    <t>943955022R00</t>
  </si>
  <si>
    <t>Montáž lešeňové podlahy s příčníky nebo podélníky, výšky přes 10 do 20 m</t>
  </si>
  <si>
    <t>9*5,0*1,0*0,5</t>
  </si>
  <si>
    <t>943955822R00</t>
  </si>
  <si>
    <t>Demontáž lešeňové podlahy s příčníky nebo podélníky, výšky přes 10 do 20 m</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</si>
  <si>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</si>
  <si>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</si>
  <si>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</si>
  <si>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</si>
  <si>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</si>
  <si>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</si>
  <si>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949946122R00</t>
  </si>
  <si>
    <t>Montáž lešeňové konstrukce trubkové bez podlah celkové výšky přes 10  do 20 m</t>
  </si>
  <si>
    <t>bez podlah,</t>
  </si>
  <si>
    <t>5*20,0</t>
  </si>
  <si>
    <t>9*2*5,0</t>
  </si>
  <si>
    <t>9*1,0</t>
  </si>
  <si>
    <t>9*0,5</t>
  </si>
  <si>
    <t>949946822R00</t>
  </si>
  <si>
    <t>Demontáž lešeňové konstrukce trubkové bez podlah celkové výšky přes 10  do 20 m</t>
  </si>
  <si>
    <t>94-001</t>
  </si>
  <si>
    <t>Doprava lešení pro montáž a demontáž do a z uzavřeného dvora</t>
  </si>
  <si>
    <t>952901110R00</t>
  </si>
  <si>
    <t>Čištění budov mytím vnějších ploch oken a dveří</t>
  </si>
  <si>
    <t>Položka je učena pro konečné čištění po ukončení oprav před předáním do užívání.</t>
  </si>
  <si>
    <t>Položka je určena pro vyčištění po opravách vnějších omítek.</t>
  </si>
  <si>
    <t>1.NP : 1,2*1,3+1,2*0,6+0,8*2,1+0,95*1,5</t>
  </si>
  <si>
    <t>2.NP : 2,35*0,6+2,3*0,4+0,625*1,97+2,75*4,55+2,25*1,12</t>
  </si>
  <si>
    <t>3.NP : 2,1*1,65+1,7*1,65+2,75*3,02+2,25*1,65+0,935*1,65</t>
  </si>
  <si>
    <t>4.NP : 2,1*1,65+1,7*1,65+2,75*3,02+2,25*1,65+0,935*1,65</t>
  </si>
  <si>
    <t>5.NP : 2,1*1,65+1,7*1,65+2,75*3,02+2,25*1,65+0,935*1,65</t>
  </si>
  <si>
    <t>6.NP : 2,1*1,65+1,7*1,65+2,75*3,02+2,25*1,65+0,935*1,65</t>
  </si>
  <si>
    <t>7.NP : 2,1*1,65+1,7*1,65+2,75*2,03+2,25*1,65+0,935*1,65</t>
  </si>
  <si>
    <t xml:space="preserve">8.NP : </t>
  </si>
  <si>
    <t>SPOLEČNÉ PROSTORY : 15,3+21,8+7,6+4,4+8,515*2,0</t>
  </si>
  <si>
    <t>952902110R00</t>
  </si>
  <si>
    <t>Čištění budov zametáním v místnostech, chodbách, na schodišti a na půdě</t>
  </si>
  <si>
    <t>Průběžný úklid společných prostor-předpoklad 30 úkonů-bez dvora : (15,3+21,8+7,6+4,4)*60</t>
  </si>
  <si>
    <t>962081141R00</t>
  </si>
  <si>
    <t>Bourání zdiva příček ze skleněných tvárnic, tloušťky do 150 mm</t>
  </si>
  <si>
    <t>801-3</t>
  </si>
  <si>
    <t>nebo vybourání otvorů jakýchkoliv rozměrů, včetně pomocného lešení o výšce podlahy do 1900 mm a pro zatížení do 1,5 kPa  (150 kg/m2),</t>
  </si>
  <si>
    <t>2,3*0,6</t>
  </si>
  <si>
    <t>2,4*0,8</t>
  </si>
  <si>
    <t>965042141R00</t>
  </si>
  <si>
    <t>Bourání podkladů pod dlažby nebo litých celistvých dlažeb a mazanin  betonových nebo z litého asfaltu, tloušťky do 100 mm, plochy přes 4 m2</t>
  </si>
  <si>
    <t>978015241R00</t>
  </si>
  <si>
    <t>Otlučení omítek vápenných nebo vápenocementových vnějších s vyškrabáním spár, s očištěním zdiva  1. až 4. stupni složitosti, v rozsahu do 30 %</t>
  </si>
  <si>
    <t>96-001</t>
  </si>
  <si>
    <t>Demontáž drobných prvků z fasády, zpětná montáž, prodloužené kotvení</t>
  </si>
  <si>
    <t>96-002</t>
  </si>
  <si>
    <t>Demontáž mříží, odvoz, likvidace</t>
  </si>
  <si>
    <t>96-003</t>
  </si>
  <si>
    <t>Demontáž, odvoz a likvidace stávajícího střešního souvrství</t>
  </si>
  <si>
    <t>K bouracím pracím a k posouzení stávajících nosných konstrukcí bude přizván statik</t>
  </si>
  <si>
    <t>751 -001</t>
  </si>
  <si>
    <t>Demontáž a  zpětná  montáž  klimatizačních jednotek na ploché střeše a na fasádě, výduchy po plynových topidlech případně vzduchotechnických potrubí - viz PD</t>
  </si>
  <si>
    <t>Klimatizačnícj jednotek je 8ks.</t>
  </si>
  <si>
    <t>999281211R00</t>
  </si>
  <si>
    <t>Přesun hmot pro opravy a údržbu objektů pro opravy a údržbu vnějších plášťů dosavadních objektů  výšky do 25 m</t>
  </si>
  <si>
    <t>t</t>
  </si>
  <si>
    <t>Přesun hmot</t>
  </si>
  <si>
    <t>POL7_</t>
  </si>
  <si>
    <t>oborů 801, 803, 811 a 812</t>
  </si>
  <si>
    <t>712311101RZ2</t>
  </si>
  <si>
    <t>Povlakové krytiny střech do 10° za studena nátěrem 2 x, penetračním nebo asfaltovým lakem, včetně dodávky materiálu</t>
  </si>
  <si>
    <t>800-711</t>
  </si>
  <si>
    <t>712341559R00</t>
  </si>
  <si>
    <t>Povlakové krytiny střech do 10° pásy přitavením v celé ploše, 1 vrstva, bez dodávky pásu</t>
  </si>
  <si>
    <t>parozábrana : 98,69</t>
  </si>
  <si>
    <t>712373111R00</t>
  </si>
  <si>
    <t xml:space="preserve">Povlakové krytiny střech do 10° termoplasty kotvené do betonu, 6 kotev/m2, pro tl. izolace do 160 mm, bez dodávky fólie,  </t>
  </si>
  <si>
    <t>včetně ukotvení k podkladu hmoždinkami, svaření všech spojů a překrytí kotev fólií.</t>
  </si>
  <si>
    <t>SKUTEČNÉ KOTVENÍ BUDE VYCHÁZET Z Z PŘEDREALIZAČNÍHO NÁVRHU KONKRÉTNÍHO VÝROBCE VYCHÁZEJÍCÍHO Z VÝPOČTOVÝCH HODNOT SIL PŮSOBÍCÍCH NA STŘEŠNÍ PLÁŠŤ PŘI ZATÍŽENÍ VĚTREM.</t>
  </si>
  <si>
    <t>plocha střechy : 98,69</t>
  </si>
  <si>
    <t>vytažení na stěnu : 46,08*0,5</t>
  </si>
  <si>
    <t>712391171RZ5</t>
  </si>
  <si>
    <t>Textílie na střechách do 10° podkladní, včetně dodávky netkané polypropylénové textílie plošné hmotnosti 300 g/m2</t>
  </si>
  <si>
    <t>Separační vrstva geotextilié s gramáží 200 g/m2 : 98,69</t>
  </si>
  <si>
    <t>712391171RZ7</t>
  </si>
  <si>
    <t>Textílie na střechách do 10° podkladní, včetně dodávky netkané sklovláknité textílie plošné hmotnosti 120 g/m2</t>
  </si>
  <si>
    <t>28322103.AR</t>
  </si>
  <si>
    <t>fólie izolační střešní hydroizolační; tloušťka 1,50 mm; plošná hmotnost 1 900 g/m2; PVC-P, výztužná mřížka</t>
  </si>
  <si>
    <t>ztratné 12% : 121,73*1,12</t>
  </si>
  <si>
    <t>62843039R</t>
  </si>
  <si>
    <t>Pás hydroizolační asfaltový tloušťka = 4,0 mm; asfalt: elastomerní; nosná vložka: umělohmotná rohož; horní strana: písek; spodní strana: tavitelná fólie</t>
  </si>
  <si>
    <t>ztratné 15% : 98,69*1,15</t>
  </si>
  <si>
    <t>998712103R00</t>
  </si>
  <si>
    <t>Přesun hmot pro povlakové krytiny v objektech výšky přes 12 do 24 m</t>
  </si>
  <si>
    <t>50 m vodorovně</t>
  </si>
  <si>
    <t>713141151R00</t>
  </si>
  <si>
    <t>Montáž tepelné izolace plochých střech kladená na sucho, jednovrstvá</t>
  </si>
  <si>
    <t>98,69*2</t>
  </si>
  <si>
    <t>spádové klíny : 63,8+32,36</t>
  </si>
  <si>
    <t>28375766.AR</t>
  </si>
  <si>
    <t>Výrobek izolační pro budovy z pěnového polystyrenu (EPS) tvar: deska; OH = 20 kg/m3; lambda = 0,037 W/(m.K); pevnost v tlaku CS 100 kPa; RtF: E</t>
  </si>
  <si>
    <t>ztratné 2% : 98,69*0,10*1,02</t>
  </si>
  <si>
    <t>28375768.AR</t>
  </si>
  <si>
    <t>Výrobek izolační pro budovy z pěnového polystyrenu (EPS) tvar: deska; OH = 25 kg/m3; lambda = 0,035 W/(m.K); pevnost v tlaku CS 150 kPa; RtF: E</t>
  </si>
  <si>
    <t>ztratné 2% : 98,69*0,14*1,02</t>
  </si>
  <si>
    <t>28375972R</t>
  </si>
  <si>
    <t>Výrobek izolační pro budovy z pěnového polystyrenu (EPS) tvar: spádová deska; označení: S; OH = 25 kg/m3; lambda = 0,035 W/(m.K); pevnost v tlaku CS 150 kPa; RtF: E</t>
  </si>
  <si>
    <t>ztratné 2% : 96,16*0,10*1,02</t>
  </si>
  <si>
    <t>998713103R00</t>
  </si>
  <si>
    <t>Přesun hmot pro izolace tepelné v objektech výšky do 24 m</t>
  </si>
  <si>
    <t>763614231RT1</t>
  </si>
  <si>
    <t>Montáž podlahy, z desek tl. nad 18 mm, na sraz, šroubováním, bez dodávky desky</t>
  </si>
  <si>
    <t>800-763</t>
  </si>
  <si>
    <t>vč. dodávky a montáže spojovacího materiálu</t>
  </si>
  <si>
    <t>607250361R</t>
  </si>
  <si>
    <t>deska dřevoštěpková třívrstvá pro prostředí vlhké; strana nebroušená; hrana rovná; tl = 25,0 mm</t>
  </si>
  <si>
    <t>OSB3 - konstrukční deska pro použití ve vlhkém prostředí</t>
  </si>
  <si>
    <t>ztratné 2% : 98,69*1,02</t>
  </si>
  <si>
    <t>998763101R00</t>
  </si>
  <si>
    <t>Přesun hmot dřevostaveb v objektech výšky do 6 m</t>
  </si>
  <si>
    <t>764331250R00</t>
  </si>
  <si>
    <t>Lemování z pozinkovaného plechu výroba a montáž lemování zdí  na střechách s tvrdou krytinou včetně rohů a ukončení před požární zdí, rš 500 mm</t>
  </si>
  <si>
    <t>800-764</t>
  </si>
  <si>
    <t>K/14 - Oplechování okraje střechy - poplastovaný plech : 9,6</t>
  </si>
  <si>
    <t>764430240RT2</t>
  </si>
  <si>
    <t>Oplechování zdí a nadezdívek z pozinkovaného plechu výroba a montáž   rš 500 mm</t>
  </si>
  <si>
    <t>včetně rohů</t>
  </si>
  <si>
    <t>K/20 + K/21 - oplechování atiky : 1,35+4,95</t>
  </si>
  <si>
    <t>764430260RT2</t>
  </si>
  <si>
    <t>Oplechování zdí a nadezdívek z pozinkovaného plechu výroba a montáž   rš 750 mm</t>
  </si>
  <si>
    <t>764817163R00</t>
  </si>
  <si>
    <t xml:space="preserve">Oplechování  zdí (atik), z lakovaného pozinkovaného plechu, rš 630 mm, dodávka a montáž </t>
  </si>
  <si>
    <t>včetně zhotovení rohů, spojů a dilatací</t>
  </si>
  <si>
    <t>K/18 + K/19 : 0,6+1,5</t>
  </si>
  <si>
    <t>764819213R00</t>
  </si>
  <si>
    <t>Odpadní trouby kruhové, průměr 120 mm, z lakovaného pozinkovaného plechu,  , dodávka a montáž</t>
  </si>
  <si>
    <t>včetně kolena, objímky, spojovacího materiálu a zednické výpomoci.</t>
  </si>
  <si>
    <t>K/15+K/17 : 21,2+3,6</t>
  </si>
  <si>
    <t xml:space="preserve">okapový svod : </t>
  </si>
  <si>
    <t>764815212R00</t>
  </si>
  <si>
    <t>Žlaby podokapní půlkruhové, z lakovaného pozinkovaného plechu, rš 330 mm, dodávka a montáž</t>
  </si>
  <si>
    <t>včetně háků, čel, rohů, rovných hrdel a dilatací</t>
  </si>
  <si>
    <t>včetně háku, čela a spojky.</t>
  </si>
  <si>
    <t>K/16 - okapový žlab : 3,0</t>
  </si>
  <si>
    <t>764816150RT2</t>
  </si>
  <si>
    <t>Oplechování parapetů včetně rohů, lepené lepidlem, z lakovaného pozinkovaného plechu, rš 500 mm, dodávka a montáž</t>
  </si>
  <si>
    <t>K-O1 : 2*1,09</t>
  </si>
  <si>
    <t>k-02 : 1*0,51</t>
  </si>
  <si>
    <t>K-03 : 1*0,91</t>
  </si>
  <si>
    <t>K-04 : 1*2,29</t>
  </si>
  <si>
    <t>K-05 : 1*2,24</t>
  </si>
  <si>
    <t>K-06 : 6*2,69</t>
  </si>
  <si>
    <t>k-07 : 7*2,19</t>
  </si>
  <si>
    <t>K-08 : 6*2,04</t>
  </si>
  <si>
    <t>K-09 : 6*1,64</t>
  </si>
  <si>
    <t>K-10 : 6*0,88</t>
  </si>
  <si>
    <t>K-11 : 2*0,89</t>
  </si>
  <si>
    <t>K-12 : 1*0,74</t>
  </si>
  <si>
    <t>764331851R00</t>
  </si>
  <si>
    <t>Demontáž lemování zdí  na střechách s tvrdou krytinou, rš 400 a 500 mm, sklonu přes 30 do 45°</t>
  </si>
  <si>
    <t>764352811R00</t>
  </si>
  <si>
    <t>Demontáž žlabů podokapních půlkruhových rovných, rš 330 mm, sklonu přes 30 do 45°</t>
  </si>
  <si>
    <t>764410880R00</t>
  </si>
  <si>
    <t>Demontáž oplechování parapetů rš od 400 do 600 mm</t>
  </si>
  <si>
    <t>764430840R00</t>
  </si>
  <si>
    <t>Demontáž oplechování zdí a nadezdívek rš od 330 do 500 mm</t>
  </si>
  <si>
    <t>764430850R00</t>
  </si>
  <si>
    <t>Demontáž oplechování zdí a nadezdívek rš 600 mm</t>
  </si>
  <si>
    <t>764454802R00</t>
  </si>
  <si>
    <t>Demontáž odpadních trub nebo součástí trub kruhových , o průměru 120 mm</t>
  </si>
  <si>
    <t>998764103R00</t>
  </si>
  <si>
    <t>Přesun hmot pro konstrukce klempířské v objektech výšky do 24 m</t>
  </si>
  <si>
    <t>766-01</t>
  </si>
  <si>
    <t>Okno plastové dle výpisu prvků - O/02 - 670/1500 mm FIX - dodávka a montáž, zapravení omítky ostění, viz PD - výpis ostatních výrobků</t>
  </si>
  <si>
    <t xml:space="preserve">ks    </t>
  </si>
  <si>
    <t>Barva bílá.</t>
  </si>
  <si>
    <t>Prosklení-izolační trojsklo, mléčné sklo</t>
  </si>
  <si>
    <t>Včetně parotěsné a paropropustné pásky.</t>
  </si>
  <si>
    <t>Včetně D+M plastového vnitřního parapetu.</t>
  </si>
  <si>
    <t>Včetně přesunu hmot.</t>
  </si>
  <si>
    <t>před výrobou nutné zaměřit na stavbě. : 1</t>
  </si>
  <si>
    <t>767-001</t>
  </si>
  <si>
    <t>Mříž Z/01 dodávka a montáž</t>
  </si>
  <si>
    <t>Svařovaná ocelová mříž rozměru 1500 x 1500 mm, kotvená do obvodové zdi, nátěr - barva zelená.</t>
  </si>
  <si>
    <t>před výrobou nutné zaměřit na stavbě : 1</t>
  </si>
  <si>
    <t>767-002</t>
  </si>
  <si>
    <t>Mříž Z/02 dodávka a montáž</t>
  </si>
  <si>
    <t>Svařovaná ocelová mříž rozměru 1040 x 1140 mm, kotvená do ostění, povrchová úprava - zinkovaní.</t>
  </si>
  <si>
    <t>767-003</t>
  </si>
  <si>
    <t>Mříž Z/03 dodávka a montáž</t>
  </si>
  <si>
    <t>Svařovaná ocelová mříž rozměru 1040 x 440 mm, kotvená do ostění, povrchová úprava - zinkovaní.</t>
  </si>
  <si>
    <t>767-004</t>
  </si>
  <si>
    <t>Mříž Z/04 dodávka a montáž</t>
  </si>
  <si>
    <t>Svařovaná ocelová mříž rozměru 740 x 415 mm, kotvená do ostění, povrchová úprava - zinkování.</t>
  </si>
  <si>
    <t>767-005</t>
  </si>
  <si>
    <t>Mříž Z/05 dodávka a montáž</t>
  </si>
  <si>
    <t>Svařovaná ocelová mříž otevíravá otočná, rozměru 1040 x 440 mm, kotvená do ostění, povrchová úprava - zinkování.</t>
  </si>
  <si>
    <t>Rám a uzamykatelné křídlo.</t>
  </si>
  <si>
    <t>767-006</t>
  </si>
  <si>
    <t>Ocelové svařované schodiště Z/06, dodávka, montáž</t>
  </si>
  <si>
    <t>Rozměru 3 x 225 x 300 cm, kotveno do obvodové zdi, povrchová úprava - zinkování.</t>
  </si>
  <si>
    <t>767-008</t>
  </si>
  <si>
    <t>Zábradlí Z/08 dodávka a montáž</t>
  </si>
  <si>
    <t xml:space="preserve">m     </t>
  </si>
  <si>
    <t>Svařované ocelové zábradlí výšky 1,0m, celková délka 9,25 m, ktveno do stropu/obvodové zdi, povrchová úprava-zinkování</t>
  </si>
  <si>
    <t>před výrobou nutné zaměřit na stavbě. : 8,115+1,09</t>
  </si>
  <si>
    <t>767-011</t>
  </si>
  <si>
    <t>AL výplně otvoru - Z/11 - 2700/4450 mm FIX - dodávka a montáž, se zapravením omítky ostění</t>
  </si>
  <si>
    <t>Hliníkové okno fixní, barva světlá - dle stávajícíh výplní.</t>
  </si>
  <si>
    <t>Prosklení - izolační trojsklo, mléčné sklo</t>
  </si>
  <si>
    <t>Okno je umístěno ve výtahové šachtě. : 1</t>
  </si>
  <si>
    <t>767-012</t>
  </si>
  <si>
    <t>AL výplně otvoru - Z/12 - 2700/2950 mm FIX - dodávka a montáž, se zapravením omítky ostění</t>
  </si>
  <si>
    <t>Okno je umístěno ve výtahové šachtě. : 4</t>
  </si>
  <si>
    <t>767-013</t>
  </si>
  <si>
    <t>AL výplně otvoru - Z/13 - 2700/1950 mm FIX - dodávka a montáž, se zapravením omítky ostění</t>
  </si>
  <si>
    <t>767-014</t>
  </si>
  <si>
    <t>AL výplně otvoru - Z/14 - 950/650 mm FIX - dodávka a montáž, se zapravením omítky ostění</t>
  </si>
  <si>
    <t>767-015</t>
  </si>
  <si>
    <t>AL výplně otvoru - Z/15 - 800/650 mm FIX - dodávka a montáž, se zapravením omítky ostění</t>
  </si>
  <si>
    <t>767-016</t>
  </si>
  <si>
    <t>Mříž Z/16 dodávka a montáž</t>
  </si>
  <si>
    <t>Svařovaná ocelová mříž rozměru 2090 x 960 mm, kotvená do ostění, povrchová úprava - zinkování.</t>
  </si>
  <si>
    <t>767-017</t>
  </si>
  <si>
    <t>Žaluzie Z/17 dodávka a montáž  a prodloužení potrubí</t>
  </si>
  <si>
    <t>Prodloužení potrubí a protidešťová žaluzie rozměru 450 x 300 mm, povrchová úprava - zinkování</t>
  </si>
  <si>
    <t>767-018</t>
  </si>
  <si>
    <t>Žaluzie Z/18 dodávka a montáž a prodloužení potrubí</t>
  </si>
  <si>
    <t>Prodloužení potrubí a protidešťová žaluzie rozměru 350 x 600 mm, povrchová úprava - zinkování</t>
  </si>
  <si>
    <t>767-019</t>
  </si>
  <si>
    <t>Z/19 - Prodloužení potrubí a výfuková hlavice délky 650mm</t>
  </si>
  <si>
    <t>Povrchová úprava - zinkování</t>
  </si>
  <si>
    <t>Před výrobou nutné zaměření na stavbě.</t>
  </si>
  <si>
    <t>767-021</t>
  </si>
  <si>
    <t>O/01 - vyústění komínu nerezové, dodávka a montáž včerně zapravení a lemování, a souvisejících, zednických přípomocí</t>
  </si>
  <si>
    <t>Délky 2,0m, povrchová úprava - nerez.</t>
  </si>
  <si>
    <t>767-020</t>
  </si>
  <si>
    <t>Demontáž a zpětná montáž přístřešku na pozemku souseda</t>
  </si>
  <si>
    <t>767112812R00</t>
  </si>
  <si>
    <t>Demontáž stěn a příček pro zasklení svařovaných</t>
  </si>
  <si>
    <t>800-767</t>
  </si>
  <si>
    <t xml:space="preserve">Demontáž stěn výtahových šachet : </t>
  </si>
  <si>
    <t>Z/11 : 2,7*4,45</t>
  </si>
  <si>
    <t>Z/12 : 2,7*2,95*4</t>
  </si>
  <si>
    <t>Z/13 : 2,7*1,95</t>
  </si>
  <si>
    <t>Z/14 : 0,96*0,95</t>
  </si>
  <si>
    <t>Z/15 : 0,8*0,65</t>
  </si>
  <si>
    <t>787100811R00</t>
  </si>
  <si>
    <t>Vysklení stěn,příček,balk.zábradlí a výtah.šachet sklo profilové jednoduché</t>
  </si>
  <si>
    <t>800-787</t>
  </si>
  <si>
    <t xml:space="preserve">Vysklívání výtahových šachet : </t>
  </si>
  <si>
    <t>M21-001</t>
  </si>
  <si>
    <t>Demontáž, prodloužení konzol a zpětná montáž hromosvodu</t>
  </si>
  <si>
    <t>M21-002</t>
  </si>
  <si>
    <t>Revize hromodsvodu</t>
  </si>
  <si>
    <t>979012112R00</t>
  </si>
  <si>
    <t xml:space="preserve">Svislá doprava suti a vybouraných hmot svislá doprava suti na výšku do 3,5 m,  </t>
  </si>
  <si>
    <t>821-1</t>
  </si>
  <si>
    <t>Přesun suti</t>
  </si>
  <si>
    <t>POL8_</t>
  </si>
  <si>
    <t>s popřípadným nutným naložením do dopravního zařízení, s vyprázdněním dopravního zařízení na hromadu nebo do dopravního prostředku, vč. příplatku za každých dalších i započatých 3,5 m výšky nad 3,5 m,</t>
  </si>
  <si>
    <t>979012119R00</t>
  </si>
  <si>
    <t>Svislá doprava suti a vybouraných hmot svislá doprava suti na výšku do 3,5 m, příplatek za každých dalších i započatých 3,5 m výšky přes 3,5 m</t>
  </si>
  <si>
    <t>14,34884*6</t>
  </si>
  <si>
    <t>979082111R00</t>
  </si>
  <si>
    <t>Vnitrostaveništní doprava suti a vybouraných hmot do 10 m</t>
  </si>
  <si>
    <t>979082121R00</t>
  </si>
  <si>
    <t>Vnitrostaveništní doprava suti a vybouraných hmot příplatek k ceně za každých dalších 5 m</t>
  </si>
  <si>
    <t>14,34884*4</t>
  </si>
  <si>
    <t>979082213R00</t>
  </si>
  <si>
    <t>Vodorovná doprava suti po suchu bez naložení, ale se složením a hrubým urovnáním na vzdálenost do 1 km</t>
  </si>
  <si>
    <t>822-1</t>
  </si>
  <si>
    <t>979082219R00</t>
  </si>
  <si>
    <t>Vodorovná doprava suti po suchu příplatek k ceně za každý další i započatý 1 km přes 1 km</t>
  </si>
  <si>
    <t>14,34884*19</t>
  </si>
  <si>
    <t>979990107R00</t>
  </si>
  <si>
    <t>Poplatek za skládku za uložení, směs betonu, cihel a dřeva,  , skupina 17 09 04 z Katalogu odpadů</t>
  </si>
  <si>
    <t>979990109R00</t>
  </si>
  <si>
    <t>Poplatek za skládku za uložení, skleněné tvárnice,  , skupina 17 02 02 z Katalogu odpadů</t>
  </si>
  <si>
    <t>tvárnice + sklo : 0,2706+1,11258</t>
  </si>
  <si>
    <t>Bude odstraněn původní střešní plášť ploché střechy ve dvoře včetně nevyhovující dřevěné konstrukce. Dřevěné konstrukce střechy jsou ve špatném stavu – dřevo je napadeno dřevokaznou houbou, drolí se apod.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</si>
</sst>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4" fontId="16" fillId="4" borderId="40" xfId="0" applyNumberFormat="1" applyFont="1" applyFill="1" applyBorder="1" applyAlignment="1" applyProtection="1">
      <alignment vertical="top" shrinkToFi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3" t="s">
        <v>39</v>
      </c>
      <c r="B2" s="193"/>
      <c r="C2" s="193"/>
      <c r="D2" s="193"/>
      <c r="E2" s="193"/>
      <c r="F2" s="193"/>
      <c r="G2" s="193"/>
    </row>
  </sheetData>
  <sheetProtection password="8879"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79"/>
  <sheetViews>
    <sheetView showGridLines="0" tabSelected="1" topLeftCell="B1" zoomScaleNormal="100" zoomScaleSheetLayoutView="75" workbookViewId="0">
      <selection activeCell="H41" sqref="H4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28" t="s">
        <v>41</v>
      </c>
      <c r="C1" s="229"/>
      <c r="D1" s="229"/>
      <c r="E1" s="229"/>
      <c r="F1" s="229"/>
      <c r="G1" s="229"/>
      <c r="H1" s="229"/>
      <c r="I1" s="229"/>
      <c r="J1" s="230"/>
    </row>
    <row r="2" spans="1:15" ht="36" customHeight="1" x14ac:dyDescent="0.2">
      <c r="A2" s="2"/>
      <c r="B2" s="76" t="s">
        <v>22</v>
      </c>
      <c r="C2" s="77"/>
      <c r="D2" s="78" t="s">
        <v>43</v>
      </c>
      <c r="E2" s="234" t="s">
        <v>44</v>
      </c>
      <c r="F2" s="235"/>
      <c r="G2" s="235"/>
      <c r="H2" s="235"/>
      <c r="I2" s="235"/>
      <c r="J2" s="236"/>
      <c r="O2" s="1"/>
    </row>
    <row r="3" spans="1:15" ht="27" hidden="1" customHeight="1" x14ac:dyDescent="0.2">
      <c r="A3" s="2"/>
      <c r="B3" s="79"/>
      <c r="C3" s="77"/>
      <c r="D3" s="80"/>
      <c r="E3" s="237"/>
      <c r="F3" s="238"/>
      <c r="G3" s="238"/>
      <c r="H3" s="238"/>
      <c r="I3" s="238"/>
      <c r="J3" s="239"/>
    </row>
    <row r="4" spans="1:15" ht="23.25" customHeight="1" x14ac:dyDescent="0.2">
      <c r="A4" s="2"/>
      <c r="B4" s="81"/>
      <c r="C4" s="82"/>
      <c r="D4" s="83"/>
      <c r="E4" s="218"/>
      <c r="F4" s="218"/>
      <c r="G4" s="218"/>
      <c r="H4" s="218"/>
      <c r="I4" s="218"/>
      <c r="J4" s="219"/>
    </row>
    <row r="5" spans="1:15" ht="24" customHeight="1" x14ac:dyDescent="0.2">
      <c r="A5" s="2"/>
      <c r="B5" s="31" t="s">
        <v>42</v>
      </c>
      <c r="D5" s="222" t="s">
        <v>45</v>
      </c>
      <c r="E5" s="223"/>
      <c r="F5" s="223"/>
      <c r="G5" s="223"/>
      <c r="H5" s="18" t="s">
        <v>40</v>
      </c>
      <c r="I5" s="85" t="s">
        <v>49</v>
      </c>
      <c r="J5" s="8"/>
    </row>
    <row r="6" spans="1:15" ht="15.75" customHeight="1" x14ac:dyDescent="0.2">
      <c r="A6" s="2"/>
      <c r="B6" s="28"/>
      <c r="C6" s="55"/>
      <c r="D6" s="224" t="s">
        <v>46</v>
      </c>
      <c r="E6" s="225"/>
      <c r="F6" s="225"/>
      <c r="G6" s="225"/>
      <c r="H6" s="18" t="s">
        <v>34</v>
      </c>
      <c r="I6" s="85" t="s">
        <v>50</v>
      </c>
      <c r="J6" s="8"/>
    </row>
    <row r="7" spans="1:15" ht="15.75" customHeight="1" x14ac:dyDescent="0.2">
      <c r="A7" s="2"/>
      <c r="B7" s="29"/>
      <c r="C7" s="56"/>
      <c r="D7" s="84" t="s">
        <v>48</v>
      </c>
      <c r="E7" s="226" t="s">
        <v>47</v>
      </c>
      <c r="F7" s="227"/>
      <c r="G7" s="227"/>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1"/>
      <c r="E11" s="241"/>
      <c r="F11" s="241"/>
      <c r="G11" s="241"/>
      <c r="H11" s="18" t="s">
        <v>40</v>
      </c>
      <c r="I11" s="87"/>
      <c r="J11" s="8"/>
    </row>
    <row r="12" spans="1:15" ht="15.75" customHeight="1" x14ac:dyDescent="0.2">
      <c r="A12" s="2"/>
      <c r="B12" s="28"/>
      <c r="C12" s="55"/>
      <c r="D12" s="217"/>
      <c r="E12" s="217"/>
      <c r="F12" s="217"/>
      <c r="G12" s="217"/>
      <c r="H12" s="18" t="s">
        <v>34</v>
      </c>
      <c r="I12" s="87"/>
      <c r="J12" s="8"/>
    </row>
    <row r="13" spans="1:15" ht="15.75" customHeight="1" x14ac:dyDescent="0.2">
      <c r="A13" s="2"/>
      <c r="B13" s="29"/>
      <c r="C13" s="56"/>
      <c r="D13" s="86"/>
      <c r="E13" s="220"/>
      <c r="F13" s="221"/>
      <c r="G13" s="221"/>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0"/>
      <c r="F15" s="240"/>
      <c r="G15" s="242"/>
      <c r="H15" s="242"/>
      <c r="I15" s="242" t="s">
        <v>29</v>
      </c>
      <c r="J15" s="243"/>
    </row>
    <row r="16" spans="1:15" ht="23.25" customHeight="1" x14ac:dyDescent="0.2">
      <c r="A16" s="140" t="s">
        <v>24</v>
      </c>
      <c r="B16" s="38" t="s">
        <v>24</v>
      </c>
      <c r="C16" s="62"/>
      <c r="D16" s="63"/>
      <c r="E16" s="206"/>
      <c r="F16" s="207"/>
      <c r="G16" s="206"/>
      <c r="H16" s="207"/>
      <c r="I16" s="206">
        <f>SUMIF(F57:F75,A16,I57:I75)+SUMIF(F57:F75,"PSU",I57:I75)</f>
        <v>300000</v>
      </c>
      <c r="J16" s="208"/>
    </row>
    <row r="17" spans="1:10" ht="23.25" customHeight="1" x14ac:dyDescent="0.2">
      <c r="A17" s="140" t="s">
        <v>25</v>
      </c>
      <c r="B17" s="38" t="s">
        <v>25</v>
      </c>
      <c r="C17" s="62"/>
      <c r="D17" s="63"/>
      <c r="E17" s="206"/>
      <c r="F17" s="207"/>
      <c r="G17" s="206"/>
      <c r="H17" s="207"/>
      <c r="I17" s="206">
        <f>SUMIF(F57:F75,A17,I57:I75)</f>
        <v>0</v>
      </c>
      <c r="J17" s="208"/>
    </row>
    <row r="18" spans="1:10" ht="23.25" customHeight="1" x14ac:dyDescent="0.2">
      <c r="A18" s="140" t="s">
        <v>26</v>
      </c>
      <c r="B18" s="38" t="s">
        <v>26</v>
      </c>
      <c r="C18" s="62"/>
      <c r="D18" s="63"/>
      <c r="E18" s="206"/>
      <c r="F18" s="207"/>
      <c r="G18" s="206"/>
      <c r="H18" s="207"/>
      <c r="I18" s="206">
        <f>SUMIF(F57:F75,A18,I57:I75)</f>
        <v>0</v>
      </c>
      <c r="J18" s="208"/>
    </row>
    <row r="19" spans="1:10" ht="23.25" customHeight="1" x14ac:dyDescent="0.2">
      <c r="A19" s="140" t="s">
        <v>109</v>
      </c>
      <c r="B19" s="38" t="s">
        <v>27</v>
      </c>
      <c r="C19" s="62"/>
      <c r="D19" s="63"/>
      <c r="E19" s="206"/>
      <c r="F19" s="207"/>
      <c r="G19" s="206"/>
      <c r="H19" s="207"/>
      <c r="I19" s="206">
        <f>SUMIF(F57:F75,A19,I57:I75)</f>
        <v>0</v>
      </c>
      <c r="J19" s="208"/>
    </row>
    <row r="20" spans="1:10" ht="23.25" customHeight="1" x14ac:dyDescent="0.2">
      <c r="A20" s="140" t="s">
        <v>108</v>
      </c>
      <c r="B20" s="38" t="s">
        <v>28</v>
      </c>
      <c r="C20" s="62"/>
      <c r="D20" s="63"/>
      <c r="E20" s="206"/>
      <c r="F20" s="207"/>
      <c r="G20" s="206"/>
      <c r="H20" s="207"/>
      <c r="I20" s="206">
        <f>SUMIF(F57:F75,A20,I57:I75)</f>
        <v>0</v>
      </c>
      <c r="J20" s="208"/>
    </row>
    <row r="21" spans="1:10" ht="23.25" customHeight="1" x14ac:dyDescent="0.2">
      <c r="A21" s="2"/>
      <c r="B21" s="48" t="s">
        <v>29</v>
      </c>
      <c r="C21" s="64"/>
      <c r="D21" s="65"/>
      <c r="E21" s="209"/>
      <c r="F21" s="244"/>
      <c r="G21" s="209"/>
      <c r="H21" s="244"/>
      <c r="I21" s="209">
        <f>SUM(I16:J20)</f>
        <v>300000</v>
      </c>
      <c r="J21" s="210"/>
    </row>
    <row r="22" spans="1:10" ht="33" customHeight="1" x14ac:dyDescent="0.2">
      <c r="A22" s="2"/>
      <c r="B22" s="42" t="s">
        <v>33</v>
      </c>
      <c r="C22" s="62"/>
      <c r="D22" s="63"/>
      <c r="E22" s="66"/>
      <c r="F22" s="39"/>
      <c r="G22" s="33"/>
      <c r="H22" s="33"/>
      <c r="I22" s="33"/>
      <c r="J22" s="40"/>
    </row>
    <row r="23" spans="1:10" ht="23.25" customHeight="1" x14ac:dyDescent="0.2">
      <c r="A23" s="2">
        <f>ZakladDPHSni*SazbaDPH1/100</f>
        <v>36000</v>
      </c>
      <c r="B23" s="38" t="s">
        <v>12</v>
      </c>
      <c r="C23" s="62"/>
      <c r="D23" s="63"/>
      <c r="E23" s="67">
        <v>12</v>
      </c>
      <c r="F23" s="39" t="s">
        <v>0</v>
      </c>
      <c r="G23" s="204">
        <f>ZakladDPHSniVypocet</f>
        <v>300000</v>
      </c>
      <c r="H23" s="205"/>
      <c r="I23" s="205"/>
      <c r="J23" s="40" t="str">
        <f t="shared" ref="J23:J28" si="0">Mena</f>
        <v>CZK</v>
      </c>
    </row>
    <row r="24" spans="1:10" ht="23.25" customHeight="1" x14ac:dyDescent="0.2">
      <c r="A24" s="2">
        <f>(A23-INT(A23))*100</f>
        <v>0</v>
      </c>
      <c r="B24" s="38" t="s">
        <v>13</v>
      </c>
      <c r="C24" s="62"/>
      <c r="D24" s="63"/>
      <c r="E24" s="67">
        <f>SazbaDPH1</f>
        <v>12</v>
      </c>
      <c r="F24" s="39" t="s">
        <v>0</v>
      </c>
      <c r="G24" s="202">
        <f>A23</f>
        <v>36000</v>
      </c>
      <c r="H24" s="203"/>
      <c r="I24" s="203"/>
      <c r="J24" s="40" t="str">
        <f t="shared" si="0"/>
        <v>CZK</v>
      </c>
    </row>
    <row r="25" spans="1:10" ht="23.25" customHeight="1" x14ac:dyDescent="0.2">
      <c r="A25" s="2">
        <f>ZakladDPHZakl*SazbaDPH2/100</f>
        <v>0</v>
      </c>
      <c r="B25" s="38" t="s">
        <v>14</v>
      </c>
      <c r="C25" s="62"/>
      <c r="D25" s="63"/>
      <c r="E25" s="67">
        <v>21</v>
      </c>
      <c r="F25" s="39" t="s">
        <v>0</v>
      </c>
      <c r="G25" s="204">
        <f>ZakladDPHZaklVypocet</f>
        <v>0</v>
      </c>
      <c r="H25" s="205"/>
      <c r="I25" s="205"/>
      <c r="J25" s="40" t="str">
        <f t="shared" si="0"/>
        <v>CZK</v>
      </c>
    </row>
    <row r="26" spans="1:10" ht="23.25" customHeight="1" x14ac:dyDescent="0.2">
      <c r="A26" s="2">
        <f>(A25-INT(A25))*100</f>
        <v>0</v>
      </c>
      <c r="B26" s="32" t="s">
        <v>15</v>
      </c>
      <c r="C26" s="68"/>
      <c r="D26" s="54"/>
      <c r="E26" s="69">
        <f>SazbaDPH2</f>
        <v>21</v>
      </c>
      <c r="F26" s="30" t="s">
        <v>0</v>
      </c>
      <c r="G26" s="231">
        <f>A25</f>
        <v>0</v>
      </c>
      <c r="H26" s="232"/>
      <c r="I26" s="232"/>
      <c r="J26" s="37" t="str">
        <f t="shared" si="0"/>
        <v>CZK</v>
      </c>
    </row>
    <row r="27" spans="1:10" ht="23.25" customHeight="1" thickBot="1" x14ac:dyDescent="0.25">
      <c r="A27" s="2">
        <f>ZakladDPHSni+DPHSni+ZakladDPHZakl+DPHZakl</f>
        <v>336000</v>
      </c>
      <c r="B27" s="31" t="s">
        <v>4</v>
      </c>
      <c r="C27" s="70"/>
      <c r="D27" s="71"/>
      <c r="E27" s="70"/>
      <c r="F27" s="16"/>
      <c r="G27" s="233">
        <f>CenaCelkem-(ZakladDPHSni+DPHSni+ZakladDPHZakl+DPHZakl)</f>
        <v>0</v>
      </c>
      <c r="H27" s="233"/>
      <c r="I27" s="233"/>
      <c r="J27" s="41" t="str">
        <f t="shared" si="0"/>
        <v>CZK</v>
      </c>
    </row>
    <row r="28" spans="1:10" ht="27.75" hidden="1" customHeight="1" thickBot="1" x14ac:dyDescent="0.25">
      <c r="A28" s="2"/>
      <c r="B28" s="113" t="s">
        <v>23</v>
      </c>
      <c r="C28" s="114"/>
      <c r="D28" s="114"/>
      <c r="E28" s="115"/>
      <c r="F28" s="116"/>
      <c r="G28" s="212">
        <f>ZakladDPHSniVypocet+ZakladDPHZaklVypocet</f>
        <v>300000</v>
      </c>
      <c r="H28" s="212"/>
      <c r="I28" s="212"/>
      <c r="J28" s="117" t="str">
        <f t="shared" si="0"/>
        <v>CZK</v>
      </c>
    </row>
    <row r="29" spans="1:10" ht="27.75" customHeight="1" thickBot="1" x14ac:dyDescent="0.25">
      <c r="A29" s="2">
        <f>(A27-INT(A27))*100</f>
        <v>0</v>
      </c>
      <c r="B29" s="113" t="s">
        <v>35</v>
      </c>
      <c r="C29" s="118"/>
      <c r="D29" s="118"/>
      <c r="E29" s="118"/>
      <c r="F29" s="119"/>
      <c r="G29" s="211">
        <f>A27</f>
        <v>336000</v>
      </c>
      <c r="H29" s="211"/>
      <c r="I29" s="211"/>
      <c r="J29" s="120" t="s">
        <v>61</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3"/>
      <c r="E34" s="214"/>
      <c r="G34" s="215"/>
      <c r="H34" s="216"/>
      <c r="I34" s="216"/>
      <c r="J34" s="25"/>
    </row>
    <row r="35" spans="1:10" ht="12.75" customHeight="1" x14ac:dyDescent="0.2">
      <c r="A35" s="2"/>
      <c r="B35" s="2"/>
      <c r="D35" s="201" t="s">
        <v>2</v>
      </c>
      <c r="E35" s="201"/>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51</v>
      </c>
      <c r="C39" s="196"/>
      <c r="D39" s="196"/>
      <c r="E39" s="196"/>
      <c r="F39" s="100">
        <f>'00 00 Naklady'!AE36+'01 1 Pol'!AE535</f>
        <v>300000</v>
      </c>
      <c r="G39" s="101">
        <f>'00 00 Naklady'!AF36+'01 1 Pol'!AF535</f>
        <v>0</v>
      </c>
      <c r="H39" s="102">
        <f t="shared" ref="H39:H44" si="1">(F39*SazbaDPH1/100)+(G39*SazbaDPH2/100)</f>
        <v>36000</v>
      </c>
      <c r="I39" s="102">
        <f>F39+G39+H39</f>
        <v>336000</v>
      </c>
      <c r="J39" s="103">
        <f>IF(CenaCelkemVypocet=0,"",I39/CenaCelkemVypocet*100)</f>
        <v>100</v>
      </c>
    </row>
    <row r="40" spans="1:10" ht="25.5" customHeight="1" x14ac:dyDescent="0.2">
      <c r="A40" s="89">
        <v>2</v>
      </c>
      <c r="B40" s="104"/>
      <c r="C40" s="200" t="s">
        <v>52</v>
      </c>
      <c r="D40" s="200"/>
      <c r="E40" s="200"/>
      <c r="F40" s="105">
        <f>'00 00 Naklady'!AE36</f>
        <v>0</v>
      </c>
      <c r="G40" s="106">
        <f>'00 00 Naklady'!AF36</f>
        <v>0</v>
      </c>
      <c r="H40" s="106">
        <f t="shared" si="1"/>
        <v>0</v>
      </c>
      <c r="I40" s="106">
        <f>F40+G40+H40</f>
        <v>0</v>
      </c>
      <c r="J40" s="107">
        <f>IF(CenaCelkemVypocet=0,"",I40/CenaCelkemVypocet*100)</f>
        <v>0</v>
      </c>
    </row>
    <row r="41" spans="1:10" ht="25.5" customHeight="1" x14ac:dyDescent="0.2">
      <c r="A41" s="89">
        <v>3</v>
      </c>
      <c r="B41" s="108" t="s">
        <v>53</v>
      </c>
      <c r="C41" s="196" t="s">
        <v>54</v>
      </c>
      <c r="D41" s="196"/>
      <c r="E41" s="196"/>
      <c r="F41" s="109">
        <f>'00 00 Naklady'!AE36</f>
        <v>0</v>
      </c>
      <c r="G41" s="102">
        <f>'00 00 Naklady'!AF36</f>
        <v>0</v>
      </c>
      <c r="H41" s="102">
        <f t="shared" si="1"/>
        <v>0</v>
      </c>
      <c r="I41" s="102">
        <f>F41+G41+H41</f>
        <v>0</v>
      </c>
      <c r="J41" s="103">
        <f>IF(CenaCelkemVypocet=0,"",I41/CenaCelkemVypocet*100)</f>
        <v>0</v>
      </c>
    </row>
    <row r="42" spans="1:10" ht="25.5" customHeight="1" x14ac:dyDescent="0.2">
      <c r="A42" s="89">
        <v>2</v>
      </c>
      <c r="B42" s="104"/>
      <c r="C42" s="200" t="s">
        <v>55</v>
      </c>
      <c r="D42" s="200"/>
      <c r="E42" s="200"/>
      <c r="F42" s="105"/>
      <c r="G42" s="106"/>
      <c r="H42" s="106">
        <f t="shared" si="1"/>
        <v>0</v>
      </c>
      <c r="I42" s="106"/>
      <c r="J42" s="107"/>
    </row>
    <row r="43" spans="1:10" ht="25.5" customHeight="1" x14ac:dyDescent="0.2">
      <c r="A43" s="89">
        <v>2</v>
      </c>
      <c r="B43" s="104" t="s">
        <v>56</v>
      </c>
      <c r="C43" s="200" t="s">
        <v>57</v>
      </c>
      <c r="D43" s="200"/>
      <c r="E43" s="200"/>
      <c r="F43" s="105">
        <f>'01 1 Pol'!AE535</f>
        <v>300000</v>
      </c>
      <c r="G43" s="106">
        <f>'01 1 Pol'!AF535</f>
        <v>0</v>
      </c>
      <c r="H43" s="106">
        <f t="shared" si="1"/>
        <v>36000</v>
      </c>
      <c r="I43" s="106">
        <f>F43+G43+H43</f>
        <v>336000</v>
      </c>
      <c r="J43" s="107">
        <f>IF(CenaCelkemVypocet=0,"",I43/CenaCelkemVypocet*100)</f>
        <v>100</v>
      </c>
    </row>
    <row r="44" spans="1:10" ht="25.5" customHeight="1" x14ac:dyDescent="0.2">
      <c r="A44" s="89">
        <v>3</v>
      </c>
      <c r="B44" s="108" t="s">
        <v>58</v>
      </c>
      <c r="C44" s="196" t="s">
        <v>59</v>
      </c>
      <c r="D44" s="196"/>
      <c r="E44" s="196"/>
      <c r="F44" s="109">
        <f>'01 1 Pol'!AE535</f>
        <v>300000</v>
      </c>
      <c r="G44" s="102">
        <f>'01 1 Pol'!AF535</f>
        <v>0</v>
      </c>
      <c r="H44" s="102">
        <f t="shared" si="1"/>
        <v>36000</v>
      </c>
      <c r="I44" s="102">
        <f>F44+G44+H44</f>
        <v>336000</v>
      </c>
      <c r="J44" s="103">
        <f>IF(CenaCelkemVypocet=0,"",I44/CenaCelkemVypocet*100)</f>
        <v>100</v>
      </c>
    </row>
    <row r="45" spans="1:10" ht="25.5" customHeight="1" x14ac:dyDescent="0.2">
      <c r="A45" s="89"/>
      <c r="B45" s="197" t="s">
        <v>60</v>
      </c>
      <c r="C45" s="198"/>
      <c r="D45" s="198"/>
      <c r="E45" s="199"/>
      <c r="F45" s="110">
        <f>SUMIF(A39:A44,"=1",F39:F44)</f>
        <v>300000</v>
      </c>
      <c r="G45" s="111">
        <f>SUMIF(A39:A44,"=1",G39:G44)</f>
        <v>0</v>
      </c>
      <c r="H45" s="111">
        <f>SUMIF(A39:A44,"=1",H39:H44)</f>
        <v>36000</v>
      </c>
      <c r="I45" s="111">
        <f>SUMIF(A39:A44,"=1",I39:I44)</f>
        <v>336000</v>
      </c>
      <c r="J45" s="112">
        <f>SUMIF(A39:A44,"=1",J39:J44)</f>
        <v>100</v>
      </c>
    </row>
    <row r="47" spans="1:10" x14ac:dyDescent="0.2">
      <c r="A47" t="s">
        <v>62</v>
      </c>
      <c r="B47" t="s">
        <v>63</v>
      </c>
    </row>
    <row r="48" spans="1:10" x14ac:dyDescent="0.2">
      <c r="A48" t="s">
        <v>64</v>
      </c>
      <c r="B48" t="s">
        <v>65</v>
      </c>
    </row>
    <row r="49" spans="1:10" x14ac:dyDescent="0.2">
      <c r="A49" t="s">
        <v>66</v>
      </c>
      <c r="B49" t="s">
        <v>67</v>
      </c>
    </row>
    <row r="50" spans="1:10" x14ac:dyDescent="0.2">
      <c r="A50" t="s">
        <v>64</v>
      </c>
      <c r="B50" t="s">
        <v>68</v>
      </c>
    </row>
    <row r="51" spans="1:10" x14ac:dyDescent="0.2">
      <c r="A51" t="s">
        <v>66</v>
      </c>
      <c r="B51" t="s">
        <v>69</v>
      </c>
    </row>
    <row r="54" spans="1:10" ht="15.75" x14ac:dyDescent="0.25">
      <c r="B54" s="121" t="s">
        <v>70</v>
      </c>
    </row>
    <row r="56" spans="1:10" ht="25.5" customHeight="1" x14ac:dyDescent="0.2">
      <c r="A56" s="123"/>
      <c r="B56" s="126" t="s">
        <v>17</v>
      </c>
      <c r="C56" s="126" t="s">
        <v>5</v>
      </c>
      <c r="D56" s="127"/>
      <c r="E56" s="127"/>
      <c r="F56" s="128" t="s">
        <v>71</v>
      </c>
      <c r="G56" s="128"/>
      <c r="H56" s="128"/>
      <c r="I56" s="128" t="s">
        <v>29</v>
      </c>
      <c r="J56" s="128" t="s">
        <v>0</v>
      </c>
    </row>
    <row r="57" spans="1:10" ht="36.75" customHeight="1" x14ac:dyDescent="0.2">
      <c r="A57" s="124"/>
      <c r="B57" s="129" t="s">
        <v>58</v>
      </c>
      <c r="C57" s="194" t="s">
        <v>72</v>
      </c>
      <c r="D57" s="195"/>
      <c r="E57" s="195"/>
      <c r="F57" s="136" t="s">
        <v>24</v>
      </c>
      <c r="G57" s="137"/>
      <c r="H57" s="137"/>
      <c r="I57" s="137">
        <f>'01 1 Pol'!G8</f>
        <v>0</v>
      </c>
      <c r="J57" s="133">
        <f>IF(I76=0,"",I57/I76*100)</f>
        <v>0</v>
      </c>
    </row>
    <row r="58" spans="1:10" ht="36.75" customHeight="1" x14ac:dyDescent="0.2">
      <c r="A58" s="124"/>
      <c r="B58" s="129" t="s">
        <v>73</v>
      </c>
      <c r="C58" s="194" t="s">
        <v>74</v>
      </c>
      <c r="D58" s="195"/>
      <c r="E58" s="195"/>
      <c r="F58" s="136" t="s">
        <v>24</v>
      </c>
      <c r="G58" s="137"/>
      <c r="H58" s="137"/>
      <c r="I58" s="137">
        <f>'01 1 Pol'!G27</f>
        <v>0</v>
      </c>
      <c r="J58" s="133">
        <f>IF(I76=0,"",I58/I76*100)</f>
        <v>0</v>
      </c>
    </row>
    <row r="59" spans="1:10" ht="36.75" customHeight="1" x14ac:dyDescent="0.2">
      <c r="A59" s="124"/>
      <c r="B59" s="129" t="s">
        <v>75</v>
      </c>
      <c r="C59" s="194" t="s">
        <v>76</v>
      </c>
      <c r="D59" s="195"/>
      <c r="E59" s="195"/>
      <c r="F59" s="136" t="s">
        <v>24</v>
      </c>
      <c r="G59" s="137"/>
      <c r="H59" s="137"/>
      <c r="I59" s="137">
        <f>'01 1 Pol'!G35</f>
        <v>0</v>
      </c>
      <c r="J59" s="133">
        <f>IF(I76=0,"",I59/I76*100)</f>
        <v>0</v>
      </c>
    </row>
    <row r="60" spans="1:10" ht="36.75" customHeight="1" x14ac:dyDescent="0.2">
      <c r="A60" s="124"/>
      <c r="B60" s="129" t="s">
        <v>77</v>
      </c>
      <c r="C60" s="194" t="s">
        <v>78</v>
      </c>
      <c r="D60" s="195"/>
      <c r="E60" s="195"/>
      <c r="F60" s="136" t="s">
        <v>24</v>
      </c>
      <c r="G60" s="137"/>
      <c r="H60" s="137"/>
      <c r="I60" s="137">
        <f>'01 1 Pol'!G202</f>
        <v>0</v>
      </c>
      <c r="J60" s="133">
        <f>IF(I76=0,"",I60/I76*100)</f>
        <v>0</v>
      </c>
    </row>
    <row r="61" spans="1:10" ht="36.75" customHeight="1" x14ac:dyDescent="0.2">
      <c r="A61" s="124"/>
      <c r="B61" s="129" t="s">
        <v>79</v>
      </c>
      <c r="C61" s="194" t="s">
        <v>80</v>
      </c>
      <c r="D61" s="195"/>
      <c r="E61" s="195"/>
      <c r="F61" s="136" t="s">
        <v>24</v>
      </c>
      <c r="G61" s="137"/>
      <c r="H61" s="137"/>
      <c r="I61" s="137">
        <f>'01 1 Pol'!G212</f>
        <v>300000</v>
      </c>
      <c r="J61" s="133">
        <f>IF(I76=0,"",I61/I76*100)</f>
        <v>100</v>
      </c>
    </row>
    <row r="62" spans="1:10" ht="36.75" customHeight="1" x14ac:dyDescent="0.2">
      <c r="A62" s="124"/>
      <c r="B62" s="129" t="s">
        <v>81</v>
      </c>
      <c r="C62" s="194" t="s">
        <v>82</v>
      </c>
      <c r="D62" s="195"/>
      <c r="E62" s="195"/>
      <c r="F62" s="136" t="s">
        <v>24</v>
      </c>
      <c r="G62" s="137"/>
      <c r="H62" s="137"/>
      <c r="I62" s="137">
        <f>'01 1 Pol'!G270</f>
        <v>0</v>
      </c>
      <c r="J62" s="133">
        <f>IF(I76=0,"",I62/I76*100)</f>
        <v>0</v>
      </c>
    </row>
    <row r="63" spans="1:10" ht="36.75" customHeight="1" x14ac:dyDescent="0.2">
      <c r="A63" s="124"/>
      <c r="B63" s="129" t="s">
        <v>83</v>
      </c>
      <c r="C63" s="194" t="s">
        <v>84</v>
      </c>
      <c r="D63" s="195"/>
      <c r="E63" s="195"/>
      <c r="F63" s="136" t="s">
        <v>24</v>
      </c>
      <c r="G63" s="137"/>
      <c r="H63" s="137"/>
      <c r="I63" s="137">
        <f>'01 1 Pol'!G285</f>
        <v>0</v>
      </c>
      <c r="J63" s="133">
        <f>IF(I76=0,"",I63/I76*100)</f>
        <v>0</v>
      </c>
    </row>
    <row r="64" spans="1:10" ht="36.75" customHeight="1" x14ac:dyDescent="0.2">
      <c r="A64" s="124"/>
      <c r="B64" s="129" t="s">
        <v>85</v>
      </c>
      <c r="C64" s="194" t="s">
        <v>86</v>
      </c>
      <c r="D64" s="195"/>
      <c r="E64" s="195"/>
      <c r="F64" s="136" t="s">
        <v>24</v>
      </c>
      <c r="G64" s="137"/>
      <c r="H64" s="137"/>
      <c r="I64" s="137">
        <f>'01 1 Pol'!G329</f>
        <v>0</v>
      </c>
      <c r="J64" s="133">
        <f>IF(I76=0,"",I64/I76*100)</f>
        <v>0</v>
      </c>
    </row>
    <row r="65" spans="1:10" ht="36.75" customHeight="1" x14ac:dyDescent="0.2">
      <c r="A65" s="124"/>
      <c r="B65" s="129" t="s">
        <v>87</v>
      </c>
      <c r="C65" s="194" t="s">
        <v>88</v>
      </c>
      <c r="D65" s="195"/>
      <c r="E65" s="195"/>
      <c r="F65" s="136" t="s">
        <v>25</v>
      </c>
      <c r="G65" s="137"/>
      <c r="H65" s="137"/>
      <c r="I65" s="137">
        <f>'01 1 Pol'!G332</f>
        <v>0</v>
      </c>
      <c r="J65" s="133">
        <f>IF(I76=0,"",I65/I76*100)</f>
        <v>0</v>
      </c>
    </row>
    <row r="66" spans="1:10" ht="36.75" customHeight="1" x14ac:dyDescent="0.2">
      <c r="A66" s="124"/>
      <c r="B66" s="129" t="s">
        <v>89</v>
      </c>
      <c r="C66" s="194" t="s">
        <v>90</v>
      </c>
      <c r="D66" s="195"/>
      <c r="E66" s="195"/>
      <c r="F66" s="136" t="s">
        <v>25</v>
      </c>
      <c r="G66" s="137"/>
      <c r="H66" s="137"/>
      <c r="I66" s="137">
        <f>'01 1 Pol'!G352</f>
        <v>0</v>
      </c>
      <c r="J66" s="133">
        <f>IF(I76=0,"",I66/I76*100)</f>
        <v>0</v>
      </c>
    </row>
    <row r="67" spans="1:10" ht="36.75" customHeight="1" x14ac:dyDescent="0.2">
      <c r="A67" s="124"/>
      <c r="B67" s="129" t="s">
        <v>91</v>
      </c>
      <c r="C67" s="194" t="s">
        <v>92</v>
      </c>
      <c r="D67" s="195"/>
      <c r="E67" s="195"/>
      <c r="F67" s="136" t="s">
        <v>25</v>
      </c>
      <c r="G67" s="137"/>
      <c r="H67" s="137"/>
      <c r="I67" s="137">
        <f>'01 1 Pol'!G326</f>
        <v>0</v>
      </c>
      <c r="J67" s="133">
        <f>IF(I76=0,"",I67/I76*100)</f>
        <v>0</v>
      </c>
    </row>
    <row r="68" spans="1:10" ht="36.75" customHeight="1" x14ac:dyDescent="0.2">
      <c r="A68" s="124"/>
      <c r="B68" s="129" t="s">
        <v>93</v>
      </c>
      <c r="C68" s="194" t="s">
        <v>94</v>
      </c>
      <c r="D68" s="195"/>
      <c r="E68" s="195"/>
      <c r="F68" s="136" t="s">
        <v>25</v>
      </c>
      <c r="G68" s="137"/>
      <c r="H68" s="137"/>
      <c r="I68" s="137">
        <f>'01 1 Pol'!G364</f>
        <v>0</v>
      </c>
      <c r="J68" s="133">
        <f>IF(I76=0,"",I68/I76*100)</f>
        <v>0</v>
      </c>
    </row>
    <row r="69" spans="1:10" ht="36.75" customHeight="1" x14ac:dyDescent="0.2">
      <c r="A69" s="124"/>
      <c r="B69" s="129" t="s">
        <v>95</v>
      </c>
      <c r="C69" s="194" t="s">
        <v>96</v>
      </c>
      <c r="D69" s="195"/>
      <c r="E69" s="195"/>
      <c r="F69" s="136" t="s">
        <v>25</v>
      </c>
      <c r="G69" s="137"/>
      <c r="H69" s="137"/>
      <c r="I69" s="137">
        <f>'01 1 Pol'!G372</f>
        <v>0</v>
      </c>
      <c r="J69" s="133">
        <f>IF(I76=0,"",I69/I76*100)</f>
        <v>0</v>
      </c>
    </row>
    <row r="70" spans="1:10" ht="36.75" customHeight="1" x14ac:dyDescent="0.2">
      <c r="A70" s="124"/>
      <c r="B70" s="129" t="s">
        <v>97</v>
      </c>
      <c r="C70" s="194" t="s">
        <v>98</v>
      </c>
      <c r="D70" s="195"/>
      <c r="E70" s="195"/>
      <c r="F70" s="136" t="s">
        <v>25</v>
      </c>
      <c r="G70" s="137"/>
      <c r="H70" s="137"/>
      <c r="I70" s="137">
        <f>'01 1 Pol'!G413</f>
        <v>0</v>
      </c>
      <c r="J70" s="133">
        <f>IF(I76=0,"",I70/I76*100)</f>
        <v>0</v>
      </c>
    </row>
    <row r="71" spans="1:10" ht="36.75" customHeight="1" x14ac:dyDescent="0.2">
      <c r="A71" s="124"/>
      <c r="B71" s="129" t="s">
        <v>99</v>
      </c>
      <c r="C71" s="194" t="s">
        <v>100</v>
      </c>
      <c r="D71" s="195"/>
      <c r="E71" s="195"/>
      <c r="F71" s="136" t="s">
        <v>25</v>
      </c>
      <c r="G71" s="137"/>
      <c r="H71" s="137"/>
      <c r="I71" s="137">
        <f>'01 1 Pol'!G421</f>
        <v>0</v>
      </c>
      <c r="J71" s="133">
        <f>IF(I76=0,"",I71/I76*100)</f>
        <v>0</v>
      </c>
    </row>
    <row r="72" spans="1:10" ht="36.75" customHeight="1" x14ac:dyDescent="0.2">
      <c r="A72" s="124"/>
      <c r="B72" s="129" t="s">
        <v>101</v>
      </c>
      <c r="C72" s="194" t="s">
        <v>102</v>
      </c>
      <c r="D72" s="195"/>
      <c r="E72" s="195"/>
      <c r="F72" s="136" t="s">
        <v>25</v>
      </c>
      <c r="G72" s="137"/>
      <c r="H72" s="137"/>
      <c r="I72" s="137">
        <f>'01 1 Pol'!G508</f>
        <v>0</v>
      </c>
      <c r="J72" s="133">
        <f>IF(I76=0,"",I72/I76*100)</f>
        <v>0</v>
      </c>
    </row>
    <row r="73" spans="1:10" ht="36.75" customHeight="1" x14ac:dyDescent="0.2">
      <c r="A73" s="124"/>
      <c r="B73" s="129" t="s">
        <v>103</v>
      </c>
      <c r="C73" s="194" t="s">
        <v>104</v>
      </c>
      <c r="D73" s="195"/>
      <c r="E73" s="195"/>
      <c r="F73" s="136" t="s">
        <v>26</v>
      </c>
      <c r="G73" s="137"/>
      <c r="H73" s="137"/>
      <c r="I73" s="137">
        <f>'01 1 Pol'!G516</f>
        <v>0</v>
      </c>
      <c r="J73" s="133">
        <f>IF(I76=0,"",I73/I76*100)</f>
        <v>0</v>
      </c>
    </row>
    <row r="74" spans="1:10" ht="36.75" customHeight="1" x14ac:dyDescent="0.2">
      <c r="A74" s="124"/>
      <c r="B74" s="129" t="s">
        <v>105</v>
      </c>
      <c r="C74" s="194" t="s">
        <v>106</v>
      </c>
      <c r="D74" s="195"/>
      <c r="E74" s="195"/>
      <c r="F74" s="136" t="s">
        <v>107</v>
      </c>
      <c r="G74" s="137"/>
      <c r="H74" s="137"/>
      <c r="I74" s="137">
        <f>'01 1 Pol'!G519</f>
        <v>0</v>
      </c>
      <c r="J74" s="133">
        <f>IF(I76=0,"",I74/I76*100)</f>
        <v>0</v>
      </c>
    </row>
    <row r="75" spans="1:10" ht="36.75" customHeight="1" x14ac:dyDescent="0.2">
      <c r="A75" s="124"/>
      <c r="B75" s="129" t="s">
        <v>108</v>
      </c>
      <c r="C75" s="194" t="s">
        <v>28</v>
      </c>
      <c r="D75" s="195"/>
      <c r="E75" s="195"/>
      <c r="F75" s="136" t="s">
        <v>108</v>
      </c>
      <c r="G75" s="137"/>
      <c r="H75" s="137"/>
      <c r="I75" s="137">
        <f>'00 00 Naklady'!G8</f>
        <v>0</v>
      </c>
      <c r="J75" s="133">
        <f>IF(I76=0,"",I75/I76*100)</f>
        <v>0</v>
      </c>
    </row>
    <row r="76" spans="1:10" ht="25.5" customHeight="1" x14ac:dyDescent="0.2">
      <c r="A76" s="125"/>
      <c r="B76" s="130" t="s">
        <v>1</v>
      </c>
      <c r="C76" s="131"/>
      <c r="D76" s="132"/>
      <c r="E76" s="132"/>
      <c r="F76" s="138"/>
      <c r="G76" s="139"/>
      <c r="H76" s="139"/>
      <c r="I76" s="139">
        <f>SUM(I57:I75)</f>
        <v>300000</v>
      </c>
      <c r="J76" s="134">
        <f>SUM(J57:J75)</f>
        <v>100</v>
      </c>
    </row>
    <row r="77" spans="1:10" x14ac:dyDescent="0.2">
      <c r="F77" s="88"/>
      <c r="G77" s="88"/>
      <c r="H77" s="88"/>
      <c r="I77" s="88"/>
      <c r="J77" s="135"/>
    </row>
    <row r="78" spans="1:10" x14ac:dyDescent="0.2">
      <c r="F78" s="88"/>
      <c r="G78" s="88"/>
      <c r="H78" s="88"/>
      <c r="I78" s="88"/>
      <c r="J78" s="135"/>
    </row>
    <row r="79" spans="1:10" x14ac:dyDescent="0.2">
      <c r="F79" s="88"/>
      <c r="G79" s="88"/>
      <c r="H79" s="88"/>
      <c r="I79" s="88"/>
      <c r="J79" s="135"/>
    </row>
  </sheetData>
  <sheetProtection algorithmName="SHA-512" hashValue="v32MI+uk5q23loVFzNXXHpafB5z1Ob7SW9Du/Ck7srXCpxgEAioPuv2pfRDESYYKfnsAoN4mwKr+TL0fmDpHYA==" saltValue="P4pxyeM5N+JBA7BuTEqij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B45:E45"/>
    <mergeCell ref="C57:E57"/>
    <mergeCell ref="C58:E58"/>
    <mergeCell ref="C59:E59"/>
    <mergeCell ref="C60:E60"/>
    <mergeCell ref="C61:E61"/>
    <mergeCell ref="C62:E62"/>
    <mergeCell ref="C63:E63"/>
    <mergeCell ref="C64:E64"/>
    <mergeCell ref="C65:E65"/>
    <mergeCell ref="C66:E66"/>
    <mergeCell ref="C67:E67"/>
    <mergeCell ref="C68:E68"/>
    <mergeCell ref="C69:E69"/>
    <mergeCell ref="C75:E75"/>
    <mergeCell ref="C70:E70"/>
    <mergeCell ref="C71:E71"/>
    <mergeCell ref="C72:E72"/>
    <mergeCell ref="C73:E73"/>
    <mergeCell ref="C74:E7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5" t="s">
        <v>6</v>
      </c>
      <c r="B1" s="245"/>
      <c r="C1" s="246"/>
      <c r="D1" s="245"/>
      <c r="E1" s="245"/>
      <c r="F1" s="245"/>
      <c r="G1" s="245"/>
    </row>
    <row r="2" spans="1:7" ht="24.95" customHeight="1" x14ac:dyDescent="0.2">
      <c r="A2" s="50" t="s">
        <v>7</v>
      </c>
      <c r="B2" s="49"/>
      <c r="C2" s="247"/>
      <c r="D2" s="247"/>
      <c r="E2" s="247"/>
      <c r="F2" s="247"/>
      <c r="G2" s="248"/>
    </row>
    <row r="3" spans="1:7" ht="24.95" customHeight="1" x14ac:dyDescent="0.2">
      <c r="A3" s="50" t="s">
        <v>8</v>
      </c>
      <c r="B3" s="49"/>
      <c r="C3" s="247"/>
      <c r="D3" s="247"/>
      <c r="E3" s="247"/>
      <c r="F3" s="247"/>
      <c r="G3" s="248"/>
    </row>
    <row r="4" spans="1:7" ht="24.95" customHeight="1" x14ac:dyDescent="0.2">
      <c r="A4" s="50" t="s">
        <v>9</v>
      </c>
      <c r="B4" s="49"/>
      <c r="C4" s="247"/>
      <c r="D4" s="247"/>
      <c r="E4" s="247"/>
      <c r="F4" s="247"/>
      <c r="G4" s="248"/>
    </row>
    <row r="5" spans="1:7" x14ac:dyDescent="0.2">
      <c r="B5" s="4"/>
      <c r="C5" s="5"/>
      <c r="D5" s="6"/>
    </row>
  </sheetData>
  <sheetProtection password="8879"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3" t="s">
        <v>110</v>
      </c>
      <c r="B1" s="253"/>
      <c r="C1" s="253"/>
      <c r="D1" s="253"/>
      <c r="E1" s="253"/>
      <c r="F1" s="253"/>
      <c r="G1" s="253"/>
      <c r="AG1" t="s">
        <v>111</v>
      </c>
    </row>
    <row r="2" spans="1:60" ht="24.95" customHeight="1" x14ac:dyDescent="0.2">
      <c r="A2" s="141" t="s">
        <v>7</v>
      </c>
      <c r="B2" s="49" t="s">
        <v>43</v>
      </c>
      <c r="C2" s="254" t="s">
        <v>44</v>
      </c>
      <c r="D2" s="255"/>
      <c r="E2" s="255"/>
      <c r="F2" s="255"/>
      <c r="G2" s="256"/>
      <c r="AG2" t="s">
        <v>112</v>
      </c>
    </row>
    <row r="3" spans="1:60" ht="24.95" customHeight="1" x14ac:dyDescent="0.2">
      <c r="A3" s="141" t="s">
        <v>8</v>
      </c>
      <c r="B3" s="49" t="s">
        <v>53</v>
      </c>
      <c r="C3" s="254" t="s">
        <v>54</v>
      </c>
      <c r="D3" s="255"/>
      <c r="E3" s="255"/>
      <c r="F3" s="255"/>
      <c r="G3" s="256"/>
      <c r="AC3" s="122" t="s">
        <v>113</v>
      </c>
      <c r="AG3" t="s">
        <v>114</v>
      </c>
    </row>
    <row r="4" spans="1:60" ht="24.95" customHeight="1" x14ac:dyDescent="0.2">
      <c r="A4" s="142" t="s">
        <v>9</v>
      </c>
      <c r="B4" s="143" t="s">
        <v>53</v>
      </c>
      <c r="C4" s="257" t="s">
        <v>54</v>
      </c>
      <c r="D4" s="258"/>
      <c r="E4" s="258"/>
      <c r="F4" s="258"/>
      <c r="G4" s="259"/>
      <c r="AG4" t="s">
        <v>115</v>
      </c>
    </row>
    <row r="5" spans="1:60" x14ac:dyDescent="0.2">
      <c r="D5" s="10"/>
    </row>
    <row r="6" spans="1:60" ht="38.25" x14ac:dyDescent="0.2">
      <c r="A6" s="145" t="s">
        <v>116</v>
      </c>
      <c r="B6" s="147" t="s">
        <v>117</v>
      </c>
      <c r="C6" s="147" t="s">
        <v>118</v>
      </c>
      <c r="D6" s="146" t="s">
        <v>119</v>
      </c>
      <c r="E6" s="145" t="s">
        <v>120</v>
      </c>
      <c r="F6" s="144" t="s">
        <v>121</v>
      </c>
      <c r="G6" s="145" t="s">
        <v>29</v>
      </c>
      <c r="H6" s="148" t="s">
        <v>30</v>
      </c>
      <c r="I6" s="148" t="s">
        <v>122</v>
      </c>
      <c r="J6" s="148" t="s">
        <v>31</v>
      </c>
      <c r="K6" s="148" t="s">
        <v>123</v>
      </c>
      <c r="L6" s="148" t="s">
        <v>124</v>
      </c>
      <c r="M6" s="148" t="s">
        <v>125</v>
      </c>
      <c r="N6" s="148" t="s">
        <v>126</v>
      </c>
      <c r="O6" s="148" t="s">
        <v>127</v>
      </c>
      <c r="P6" s="148" t="s">
        <v>128</v>
      </c>
      <c r="Q6" s="148" t="s">
        <v>129</v>
      </c>
      <c r="R6" s="148" t="s">
        <v>130</v>
      </c>
      <c r="S6" s="148" t="s">
        <v>131</v>
      </c>
      <c r="T6" s="148" t="s">
        <v>132</v>
      </c>
      <c r="U6" s="148" t="s">
        <v>133</v>
      </c>
      <c r="V6" s="148" t="s">
        <v>134</v>
      </c>
      <c r="W6" s="148" t="s">
        <v>135</v>
      </c>
      <c r="X6" s="148" t="s">
        <v>136</v>
      </c>
      <c r="Y6" s="148" t="s">
        <v>137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138</v>
      </c>
      <c r="B8" s="164" t="s">
        <v>108</v>
      </c>
      <c r="C8" s="185" t="s">
        <v>28</v>
      </c>
      <c r="D8" s="165"/>
      <c r="E8" s="166"/>
      <c r="F8" s="167"/>
      <c r="G8" s="167">
        <f>SUMIF(AG9:AG34,"&lt;&gt;NOR",G9:G34)</f>
        <v>0</v>
      </c>
      <c r="H8" s="167"/>
      <c r="I8" s="167">
        <f>SUM(I9:I34)</f>
        <v>0</v>
      </c>
      <c r="J8" s="167"/>
      <c r="K8" s="167">
        <f>SUM(K9:K34)</f>
        <v>0</v>
      </c>
      <c r="L8" s="167"/>
      <c r="M8" s="167">
        <f>SUM(M9:M34)</f>
        <v>0</v>
      </c>
      <c r="N8" s="166"/>
      <c r="O8" s="166">
        <f>SUM(O9:O34)</f>
        <v>0</v>
      </c>
      <c r="P8" s="166"/>
      <c r="Q8" s="166">
        <f>SUM(Q9:Q34)</f>
        <v>0</v>
      </c>
      <c r="R8" s="167"/>
      <c r="S8" s="167"/>
      <c r="T8" s="168"/>
      <c r="U8" s="162"/>
      <c r="V8" s="162">
        <f>SUM(V9:V34)</f>
        <v>0</v>
      </c>
      <c r="W8" s="162"/>
      <c r="X8" s="162"/>
      <c r="Y8" s="162"/>
      <c r="AG8" t="s">
        <v>139</v>
      </c>
    </row>
    <row r="9" spans="1:60" outlineLevel="1" x14ac:dyDescent="0.2">
      <c r="A9" s="170">
        <v>1</v>
      </c>
      <c r="B9" s="171" t="s">
        <v>140</v>
      </c>
      <c r="C9" s="186" t="s">
        <v>141</v>
      </c>
      <c r="D9" s="172" t="s">
        <v>142</v>
      </c>
      <c r="E9" s="173">
        <v>1</v>
      </c>
      <c r="F9" s="174"/>
      <c r="G9" s="175">
        <f>ROUND(E9*F9,2)</f>
        <v>0</v>
      </c>
      <c r="H9" s="174"/>
      <c r="I9" s="175">
        <f>ROUND(E9*H9,2)</f>
        <v>0</v>
      </c>
      <c r="J9" s="174"/>
      <c r="K9" s="175">
        <f>ROUND(E9*J9,2)</f>
        <v>0</v>
      </c>
      <c r="L9" s="175">
        <v>15</v>
      </c>
      <c r="M9" s="175">
        <f>G9*(1+L9/100)</f>
        <v>0</v>
      </c>
      <c r="N9" s="173">
        <v>0</v>
      </c>
      <c r="O9" s="173">
        <f>ROUND(E9*N9,2)</f>
        <v>0</v>
      </c>
      <c r="P9" s="173">
        <v>0</v>
      </c>
      <c r="Q9" s="173">
        <f>ROUND(E9*P9,2)</f>
        <v>0</v>
      </c>
      <c r="R9" s="175"/>
      <c r="S9" s="175" t="s">
        <v>143</v>
      </c>
      <c r="T9" s="176" t="s">
        <v>144</v>
      </c>
      <c r="U9" s="159">
        <v>0</v>
      </c>
      <c r="V9" s="159">
        <f>ROUND(E9*U9,2)</f>
        <v>0</v>
      </c>
      <c r="W9" s="159"/>
      <c r="X9" s="159" t="s">
        <v>145</v>
      </c>
      <c r="Y9" s="159" t="s">
        <v>146</v>
      </c>
      <c r="Z9" s="149"/>
      <c r="AA9" s="149"/>
      <c r="AB9" s="149"/>
      <c r="AC9" s="149"/>
      <c r="AD9" s="149"/>
      <c r="AE9" s="149"/>
      <c r="AF9" s="149"/>
      <c r="AG9" s="149" t="s">
        <v>147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49" t="s">
        <v>148</v>
      </c>
      <c r="D10" s="250"/>
      <c r="E10" s="250"/>
      <c r="F10" s="250"/>
      <c r="G10" s="250"/>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149</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0">
        <v>2</v>
      </c>
      <c r="B11" s="171" t="s">
        <v>150</v>
      </c>
      <c r="C11" s="186" t="s">
        <v>151</v>
      </c>
      <c r="D11" s="172" t="s">
        <v>142</v>
      </c>
      <c r="E11" s="173">
        <v>1</v>
      </c>
      <c r="F11" s="174"/>
      <c r="G11" s="175">
        <f>ROUND(E11*F11,2)</f>
        <v>0</v>
      </c>
      <c r="H11" s="174"/>
      <c r="I11" s="175">
        <f>ROUND(E11*H11,2)</f>
        <v>0</v>
      </c>
      <c r="J11" s="174"/>
      <c r="K11" s="175">
        <f>ROUND(E11*J11,2)</f>
        <v>0</v>
      </c>
      <c r="L11" s="175">
        <v>15</v>
      </c>
      <c r="M11" s="175">
        <f>G11*(1+L11/100)</f>
        <v>0</v>
      </c>
      <c r="N11" s="173">
        <v>0</v>
      </c>
      <c r="O11" s="173">
        <f>ROUND(E11*N11,2)</f>
        <v>0</v>
      </c>
      <c r="P11" s="173">
        <v>0</v>
      </c>
      <c r="Q11" s="173">
        <f>ROUND(E11*P11,2)</f>
        <v>0</v>
      </c>
      <c r="R11" s="175"/>
      <c r="S11" s="175" t="s">
        <v>143</v>
      </c>
      <c r="T11" s="176" t="s">
        <v>144</v>
      </c>
      <c r="U11" s="159">
        <v>0</v>
      </c>
      <c r="V11" s="159">
        <f>ROUND(E11*U11,2)</f>
        <v>0</v>
      </c>
      <c r="W11" s="159"/>
      <c r="X11" s="159" t="s">
        <v>145</v>
      </c>
      <c r="Y11" s="159" t="s">
        <v>146</v>
      </c>
      <c r="Z11" s="149"/>
      <c r="AA11" s="149"/>
      <c r="AB11" s="149"/>
      <c r="AC11" s="149"/>
      <c r="AD11" s="149"/>
      <c r="AE11" s="149"/>
      <c r="AF11" s="149"/>
      <c r="AG11" s="149" t="s">
        <v>152</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33.75" outlineLevel="2" x14ac:dyDescent="0.2">
      <c r="A12" s="156"/>
      <c r="B12" s="157"/>
      <c r="C12" s="249" t="s">
        <v>153</v>
      </c>
      <c r="D12" s="250"/>
      <c r="E12" s="250"/>
      <c r="F12" s="250"/>
      <c r="G12" s="250"/>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149</v>
      </c>
      <c r="AH12" s="149"/>
      <c r="AI12" s="149"/>
      <c r="AJ12" s="149"/>
      <c r="AK12" s="149"/>
      <c r="AL12" s="149"/>
      <c r="AM12" s="149"/>
      <c r="AN12" s="149"/>
      <c r="AO12" s="149"/>
      <c r="AP12" s="149"/>
      <c r="AQ12" s="149"/>
      <c r="AR12" s="149"/>
      <c r="AS12" s="149"/>
      <c r="AT12" s="149"/>
      <c r="AU12" s="149"/>
      <c r="AV12" s="149"/>
      <c r="AW12" s="149"/>
      <c r="AX12" s="149"/>
      <c r="AY12" s="149"/>
      <c r="AZ12" s="149"/>
      <c r="BA12" s="177" t="str">
        <f>C12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2" s="149"/>
      <c r="BC12" s="149"/>
      <c r="BD12" s="149"/>
      <c r="BE12" s="149"/>
      <c r="BF12" s="149"/>
      <c r="BG12" s="149"/>
      <c r="BH12" s="149"/>
    </row>
    <row r="13" spans="1:60" outlineLevel="1" x14ac:dyDescent="0.2">
      <c r="A13" s="170">
        <v>3</v>
      </c>
      <c r="B13" s="171" t="s">
        <v>154</v>
      </c>
      <c r="C13" s="186" t="s">
        <v>155</v>
      </c>
      <c r="D13" s="172" t="s">
        <v>142</v>
      </c>
      <c r="E13" s="173">
        <v>1</v>
      </c>
      <c r="F13" s="174"/>
      <c r="G13" s="175">
        <f>ROUND(E13*F13,2)</f>
        <v>0</v>
      </c>
      <c r="H13" s="174"/>
      <c r="I13" s="175">
        <f>ROUND(E13*H13,2)</f>
        <v>0</v>
      </c>
      <c r="J13" s="174"/>
      <c r="K13" s="175">
        <f>ROUND(E13*J13,2)</f>
        <v>0</v>
      </c>
      <c r="L13" s="175">
        <v>15</v>
      </c>
      <c r="M13" s="175">
        <f>G13*(1+L13/100)</f>
        <v>0</v>
      </c>
      <c r="N13" s="173">
        <v>0</v>
      </c>
      <c r="O13" s="173">
        <f>ROUND(E13*N13,2)</f>
        <v>0</v>
      </c>
      <c r="P13" s="173">
        <v>0</v>
      </c>
      <c r="Q13" s="173">
        <f>ROUND(E13*P13,2)</f>
        <v>0</v>
      </c>
      <c r="R13" s="175"/>
      <c r="S13" s="175" t="s">
        <v>143</v>
      </c>
      <c r="T13" s="176" t="s">
        <v>144</v>
      </c>
      <c r="U13" s="159">
        <v>0</v>
      </c>
      <c r="V13" s="159">
        <f>ROUND(E13*U13,2)</f>
        <v>0</v>
      </c>
      <c r="W13" s="159"/>
      <c r="X13" s="159" t="s">
        <v>145</v>
      </c>
      <c r="Y13" s="159" t="s">
        <v>146</v>
      </c>
      <c r="Z13" s="149"/>
      <c r="AA13" s="149"/>
      <c r="AB13" s="149"/>
      <c r="AC13" s="149"/>
      <c r="AD13" s="149"/>
      <c r="AE13" s="149"/>
      <c r="AF13" s="149"/>
      <c r="AG13" s="149" t="s">
        <v>152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2" x14ac:dyDescent="0.2">
      <c r="A14" s="156"/>
      <c r="B14" s="157"/>
      <c r="C14" s="249" t="s">
        <v>156</v>
      </c>
      <c r="D14" s="250"/>
      <c r="E14" s="250"/>
      <c r="F14" s="250"/>
      <c r="G14" s="250"/>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149</v>
      </c>
      <c r="AH14" s="149"/>
      <c r="AI14" s="149"/>
      <c r="AJ14" s="149"/>
      <c r="AK14" s="149"/>
      <c r="AL14" s="149"/>
      <c r="AM14" s="149"/>
      <c r="AN14" s="149"/>
      <c r="AO14" s="149"/>
      <c r="AP14" s="149"/>
      <c r="AQ14" s="149"/>
      <c r="AR14" s="149"/>
      <c r="AS14" s="149"/>
      <c r="AT14" s="149"/>
      <c r="AU14" s="149"/>
      <c r="AV14" s="149"/>
      <c r="AW14" s="149"/>
      <c r="AX14" s="149"/>
      <c r="AY14" s="149"/>
      <c r="AZ14" s="149"/>
      <c r="BA14" s="177" t="str">
        <f>C14</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4" s="149"/>
      <c r="BC14" s="149"/>
      <c r="BD14" s="149"/>
      <c r="BE14" s="149"/>
      <c r="BF14" s="149"/>
      <c r="BG14" s="149"/>
      <c r="BH14" s="149"/>
    </row>
    <row r="15" spans="1:60" outlineLevel="3" x14ac:dyDescent="0.2">
      <c r="A15" s="156"/>
      <c r="B15" s="157"/>
      <c r="C15" s="251" t="s">
        <v>157</v>
      </c>
      <c r="D15" s="252"/>
      <c r="E15" s="252"/>
      <c r="F15" s="252"/>
      <c r="G15" s="252"/>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149</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x14ac:dyDescent="0.2">
      <c r="A16" s="156"/>
      <c r="B16" s="157"/>
      <c r="C16" s="251" t="s">
        <v>158</v>
      </c>
      <c r="D16" s="252"/>
      <c r="E16" s="252"/>
      <c r="F16" s="252"/>
      <c r="G16" s="252"/>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149</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0">
        <v>4</v>
      </c>
      <c r="B17" s="171" t="s">
        <v>159</v>
      </c>
      <c r="C17" s="186" t="s">
        <v>160</v>
      </c>
      <c r="D17" s="172" t="s">
        <v>142</v>
      </c>
      <c r="E17" s="173">
        <v>1</v>
      </c>
      <c r="F17" s="174"/>
      <c r="G17" s="175">
        <f>ROUND(E17*F17,2)</f>
        <v>0</v>
      </c>
      <c r="H17" s="174"/>
      <c r="I17" s="175">
        <f>ROUND(E17*H17,2)</f>
        <v>0</v>
      </c>
      <c r="J17" s="174"/>
      <c r="K17" s="175">
        <f>ROUND(E17*J17,2)</f>
        <v>0</v>
      </c>
      <c r="L17" s="175">
        <v>15</v>
      </c>
      <c r="M17" s="175">
        <f>G17*(1+L17/100)</f>
        <v>0</v>
      </c>
      <c r="N17" s="173">
        <v>0</v>
      </c>
      <c r="O17" s="173">
        <f>ROUND(E17*N17,2)</f>
        <v>0</v>
      </c>
      <c r="P17" s="173">
        <v>0</v>
      </c>
      <c r="Q17" s="173">
        <f>ROUND(E17*P17,2)</f>
        <v>0</v>
      </c>
      <c r="R17" s="175"/>
      <c r="S17" s="175" t="s">
        <v>143</v>
      </c>
      <c r="T17" s="176" t="s">
        <v>144</v>
      </c>
      <c r="U17" s="159">
        <v>0</v>
      </c>
      <c r="V17" s="159">
        <f>ROUND(E17*U17,2)</f>
        <v>0</v>
      </c>
      <c r="W17" s="159"/>
      <c r="X17" s="159" t="s">
        <v>145</v>
      </c>
      <c r="Y17" s="159" t="s">
        <v>146</v>
      </c>
      <c r="Z17" s="149"/>
      <c r="AA17" s="149"/>
      <c r="AB17" s="149"/>
      <c r="AC17" s="149"/>
      <c r="AD17" s="149"/>
      <c r="AE17" s="149"/>
      <c r="AF17" s="149"/>
      <c r="AG17" s="149" t="s">
        <v>161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33.75" outlineLevel="2" x14ac:dyDescent="0.2">
      <c r="A18" s="156"/>
      <c r="B18" s="157"/>
      <c r="C18" s="249" t="s">
        <v>162</v>
      </c>
      <c r="D18" s="250"/>
      <c r="E18" s="250"/>
      <c r="F18" s="250"/>
      <c r="G18" s="250"/>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149</v>
      </c>
      <c r="AH18" s="149"/>
      <c r="AI18" s="149"/>
      <c r="AJ18" s="149"/>
      <c r="AK18" s="149"/>
      <c r="AL18" s="149"/>
      <c r="AM18" s="149"/>
      <c r="AN18" s="149"/>
      <c r="AO18" s="149"/>
      <c r="AP18" s="149"/>
      <c r="AQ18" s="149"/>
      <c r="AR18" s="149"/>
      <c r="AS18" s="149"/>
      <c r="AT18" s="149"/>
      <c r="AU18" s="149"/>
      <c r="AV18" s="149"/>
      <c r="AW18" s="149"/>
      <c r="AX18" s="149"/>
      <c r="AY18" s="149"/>
      <c r="AZ18" s="149"/>
      <c r="BA18" s="177" t="str">
        <f>C18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8" s="149"/>
      <c r="BC18" s="149"/>
      <c r="BD18" s="149"/>
      <c r="BE18" s="149"/>
      <c r="BF18" s="149"/>
      <c r="BG18" s="149"/>
      <c r="BH18" s="149"/>
    </row>
    <row r="19" spans="1:60" outlineLevel="1" x14ac:dyDescent="0.2">
      <c r="A19" s="170">
        <v>5</v>
      </c>
      <c r="B19" s="171" t="s">
        <v>163</v>
      </c>
      <c r="C19" s="186" t="s">
        <v>164</v>
      </c>
      <c r="D19" s="172" t="s">
        <v>142</v>
      </c>
      <c r="E19" s="173">
        <v>1</v>
      </c>
      <c r="F19" s="174"/>
      <c r="G19" s="175">
        <f>ROUND(E19*F19,2)</f>
        <v>0</v>
      </c>
      <c r="H19" s="174"/>
      <c r="I19" s="175">
        <f>ROUND(E19*H19,2)</f>
        <v>0</v>
      </c>
      <c r="J19" s="174"/>
      <c r="K19" s="175">
        <f>ROUND(E19*J19,2)</f>
        <v>0</v>
      </c>
      <c r="L19" s="175">
        <v>15</v>
      </c>
      <c r="M19" s="175">
        <f>G19*(1+L19/100)</f>
        <v>0</v>
      </c>
      <c r="N19" s="173">
        <v>0</v>
      </c>
      <c r="O19" s="173">
        <f>ROUND(E19*N19,2)</f>
        <v>0</v>
      </c>
      <c r="P19" s="173">
        <v>0</v>
      </c>
      <c r="Q19" s="173">
        <f>ROUND(E19*P19,2)</f>
        <v>0</v>
      </c>
      <c r="R19" s="175"/>
      <c r="S19" s="175" t="s">
        <v>143</v>
      </c>
      <c r="T19" s="176" t="s">
        <v>144</v>
      </c>
      <c r="U19" s="159">
        <v>0</v>
      </c>
      <c r="V19" s="159">
        <f>ROUND(E19*U19,2)</f>
        <v>0</v>
      </c>
      <c r="W19" s="159"/>
      <c r="X19" s="159" t="s">
        <v>145</v>
      </c>
      <c r="Y19" s="159" t="s">
        <v>146</v>
      </c>
      <c r="Z19" s="149"/>
      <c r="AA19" s="149"/>
      <c r="AB19" s="149"/>
      <c r="AC19" s="149"/>
      <c r="AD19" s="149"/>
      <c r="AE19" s="149"/>
      <c r="AF19" s="149"/>
      <c r="AG19" s="149" t="s">
        <v>161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2" x14ac:dyDescent="0.2">
      <c r="A20" s="156"/>
      <c r="B20" s="157"/>
      <c r="C20" s="249" t="s">
        <v>165</v>
      </c>
      <c r="D20" s="250"/>
      <c r="E20" s="250"/>
      <c r="F20" s="250"/>
      <c r="G20" s="250"/>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149</v>
      </c>
      <c r="AH20" s="149"/>
      <c r="AI20" s="149"/>
      <c r="AJ20" s="149"/>
      <c r="AK20" s="149"/>
      <c r="AL20" s="149"/>
      <c r="AM20" s="149"/>
      <c r="AN20" s="149"/>
      <c r="AO20" s="149"/>
      <c r="AP20" s="149"/>
      <c r="AQ20" s="149"/>
      <c r="AR20" s="149"/>
      <c r="AS20" s="149"/>
      <c r="AT20" s="149"/>
      <c r="AU20" s="149"/>
      <c r="AV20" s="149"/>
      <c r="AW20" s="149"/>
      <c r="AX20" s="149"/>
      <c r="AY20" s="149"/>
      <c r="AZ20" s="149"/>
      <c r="BA20" s="177" t="str">
        <f>C20</f>
        <v>Náklady a poplatky spojené s užíváním veřejných ploch a prostranství, pokud jsou stavebními pracemi nebo souvisejícími činnostmi dotčeny, a to včetně užívání ploch v souvislosti s uložením stavebního materiálu nebo stavebního odpadu.</v>
      </c>
      <c r="BB20" s="149"/>
      <c r="BC20" s="149"/>
      <c r="BD20" s="149"/>
      <c r="BE20" s="149"/>
      <c r="BF20" s="149"/>
      <c r="BG20" s="149"/>
      <c r="BH20" s="149"/>
    </row>
    <row r="21" spans="1:60" outlineLevel="1" x14ac:dyDescent="0.2">
      <c r="A21" s="170">
        <v>6</v>
      </c>
      <c r="B21" s="171" t="s">
        <v>166</v>
      </c>
      <c r="C21" s="186" t="s">
        <v>167</v>
      </c>
      <c r="D21" s="172" t="s">
        <v>142</v>
      </c>
      <c r="E21" s="173">
        <v>1</v>
      </c>
      <c r="F21" s="174"/>
      <c r="G21" s="175">
        <f>ROUND(E21*F21,2)</f>
        <v>0</v>
      </c>
      <c r="H21" s="174"/>
      <c r="I21" s="175">
        <f>ROUND(E21*H21,2)</f>
        <v>0</v>
      </c>
      <c r="J21" s="174"/>
      <c r="K21" s="175">
        <f>ROUND(E21*J21,2)</f>
        <v>0</v>
      </c>
      <c r="L21" s="175">
        <v>15</v>
      </c>
      <c r="M21" s="175">
        <f>G21*(1+L21/100)</f>
        <v>0</v>
      </c>
      <c r="N21" s="173">
        <v>0</v>
      </c>
      <c r="O21" s="173">
        <f>ROUND(E21*N21,2)</f>
        <v>0</v>
      </c>
      <c r="P21" s="173">
        <v>0</v>
      </c>
      <c r="Q21" s="173">
        <f>ROUND(E21*P21,2)</f>
        <v>0</v>
      </c>
      <c r="R21" s="175"/>
      <c r="S21" s="175" t="s">
        <v>143</v>
      </c>
      <c r="T21" s="176" t="s">
        <v>144</v>
      </c>
      <c r="U21" s="159">
        <v>0</v>
      </c>
      <c r="V21" s="159">
        <f>ROUND(E21*U21,2)</f>
        <v>0</v>
      </c>
      <c r="W21" s="159"/>
      <c r="X21" s="159" t="s">
        <v>145</v>
      </c>
      <c r="Y21" s="159" t="s">
        <v>146</v>
      </c>
      <c r="Z21" s="149"/>
      <c r="AA21" s="149"/>
      <c r="AB21" s="149"/>
      <c r="AC21" s="149"/>
      <c r="AD21" s="149"/>
      <c r="AE21" s="149"/>
      <c r="AF21" s="149"/>
      <c r="AG21" s="149" t="s">
        <v>161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2.5" outlineLevel="2" x14ac:dyDescent="0.2">
      <c r="A22" s="156"/>
      <c r="B22" s="157"/>
      <c r="C22" s="249" t="s">
        <v>168</v>
      </c>
      <c r="D22" s="250"/>
      <c r="E22" s="250"/>
      <c r="F22" s="250"/>
      <c r="G22" s="250"/>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149</v>
      </c>
      <c r="AH22" s="149"/>
      <c r="AI22" s="149"/>
      <c r="AJ22" s="149"/>
      <c r="AK22" s="149"/>
      <c r="AL22" s="149"/>
      <c r="AM22" s="149"/>
      <c r="AN22" s="149"/>
      <c r="AO22" s="149"/>
      <c r="AP22" s="149"/>
      <c r="AQ22" s="149"/>
      <c r="AR22" s="149"/>
      <c r="AS22" s="149"/>
      <c r="AT22" s="149"/>
      <c r="AU22" s="149"/>
      <c r="AV22" s="149"/>
      <c r="AW22" s="149"/>
      <c r="AX22" s="149"/>
      <c r="AY22" s="149"/>
      <c r="AZ22" s="149"/>
      <c r="BA22" s="177" t="str">
        <f>C22</f>
        <v>Náklady zhotovitele, související s prováděním zkoušek a revizí předepsaných technickými normami nebo objednatelem a které jsou pro provedení díla nezbytné.</v>
      </c>
      <c r="BB22" s="149"/>
      <c r="BC22" s="149"/>
      <c r="BD22" s="149"/>
      <c r="BE22" s="149"/>
      <c r="BF22" s="149"/>
      <c r="BG22" s="149"/>
      <c r="BH22" s="149"/>
    </row>
    <row r="23" spans="1:60" outlineLevel="2" x14ac:dyDescent="0.2">
      <c r="A23" s="156"/>
      <c r="B23" s="157"/>
      <c r="C23" s="187" t="s">
        <v>169</v>
      </c>
      <c r="D23" s="160"/>
      <c r="E23" s="161"/>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170</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2.5" outlineLevel="3" x14ac:dyDescent="0.2">
      <c r="A24" s="156"/>
      <c r="B24" s="157"/>
      <c r="C24" s="187" t="s">
        <v>171</v>
      </c>
      <c r="D24" s="160"/>
      <c r="E24" s="161">
        <v>1</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170</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0">
        <v>7</v>
      </c>
      <c r="B25" s="171" t="s">
        <v>172</v>
      </c>
      <c r="C25" s="186" t="s">
        <v>173</v>
      </c>
      <c r="D25" s="172" t="s">
        <v>142</v>
      </c>
      <c r="E25" s="173">
        <v>1</v>
      </c>
      <c r="F25" s="174"/>
      <c r="G25" s="175">
        <f>ROUND(E25*F25,2)</f>
        <v>0</v>
      </c>
      <c r="H25" s="174"/>
      <c r="I25" s="175">
        <f>ROUND(E25*H25,2)</f>
        <v>0</v>
      </c>
      <c r="J25" s="174"/>
      <c r="K25" s="175">
        <f>ROUND(E25*J25,2)</f>
        <v>0</v>
      </c>
      <c r="L25" s="175">
        <v>15</v>
      </c>
      <c r="M25" s="175">
        <f>G25*(1+L25/100)</f>
        <v>0</v>
      </c>
      <c r="N25" s="173">
        <v>0</v>
      </c>
      <c r="O25" s="173">
        <f>ROUND(E25*N25,2)</f>
        <v>0</v>
      </c>
      <c r="P25" s="173">
        <v>0</v>
      </c>
      <c r="Q25" s="173">
        <f>ROUND(E25*P25,2)</f>
        <v>0</v>
      </c>
      <c r="R25" s="175"/>
      <c r="S25" s="175" t="s">
        <v>143</v>
      </c>
      <c r="T25" s="176" t="s">
        <v>144</v>
      </c>
      <c r="U25" s="159">
        <v>0</v>
      </c>
      <c r="V25" s="159">
        <f>ROUND(E25*U25,2)</f>
        <v>0</v>
      </c>
      <c r="W25" s="159"/>
      <c r="X25" s="159" t="s">
        <v>145</v>
      </c>
      <c r="Y25" s="159" t="s">
        <v>146</v>
      </c>
      <c r="Z25" s="149"/>
      <c r="AA25" s="149"/>
      <c r="AB25" s="149"/>
      <c r="AC25" s="149"/>
      <c r="AD25" s="149"/>
      <c r="AE25" s="149"/>
      <c r="AF25" s="149"/>
      <c r="AG25" s="149" t="s">
        <v>161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ht="33.75" outlineLevel="2" x14ac:dyDescent="0.2">
      <c r="A26" s="156"/>
      <c r="B26" s="157"/>
      <c r="C26" s="249" t="s">
        <v>174</v>
      </c>
      <c r="D26" s="250"/>
      <c r="E26" s="250"/>
      <c r="F26" s="250"/>
      <c r="G26" s="250"/>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149</v>
      </c>
      <c r="AH26" s="149"/>
      <c r="AI26" s="149"/>
      <c r="AJ26" s="149"/>
      <c r="AK26" s="149"/>
      <c r="AL26" s="149"/>
      <c r="AM26" s="149"/>
      <c r="AN26" s="149"/>
      <c r="AO26" s="149"/>
      <c r="AP26" s="149"/>
      <c r="AQ26" s="149"/>
      <c r="AR26" s="149"/>
      <c r="AS26" s="149"/>
      <c r="AT26" s="149"/>
      <c r="AU26" s="149"/>
      <c r="AV26" s="149"/>
      <c r="AW26" s="149"/>
      <c r="AX26" s="149"/>
      <c r="AY26" s="149"/>
      <c r="AZ26" s="149"/>
      <c r="BA26" s="177" t="str">
        <f>C26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6" s="149"/>
      <c r="BC26" s="149"/>
      <c r="BD26" s="149"/>
      <c r="BE26" s="149"/>
      <c r="BF26" s="149"/>
      <c r="BG26" s="149"/>
      <c r="BH26" s="149"/>
    </row>
    <row r="27" spans="1:60" outlineLevel="1" x14ac:dyDescent="0.2">
      <c r="A27" s="170">
        <v>8</v>
      </c>
      <c r="B27" s="171" t="s">
        <v>175</v>
      </c>
      <c r="C27" s="186" t="s">
        <v>176</v>
      </c>
      <c r="D27" s="172" t="s">
        <v>142</v>
      </c>
      <c r="E27" s="173">
        <v>1</v>
      </c>
      <c r="F27" s="174"/>
      <c r="G27" s="175">
        <f>ROUND(E27*F27,2)</f>
        <v>0</v>
      </c>
      <c r="H27" s="174"/>
      <c r="I27" s="175">
        <f>ROUND(E27*H27,2)</f>
        <v>0</v>
      </c>
      <c r="J27" s="174"/>
      <c r="K27" s="175">
        <f>ROUND(E27*J27,2)</f>
        <v>0</v>
      </c>
      <c r="L27" s="175">
        <v>15</v>
      </c>
      <c r="M27" s="175">
        <f>G27*(1+L27/100)</f>
        <v>0</v>
      </c>
      <c r="N27" s="173">
        <v>0</v>
      </c>
      <c r="O27" s="173">
        <f>ROUND(E27*N27,2)</f>
        <v>0</v>
      </c>
      <c r="P27" s="173">
        <v>0</v>
      </c>
      <c r="Q27" s="173">
        <f>ROUND(E27*P27,2)</f>
        <v>0</v>
      </c>
      <c r="R27" s="175"/>
      <c r="S27" s="175" t="s">
        <v>143</v>
      </c>
      <c r="T27" s="176" t="s">
        <v>144</v>
      </c>
      <c r="U27" s="159">
        <v>0</v>
      </c>
      <c r="V27" s="159">
        <f>ROUND(E27*U27,2)</f>
        <v>0</v>
      </c>
      <c r="W27" s="159"/>
      <c r="X27" s="159" t="s">
        <v>145</v>
      </c>
      <c r="Y27" s="159" t="s">
        <v>146</v>
      </c>
      <c r="Z27" s="149"/>
      <c r="AA27" s="149"/>
      <c r="AB27" s="149"/>
      <c r="AC27" s="149"/>
      <c r="AD27" s="149"/>
      <c r="AE27" s="149"/>
      <c r="AF27" s="149"/>
      <c r="AG27" s="149" t="s">
        <v>161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49" t="s">
        <v>177</v>
      </c>
      <c r="D28" s="250"/>
      <c r="E28" s="250"/>
      <c r="F28" s="250"/>
      <c r="G28" s="250"/>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149</v>
      </c>
      <c r="AH28" s="149"/>
      <c r="AI28" s="149"/>
      <c r="AJ28" s="149"/>
      <c r="AK28" s="149"/>
      <c r="AL28" s="149"/>
      <c r="AM28" s="149"/>
      <c r="AN28" s="149"/>
      <c r="AO28" s="149"/>
      <c r="AP28" s="149"/>
      <c r="AQ28" s="149"/>
      <c r="AR28" s="149"/>
      <c r="AS28" s="149"/>
      <c r="AT28" s="149"/>
      <c r="AU28" s="149"/>
      <c r="AV28" s="149"/>
      <c r="AW28" s="149"/>
      <c r="AX28" s="149"/>
      <c r="AY28" s="149"/>
      <c r="AZ28" s="149"/>
      <c r="BA28" s="177" t="str">
        <f>C28</f>
        <v>Náklady na vyhotovení dokumentace skutečného provedení stavby a její předání objednateli v požadované formě a požadovaném počtu.</v>
      </c>
      <c r="BB28" s="149"/>
      <c r="BC28" s="149"/>
      <c r="BD28" s="149"/>
      <c r="BE28" s="149"/>
      <c r="BF28" s="149"/>
      <c r="BG28" s="149"/>
      <c r="BH28" s="149"/>
    </row>
    <row r="29" spans="1:60" outlineLevel="1" x14ac:dyDescent="0.2">
      <c r="A29" s="178">
        <v>9</v>
      </c>
      <c r="B29" s="179" t="s">
        <v>178</v>
      </c>
      <c r="C29" s="188" t="s">
        <v>179</v>
      </c>
      <c r="D29" s="180" t="s">
        <v>142</v>
      </c>
      <c r="E29" s="181">
        <v>1</v>
      </c>
      <c r="F29" s="182"/>
      <c r="G29" s="183">
        <f>ROUND(E29*F29,2)</f>
        <v>0</v>
      </c>
      <c r="H29" s="182"/>
      <c r="I29" s="183">
        <f>ROUND(E29*H29,2)</f>
        <v>0</v>
      </c>
      <c r="J29" s="182"/>
      <c r="K29" s="183">
        <f>ROUND(E29*J29,2)</f>
        <v>0</v>
      </c>
      <c r="L29" s="183">
        <v>15</v>
      </c>
      <c r="M29" s="183">
        <f>G29*(1+L29/100)</f>
        <v>0</v>
      </c>
      <c r="N29" s="181">
        <v>0</v>
      </c>
      <c r="O29" s="181">
        <f>ROUND(E29*N29,2)</f>
        <v>0</v>
      </c>
      <c r="P29" s="181">
        <v>0</v>
      </c>
      <c r="Q29" s="181">
        <f>ROUND(E29*P29,2)</f>
        <v>0</v>
      </c>
      <c r="R29" s="183"/>
      <c r="S29" s="183" t="s">
        <v>143</v>
      </c>
      <c r="T29" s="184" t="s">
        <v>144</v>
      </c>
      <c r="U29" s="159">
        <v>0</v>
      </c>
      <c r="V29" s="159">
        <f>ROUND(E29*U29,2)</f>
        <v>0</v>
      </c>
      <c r="W29" s="159"/>
      <c r="X29" s="159" t="s">
        <v>145</v>
      </c>
      <c r="Y29" s="159" t="s">
        <v>146</v>
      </c>
      <c r="Z29" s="149"/>
      <c r="AA29" s="149"/>
      <c r="AB29" s="149"/>
      <c r="AC29" s="149"/>
      <c r="AD29" s="149"/>
      <c r="AE29" s="149"/>
      <c r="AF29" s="149"/>
      <c r="AG29" s="149" t="s">
        <v>161</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x14ac:dyDescent="0.2">
      <c r="A30" s="170">
        <v>10</v>
      </c>
      <c r="B30" s="171" t="s">
        <v>180</v>
      </c>
      <c r="C30" s="186" t="s">
        <v>181</v>
      </c>
      <c r="D30" s="172" t="s">
        <v>182</v>
      </c>
      <c r="E30" s="173">
        <v>1</v>
      </c>
      <c r="F30" s="174"/>
      <c r="G30" s="175">
        <f>ROUND(E30*F30,2)</f>
        <v>0</v>
      </c>
      <c r="H30" s="174"/>
      <c r="I30" s="175">
        <f>ROUND(E30*H30,2)</f>
        <v>0</v>
      </c>
      <c r="J30" s="174"/>
      <c r="K30" s="175">
        <f>ROUND(E30*J30,2)</f>
        <v>0</v>
      </c>
      <c r="L30" s="175">
        <v>15</v>
      </c>
      <c r="M30" s="175">
        <f>G30*(1+L30/100)</f>
        <v>0</v>
      </c>
      <c r="N30" s="173">
        <v>0</v>
      </c>
      <c r="O30" s="173">
        <f>ROUND(E30*N30,2)</f>
        <v>0</v>
      </c>
      <c r="P30" s="173">
        <v>0</v>
      </c>
      <c r="Q30" s="173">
        <f>ROUND(E30*P30,2)</f>
        <v>0</v>
      </c>
      <c r="R30" s="175"/>
      <c r="S30" s="175" t="s">
        <v>183</v>
      </c>
      <c r="T30" s="176" t="s">
        <v>144</v>
      </c>
      <c r="U30" s="159">
        <v>0</v>
      </c>
      <c r="V30" s="159">
        <f>ROUND(E30*U30,2)</f>
        <v>0</v>
      </c>
      <c r="W30" s="159"/>
      <c r="X30" s="159" t="s">
        <v>184</v>
      </c>
      <c r="Y30" s="159" t="s">
        <v>146</v>
      </c>
      <c r="Z30" s="149"/>
      <c r="AA30" s="149"/>
      <c r="AB30" s="149"/>
      <c r="AC30" s="149"/>
      <c r="AD30" s="149"/>
      <c r="AE30" s="149"/>
      <c r="AF30" s="149"/>
      <c r="AG30" s="149" t="s">
        <v>185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49" t="s">
        <v>186</v>
      </c>
      <c r="D31" s="250"/>
      <c r="E31" s="250"/>
      <c r="F31" s="250"/>
      <c r="G31" s="250"/>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149</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0">
        <v>11</v>
      </c>
      <c r="B32" s="171" t="s">
        <v>187</v>
      </c>
      <c r="C32" s="186" t="s">
        <v>188</v>
      </c>
      <c r="D32" s="172" t="s">
        <v>182</v>
      </c>
      <c r="E32" s="173">
        <v>1</v>
      </c>
      <c r="F32" s="174"/>
      <c r="G32" s="175">
        <f>ROUND(E32*F32,2)</f>
        <v>0</v>
      </c>
      <c r="H32" s="174"/>
      <c r="I32" s="175">
        <f>ROUND(E32*H32,2)</f>
        <v>0</v>
      </c>
      <c r="J32" s="174"/>
      <c r="K32" s="175">
        <f>ROUND(E32*J32,2)</f>
        <v>0</v>
      </c>
      <c r="L32" s="175">
        <v>15</v>
      </c>
      <c r="M32" s="175">
        <f>G32*(1+L32/100)</f>
        <v>0</v>
      </c>
      <c r="N32" s="173">
        <v>0</v>
      </c>
      <c r="O32" s="173">
        <f>ROUND(E32*N32,2)</f>
        <v>0</v>
      </c>
      <c r="P32" s="173">
        <v>0</v>
      </c>
      <c r="Q32" s="173">
        <f>ROUND(E32*P32,2)</f>
        <v>0</v>
      </c>
      <c r="R32" s="175"/>
      <c r="S32" s="175" t="s">
        <v>183</v>
      </c>
      <c r="T32" s="176" t="s">
        <v>144</v>
      </c>
      <c r="U32" s="159">
        <v>0</v>
      </c>
      <c r="V32" s="159">
        <f>ROUND(E32*U32,2)</f>
        <v>0</v>
      </c>
      <c r="W32" s="159"/>
      <c r="X32" s="159" t="s">
        <v>184</v>
      </c>
      <c r="Y32" s="159" t="s">
        <v>146</v>
      </c>
      <c r="Z32" s="149"/>
      <c r="AA32" s="149"/>
      <c r="AB32" s="149"/>
      <c r="AC32" s="149"/>
      <c r="AD32" s="149"/>
      <c r="AE32" s="149"/>
      <c r="AF32" s="149"/>
      <c r="AG32" s="149" t="s">
        <v>185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249" t="s">
        <v>189</v>
      </c>
      <c r="D33" s="250"/>
      <c r="E33" s="250"/>
      <c r="F33" s="250"/>
      <c r="G33" s="250"/>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149</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0">
        <v>12</v>
      </c>
      <c r="B34" s="171" t="s">
        <v>190</v>
      </c>
      <c r="C34" s="186" t="s">
        <v>191</v>
      </c>
      <c r="D34" s="172" t="s">
        <v>182</v>
      </c>
      <c r="E34" s="173">
        <v>1</v>
      </c>
      <c r="F34" s="174"/>
      <c r="G34" s="175">
        <f>ROUND(E34*F34,2)</f>
        <v>0</v>
      </c>
      <c r="H34" s="174"/>
      <c r="I34" s="175">
        <f>ROUND(E34*H34,2)</f>
        <v>0</v>
      </c>
      <c r="J34" s="174"/>
      <c r="K34" s="175">
        <f>ROUND(E34*J34,2)</f>
        <v>0</v>
      </c>
      <c r="L34" s="175">
        <v>15</v>
      </c>
      <c r="M34" s="175">
        <f>G34*(1+L34/100)</f>
        <v>0</v>
      </c>
      <c r="N34" s="173">
        <v>0</v>
      </c>
      <c r="O34" s="173">
        <f>ROUND(E34*N34,2)</f>
        <v>0</v>
      </c>
      <c r="P34" s="173">
        <v>0</v>
      </c>
      <c r="Q34" s="173">
        <f>ROUND(E34*P34,2)</f>
        <v>0</v>
      </c>
      <c r="R34" s="175"/>
      <c r="S34" s="175" t="s">
        <v>183</v>
      </c>
      <c r="T34" s="176" t="s">
        <v>144</v>
      </c>
      <c r="U34" s="159">
        <v>0</v>
      </c>
      <c r="V34" s="159">
        <f>ROUND(E34*U34,2)</f>
        <v>0</v>
      </c>
      <c r="W34" s="159"/>
      <c r="X34" s="159" t="s">
        <v>184</v>
      </c>
      <c r="Y34" s="159" t="s">
        <v>146</v>
      </c>
      <c r="Z34" s="149"/>
      <c r="AA34" s="149"/>
      <c r="AB34" s="149"/>
      <c r="AC34" s="149"/>
      <c r="AD34" s="149"/>
      <c r="AE34" s="149"/>
      <c r="AF34" s="149"/>
      <c r="AG34" s="149" t="s">
        <v>185</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x14ac:dyDescent="0.2">
      <c r="A35" s="3"/>
      <c r="B35" s="4"/>
      <c r="C35" s="189"/>
      <c r="D35" s="6"/>
      <c r="E35" s="3"/>
      <c r="F35" s="3"/>
      <c r="G35" s="3"/>
      <c r="H35" s="3"/>
      <c r="I35" s="3"/>
      <c r="J35" s="3"/>
      <c r="K35" s="3"/>
      <c r="L35" s="3"/>
      <c r="M35" s="3"/>
      <c r="N35" s="3"/>
      <c r="O35" s="3"/>
      <c r="P35" s="3"/>
      <c r="Q35" s="3"/>
      <c r="R35" s="3"/>
      <c r="S35" s="3"/>
      <c r="T35" s="3"/>
      <c r="U35" s="3"/>
      <c r="V35" s="3"/>
      <c r="W35" s="3"/>
      <c r="X35" s="3"/>
      <c r="Y35" s="3"/>
      <c r="AE35">
        <v>15</v>
      </c>
      <c r="AF35">
        <v>21</v>
      </c>
      <c r="AG35" t="s">
        <v>124</v>
      </c>
    </row>
    <row r="36" spans="1:60" x14ac:dyDescent="0.2">
      <c r="A36" s="152"/>
      <c r="B36" s="153" t="s">
        <v>29</v>
      </c>
      <c r="C36" s="190"/>
      <c r="D36" s="154"/>
      <c r="E36" s="155"/>
      <c r="F36" s="155"/>
      <c r="G36" s="169">
        <f>G8</f>
        <v>0</v>
      </c>
      <c r="H36" s="3"/>
      <c r="I36" s="3"/>
      <c r="J36" s="3"/>
      <c r="K36" s="3"/>
      <c r="L36" s="3"/>
      <c r="M36" s="3"/>
      <c r="N36" s="3"/>
      <c r="O36" s="3"/>
      <c r="P36" s="3"/>
      <c r="Q36" s="3"/>
      <c r="R36" s="3"/>
      <c r="S36" s="3"/>
      <c r="T36" s="3"/>
      <c r="U36" s="3"/>
      <c r="V36" s="3"/>
      <c r="W36" s="3"/>
      <c r="X36" s="3"/>
      <c r="Y36" s="3"/>
      <c r="AE36">
        <f>SUMIF(L7:L34,AE35,G7:G34)</f>
        <v>0</v>
      </c>
      <c r="AF36">
        <f>SUMIF(L7:L34,AF35,G7:G34)</f>
        <v>0</v>
      </c>
      <c r="AG36" t="s">
        <v>192</v>
      </c>
    </row>
    <row r="37" spans="1:60" x14ac:dyDescent="0.2">
      <c r="C37" s="191"/>
      <c r="D37" s="10"/>
      <c r="AG37" t="s">
        <v>193</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16">
    <mergeCell ref="C12:G12"/>
    <mergeCell ref="A1:G1"/>
    <mergeCell ref="C2:G2"/>
    <mergeCell ref="C3:G3"/>
    <mergeCell ref="C4:G4"/>
    <mergeCell ref="C10:G10"/>
    <mergeCell ref="C26:G26"/>
    <mergeCell ref="C28:G28"/>
    <mergeCell ref="C31:G31"/>
    <mergeCell ref="C33:G33"/>
    <mergeCell ref="C14:G14"/>
    <mergeCell ref="C15:G15"/>
    <mergeCell ref="C16:G16"/>
    <mergeCell ref="C18:G18"/>
    <mergeCell ref="C20:G20"/>
    <mergeCell ref="C22:G22"/>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31" activePane="bottomLeft" state="frozen"/>
      <selection pane="bottomLeft" activeCell="F213" sqref="F213"/>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3" t="s">
        <v>194</v>
      </c>
      <c r="B1" s="253"/>
      <c r="C1" s="253"/>
      <c r="D1" s="253"/>
      <c r="E1" s="253"/>
      <c r="F1" s="253"/>
      <c r="G1" s="253"/>
      <c r="AG1" t="s">
        <v>111</v>
      </c>
    </row>
    <row r="2" spans="1:60" ht="24.95" customHeight="1" x14ac:dyDescent="0.2">
      <c r="A2" s="141" t="s">
        <v>7</v>
      </c>
      <c r="B2" s="49" t="s">
        <v>43</v>
      </c>
      <c r="C2" s="254" t="s">
        <v>44</v>
      </c>
      <c r="D2" s="255"/>
      <c r="E2" s="255"/>
      <c r="F2" s="255"/>
      <c r="G2" s="256"/>
      <c r="AG2" t="s">
        <v>112</v>
      </c>
    </row>
    <row r="3" spans="1:60" ht="24.95" customHeight="1" x14ac:dyDescent="0.2">
      <c r="A3" s="141" t="s">
        <v>8</v>
      </c>
      <c r="B3" s="49" t="s">
        <v>56</v>
      </c>
      <c r="C3" s="254" t="s">
        <v>57</v>
      </c>
      <c r="D3" s="255"/>
      <c r="E3" s="255"/>
      <c r="F3" s="255"/>
      <c r="G3" s="256"/>
      <c r="AC3" s="122" t="s">
        <v>112</v>
      </c>
      <c r="AG3" t="s">
        <v>114</v>
      </c>
    </row>
    <row r="4" spans="1:60" ht="24.95" customHeight="1" x14ac:dyDescent="0.2">
      <c r="A4" s="142" t="s">
        <v>9</v>
      </c>
      <c r="B4" s="143" t="s">
        <v>58</v>
      </c>
      <c r="C4" s="257" t="s">
        <v>59</v>
      </c>
      <c r="D4" s="258"/>
      <c r="E4" s="258"/>
      <c r="F4" s="258"/>
      <c r="G4" s="259"/>
      <c r="AG4" t="s">
        <v>115</v>
      </c>
    </row>
    <row r="5" spans="1:60" x14ac:dyDescent="0.2">
      <c r="D5" s="10"/>
    </row>
    <row r="6" spans="1:60" ht="38.25" x14ac:dyDescent="0.2">
      <c r="A6" s="145" t="s">
        <v>116</v>
      </c>
      <c r="B6" s="147" t="s">
        <v>117</v>
      </c>
      <c r="C6" s="147" t="s">
        <v>118</v>
      </c>
      <c r="D6" s="146" t="s">
        <v>119</v>
      </c>
      <c r="E6" s="145" t="s">
        <v>120</v>
      </c>
      <c r="F6" s="144" t="s">
        <v>121</v>
      </c>
      <c r="G6" s="145" t="s">
        <v>29</v>
      </c>
      <c r="H6" s="148" t="s">
        <v>30</v>
      </c>
      <c r="I6" s="148" t="s">
        <v>122</v>
      </c>
      <c r="J6" s="148" t="s">
        <v>31</v>
      </c>
      <c r="K6" s="148" t="s">
        <v>123</v>
      </c>
      <c r="L6" s="148" t="s">
        <v>124</v>
      </c>
      <c r="M6" s="148" t="s">
        <v>125</v>
      </c>
      <c r="N6" s="148" t="s">
        <v>126</v>
      </c>
      <c r="O6" s="148" t="s">
        <v>127</v>
      </c>
      <c r="P6" s="148" t="s">
        <v>128</v>
      </c>
      <c r="Q6" s="148" t="s">
        <v>129</v>
      </c>
      <c r="R6" s="148" t="s">
        <v>130</v>
      </c>
      <c r="S6" s="148" t="s">
        <v>131</v>
      </c>
      <c r="T6" s="148" t="s">
        <v>132</v>
      </c>
      <c r="U6" s="148" t="s">
        <v>133</v>
      </c>
      <c r="V6" s="148" t="s">
        <v>134</v>
      </c>
      <c r="W6" s="148" t="s">
        <v>135</v>
      </c>
      <c r="X6" s="148" t="s">
        <v>136</v>
      </c>
      <c r="Y6" s="148" t="s">
        <v>137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138</v>
      </c>
      <c r="B8" s="164" t="s">
        <v>58</v>
      </c>
      <c r="C8" s="185" t="s">
        <v>72</v>
      </c>
      <c r="D8" s="165"/>
      <c r="E8" s="166"/>
      <c r="F8" s="167"/>
      <c r="G8" s="167">
        <f>SUMIF(AG9:AG26,"&lt;&gt;NOR",G9:G26)</f>
        <v>0</v>
      </c>
      <c r="H8" s="167"/>
      <c r="I8" s="167">
        <f>SUM(I9:I26)</f>
        <v>0</v>
      </c>
      <c r="J8" s="167"/>
      <c r="K8" s="167">
        <f>SUM(K9:K26)</f>
        <v>0</v>
      </c>
      <c r="L8" s="167"/>
      <c r="M8" s="167">
        <f>SUM(M9:M26)</f>
        <v>0</v>
      </c>
      <c r="N8" s="166"/>
      <c r="O8" s="166">
        <f>SUM(O9:O26)</f>
        <v>0</v>
      </c>
      <c r="P8" s="166"/>
      <c r="Q8" s="166">
        <f>SUM(Q9:Q26)</f>
        <v>0</v>
      </c>
      <c r="R8" s="167"/>
      <c r="S8" s="167"/>
      <c r="T8" s="168"/>
      <c r="U8" s="162"/>
      <c r="V8" s="162">
        <f>SUM(V9:V26)</f>
        <v>13.139999999999999</v>
      </c>
      <c r="W8" s="162"/>
      <c r="X8" s="162"/>
      <c r="Y8" s="162"/>
      <c r="AG8" t="s">
        <v>139</v>
      </c>
    </row>
    <row r="9" spans="1:60" outlineLevel="1" x14ac:dyDescent="0.2">
      <c r="A9" s="170">
        <v>1</v>
      </c>
      <c r="B9" s="171" t="s">
        <v>195</v>
      </c>
      <c r="C9" s="186" t="s">
        <v>196</v>
      </c>
      <c r="D9" s="172" t="s">
        <v>197</v>
      </c>
      <c r="E9" s="173">
        <v>2.34</v>
      </c>
      <c r="F9" s="174"/>
      <c r="G9" s="175">
        <f>ROUND(E9*F9,2)</f>
        <v>0</v>
      </c>
      <c r="H9" s="174"/>
      <c r="I9" s="175">
        <f>ROUND(E9*H9,2)</f>
        <v>0</v>
      </c>
      <c r="J9" s="174"/>
      <c r="K9" s="175">
        <f>ROUND(E9*J9,2)</f>
        <v>0</v>
      </c>
      <c r="L9" s="175">
        <v>15</v>
      </c>
      <c r="M9" s="175">
        <f>G9*(1+L9/100)</f>
        <v>0</v>
      </c>
      <c r="N9" s="173">
        <v>0</v>
      </c>
      <c r="O9" s="173">
        <f>ROUND(E9*N9,2)</f>
        <v>0</v>
      </c>
      <c r="P9" s="173">
        <v>0</v>
      </c>
      <c r="Q9" s="173">
        <f>ROUND(E9*P9,2)</f>
        <v>0</v>
      </c>
      <c r="R9" s="175" t="s">
        <v>198</v>
      </c>
      <c r="S9" s="175" t="s">
        <v>143</v>
      </c>
      <c r="T9" s="176" t="s">
        <v>199</v>
      </c>
      <c r="U9" s="159">
        <v>3.5329999999999999</v>
      </c>
      <c r="V9" s="159">
        <f>ROUND(E9*U9,2)</f>
        <v>8.27</v>
      </c>
      <c r="W9" s="159"/>
      <c r="X9" s="159" t="s">
        <v>184</v>
      </c>
      <c r="Y9" s="159" t="s">
        <v>146</v>
      </c>
      <c r="Z9" s="149"/>
      <c r="AA9" s="149"/>
      <c r="AB9" s="149"/>
      <c r="AC9" s="149"/>
      <c r="AD9" s="149"/>
      <c r="AE9" s="149"/>
      <c r="AF9" s="149"/>
      <c r="AG9" s="149" t="s">
        <v>185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0" t="s">
        <v>200</v>
      </c>
      <c r="D10" s="261"/>
      <c r="E10" s="261"/>
      <c r="F10" s="261"/>
      <c r="G10" s="261"/>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201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187" t="s">
        <v>202</v>
      </c>
      <c r="D11" s="160"/>
      <c r="E11" s="161">
        <v>2.34</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170</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70">
        <v>2</v>
      </c>
      <c r="B12" s="171" t="s">
        <v>203</v>
      </c>
      <c r="C12" s="186" t="s">
        <v>204</v>
      </c>
      <c r="D12" s="172" t="s">
        <v>197</v>
      </c>
      <c r="E12" s="173">
        <v>0.59</v>
      </c>
      <c r="F12" s="174"/>
      <c r="G12" s="175">
        <f>ROUND(E12*F12,2)</f>
        <v>0</v>
      </c>
      <c r="H12" s="174"/>
      <c r="I12" s="175">
        <f>ROUND(E12*H12,2)</f>
        <v>0</v>
      </c>
      <c r="J12" s="174"/>
      <c r="K12" s="175">
        <f>ROUND(E12*J12,2)</f>
        <v>0</v>
      </c>
      <c r="L12" s="175">
        <v>15</v>
      </c>
      <c r="M12" s="175">
        <f>G12*(1+L12/100)</f>
        <v>0</v>
      </c>
      <c r="N12" s="173">
        <v>0</v>
      </c>
      <c r="O12" s="173">
        <f>ROUND(E12*N12,2)</f>
        <v>0</v>
      </c>
      <c r="P12" s="173">
        <v>0</v>
      </c>
      <c r="Q12" s="173">
        <f>ROUND(E12*P12,2)</f>
        <v>0</v>
      </c>
      <c r="R12" s="175" t="s">
        <v>198</v>
      </c>
      <c r="S12" s="175" t="s">
        <v>143</v>
      </c>
      <c r="T12" s="176" t="s">
        <v>199</v>
      </c>
      <c r="U12" s="159">
        <v>1.0999999999999999E-2</v>
      </c>
      <c r="V12" s="159">
        <f>ROUND(E12*U12,2)</f>
        <v>0.01</v>
      </c>
      <c r="W12" s="159"/>
      <c r="X12" s="159" t="s">
        <v>184</v>
      </c>
      <c r="Y12" s="159" t="s">
        <v>146</v>
      </c>
      <c r="Z12" s="149"/>
      <c r="AA12" s="149"/>
      <c r="AB12" s="149"/>
      <c r="AC12" s="149"/>
      <c r="AD12" s="149"/>
      <c r="AE12" s="149"/>
      <c r="AF12" s="149"/>
      <c r="AG12" s="149" t="s">
        <v>185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60" t="s">
        <v>205</v>
      </c>
      <c r="D13" s="261"/>
      <c r="E13" s="261"/>
      <c r="F13" s="261"/>
      <c r="G13" s="261"/>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201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187" t="s">
        <v>206</v>
      </c>
      <c r="D14" s="160"/>
      <c r="E14" s="161">
        <v>2.34</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170</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x14ac:dyDescent="0.2">
      <c r="A15" s="156"/>
      <c r="B15" s="157"/>
      <c r="C15" s="187" t="s">
        <v>207</v>
      </c>
      <c r="D15" s="160"/>
      <c r="E15" s="161">
        <v>-1.75</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170</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0">
        <v>3</v>
      </c>
      <c r="B16" s="171" t="s">
        <v>208</v>
      </c>
      <c r="C16" s="186" t="s">
        <v>209</v>
      </c>
      <c r="D16" s="172" t="s">
        <v>197</v>
      </c>
      <c r="E16" s="173">
        <v>0.59</v>
      </c>
      <c r="F16" s="174"/>
      <c r="G16" s="175">
        <f>ROUND(E16*F16,2)</f>
        <v>0</v>
      </c>
      <c r="H16" s="174"/>
      <c r="I16" s="175">
        <f>ROUND(E16*H16,2)</f>
        <v>0</v>
      </c>
      <c r="J16" s="174"/>
      <c r="K16" s="175">
        <f>ROUND(E16*J16,2)</f>
        <v>0</v>
      </c>
      <c r="L16" s="175">
        <v>15</v>
      </c>
      <c r="M16" s="175">
        <f>G16*(1+L16/100)</f>
        <v>0</v>
      </c>
      <c r="N16" s="173">
        <v>0</v>
      </c>
      <c r="O16" s="173">
        <f>ROUND(E16*N16,2)</f>
        <v>0</v>
      </c>
      <c r="P16" s="173">
        <v>0</v>
      </c>
      <c r="Q16" s="173">
        <f>ROUND(E16*P16,2)</f>
        <v>0</v>
      </c>
      <c r="R16" s="175" t="s">
        <v>198</v>
      </c>
      <c r="S16" s="175" t="s">
        <v>143</v>
      </c>
      <c r="T16" s="176" t="s">
        <v>199</v>
      </c>
      <c r="U16" s="159">
        <v>0.87</v>
      </c>
      <c r="V16" s="159">
        <f>ROUND(E16*U16,2)</f>
        <v>0.51</v>
      </c>
      <c r="W16" s="159"/>
      <c r="X16" s="159" t="s">
        <v>184</v>
      </c>
      <c r="Y16" s="159" t="s">
        <v>146</v>
      </c>
      <c r="Z16" s="149"/>
      <c r="AA16" s="149"/>
      <c r="AB16" s="149"/>
      <c r="AC16" s="149"/>
      <c r="AD16" s="149"/>
      <c r="AE16" s="149"/>
      <c r="AF16" s="149"/>
      <c r="AG16" s="149" t="s">
        <v>185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60" t="s">
        <v>210</v>
      </c>
      <c r="D17" s="261"/>
      <c r="E17" s="261"/>
      <c r="F17" s="261"/>
      <c r="G17" s="261"/>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201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187" t="s">
        <v>211</v>
      </c>
      <c r="D18" s="160"/>
      <c r="E18" s="161">
        <v>0.59</v>
      </c>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170</v>
      </c>
      <c r="AH18" s="149">
        <v>5</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x14ac:dyDescent="0.2">
      <c r="A19" s="170">
        <v>4</v>
      </c>
      <c r="B19" s="171" t="s">
        <v>212</v>
      </c>
      <c r="C19" s="186" t="s">
        <v>213</v>
      </c>
      <c r="D19" s="172" t="s">
        <v>197</v>
      </c>
      <c r="E19" s="173">
        <v>2.95</v>
      </c>
      <c r="F19" s="174"/>
      <c r="G19" s="175">
        <f>ROUND(E19*F19,2)</f>
        <v>0</v>
      </c>
      <c r="H19" s="174"/>
      <c r="I19" s="175">
        <f>ROUND(E19*H19,2)</f>
        <v>0</v>
      </c>
      <c r="J19" s="174"/>
      <c r="K19" s="175">
        <f>ROUND(E19*J19,2)</f>
        <v>0</v>
      </c>
      <c r="L19" s="175">
        <v>15</v>
      </c>
      <c r="M19" s="175">
        <f>G19*(1+L19/100)</f>
        <v>0</v>
      </c>
      <c r="N19" s="173">
        <v>0</v>
      </c>
      <c r="O19" s="173">
        <f>ROUND(E19*N19,2)</f>
        <v>0</v>
      </c>
      <c r="P19" s="173">
        <v>0</v>
      </c>
      <c r="Q19" s="173">
        <f>ROUND(E19*P19,2)</f>
        <v>0</v>
      </c>
      <c r="R19" s="175" t="s">
        <v>198</v>
      </c>
      <c r="S19" s="175" t="s">
        <v>143</v>
      </c>
      <c r="T19" s="176" t="s">
        <v>199</v>
      </c>
      <c r="U19" s="159">
        <v>0.79100000000000004</v>
      </c>
      <c r="V19" s="159">
        <f>ROUND(E19*U19,2)</f>
        <v>2.33</v>
      </c>
      <c r="W19" s="159"/>
      <c r="X19" s="159" t="s">
        <v>184</v>
      </c>
      <c r="Y19" s="159" t="s">
        <v>146</v>
      </c>
      <c r="Z19" s="149"/>
      <c r="AA19" s="149"/>
      <c r="AB19" s="149"/>
      <c r="AC19" s="149"/>
      <c r="AD19" s="149"/>
      <c r="AE19" s="149"/>
      <c r="AF19" s="149"/>
      <c r="AG19" s="149" t="s">
        <v>185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60" t="s">
        <v>210</v>
      </c>
      <c r="D20" s="261"/>
      <c r="E20" s="261"/>
      <c r="F20" s="261"/>
      <c r="G20" s="261"/>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201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x14ac:dyDescent="0.2">
      <c r="A21" s="156"/>
      <c r="B21" s="157"/>
      <c r="C21" s="187" t="s">
        <v>214</v>
      </c>
      <c r="D21" s="160"/>
      <c r="E21" s="161">
        <v>2.95</v>
      </c>
      <c r="F21" s="159"/>
      <c r="G21" s="159"/>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170</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2.5" outlineLevel="1" x14ac:dyDescent="0.2">
      <c r="A22" s="170">
        <v>5</v>
      </c>
      <c r="B22" s="171" t="s">
        <v>215</v>
      </c>
      <c r="C22" s="186" t="s">
        <v>216</v>
      </c>
      <c r="D22" s="172" t="s">
        <v>197</v>
      </c>
      <c r="E22" s="173">
        <v>1.7549999999999999</v>
      </c>
      <c r="F22" s="174"/>
      <c r="G22" s="175">
        <f>ROUND(E22*F22,2)</f>
        <v>0</v>
      </c>
      <c r="H22" s="174"/>
      <c r="I22" s="175">
        <f>ROUND(E22*H22,2)</f>
        <v>0</v>
      </c>
      <c r="J22" s="174"/>
      <c r="K22" s="175">
        <f>ROUND(E22*J22,2)</f>
        <v>0</v>
      </c>
      <c r="L22" s="175">
        <v>15</v>
      </c>
      <c r="M22" s="175">
        <f>G22*(1+L22/100)</f>
        <v>0</v>
      </c>
      <c r="N22" s="173">
        <v>0</v>
      </c>
      <c r="O22" s="173">
        <f>ROUND(E22*N22,2)</f>
        <v>0</v>
      </c>
      <c r="P22" s="173">
        <v>0</v>
      </c>
      <c r="Q22" s="173">
        <f>ROUND(E22*P22,2)</f>
        <v>0</v>
      </c>
      <c r="R22" s="175" t="s">
        <v>198</v>
      </c>
      <c r="S22" s="175" t="s">
        <v>143</v>
      </c>
      <c r="T22" s="176" t="s">
        <v>199</v>
      </c>
      <c r="U22" s="159">
        <v>1.1499999999999999</v>
      </c>
      <c r="V22" s="159">
        <f>ROUND(E22*U22,2)</f>
        <v>2.02</v>
      </c>
      <c r="W22" s="159"/>
      <c r="X22" s="159" t="s">
        <v>184</v>
      </c>
      <c r="Y22" s="159" t="s">
        <v>146</v>
      </c>
      <c r="Z22" s="149"/>
      <c r="AA22" s="149"/>
      <c r="AB22" s="149"/>
      <c r="AC22" s="149"/>
      <c r="AD22" s="149"/>
      <c r="AE22" s="149"/>
      <c r="AF22" s="149"/>
      <c r="AG22" s="149" t="s">
        <v>185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260" t="s">
        <v>217</v>
      </c>
      <c r="D23" s="261"/>
      <c r="E23" s="261"/>
      <c r="F23" s="261"/>
      <c r="G23" s="261"/>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201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187" t="s">
        <v>218</v>
      </c>
      <c r="D24" s="160"/>
      <c r="E24" s="161">
        <v>1.7549999999999999</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170</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0">
        <v>6</v>
      </c>
      <c r="B25" s="171" t="s">
        <v>219</v>
      </c>
      <c r="C25" s="186" t="s">
        <v>220</v>
      </c>
      <c r="D25" s="172" t="s">
        <v>197</v>
      </c>
      <c r="E25" s="173">
        <v>0.59</v>
      </c>
      <c r="F25" s="174"/>
      <c r="G25" s="175">
        <f>ROUND(E25*F25,2)</f>
        <v>0</v>
      </c>
      <c r="H25" s="174"/>
      <c r="I25" s="175">
        <f>ROUND(E25*H25,2)</f>
        <v>0</v>
      </c>
      <c r="J25" s="174"/>
      <c r="K25" s="175">
        <f>ROUND(E25*J25,2)</f>
        <v>0</v>
      </c>
      <c r="L25" s="175">
        <v>15</v>
      </c>
      <c r="M25" s="175">
        <f>G25*(1+L25/100)</f>
        <v>0</v>
      </c>
      <c r="N25" s="173">
        <v>0</v>
      </c>
      <c r="O25" s="173">
        <f>ROUND(E25*N25,2)</f>
        <v>0</v>
      </c>
      <c r="P25" s="173">
        <v>0</v>
      </c>
      <c r="Q25" s="173">
        <f>ROUND(E25*P25,2)</f>
        <v>0</v>
      </c>
      <c r="R25" s="175" t="s">
        <v>198</v>
      </c>
      <c r="S25" s="175" t="s">
        <v>143</v>
      </c>
      <c r="T25" s="176" t="s">
        <v>199</v>
      </c>
      <c r="U25" s="159">
        <v>0</v>
      </c>
      <c r="V25" s="159">
        <f>ROUND(E25*U25,2)</f>
        <v>0</v>
      </c>
      <c r="W25" s="159"/>
      <c r="X25" s="159" t="s">
        <v>184</v>
      </c>
      <c r="Y25" s="159" t="s">
        <v>146</v>
      </c>
      <c r="Z25" s="149"/>
      <c r="AA25" s="149"/>
      <c r="AB25" s="149"/>
      <c r="AC25" s="149"/>
      <c r="AD25" s="149"/>
      <c r="AE25" s="149"/>
      <c r="AF25" s="149"/>
      <c r="AG25" s="149" t="s">
        <v>185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187" t="s">
        <v>211</v>
      </c>
      <c r="D26" s="160"/>
      <c r="E26" s="161">
        <v>0.59</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170</v>
      </c>
      <c r="AH26" s="149">
        <v>5</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x14ac:dyDescent="0.2">
      <c r="A27" s="163" t="s">
        <v>138</v>
      </c>
      <c r="B27" s="164" t="s">
        <v>73</v>
      </c>
      <c r="C27" s="185" t="s">
        <v>74</v>
      </c>
      <c r="D27" s="165"/>
      <c r="E27" s="166"/>
      <c r="F27" s="167"/>
      <c r="G27" s="167">
        <f>SUMIF(AG28:AG34,"&lt;&gt;NOR",G28:G34)</f>
        <v>0</v>
      </c>
      <c r="H27" s="167"/>
      <c r="I27" s="167">
        <f>SUM(I28:I34)</f>
        <v>0</v>
      </c>
      <c r="J27" s="167"/>
      <c r="K27" s="167">
        <f>SUM(K28:K34)</f>
        <v>0</v>
      </c>
      <c r="L27" s="167"/>
      <c r="M27" s="167">
        <f>SUM(M28:M34)</f>
        <v>0</v>
      </c>
      <c r="N27" s="166"/>
      <c r="O27" s="166">
        <f>SUM(O28:O34)</f>
        <v>1.62</v>
      </c>
      <c r="P27" s="166"/>
      <c r="Q27" s="166">
        <f>SUM(Q28:Q34)</f>
        <v>0</v>
      </c>
      <c r="R27" s="167"/>
      <c r="S27" s="167"/>
      <c r="T27" s="168"/>
      <c r="U27" s="162"/>
      <c r="V27" s="162">
        <f>SUM(V28:V34)</f>
        <v>12.22</v>
      </c>
      <c r="W27" s="162"/>
      <c r="X27" s="162"/>
      <c r="Y27" s="162"/>
      <c r="AG27" t="s">
        <v>139</v>
      </c>
    </row>
    <row r="28" spans="1:60" ht="22.5" outlineLevel="1" x14ac:dyDescent="0.2">
      <c r="A28" s="170">
        <v>7</v>
      </c>
      <c r="B28" s="171" t="s">
        <v>221</v>
      </c>
      <c r="C28" s="186" t="s">
        <v>222</v>
      </c>
      <c r="D28" s="172" t="s">
        <v>223</v>
      </c>
      <c r="E28" s="173">
        <v>10</v>
      </c>
      <c r="F28" s="174"/>
      <c r="G28" s="175">
        <f>ROUND(E28*F28,2)</f>
        <v>0</v>
      </c>
      <c r="H28" s="174"/>
      <c r="I28" s="175">
        <f>ROUND(E28*H28,2)</f>
        <v>0</v>
      </c>
      <c r="J28" s="174"/>
      <c r="K28" s="175">
        <f>ROUND(E28*J28,2)</f>
        <v>0</v>
      </c>
      <c r="L28" s="175">
        <v>15</v>
      </c>
      <c r="M28" s="175">
        <f>G28*(1+L28/100)</f>
        <v>0</v>
      </c>
      <c r="N28" s="173">
        <v>0.10434</v>
      </c>
      <c r="O28" s="173">
        <f>ROUND(E28*N28,2)</f>
        <v>1.04</v>
      </c>
      <c r="P28" s="173">
        <v>0</v>
      </c>
      <c r="Q28" s="173">
        <f>ROUND(E28*P28,2)</f>
        <v>0</v>
      </c>
      <c r="R28" s="175" t="s">
        <v>224</v>
      </c>
      <c r="S28" s="175" t="s">
        <v>143</v>
      </c>
      <c r="T28" s="176" t="s">
        <v>199</v>
      </c>
      <c r="U28" s="159">
        <v>0.49</v>
      </c>
      <c r="V28" s="159">
        <f>ROUND(E28*U28,2)</f>
        <v>4.9000000000000004</v>
      </c>
      <c r="W28" s="159"/>
      <c r="X28" s="159" t="s">
        <v>184</v>
      </c>
      <c r="Y28" s="159" t="s">
        <v>146</v>
      </c>
      <c r="Z28" s="149"/>
      <c r="AA28" s="149"/>
      <c r="AB28" s="149"/>
      <c r="AC28" s="149"/>
      <c r="AD28" s="149"/>
      <c r="AE28" s="149"/>
      <c r="AF28" s="149"/>
      <c r="AG28" s="149" t="s">
        <v>185</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260" t="s">
        <v>225</v>
      </c>
      <c r="D29" s="261"/>
      <c r="E29" s="261"/>
      <c r="F29" s="261"/>
      <c r="G29" s="261"/>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201</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187" t="s">
        <v>226</v>
      </c>
      <c r="D30" s="160"/>
      <c r="E30" s="161">
        <v>10</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170</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1" x14ac:dyDescent="0.2">
      <c r="A31" s="170">
        <v>8</v>
      </c>
      <c r="B31" s="171" t="s">
        <v>227</v>
      </c>
      <c r="C31" s="186" t="s">
        <v>228</v>
      </c>
      <c r="D31" s="172" t="s">
        <v>197</v>
      </c>
      <c r="E31" s="173">
        <v>0.99</v>
      </c>
      <c r="F31" s="174"/>
      <c r="G31" s="175">
        <f>ROUND(E31*F31,2)</f>
        <v>0</v>
      </c>
      <c r="H31" s="174"/>
      <c r="I31" s="175">
        <f>ROUND(E31*H31,2)</f>
        <v>0</v>
      </c>
      <c r="J31" s="174"/>
      <c r="K31" s="175">
        <f>ROUND(E31*J31,2)</f>
        <v>0</v>
      </c>
      <c r="L31" s="175">
        <v>15</v>
      </c>
      <c r="M31" s="175">
        <f>G31*(1+L31/100)</f>
        <v>0</v>
      </c>
      <c r="N31" s="173">
        <v>0.58179999999999998</v>
      </c>
      <c r="O31" s="173">
        <f>ROUND(E31*N31,2)</f>
        <v>0.57999999999999996</v>
      </c>
      <c r="P31" s="173">
        <v>0</v>
      </c>
      <c r="Q31" s="173">
        <f>ROUND(E31*P31,2)</f>
        <v>0</v>
      </c>
      <c r="R31" s="175" t="s">
        <v>224</v>
      </c>
      <c r="S31" s="175" t="s">
        <v>143</v>
      </c>
      <c r="T31" s="176" t="s">
        <v>199</v>
      </c>
      <c r="U31" s="159">
        <v>7.3976800000000003</v>
      </c>
      <c r="V31" s="159">
        <f>ROUND(E31*U31,2)</f>
        <v>7.32</v>
      </c>
      <c r="W31" s="159"/>
      <c r="X31" s="159" t="s">
        <v>184</v>
      </c>
      <c r="Y31" s="159" t="s">
        <v>146</v>
      </c>
      <c r="Z31" s="149"/>
      <c r="AA31" s="149"/>
      <c r="AB31" s="149"/>
      <c r="AC31" s="149"/>
      <c r="AD31" s="149"/>
      <c r="AE31" s="149"/>
      <c r="AF31" s="149"/>
      <c r="AG31" s="149" t="s">
        <v>185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60" t="s">
        <v>229</v>
      </c>
      <c r="D32" s="261"/>
      <c r="E32" s="261"/>
      <c r="F32" s="261"/>
      <c r="G32" s="261"/>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201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2" x14ac:dyDescent="0.2">
      <c r="A33" s="156"/>
      <c r="B33" s="157"/>
      <c r="C33" s="187" t="s">
        <v>230</v>
      </c>
      <c r="D33" s="160"/>
      <c r="E33" s="161">
        <v>0.41399999999999998</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170</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3" x14ac:dyDescent="0.2">
      <c r="A34" s="156"/>
      <c r="B34" s="157"/>
      <c r="C34" s="187" t="s">
        <v>231</v>
      </c>
      <c r="D34" s="160"/>
      <c r="E34" s="161">
        <v>0.57599999999999996</v>
      </c>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170</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x14ac:dyDescent="0.2">
      <c r="A35" s="163" t="s">
        <v>138</v>
      </c>
      <c r="B35" s="164" t="s">
        <v>75</v>
      </c>
      <c r="C35" s="185" t="s">
        <v>76</v>
      </c>
      <c r="D35" s="165"/>
      <c r="E35" s="166"/>
      <c r="F35" s="167"/>
      <c r="G35" s="167">
        <f>SUMIF(AG36:AG201,"&lt;&gt;NOR",G36:G201)</f>
        <v>0</v>
      </c>
      <c r="H35" s="167"/>
      <c r="I35" s="167">
        <f>SUM(I36:I201)</f>
        <v>0</v>
      </c>
      <c r="J35" s="167"/>
      <c r="K35" s="167">
        <f>SUM(K36:K201)</f>
        <v>0</v>
      </c>
      <c r="L35" s="167"/>
      <c r="M35" s="167">
        <f>SUM(M36:M201)</f>
        <v>0</v>
      </c>
      <c r="N35" s="166"/>
      <c r="O35" s="166">
        <f>SUM(O36:O201)</f>
        <v>48.090000000000011</v>
      </c>
      <c r="P35" s="166"/>
      <c r="Q35" s="166">
        <f>SUM(Q36:Q201)</f>
        <v>0</v>
      </c>
      <c r="R35" s="167"/>
      <c r="S35" s="167"/>
      <c r="T35" s="168"/>
      <c r="U35" s="162"/>
      <c r="V35" s="162">
        <f>SUM(V36:V201)</f>
        <v>1371.17</v>
      </c>
      <c r="W35" s="162"/>
      <c r="X35" s="162"/>
      <c r="Y35" s="162"/>
      <c r="AG35" t="s">
        <v>139</v>
      </c>
    </row>
    <row r="36" spans="1:60" ht="22.5" outlineLevel="1" x14ac:dyDescent="0.2">
      <c r="A36" s="170">
        <v>9</v>
      </c>
      <c r="B36" s="171" t="s">
        <v>232</v>
      </c>
      <c r="C36" s="186" t="s">
        <v>233</v>
      </c>
      <c r="D36" s="172" t="s">
        <v>234</v>
      </c>
      <c r="E36" s="173">
        <v>23.7</v>
      </c>
      <c r="F36" s="174"/>
      <c r="G36" s="175">
        <f>ROUND(E36*F36,2)</f>
        <v>0</v>
      </c>
      <c r="H36" s="174"/>
      <c r="I36" s="175">
        <f>ROUND(E36*H36,2)</f>
        <v>0</v>
      </c>
      <c r="J36" s="174"/>
      <c r="K36" s="175">
        <f>ROUND(E36*J36,2)</f>
        <v>0</v>
      </c>
      <c r="L36" s="175">
        <v>15</v>
      </c>
      <c r="M36" s="175">
        <f>G36*(1+L36/100)</f>
        <v>0</v>
      </c>
      <c r="N36" s="173">
        <v>3.9100000000000003E-3</v>
      </c>
      <c r="O36" s="173">
        <f>ROUND(E36*N36,2)</f>
        <v>0.09</v>
      </c>
      <c r="P36" s="173">
        <v>0</v>
      </c>
      <c r="Q36" s="173">
        <f>ROUND(E36*P36,2)</f>
        <v>0</v>
      </c>
      <c r="R36" s="175" t="s">
        <v>235</v>
      </c>
      <c r="S36" s="175" t="s">
        <v>143</v>
      </c>
      <c r="T36" s="176" t="s">
        <v>199</v>
      </c>
      <c r="U36" s="159">
        <v>0.4</v>
      </c>
      <c r="V36" s="159">
        <f>ROUND(E36*U36,2)</f>
        <v>9.48</v>
      </c>
      <c r="W36" s="159"/>
      <c r="X36" s="159" t="s">
        <v>184</v>
      </c>
      <c r="Y36" s="159" t="s">
        <v>146</v>
      </c>
      <c r="Z36" s="149"/>
      <c r="AA36" s="149"/>
      <c r="AB36" s="149"/>
      <c r="AC36" s="149"/>
      <c r="AD36" s="149"/>
      <c r="AE36" s="149"/>
      <c r="AF36" s="149"/>
      <c r="AG36" s="149" t="s">
        <v>185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260" t="s">
        <v>236</v>
      </c>
      <c r="D37" s="261"/>
      <c r="E37" s="261"/>
      <c r="F37" s="261"/>
      <c r="G37" s="261"/>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201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51" t="s">
        <v>237</v>
      </c>
      <c r="D38" s="252"/>
      <c r="E38" s="252"/>
      <c r="F38" s="252"/>
      <c r="G38" s="252"/>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149</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3" x14ac:dyDescent="0.2">
      <c r="A39" s="156"/>
      <c r="B39" s="157"/>
      <c r="C39" s="251" t="s">
        <v>238</v>
      </c>
      <c r="D39" s="252"/>
      <c r="E39" s="252"/>
      <c r="F39" s="252"/>
      <c r="G39" s="252"/>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149</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3" x14ac:dyDescent="0.2">
      <c r="A40" s="156"/>
      <c r="B40" s="157"/>
      <c r="C40" s="251" t="s">
        <v>239</v>
      </c>
      <c r="D40" s="252"/>
      <c r="E40" s="252"/>
      <c r="F40" s="252"/>
      <c r="G40" s="252"/>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149</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187" t="s">
        <v>240</v>
      </c>
      <c r="D41" s="160"/>
      <c r="E41" s="161">
        <v>7.65</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170</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x14ac:dyDescent="0.2">
      <c r="A42" s="156"/>
      <c r="B42" s="157"/>
      <c r="C42" s="187" t="s">
        <v>241</v>
      </c>
      <c r="D42" s="160"/>
      <c r="E42" s="161">
        <v>4.2</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170</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x14ac:dyDescent="0.2">
      <c r="A43" s="156"/>
      <c r="B43" s="157"/>
      <c r="C43" s="187" t="s">
        <v>242</v>
      </c>
      <c r="D43" s="160"/>
      <c r="E43" s="161">
        <v>11.85</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170</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2.5" outlineLevel="1" x14ac:dyDescent="0.2">
      <c r="A44" s="170">
        <v>10</v>
      </c>
      <c r="B44" s="171" t="s">
        <v>243</v>
      </c>
      <c r="C44" s="186" t="s">
        <v>244</v>
      </c>
      <c r="D44" s="172" t="s">
        <v>234</v>
      </c>
      <c r="E44" s="173">
        <v>23.7</v>
      </c>
      <c r="F44" s="174"/>
      <c r="G44" s="175">
        <f>ROUND(E44*F44,2)</f>
        <v>0</v>
      </c>
      <c r="H44" s="174"/>
      <c r="I44" s="175">
        <f>ROUND(E44*H44,2)</f>
        <v>0</v>
      </c>
      <c r="J44" s="174"/>
      <c r="K44" s="175">
        <f>ROUND(E44*J44,2)</f>
        <v>0</v>
      </c>
      <c r="L44" s="175">
        <v>15</v>
      </c>
      <c r="M44" s="175">
        <f>G44*(1+L44/100)</f>
        <v>0</v>
      </c>
      <c r="N44" s="173">
        <v>1.9000000000000001E-4</v>
      </c>
      <c r="O44" s="173">
        <f>ROUND(E44*N44,2)</f>
        <v>0</v>
      </c>
      <c r="P44" s="173">
        <v>0</v>
      </c>
      <c r="Q44" s="173">
        <f>ROUND(E44*P44,2)</f>
        <v>0</v>
      </c>
      <c r="R44" s="175" t="s">
        <v>235</v>
      </c>
      <c r="S44" s="175" t="s">
        <v>143</v>
      </c>
      <c r="T44" s="176" t="s">
        <v>199</v>
      </c>
      <c r="U44" s="159">
        <v>6.83E-2</v>
      </c>
      <c r="V44" s="159">
        <f>ROUND(E44*U44,2)</f>
        <v>1.62</v>
      </c>
      <c r="W44" s="159"/>
      <c r="X44" s="159" t="s">
        <v>184</v>
      </c>
      <c r="Y44" s="159" t="s">
        <v>146</v>
      </c>
      <c r="Z44" s="149"/>
      <c r="AA44" s="149"/>
      <c r="AB44" s="149"/>
      <c r="AC44" s="149"/>
      <c r="AD44" s="149"/>
      <c r="AE44" s="149"/>
      <c r="AF44" s="149"/>
      <c r="AG44" s="149" t="s">
        <v>185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
      <c r="A45" s="156"/>
      <c r="B45" s="157"/>
      <c r="C45" s="260" t="s">
        <v>236</v>
      </c>
      <c r="D45" s="261"/>
      <c r="E45" s="261"/>
      <c r="F45" s="261"/>
      <c r="G45" s="261"/>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201</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187" t="s">
        <v>245</v>
      </c>
      <c r="D46" s="160"/>
      <c r="E46" s="161">
        <v>23.7</v>
      </c>
      <c r="F46" s="159"/>
      <c r="G46" s="159"/>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170</v>
      </c>
      <c r="AH46" s="149">
        <v>5</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x14ac:dyDescent="0.2">
      <c r="A47" s="170">
        <v>11</v>
      </c>
      <c r="B47" s="171" t="s">
        <v>246</v>
      </c>
      <c r="C47" s="186" t="s">
        <v>247</v>
      </c>
      <c r="D47" s="172" t="s">
        <v>234</v>
      </c>
      <c r="E47" s="173">
        <v>11.85</v>
      </c>
      <c r="F47" s="174"/>
      <c r="G47" s="175">
        <f>ROUND(E47*F47,2)</f>
        <v>0</v>
      </c>
      <c r="H47" s="174"/>
      <c r="I47" s="175">
        <f>ROUND(E47*H47,2)</f>
        <v>0</v>
      </c>
      <c r="J47" s="174"/>
      <c r="K47" s="175">
        <f>ROUND(E47*J47,2)</f>
        <v>0</v>
      </c>
      <c r="L47" s="175">
        <v>15</v>
      </c>
      <c r="M47" s="175">
        <f>G47*(1+L47/100)</f>
        <v>0</v>
      </c>
      <c r="N47" s="173">
        <v>1.3979999999999999E-2</v>
      </c>
      <c r="O47" s="173">
        <f>ROUND(E47*N47,2)</f>
        <v>0.17</v>
      </c>
      <c r="P47" s="173">
        <v>0</v>
      </c>
      <c r="Q47" s="173">
        <f>ROUND(E47*P47,2)</f>
        <v>0</v>
      </c>
      <c r="R47" s="175" t="s">
        <v>235</v>
      </c>
      <c r="S47" s="175" t="s">
        <v>143</v>
      </c>
      <c r="T47" s="176" t="s">
        <v>199</v>
      </c>
      <c r="U47" s="159">
        <v>0.86</v>
      </c>
      <c r="V47" s="159">
        <f>ROUND(E47*U47,2)</f>
        <v>10.19</v>
      </c>
      <c r="W47" s="159"/>
      <c r="X47" s="159" t="s">
        <v>184</v>
      </c>
      <c r="Y47" s="159" t="s">
        <v>146</v>
      </c>
      <c r="Z47" s="149"/>
      <c r="AA47" s="149"/>
      <c r="AB47" s="149"/>
      <c r="AC47" s="149"/>
      <c r="AD47" s="149"/>
      <c r="AE47" s="149"/>
      <c r="AF47" s="149"/>
      <c r="AG47" s="149" t="s">
        <v>185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2" x14ac:dyDescent="0.2">
      <c r="A48" s="156"/>
      <c r="B48" s="157"/>
      <c r="C48" s="260" t="s">
        <v>248</v>
      </c>
      <c r="D48" s="261"/>
      <c r="E48" s="261"/>
      <c r="F48" s="261"/>
      <c r="G48" s="261"/>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201</v>
      </c>
      <c r="AH48" s="149"/>
      <c r="AI48" s="149"/>
      <c r="AJ48" s="149"/>
      <c r="AK48" s="149"/>
      <c r="AL48" s="149"/>
      <c r="AM48" s="149"/>
      <c r="AN48" s="149"/>
      <c r="AO48" s="149"/>
      <c r="AP48" s="149"/>
      <c r="AQ48" s="149"/>
      <c r="AR48" s="149"/>
      <c r="AS48" s="149"/>
      <c r="AT48" s="149"/>
      <c r="AU48" s="149"/>
      <c r="AV48" s="149"/>
      <c r="AW48" s="149"/>
      <c r="AX48" s="149"/>
      <c r="AY48" s="149"/>
      <c r="AZ48" s="149"/>
      <c r="BA48" s="177" t="str">
        <f>C48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48" s="149"/>
      <c r="BC48" s="149"/>
      <c r="BD48" s="149"/>
      <c r="BE48" s="149"/>
      <c r="BF48" s="149"/>
      <c r="BG48" s="149"/>
      <c r="BH48" s="149"/>
    </row>
    <row r="49" spans="1:60" outlineLevel="2" x14ac:dyDescent="0.2">
      <c r="A49" s="156"/>
      <c r="B49" s="157"/>
      <c r="C49" s="251" t="s">
        <v>249</v>
      </c>
      <c r="D49" s="252"/>
      <c r="E49" s="252"/>
      <c r="F49" s="252"/>
      <c r="G49" s="252"/>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149</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187" t="s">
        <v>250</v>
      </c>
      <c r="D50" s="160"/>
      <c r="E50" s="161">
        <v>11.85</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170</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2.5" outlineLevel="1" x14ac:dyDescent="0.2">
      <c r="A51" s="170">
        <v>12</v>
      </c>
      <c r="B51" s="171" t="s">
        <v>251</v>
      </c>
      <c r="C51" s="186" t="s">
        <v>252</v>
      </c>
      <c r="D51" s="172" t="s">
        <v>234</v>
      </c>
      <c r="E51" s="173">
        <v>528.34500000000003</v>
      </c>
      <c r="F51" s="174"/>
      <c r="G51" s="175">
        <f>ROUND(E51*F51,2)</f>
        <v>0</v>
      </c>
      <c r="H51" s="174"/>
      <c r="I51" s="175">
        <f>ROUND(E51*H51,2)</f>
        <v>0</v>
      </c>
      <c r="J51" s="174"/>
      <c r="K51" s="175">
        <f>ROUND(E51*J51,2)</f>
        <v>0</v>
      </c>
      <c r="L51" s="175">
        <v>15</v>
      </c>
      <c r="M51" s="175">
        <f>G51*(1+L51/100)</f>
        <v>0</v>
      </c>
      <c r="N51" s="173">
        <v>4.582E-2</v>
      </c>
      <c r="O51" s="173">
        <f>ROUND(E51*N51,2)</f>
        <v>24.21</v>
      </c>
      <c r="P51" s="173">
        <v>0</v>
      </c>
      <c r="Q51" s="173">
        <f>ROUND(E51*P51,2)</f>
        <v>0</v>
      </c>
      <c r="R51" s="175" t="s">
        <v>235</v>
      </c>
      <c r="S51" s="175" t="s">
        <v>143</v>
      </c>
      <c r="T51" s="176" t="s">
        <v>199</v>
      </c>
      <c r="U51" s="159">
        <v>1.42</v>
      </c>
      <c r="V51" s="159">
        <f>ROUND(E51*U51,2)</f>
        <v>750.25</v>
      </c>
      <c r="W51" s="159"/>
      <c r="X51" s="159" t="s">
        <v>184</v>
      </c>
      <c r="Y51" s="159" t="s">
        <v>146</v>
      </c>
      <c r="Z51" s="149"/>
      <c r="AA51" s="149"/>
      <c r="AB51" s="149"/>
      <c r="AC51" s="149"/>
      <c r="AD51" s="149"/>
      <c r="AE51" s="149"/>
      <c r="AF51" s="149"/>
      <c r="AG51" s="149" t="s">
        <v>185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33.75" outlineLevel="2" x14ac:dyDescent="0.2">
      <c r="A52" s="156"/>
      <c r="B52" s="157"/>
      <c r="C52" s="260" t="s">
        <v>253</v>
      </c>
      <c r="D52" s="261"/>
      <c r="E52" s="261"/>
      <c r="F52" s="261"/>
      <c r="G52" s="261"/>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201</v>
      </c>
      <c r="AH52" s="149"/>
      <c r="AI52" s="149"/>
      <c r="AJ52" s="149"/>
      <c r="AK52" s="149"/>
      <c r="AL52" s="149"/>
      <c r="AM52" s="149"/>
      <c r="AN52" s="149"/>
      <c r="AO52" s="149"/>
      <c r="AP52" s="149"/>
      <c r="AQ52" s="149"/>
      <c r="AR52" s="149"/>
      <c r="AS52" s="149"/>
      <c r="AT52" s="149"/>
      <c r="AU52" s="149"/>
      <c r="AV52" s="149"/>
      <c r="AW52" s="149"/>
      <c r="AX52" s="149"/>
      <c r="AY52" s="149"/>
      <c r="AZ52" s="149"/>
      <c r="BA52" s="177" t="str">
        <f>C52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2" s="149"/>
      <c r="BC52" s="149"/>
      <c r="BD52" s="149"/>
      <c r="BE52" s="149"/>
      <c r="BF52" s="149"/>
      <c r="BG52" s="149"/>
      <c r="BH52" s="149"/>
    </row>
    <row r="53" spans="1:60" outlineLevel="2" x14ac:dyDescent="0.2">
      <c r="A53" s="156"/>
      <c r="B53" s="157"/>
      <c r="C53" s="251" t="s">
        <v>254</v>
      </c>
      <c r="D53" s="252"/>
      <c r="E53" s="252"/>
      <c r="F53" s="252"/>
      <c r="G53" s="252"/>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149</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187" t="s">
        <v>255</v>
      </c>
      <c r="D54" s="160"/>
      <c r="E54" s="161"/>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170</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3" x14ac:dyDescent="0.2">
      <c r="A55" s="156"/>
      <c r="B55" s="157"/>
      <c r="C55" s="187" t="s">
        <v>256</v>
      </c>
      <c r="D55" s="160"/>
      <c r="E55" s="161">
        <v>22.82</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170</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3" x14ac:dyDescent="0.2">
      <c r="A56" s="156"/>
      <c r="B56" s="157"/>
      <c r="C56" s="187" t="s">
        <v>257</v>
      </c>
      <c r="D56" s="160"/>
      <c r="E56" s="161">
        <v>-1.56</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170</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x14ac:dyDescent="0.2">
      <c r="A57" s="156"/>
      <c r="B57" s="157"/>
      <c r="C57" s="187" t="s">
        <v>258</v>
      </c>
      <c r="D57" s="160"/>
      <c r="E57" s="161">
        <v>-0.72</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170</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3" x14ac:dyDescent="0.2">
      <c r="A58" s="156"/>
      <c r="B58" s="157"/>
      <c r="C58" s="187" t="s">
        <v>259</v>
      </c>
      <c r="D58" s="160"/>
      <c r="E58" s="161">
        <v>170</v>
      </c>
      <c r="F58" s="159"/>
      <c r="G58" s="15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170</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x14ac:dyDescent="0.2">
      <c r="A59" s="156"/>
      <c r="B59" s="157"/>
      <c r="C59" s="187" t="s">
        <v>260</v>
      </c>
      <c r="D59" s="160"/>
      <c r="E59" s="161">
        <v>-14.45</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170</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x14ac:dyDescent="0.2">
      <c r="A60" s="156"/>
      <c r="B60" s="157"/>
      <c r="C60" s="187" t="s">
        <v>261</v>
      </c>
      <c r="D60" s="160"/>
      <c r="E60" s="161">
        <v>-17.850000000000001</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170</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
      <c r="A61" s="156"/>
      <c r="B61" s="157"/>
      <c r="C61" s="187" t="s">
        <v>262</v>
      </c>
      <c r="D61" s="160"/>
      <c r="E61" s="161">
        <v>-2.2949999999999999</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170</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x14ac:dyDescent="0.2">
      <c r="A62" s="156"/>
      <c r="B62" s="157"/>
      <c r="C62" s="187" t="s">
        <v>263</v>
      </c>
      <c r="D62" s="160"/>
      <c r="E62" s="161">
        <v>-2.835</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170</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x14ac:dyDescent="0.2">
      <c r="A63" s="156"/>
      <c r="B63" s="157"/>
      <c r="C63" s="187" t="s">
        <v>264</v>
      </c>
      <c r="D63" s="160"/>
      <c r="E63" s="161">
        <v>186.15</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170</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x14ac:dyDescent="0.2">
      <c r="A64" s="156"/>
      <c r="B64" s="157"/>
      <c r="C64" s="187" t="s">
        <v>265</v>
      </c>
      <c r="D64" s="160"/>
      <c r="E64" s="161">
        <v>-1.1399999999999999</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170</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
      <c r="A65" s="156"/>
      <c r="B65" s="157"/>
      <c r="C65" s="187" t="s">
        <v>266</v>
      </c>
      <c r="D65" s="160"/>
      <c r="E65" s="161">
        <v>-5.5</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170</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
      <c r="A66" s="156"/>
      <c r="B66" s="157"/>
      <c r="C66" s="187" t="s">
        <v>267</v>
      </c>
      <c r="D66" s="160"/>
      <c r="E66" s="161">
        <v>-33</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170</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x14ac:dyDescent="0.2">
      <c r="A67" s="156"/>
      <c r="B67" s="157"/>
      <c r="C67" s="187" t="s">
        <v>268</v>
      </c>
      <c r="D67" s="160"/>
      <c r="E67" s="161">
        <v>-12.375</v>
      </c>
      <c r="F67" s="159"/>
      <c r="G67" s="15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170</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3" x14ac:dyDescent="0.2">
      <c r="A68" s="156"/>
      <c r="B68" s="157"/>
      <c r="C68" s="187" t="s">
        <v>269</v>
      </c>
      <c r="D68" s="160"/>
      <c r="E68" s="161">
        <v>-22.95</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170</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x14ac:dyDescent="0.2">
      <c r="A69" s="156"/>
      <c r="B69" s="157"/>
      <c r="C69" s="187" t="s">
        <v>270</v>
      </c>
      <c r="D69" s="160"/>
      <c r="E69" s="161">
        <v>-2.4750000000000001</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170</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x14ac:dyDescent="0.2">
      <c r="A70" s="156"/>
      <c r="B70" s="157"/>
      <c r="C70" s="187" t="s">
        <v>271</v>
      </c>
      <c r="D70" s="160"/>
      <c r="E70" s="161">
        <v>59.5</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170</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x14ac:dyDescent="0.2">
      <c r="A71" s="156"/>
      <c r="B71" s="157"/>
      <c r="C71" s="187" t="s">
        <v>272</v>
      </c>
      <c r="D71" s="160"/>
      <c r="E71" s="161">
        <v>-1.3</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170</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x14ac:dyDescent="0.2">
      <c r="A72" s="156"/>
      <c r="B72" s="157"/>
      <c r="C72" s="187" t="s">
        <v>273</v>
      </c>
      <c r="D72" s="160"/>
      <c r="E72" s="161">
        <v>-0.48</v>
      </c>
      <c r="F72" s="159"/>
      <c r="G72" s="15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170</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3" x14ac:dyDescent="0.2">
      <c r="A73" s="156"/>
      <c r="B73" s="157"/>
      <c r="C73" s="187" t="s">
        <v>274</v>
      </c>
      <c r="D73" s="160"/>
      <c r="E73" s="161">
        <v>9.15</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170</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x14ac:dyDescent="0.2">
      <c r="A74" s="156"/>
      <c r="B74" s="157"/>
      <c r="C74" s="187" t="s">
        <v>275</v>
      </c>
      <c r="D74" s="160"/>
      <c r="E74" s="161">
        <v>-1.5</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170</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x14ac:dyDescent="0.2">
      <c r="A75" s="156"/>
      <c r="B75" s="157"/>
      <c r="C75" s="187" t="s">
        <v>276</v>
      </c>
      <c r="D75" s="160"/>
      <c r="E75" s="161">
        <v>14.03</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170</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x14ac:dyDescent="0.2">
      <c r="A76" s="156"/>
      <c r="B76" s="157"/>
      <c r="C76" s="187" t="s">
        <v>277</v>
      </c>
      <c r="D76" s="160"/>
      <c r="E76" s="161">
        <v>10.220000000000001</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170</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3" x14ac:dyDescent="0.2">
      <c r="A77" s="156"/>
      <c r="B77" s="157"/>
      <c r="C77" s="187" t="s">
        <v>278</v>
      </c>
      <c r="D77" s="160"/>
      <c r="E77" s="161">
        <v>-0.54</v>
      </c>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170</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x14ac:dyDescent="0.2">
      <c r="A78" s="156"/>
      <c r="B78" s="157"/>
      <c r="C78" s="187" t="s">
        <v>279</v>
      </c>
      <c r="D78" s="160"/>
      <c r="E78" s="161">
        <v>-2.08</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170</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x14ac:dyDescent="0.2">
      <c r="A79" s="156"/>
      <c r="B79" s="157"/>
      <c r="C79" s="187" t="s">
        <v>280</v>
      </c>
      <c r="D79" s="160"/>
      <c r="E79" s="161">
        <v>168.13</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170</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x14ac:dyDescent="0.2">
      <c r="A80" s="156"/>
      <c r="B80" s="157"/>
      <c r="C80" s="187" t="s">
        <v>281</v>
      </c>
      <c r="D80" s="160"/>
      <c r="E80" s="161">
        <v>-9.4049999999999994</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170</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187" t="s">
        <v>282</v>
      </c>
      <c r="D81" s="160"/>
      <c r="E81" s="161">
        <v>20.8</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170</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ht="22.5" outlineLevel="1" x14ac:dyDescent="0.2">
      <c r="A82" s="170">
        <v>13</v>
      </c>
      <c r="B82" s="171" t="s">
        <v>283</v>
      </c>
      <c r="C82" s="186" t="s">
        <v>284</v>
      </c>
      <c r="D82" s="172" t="s">
        <v>234</v>
      </c>
      <c r="E82" s="173">
        <v>74.319999999999993</v>
      </c>
      <c r="F82" s="174"/>
      <c r="G82" s="175">
        <f>ROUND(E82*F82,2)</f>
        <v>0</v>
      </c>
      <c r="H82" s="174"/>
      <c r="I82" s="175">
        <f>ROUND(E82*H82,2)</f>
        <v>0</v>
      </c>
      <c r="J82" s="174"/>
      <c r="K82" s="175">
        <f>ROUND(E82*J82,2)</f>
        <v>0</v>
      </c>
      <c r="L82" s="175">
        <v>15</v>
      </c>
      <c r="M82" s="175">
        <f>G82*(1+L82/100)</f>
        <v>0</v>
      </c>
      <c r="N82" s="173">
        <v>2.2780000000000002E-2</v>
      </c>
      <c r="O82" s="173">
        <f>ROUND(E82*N82,2)</f>
        <v>1.69</v>
      </c>
      <c r="P82" s="173">
        <v>0</v>
      </c>
      <c r="Q82" s="173">
        <f>ROUND(E82*P82,2)</f>
        <v>0</v>
      </c>
      <c r="R82" s="175" t="s">
        <v>235</v>
      </c>
      <c r="S82" s="175" t="s">
        <v>143</v>
      </c>
      <c r="T82" s="176" t="s">
        <v>199</v>
      </c>
      <c r="U82" s="159">
        <v>3.04</v>
      </c>
      <c r="V82" s="159">
        <f>ROUND(E82*U82,2)</f>
        <v>225.93</v>
      </c>
      <c r="W82" s="159"/>
      <c r="X82" s="159" t="s">
        <v>184</v>
      </c>
      <c r="Y82" s="159" t="s">
        <v>146</v>
      </c>
      <c r="Z82" s="149"/>
      <c r="AA82" s="149"/>
      <c r="AB82" s="149"/>
      <c r="AC82" s="149"/>
      <c r="AD82" s="149"/>
      <c r="AE82" s="149"/>
      <c r="AF82" s="149"/>
      <c r="AG82" s="149" t="s">
        <v>185</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33.75" outlineLevel="2" x14ac:dyDescent="0.2">
      <c r="A83" s="156"/>
      <c r="B83" s="157"/>
      <c r="C83" s="260" t="s">
        <v>285</v>
      </c>
      <c r="D83" s="261"/>
      <c r="E83" s="261"/>
      <c r="F83" s="261"/>
      <c r="G83" s="261"/>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201</v>
      </c>
      <c r="AH83" s="149"/>
      <c r="AI83" s="149"/>
      <c r="AJ83" s="149"/>
      <c r="AK83" s="149"/>
      <c r="AL83" s="149"/>
      <c r="AM83" s="149"/>
      <c r="AN83" s="149"/>
      <c r="AO83" s="149"/>
      <c r="AP83" s="149"/>
      <c r="AQ83" s="149"/>
      <c r="AR83" s="149"/>
      <c r="AS83" s="149"/>
      <c r="AT83" s="149"/>
      <c r="AU83" s="149"/>
      <c r="AV83" s="149"/>
      <c r="AW83" s="149"/>
      <c r="AX83" s="149"/>
      <c r="AY83" s="149"/>
      <c r="AZ83" s="149"/>
      <c r="BA83" s="177" t="str">
        <f>C83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83" s="149"/>
      <c r="BC83" s="149"/>
      <c r="BD83" s="149"/>
      <c r="BE83" s="149"/>
      <c r="BF83" s="149"/>
      <c r="BG83" s="149"/>
      <c r="BH83" s="149"/>
    </row>
    <row r="84" spans="1:60" outlineLevel="2" x14ac:dyDescent="0.2">
      <c r="A84" s="156"/>
      <c r="B84" s="157"/>
      <c r="C84" s="251" t="s">
        <v>254</v>
      </c>
      <c r="D84" s="252"/>
      <c r="E84" s="252"/>
      <c r="F84" s="252"/>
      <c r="G84" s="252"/>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149</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187" t="s">
        <v>286</v>
      </c>
      <c r="D85" s="160"/>
      <c r="E85" s="161">
        <v>6.3</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170</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x14ac:dyDescent="0.2">
      <c r="A86" s="156"/>
      <c r="B86" s="157"/>
      <c r="C86" s="187" t="s">
        <v>287</v>
      </c>
      <c r="D86" s="160"/>
      <c r="E86" s="161">
        <v>30.36</v>
      </c>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170</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x14ac:dyDescent="0.2">
      <c r="A87" s="156"/>
      <c r="B87" s="157"/>
      <c r="C87" s="187" t="s">
        <v>288</v>
      </c>
      <c r="D87" s="160"/>
      <c r="E87" s="161">
        <v>0.88</v>
      </c>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170</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x14ac:dyDescent="0.2">
      <c r="A88" s="156"/>
      <c r="B88" s="157"/>
      <c r="C88" s="187" t="s">
        <v>289</v>
      </c>
      <c r="D88" s="160"/>
      <c r="E88" s="161">
        <v>3.24</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170</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x14ac:dyDescent="0.2">
      <c r="A89" s="156"/>
      <c r="B89" s="157"/>
      <c r="C89" s="187" t="s">
        <v>290</v>
      </c>
      <c r="D89" s="160"/>
      <c r="E89" s="161">
        <v>0.96</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170</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
      <c r="A90" s="156"/>
      <c r="B90" s="157"/>
      <c r="C90" s="187" t="s">
        <v>291</v>
      </c>
      <c r="D90" s="160"/>
      <c r="E90" s="161">
        <v>2.34</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170</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x14ac:dyDescent="0.2">
      <c r="A91" s="156"/>
      <c r="B91" s="157"/>
      <c r="C91" s="187" t="s">
        <v>292</v>
      </c>
      <c r="D91" s="160"/>
      <c r="E91" s="161">
        <v>3.8</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170</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x14ac:dyDescent="0.2">
      <c r="A92" s="156"/>
      <c r="B92" s="157"/>
      <c r="C92" s="187" t="s">
        <v>293</v>
      </c>
      <c r="D92" s="160"/>
      <c r="E92" s="161">
        <v>6.72</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170</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3" x14ac:dyDescent="0.2">
      <c r="A93" s="156"/>
      <c r="B93" s="157"/>
      <c r="C93" s="187" t="s">
        <v>294</v>
      </c>
      <c r="D93" s="160"/>
      <c r="E93" s="161">
        <v>3.2</v>
      </c>
      <c r="F93" s="159"/>
      <c r="G93" s="15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170</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3" x14ac:dyDescent="0.2">
      <c r="A94" s="156"/>
      <c r="B94" s="157"/>
      <c r="C94" s="187" t="s">
        <v>295</v>
      </c>
      <c r="D94" s="160"/>
      <c r="E94" s="161">
        <v>3.64</v>
      </c>
      <c r="F94" s="159"/>
      <c r="G94" s="15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170</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3" x14ac:dyDescent="0.2">
      <c r="A95" s="156"/>
      <c r="B95" s="157"/>
      <c r="C95" s="187" t="s">
        <v>296</v>
      </c>
      <c r="D95" s="160"/>
      <c r="E95" s="161">
        <v>9.6</v>
      </c>
      <c r="F95" s="159"/>
      <c r="G95" s="159"/>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170</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3" x14ac:dyDescent="0.2">
      <c r="A96" s="156"/>
      <c r="B96" s="157"/>
      <c r="C96" s="187" t="s">
        <v>297</v>
      </c>
      <c r="D96" s="160"/>
      <c r="E96" s="161">
        <v>1.28</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170</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3" x14ac:dyDescent="0.2">
      <c r="A97" s="156"/>
      <c r="B97" s="157"/>
      <c r="C97" s="187" t="s">
        <v>298</v>
      </c>
      <c r="D97" s="160"/>
      <c r="E97" s="161">
        <v>2</v>
      </c>
      <c r="F97" s="159"/>
      <c r="G97" s="159"/>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170</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70">
        <v>14</v>
      </c>
      <c r="B98" s="171" t="s">
        <v>299</v>
      </c>
      <c r="C98" s="186" t="s">
        <v>300</v>
      </c>
      <c r="D98" s="172" t="s">
        <v>234</v>
      </c>
      <c r="E98" s="173">
        <v>27.58</v>
      </c>
      <c r="F98" s="174"/>
      <c r="G98" s="175">
        <f>ROUND(E98*F98,2)</f>
        <v>0</v>
      </c>
      <c r="H98" s="174"/>
      <c r="I98" s="175">
        <f>ROUND(E98*H98,2)</f>
        <v>0</v>
      </c>
      <c r="J98" s="174"/>
      <c r="K98" s="175">
        <f>ROUND(E98*J98,2)</f>
        <v>0</v>
      </c>
      <c r="L98" s="175">
        <v>15</v>
      </c>
      <c r="M98" s="175">
        <f>G98*(1+L98/100)</f>
        <v>0</v>
      </c>
      <c r="N98" s="173">
        <v>9.7300000000000008E-3</v>
      </c>
      <c r="O98" s="173">
        <f>ROUND(E98*N98,2)</f>
        <v>0.27</v>
      </c>
      <c r="P98" s="173">
        <v>0</v>
      </c>
      <c r="Q98" s="173">
        <f>ROUND(E98*P98,2)</f>
        <v>0</v>
      </c>
      <c r="R98" s="175" t="s">
        <v>235</v>
      </c>
      <c r="S98" s="175" t="s">
        <v>143</v>
      </c>
      <c r="T98" s="176" t="s">
        <v>199</v>
      </c>
      <c r="U98" s="159">
        <v>1.56</v>
      </c>
      <c r="V98" s="159">
        <f>ROUND(E98*U98,2)</f>
        <v>43.02</v>
      </c>
      <c r="W98" s="159"/>
      <c r="X98" s="159" t="s">
        <v>184</v>
      </c>
      <c r="Y98" s="159" t="s">
        <v>146</v>
      </c>
      <c r="Z98" s="149"/>
      <c r="AA98" s="149"/>
      <c r="AB98" s="149"/>
      <c r="AC98" s="149"/>
      <c r="AD98" s="149"/>
      <c r="AE98" s="149"/>
      <c r="AF98" s="149"/>
      <c r="AG98" s="149" t="s">
        <v>185</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22.5" outlineLevel="2" x14ac:dyDescent="0.2">
      <c r="A99" s="156"/>
      <c r="B99" s="157"/>
      <c r="C99" s="260" t="s">
        <v>301</v>
      </c>
      <c r="D99" s="261"/>
      <c r="E99" s="261"/>
      <c r="F99" s="261"/>
      <c r="G99" s="261"/>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201</v>
      </c>
      <c r="AH99" s="149"/>
      <c r="AI99" s="149"/>
      <c r="AJ99" s="149"/>
      <c r="AK99" s="149"/>
      <c r="AL99" s="149"/>
      <c r="AM99" s="149"/>
      <c r="AN99" s="149"/>
      <c r="AO99" s="149"/>
      <c r="AP99" s="149"/>
      <c r="AQ99" s="149"/>
      <c r="AR99" s="149"/>
      <c r="AS99" s="149"/>
      <c r="AT99" s="149"/>
      <c r="AU99" s="149"/>
      <c r="AV99" s="149"/>
      <c r="AW99" s="149"/>
      <c r="AX99" s="149"/>
      <c r="AY99" s="149"/>
      <c r="AZ99" s="149"/>
      <c r="BA99" s="177" t="str">
        <f>C99</f>
        <v>nanesení lepicího tmelu na izolační desky, nalepení desek, natažení stěrky, vtlačení výztužné tkaniny a přehlazení stěrky. Včetně parapetních lišt.</v>
      </c>
      <c r="BB99" s="149"/>
      <c r="BC99" s="149"/>
      <c r="BD99" s="149"/>
      <c r="BE99" s="149"/>
      <c r="BF99" s="149"/>
      <c r="BG99" s="149"/>
      <c r="BH99" s="149"/>
    </row>
    <row r="100" spans="1:60" outlineLevel="2" x14ac:dyDescent="0.2">
      <c r="A100" s="156"/>
      <c r="B100" s="157"/>
      <c r="C100" s="187" t="s">
        <v>302</v>
      </c>
      <c r="D100" s="160"/>
      <c r="E100" s="161">
        <v>3.6</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170</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3" x14ac:dyDescent="0.2">
      <c r="A101" s="156"/>
      <c r="B101" s="157"/>
      <c r="C101" s="187" t="s">
        <v>303</v>
      </c>
      <c r="D101" s="160"/>
      <c r="E101" s="161">
        <v>0.64</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170</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3" x14ac:dyDescent="0.2">
      <c r="A102" s="156"/>
      <c r="B102" s="157"/>
      <c r="C102" s="187" t="s">
        <v>304</v>
      </c>
      <c r="D102" s="160"/>
      <c r="E102" s="161">
        <v>0.24</v>
      </c>
      <c r="F102" s="159"/>
      <c r="G102" s="159"/>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170</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3" x14ac:dyDescent="0.2">
      <c r="A103" s="156"/>
      <c r="B103" s="157"/>
      <c r="C103" s="187" t="s">
        <v>293</v>
      </c>
      <c r="D103" s="160"/>
      <c r="E103" s="161">
        <v>6.72</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170</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3" x14ac:dyDescent="0.2">
      <c r="A104" s="156"/>
      <c r="B104" s="157"/>
      <c r="C104" s="187" t="s">
        <v>286</v>
      </c>
      <c r="D104" s="160"/>
      <c r="E104" s="161">
        <v>6.3</v>
      </c>
      <c r="F104" s="159"/>
      <c r="G104" s="159"/>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170</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3" x14ac:dyDescent="0.2">
      <c r="A105" s="156"/>
      <c r="B105" s="157"/>
      <c r="C105" s="187" t="s">
        <v>305</v>
      </c>
      <c r="D105" s="160"/>
      <c r="E105" s="161">
        <v>5.04</v>
      </c>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170</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3" x14ac:dyDescent="0.2">
      <c r="A106" s="156"/>
      <c r="B106" s="157"/>
      <c r="C106" s="187" t="s">
        <v>306</v>
      </c>
      <c r="D106" s="160"/>
      <c r="E106" s="161">
        <v>4.08</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170</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3" x14ac:dyDescent="0.2">
      <c r="A107" s="156"/>
      <c r="B107" s="157"/>
      <c r="C107" s="187" t="s">
        <v>290</v>
      </c>
      <c r="D107" s="160"/>
      <c r="E107" s="161">
        <v>0.96</v>
      </c>
      <c r="F107" s="159"/>
      <c r="G107" s="159"/>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170</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22.5" outlineLevel="1" x14ac:dyDescent="0.2">
      <c r="A108" s="178">
        <v>15</v>
      </c>
      <c r="B108" s="179" t="s">
        <v>307</v>
      </c>
      <c r="C108" s="188" t="s">
        <v>308</v>
      </c>
      <c r="D108" s="180" t="s">
        <v>234</v>
      </c>
      <c r="E108" s="181">
        <v>575.09500000000003</v>
      </c>
      <c r="F108" s="182"/>
      <c r="G108" s="183">
        <f>ROUND(E108*F108,2)</f>
        <v>0</v>
      </c>
      <c r="H108" s="182"/>
      <c r="I108" s="183">
        <f>ROUND(E108*H108,2)</f>
        <v>0</v>
      </c>
      <c r="J108" s="182"/>
      <c r="K108" s="183">
        <f>ROUND(E108*J108,2)</f>
        <v>0</v>
      </c>
      <c r="L108" s="183">
        <v>15</v>
      </c>
      <c r="M108" s="183">
        <f>G108*(1+L108/100)</f>
        <v>0</v>
      </c>
      <c r="N108" s="181">
        <v>0</v>
      </c>
      <c r="O108" s="181">
        <f>ROUND(E108*N108,2)</f>
        <v>0</v>
      </c>
      <c r="P108" s="181">
        <v>0</v>
      </c>
      <c r="Q108" s="181">
        <f>ROUND(E108*P108,2)</f>
        <v>0</v>
      </c>
      <c r="R108" s="183" t="s">
        <v>235</v>
      </c>
      <c r="S108" s="183" t="s">
        <v>143</v>
      </c>
      <c r="T108" s="184" t="s">
        <v>199</v>
      </c>
      <c r="U108" s="159">
        <v>0.01</v>
      </c>
      <c r="V108" s="159">
        <f>ROUND(E108*U108,2)</f>
        <v>5.75</v>
      </c>
      <c r="W108" s="159"/>
      <c r="X108" s="159" t="s">
        <v>184</v>
      </c>
      <c r="Y108" s="159" t="s">
        <v>146</v>
      </c>
      <c r="Z108" s="149"/>
      <c r="AA108" s="149"/>
      <c r="AB108" s="149"/>
      <c r="AC108" s="149"/>
      <c r="AD108" s="149"/>
      <c r="AE108" s="149"/>
      <c r="AF108" s="149"/>
      <c r="AG108" s="149" t="s">
        <v>185</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22.5" outlineLevel="1" x14ac:dyDescent="0.2">
      <c r="A109" s="170">
        <v>16</v>
      </c>
      <c r="B109" s="171" t="s">
        <v>309</v>
      </c>
      <c r="C109" s="186" t="s">
        <v>310</v>
      </c>
      <c r="D109" s="172" t="s">
        <v>234</v>
      </c>
      <c r="E109" s="173">
        <v>564.99749999999995</v>
      </c>
      <c r="F109" s="174"/>
      <c r="G109" s="175">
        <f>ROUND(E109*F109,2)</f>
        <v>0</v>
      </c>
      <c r="H109" s="174"/>
      <c r="I109" s="175">
        <f>ROUND(E109*H109,2)</f>
        <v>0</v>
      </c>
      <c r="J109" s="174"/>
      <c r="K109" s="175">
        <f>ROUND(E109*J109,2)</f>
        <v>0</v>
      </c>
      <c r="L109" s="175">
        <v>15</v>
      </c>
      <c r="M109" s="175">
        <f>G109*(1+L109/100)</f>
        <v>0</v>
      </c>
      <c r="N109" s="173">
        <v>3.8109999999999998E-2</v>
      </c>
      <c r="O109" s="173">
        <f>ROUND(E109*N109,2)</f>
        <v>21.53</v>
      </c>
      <c r="P109" s="173">
        <v>0</v>
      </c>
      <c r="Q109" s="173">
        <f>ROUND(E109*P109,2)</f>
        <v>0</v>
      </c>
      <c r="R109" s="175" t="s">
        <v>224</v>
      </c>
      <c r="S109" s="175" t="s">
        <v>143</v>
      </c>
      <c r="T109" s="176" t="s">
        <v>199</v>
      </c>
      <c r="U109" s="159">
        <v>0.34</v>
      </c>
      <c r="V109" s="159">
        <f>ROUND(E109*U109,2)</f>
        <v>192.1</v>
      </c>
      <c r="W109" s="159"/>
      <c r="X109" s="159" t="s">
        <v>184</v>
      </c>
      <c r="Y109" s="159" t="s">
        <v>146</v>
      </c>
      <c r="Z109" s="149"/>
      <c r="AA109" s="149"/>
      <c r="AB109" s="149"/>
      <c r="AC109" s="149"/>
      <c r="AD109" s="149"/>
      <c r="AE109" s="149"/>
      <c r="AF109" s="149"/>
      <c r="AG109" s="149" t="s">
        <v>185</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x14ac:dyDescent="0.2">
      <c r="A110" s="156"/>
      <c r="B110" s="157"/>
      <c r="C110" s="187" t="s">
        <v>311</v>
      </c>
      <c r="D110" s="160"/>
      <c r="E110" s="161">
        <v>167.7</v>
      </c>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170</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x14ac:dyDescent="0.2">
      <c r="A111" s="156"/>
      <c r="B111" s="157"/>
      <c r="C111" s="187" t="s">
        <v>312</v>
      </c>
      <c r="D111" s="160"/>
      <c r="E111" s="161">
        <v>13.8</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170</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x14ac:dyDescent="0.2">
      <c r="A112" s="156"/>
      <c r="B112" s="157"/>
      <c r="C112" s="187" t="s">
        <v>313</v>
      </c>
      <c r="D112" s="160"/>
      <c r="E112" s="161">
        <v>9</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170</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x14ac:dyDescent="0.2">
      <c r="A113" s="156"/>
      <c r="B113" s="157"/>
      <c r="C113" s="187" t="s">
        <v>314</v>
      </c>
      <c r="D113" s="160"/>
      <c r="E113" s="161">
        <v>10.3125</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170</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x14ac:dyDescent="0.2">
      <c r="A114" s="156"/>
      <c r="B114" s="157"/>
      <c r="C114" s="187" t="s">
        <v>315</v>
      </c>
      <c r="D114" s="160"/>
      <c r="E114" s="161">
        <v>59.08</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170</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3" x14ac:dyDescent="0.2">
      <c r="A115" s="156"/>
      <c r="B115" s="157"/>
      <c r="C115" s="187" t="s">
        <v>316</v>
      </c>
      <c r="D115" s="160"/>
      <c r="E115" s="161">
        <v>164.58</v>
      </c>
      <c r="F115" s="159"/>
      <c r="G115" s="15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170</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3" x14ac:dyDescent="0.2">
      <c r="A116" s="156"/>
      <c r="B116" s="157"/>
      <c r="C116" s="187" t="s">
        <v>317</v>
      </c>
      <c r="D116" s="160"/>
      <c r="E116" s="161">
        <v>185.3</v>
      </c>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170</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x14ac:dyDescent="0.2">
      <c r="A117" s="156"/>
      <c r="B117" s="157"/>
      <c r="C117" s="187" t="s">
        <v>318</v>
      </c>
      <c r="D117" s="160"/>
      <c r="E117" s="161">
        <v>53.55</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170</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x14ac:dyDescent="0.2">
      <c r="A118" s="156"/>
      <c r="B118" s="157"/>
      <c r="C118" s="187" t="s">
        <v>319</v>
      </c>
      <c r="D118" s="160"/>
      <c r="E118" s="161">
        <v>24.65</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170</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3" x14ac:dyDescent="0.2">
      <c r="A119" s="156"/>
      <c r="B119" s="157"/>
      <c r="C119" s="187" t="s">
        <v>320</v>
      </c>
      <c r="D119" s="160"/>
      <c r="E119" s="161">
        <v>4.2</v>
      </c>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170</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3" x14ac:dyDescent="0.2">
      <c r="A120" s="156"/>
      <c r="B120" s="157"/>
      <c r="C120" s="187" t="s">
        <v>321</v>
      </c>
      <c r="D120" s="160"/>
      <c r="E120" s="161">
        <v>-0.72</v>
      </c>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170</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3" x14ac:dyDescent="0.2">
      <c r="A121" s="156"/>
      <c r="B121" s="157"/>
      <c r="C121" s="187" t="s">
        <v>257</v>
      </c>
      <c r="D121" s="160"/>
      <c r="E121" s="161">
        <v>-1.56</v>
      </c>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170</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3" x14ac:dyDescent="0.2">
      <c r="A122" s="156"/>
      <c r="B122" s="157"/>
      <c r="C122" s="187" t="s">
        <v>322</v>
      </c>
      <c r="D122" s="160"/>
      <c r="E122" s="161">
        <v>-13.6</v>
      </c>
      <c r="F122" s="159"/>
      <c r="G122" s="15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170</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3" x14ac:dyDescent="0.2">
      <c r="A123" s="156"/>
      <c r="B123" s="157"/>
      <c r="C123" s="187" t="s">
        <v>323</v>
      </c>
      <c r="D123" s="160"/>
      <c r="E123" s="161">
        <v>-2.21</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170</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x14ac:dyDescent="0.2">
      <c r="A124" s="156"/>
      <c r="B124" s="157"/>
      <c r="C124" s="187" t="s">
        <v>324</v>
      </c>
      <c r="D124" s="160"/>
      <c r="E124" s="161">
        <v>-2.73</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170</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x14ac:dyDescent="0.2">
      <c r="A125" s="156"/>
      <c r="B125" s="157"/>
      <c r="C125" s="187" t="s">
        <v>325</v>
      </c>
      <c r="D125" s="160"/>
      <c r="E125" s="161">
        <v>-16.8</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170</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
      <c r="A126" s="156"/>
      <c r="B126" s="157"/>
      <c r="C126" s="187" t="s">
        <v>326</v>
      </c>
      <c r="D126" s="160"/>
      <c r="E126" s="161">
        <v>-2.75</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170</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x14ac:dyDescent="0.2">
      <c r="A127" s="156"/>
      <c r="B127" s="157"/>
      <c r="C127" s="187" t="s">
        <v>327</v>
      </c>
      <c r="D127" s="160"/>
      <c r="E127" s="161">
        <v>-24</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170</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x14ac:dyDescent="0.2">
      <c r="A128" s="156"/>
      <c r="B128" s="157"/>
      <c r="C128" s="187" t="s">
        <v>328</v>
      </c>
      <c r="D128" s="160"/>
      <c r="E128" s="161">
        <v>-1.62</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170</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x14ac:dyDescent="0.2">
      <c r="A129" s="156"/>
      <c r="B129" s="157"/>
      <c r="C129" s="187" t="s">
        <v>266</v>
      </c>
      <c r="D129" s="160"/>
      <c r="E129" s="161">
        <v>-5.5</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170</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x14ac:dyDescent="0.2">
      <c r="A130" s="156"/>
      <c r="B130" s="157"/>
      <c r="C130" s="187" t="s">
        <v>329</v>
      </c>
      <c r="D130" s="160"/>
      <c r="E130" s="161">
        <v>-30</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170</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3" x14ac:dyDescent="0.2">
      <c r="A131" s="156"/>
      <c r="B131" s="157"/>
      <c r="C131" s="187" t="s">
        <v>330</v>
      </c>
      <c r="D131" s="160"/>
      <c r="E131" s="161">
        <v>-11.25</v>
      </c>
      <c r="F131" s="159"/>
      <c r="G131" s="159"/>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170</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3" x14ac:dyDescent="0.2">
      <c r="A132" s="156"/>
      <c r="B132" s="157"/>
      <c r="C132" s="187" t="s">
        <v>331</v>
      </c>
      <c r="D132" s="160"/>
      <c r="E132" s="161">
        <v>-1.75</v>
      </c>
      <c r="F132" s="159"/>
      <c r="G132" s="15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170</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3" x14ac:dyDescent="0.2">
      <c r="A133" s="156"/>
      <c r="B133" s="157"/>
      <c r="C133" s="187" t="s">
        <v>332</v>
      </c>
      <c r="D133" s="160"/>
      <c r="E133" s="161">
        <v>-9.1199999999999992</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170</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x14ac:dyDescent="0.2">
      <c r="A134" s="156"/>
      <c r="B134" s="157"/>
      <c r="C134" s="187" t="s">
        <v>333</v>
      </c>
      <c r="D134" s="160"/>
      <c r="E134" s="161">
        <v>-1.425</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170</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x14ac:dyDescent="0.2">
      <c r="A135" s="156"/>
      <c r="B135" s="157"/>
      <c r="C135" s="187" t="s">
        <v>278</v>
      </c>
      <c r="D135" s="160"/>
      <c r="E135" s="161">
        <v>-0.54</v>
      </c>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170</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x14ac:dyDescent="0.2">
      <c r="A136" s="156"/>
      <c r="B136" s="157"/>
      <c r="C136" s="187" t="s">
        <v>334</v>
      </c>
      <c r="D136" s="160"/>
      <c r="E136" s="161">
        <v>-1.6</v>
      </c>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170</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70">
        <v>17</v>
      </c>
      <c r="B137" s="171" t="s">
        <v>335</v>
      </c>
      <c r="C137" s="186" t="s">
        <v>336</v>
      </c>
      <c r="D137" s="172" t="s">
        <v>337</v>
      </c>
      <c r="E137" s="173">
        <v>185.8</v>
      </c>
      <c r="F137" s="174"/>
      <c r="G137" s="175">
        <f>ROUND(E137*F137,2)</f>
        <v>0</v>
      </c>
      <c r="H137" s="174"/>
      <c r="I137" s="175">
        <f>ROUND(E137*H137,2)</f>
        <v>0</v>
      </c>
      <c r="J137" s="174"/>
      <c r="K137" s="175">
        <f>ROUND(E137*J137,2)</f>
        <v>0</v>
      </c>
      <c r="L137" s="175">
        <v>15</v>
      </c>
      <c r="M137" s="175">
        <f>G137*(1+L137/100)</f>
        <v>0</v>
      </c>
      <c r="N137" s="173">
        <v>1.4999999999999999E-4</v>
      </c>
      <c r="O137" s="173">
        <f>ROUND(E137*N137,2)</f>
        <v>0.03</v>
      </c>
      <c r="P137" s="173">
        <v>0</v>
      </c>
      <c r="Q137" s="173">
        <f>ROUND(E137*P137,2)</f>
        <v>0</v>
      </c>
      <c r="R137" s="175" t="s">
        <v>235</v>
      </c>
      <c r="S137" s="175" t="s">
        <v>143</v>
      </c>
      <c r="T137" s="176" t="s">
        <v>199</v>
      </c>
      <c r="U137" s="159">
        <v>0.06</v>
      </c>
      <c r="V137" s="159">
        <f>ROUND(E137*U137,2)</f>
        <v>11.15</v>
      </c>
      <c r="W137" s="159"/>
      <c r="X137" s="159" t="s">
        <v>184</v>
      </c>
      <c r="Y137" s="159" t="s">
        <v>146</v>
      </c>
      <c r="Z137" s="149"/>
      <c r="AA137" s="149"/>
      <c r="AB137" s="149"/>
      <c r="AC137" s="149"/>
      <c r="AD137" s="149"/>
      <c r="AE137" s="149"/>
      <c r="AF137" s="149"/>
      <c r="AG137" s="149" t="s">
        <v>185</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x14ac:dyDescent="0.2">
      <c r="A138" s="156"/>
      <c r="B138" s="157"/>
      <c r="C138" s="187" t="s">
        <v>338</v>
      </c>
      <c r="D138" s="160"/>
      <c r="E138" s="161">
        <v>15.75</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170</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x14ac:dyDescent="0.2">
      <c r="A139" s="156"/>
      <c r="B139" s="157"/>
      <c r="C139" s="187" t="s">
        <v>339</v>
      </c>
      <c r="D139" s="160"/>
      <c r="E139" s="161">
        <v>75.900000000000006</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170</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3" x14ac:dyDescent="0.2">
      <c r="A140" s="156"/>
      <c r="B140" s="157"/>
      <c r="C140" s="187" t="s">
        <v>340</v>
      </c>
      <c r="D140" s="160"/>
      <c r="E140" s="161">
        <v>2.2000000000000002</v>
      </c>
      <c r="F140" s="159"/>
      <c r="G140" s="159"/>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170</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3" x14ac:dyDescent="0.2">
      <c r="A141" s="156"/>
      <c r="B141" s="157"/>
      <c r="C141" s="187" t="s">
        <v>341</v>
      </c>
      <c r="D141" s="160"/>
      <c r="E141" s="161">
        <v>8.1</v>
      </c>
      <c r="F141" s="159"/>
      <c r="G141" s="159"/>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170</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x14ac:dyDescent="0.2">
      <c r="A142" s="156"/>
      <c r="B142" s="157"/>
      <c r="C142" s="187" t="s">
        <v>342</v>
      </c>
      <c r="D142" s="160"/>
      <c r="E142" s="161">
        <v>2.4</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170</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x14ac:dyDescent="0.2">
      <c r="A143" s="156"/>
      <c r="B143" s="157"/>
      <c r="C143" s="187" t="s">
        <v>343</v>
      </c>
      <c r="D143" s="160"/>
      <c r="E143" s="161">
        <v>5.85</v>
      </c>
      <c r="F143" s="159"/>
      <c r="G143" s="159"/>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170</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3" x14ac:dyDescent="0.2">
      <c r="A144" s="156"/>
      <c r="B144" s="157"/>
      <c r="C144" s="187" t="s">
        <v>344</v>
      </c>
      <c r="D144" s="160"/>
      <c r="E144" s="161">
        <v>9.5</v>
      </c>
      <c r="F144" s="159"/>
      <c r="G144" s="159"/>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170</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x14ac:dyDescent="0.2">
      <c r="A145" s="156"/>
      <c r="B145" s="157"/>
      <c r="C145" s="187" t="s">
        <v>345</v>
      </c>
      <c r="D145" s="160"/>
      <c r="E145" s="161">
        <v>16.8</v>
      </c>
      <c r="F145" s="159"/>
      <c r="G145" s="159"/>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170</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3" x14ac:dyDescent="0.2">
      <c r="A146" s="156"/>
      <c r="B146" s="157"/>
      <c r="C146" s="187" t="s">
        <v>346</v>
      </c>
      <c r="D146" s="160"/>
      <c r="E146" s="161">
        <v>8</v>
      </c>
      <c r="F146" s="159"/>
      <c r="G146" s="159"/>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170</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3" x14ac:dyDescent="0.2">
      <c r="A147" s="156"/>
      <c r="B147" s="157"/>
      <c r="C147" s="187" t="s">
        <v>347</v>
      </c>
      <c r="D147" s="160"/>
      <c r="E147" s="161">
        <v>9.1</v>
      </c>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170</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x14ac:dyDescent="0.2">
      <c r="A148" s="156"/>
      <c r="B148" s="157"/>
      <c r="C148" s="187" t="s">
        <v>348</v>
      </c>
      <c r="D148" s="160"/>
      <c r="E148" s="161">
        <v>24</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170</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x14ac:dyDescent="0.2">
      <c r="A149" s="156"/>
      <c r="B149" s="157"/>
      <c r="C149" s="187" t="s">
        <v>349</v>
      </c>
      <c r="D149" s="160"/>
      <c r="E149" s="161">
        <v>3.2</v>
      </c>
      <c r="F149" s="159"/>
      <c r="G149" s="15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170</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x14ac:dyDescent="0.2">
      <c r="A150" s="156"/>
      <c r="B150" s="157"/>
      <c r="C150" s="187" t="s">
        <v>350</v>
      </c>
      <c r="D150" s="160"/>
      <c r="E150" s="161">
        <v>5</v>
      </c>
      <c r="F150" s="159"/>
      <c r="G150" s="159"/>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170</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ht="22.5" outlineLevel="1" x14ac:dyDescent="0.2">
      <c r="A151" s="170">
        <v>18</v>
      </c>
      <c r="B151" s="171" t="s">
        <v>351</v>
      </c>
      <c r="C151" s="186" t="s">
        <v>352</v>
      </c>
      <c r="D151" s="172" t="s">
        <v>234</v>
      </c>
      <c r="E151" s="173">
        <v>11.85</v>
      </c>
      <c r="F151" s="174"/>
      <c r="G151" s="175">
        <f>ROUND(E151*F151,2)</f>
        <v>0</v>
      </c>
      <c r="H151" s="174"/>
      <c r="I151" s="175">
        <f>ROUND(E151*H151,2)</f>
        <v>0</v>
      </c>
      <c r="J151" s="174"/>
      <c r="K151" s="175">
        <f>ROUND(E151*J151,2)</f>
        <v>0</v>
      </c>
      <c r="L151" s="175">
        <v>15</v>
      </c>
      <c r="M151" s="175">
        <f>G151*(1+L151/100)</f>
        <v>0</v>
      </c>
      <c r="N151" s="173">
        <v>4.9100000000000003E-3</v>
      </c>
      <c r="O151" s="173">
        <f>ROUND(E151*N151,2)</f>
        <v>0.06</v>
      </c>
      <c r="P151" s="173">
        <v>0</v>
      </c>
      <c r="Q151" s="173">
        <f>ROUND(E151*P151,2)</f>
        <v>0</v>
      </c>
      <c r="R151" s="175" t="s">
        <v>235</v>
      </c>
      <c r="S151" s="175" t="s">
        <v>143</v>
      </c>
      <c r="T151" s="176" t="s">
        <v>199</v>
      </c>
      <c r="U151" s="159">
        <v>0.36</v>
      </c>
      <c r="V151" s="159">
        <f>ROUND(E151*U151,2)</f>
        <v>4.2699999999999996</v>
      </c>
      <c r="W151" s="159"/>
      <c r="X151" s="159" t="s">
        <v>184</v>
      </c>
      <c r="Y151" s="159" t="s">
        <v>146</v>
      </c>
      <c r="Z151" s="149"/>
      <c r="AA151" s="149"/>
      <c r="AB151" s="149"/>
      <c r="AC151" s="149"/>
      <c r="AD151" s="149"/>
      <c r="AE151" s="149"/>
      <c r="AF151" s="149"/>
      <c r="AG151" s="149" t="s">
        <v>185</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x14ac:dyDescent="0.2">
      <c r="A152" s="156"/>
      <c r="B152" s="157"/>
      <c r="C152" s="187" t="s">
        <v>241</v>
      </c>
      <c r="D152" s="160"/>
      <c r="E152" s="161">
        <v>4.2</v>
      </c>
      <c r="F152" s="159"/>
      <c r="G152" s="159"/>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170</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3" x14ac:dyDescent="0.2">
      <c r="A153" s="156"/>
      <c r="B153" s="157"/>
      <c r="C153" s="187" t="s">
        <v>353</v>
      </c>
      <c r="D153" s="160"/>
      <c r="E153" s="161">
        <v>7.65</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170</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ht="22.5" outlineLevel="1" x14ac:dyDescent="0.2">
      <c r="A154" s="170">
        <v>19</v>
      </c>
      <c r="B154" s="171" t="s">
        <v>354</v>
      </c>
      <c r="C154" s="186" t="s">
        <v>355</v>
      </c>
      <c r="D154" s="172" t="s">
        <v>337</v>
      </c>
      <c r="E154" s="173">
        <v>305.10000000000002</v>
      </c>
      <c r="F154" s="174"/>
      <c r="G154" s="175">
        <f>ROUND(E154*F154,2)</f>
        <v>0</v>
      </c>
      <c r="H154" s="174"/>
      <c r="I154" s="175">
        <f>ROUND(E154*H154,2)</f>
        <v>0</v>
      </c>
      <c r="J154" s="174"/>
      <c r="K154" s="175">
        <f>ROUND(E154*J154,2)</f>
        <v>0</v>
      </c>
      <c r="L154" s="175">
        <v>15</v>
      </c>
      <c r="M154" s="175">
        <f>G154*(1+L154/100)</f>
        <v>0</v>
      </c>
      <c r="N154" s="173">
        <v>0</v>
      </c>
      <c r="O154" s="173">
        <f>ROUND(E154*N154,2)</f>
        <v>0</v>
      </c>
      <c r="P154" s="173">
        <v>0</v>
      </c>
      <c r="Q154" s="173">
        <f>ROUND(E154*P154,2)</f>
        <v>0</v>
      </c>
      <c r="R154" s="175" t="s">
        <v>235</v>
      </c>
      <c r="S154" s="175" t="s">
        <v>143</v>
      </c>
      <c r="T154" s="176" t="s">
        <v>199</v>
      </c>
      <c r="U154" s="159">
        <v>0.1</v>
      </c>
      <c r="V154" s="159">
        <f>ROUND(E154*U154,2)</f>
        <v>30.51</v>
      </c>
      <c r="W154" s="159"/>
      <c r="X154" s="159" t="s">
        <v>184</v>
      </c>
      <c r="Y154" s="159" t="s">
        <v>146</v>
      </c>
      <c r="Z154" s="149"/>
      <c r="AA154" s="149"/>
      <c r="AB154" s="149"/>
      <c r="AC154" s="149"/>
      <c r="AD154" s="149"/>
      <c r="AE154" s="149"/>
      <c r="AF154" s="149"/>
      <c r="AG154" s="149" t="s">
        <v>185</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x14ac:dyDescent="0.2">
      <c r="A155" s="156"/>
      <c r="B155" s="157"/>
      <c r="C155" s="187" t="s">
        <v>356</v>
      </c>
      <c r="D155" s="160"/>
      <c r="E155" s="161">
        <v>46</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170</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3" x14ac:dyDescent="0.2">
      <c r="A156" s="156"/>
      <c r="B156" s="157"/>
      <c r="C156" s="187" t="s">
        <v>357</v>
      </c>
      <c r="D156" s="160"/>
      <c r="E156" s="161">
        <v>88.4</v>
      </c>
      <c r="F156" s="159"/>
      <c r="G156" s="159"/>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170</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x14ac:dyDescent="0.2">
      <c r="A157" s="156"/>
      <c r="B157" s="157"/>
      <c r="C157" s="187" t="s">
        <v>340</v>
      </c>
      <c r="D157" s="160"/>
      <c r="E157" s="161">
        <v>2.2000000000000002</v>
      </c>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170</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x14ac:dyDescent="0.2">
      <c r="A158" s="156"/>
      <c r="B158" s="157"/>
      <c r="C158" s="187" t="s">
        <v>358</v>
      </c>
      <c r="D158" s="160"/>
      <c r="E158" s="161">
        <v>8.4</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170</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3" x14ac:dyDescent="0.2">
      <c r="A159" s="156"/>
      <c r="B159" s="157"/>
      <c r="C159" s="187" t="s">
        <v>359</v>
      </c>
      <c r="D159" s="160"/>
      <c r="E159" s="161">
        <v>4.8</v>
      </c>
      <c r="F159" s="159"/>
      <c r="G159" s="159"/>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170</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3" x14ac:dyDescent="0.2">
      <c r="A160" s="156"/>
      <c r="B160" s="157"/>
      <c r="C160" s="187" t="s">
        <v>360</v>
      </c>
      <c r="D160" s="160"/>
      <c r="E160" s="161">
        <v>7.7</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170</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x14ac:dyDescent="0.2">
      <c r="A161" s="156"/>
      <c r="B161" s="157"/>
      <c r="C161" s="187" t="s">
        <v>361</v>
      </c>
      <c r="D161" s="160"/>
      <c r="E161" s="161">
        <v>16</v>
      </c>
      <c r="F161" s="159"/>
      <c r="G161" s="159"/>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170</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3" x14ac:dyDescent="0.2">
      <c r="A162" s="156"/>
      <c r="B162" s="157"/>
      <c r="C162" s="187" t="s">
        <v>362</v>
      </c>
      <c r="D162" s="160"/>
      <c r="E162" s="161">
        <v>33.6</v>
      </c>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170</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x14ac:dyDescent="0.2">
      <c r="A163" s="156"/>
      <c r="B163" s="157"/>
      <c r="C163" s="187" t="s">
        <v>346</v>
      </c>
      <c r="D163" s="160"/>
      <c r="E163" s="161">
        <v>8</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170</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x14ac:dyDescent="0.2">
      <c r="A164" s="156"/>
      <c r="B164" s="157"/>
      <c r="C164" s="187" t="s">
        <v>363</v>
      </c>
      <c r="D164" s="160"/>
      <c r="E164" s="161">
        <v>9.1999999999999993</v>
      </c>
      <c r="F164" s="159"/>
      <c r="G164" s="159"/>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170</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x14ac:dyDescent="0.2">
      <c r="A165" s="156"/>
      <c r="B165" s="157"/>
      <c r="C165" s="187" t="s">
        <v>348</v>
      </c>
      <c r="D165" s="160"/>
      <c r="E165" s="161">
        <v>24</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170</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x14ac:dyDescent="0.2">
      <c r="A166" s="156"/>
      <c r="B166" s="157"/>
      <c r="C166" s="187" t="s">
        <v>364</v>
      </c>
      <c r="D166" s="160"/>
      <c r="E166" s="161">
        <v>4.8</v>
      </c>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170</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x14ac:dyDescent="0.2">
      <c r="A167" s="156"/>
      <c r="B167" s="157"/>
      <c r="C167" s="187" t="s">
        <v>350</v>
      </c>
      <c r="D167" s="160"/>
      <c r="E167" s="161">
        <v>5</v>
      </c>
      <c r="F167" s="159"/>
      <c r="G167" s="159"/>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170</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x14ac:dyDescent="0.2">
      <c r="A168" s="156"/>
      <c r="B168" s="157"/>
      <c r="C168" s="187" t="s">
        <v>365</v>
      </c>
      <c r="D168" s="160"/>
      <c r="E168" s="161">
        <v>47</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170</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70">
        <v>20</v>
      </c>
      <c r="B169" s="171" t="s">
        <v>366</v>
      </c>
      <c r="C169" s="186" t="s">
        <v>367</v>
      </c>
      <c r="D169" s="172" t="s">
        <v>234</v>
      </c>
      <c r="E169" s="173">
        <v>692.17250000000001</v>
      </c>
      <c r="F169" s="174"/>
      <c r="G169" s="175">
        <f>ROUND(E169*F169,2)</f>
        <v>0</v>
      </c>
      <c r="H169" s="174"/>
      <c r="I169" s="175">
        <f>ROUND(E169*H169,2)</f>
        <v>0</v>
      </c>
      <c r="J169" s="174"/>
      <c r="K169" s="175">
        <f>ROUND(E169*J169,2)</f>
        <v>0</v>
      </c>
      <c r="L169" s="175">
        <v>15</v>
      </c>
      <c r="M169" s="175">
        <f>G169*(1+L169/100)</f>
        <v>0</v>
      </c>
      <c r="N169" s="173">
        <v>2.0000000000000002E-5</v>
      </c>
      <c r="O169" s="173">
        <f>ROUND(E169*N169,2)</f>
        <v>0.01</v>
      </c>
      <c r="P169" s="173">
        <v>0</v>
      </c>
      <c r="Q169" s="173">
        <f>ROUND(E169*P169,2)</f>
        <v>0</v>
      </c>
      <c r="R169" s="175" t="s">
        <v>235</v>
      </c>
      <c r="S169" s="175" t="s">
        <v>143</v>
      </c>
      <c r="T169" s="176" t="s">
        <v>199</v>
      </c>
      <c r="U169" s="159">
        <v>0.11</v>
      </c>
      <c r="V169" s="159">
        <f>ROUND(E169*U169,2)</f>
        <v>76.14</v>
      </c>
      <c r="W169" s="159"/>
      <c r="X169" s="159" t="s">
        <v>184</v>
      </c>
      <c r="Y169" s="159" t="s">
        <v>146</v>
      </c>
      <c r="Z169" s="149"/>
      <c r="AA169" s="149"/>
      <c r="AB169" s="149"/>
      <c r="AC169" s="149"/>
      <c r="AD169" s="149"/>
      <c r="AE169" s="149"/>
      <c r="AF169" s="149"/>
      <c r="AG169" s="149" t="s">
        <v>185</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x14ac:dyDescent="0.2">
      <c r="A170" s="156"/>
      <c r="B170" s="157"/>
      <c r="C170" s="187" t="s">
        <v>311</v>
      </c>
      <c r="D170" s="160"/>
      <c r="E170" s="161">
        <v>167.7</v>
      </c>
      <c r="F170" s="159"/>
      <c r="G170" s="159"/>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170</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x14ac:dyDescent="0.2">
      <c r="A171" s="156"/>
      <c r="B171" s="157"/>
      <c r="C171" s="187" t="s">
        <v>312</v>
      </c>
      <c r="D171" s="160"/>
      <c r="E171" s="161">
        <v>13.8</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170</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x14ac:dyDescent="0.2">
      <c r="A172" s="156"/>
      <c r="B172" s="157"/>
      <c r="C172" s="187" t="s">
        <v>313</v>
      </c>
      <c r="D172" s="160"/>
      <c r="E172" s="161">
        <v>9</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170</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x14ac:dyDescent="0.2">
      <c r="A173" s="156"/>
      <c r="B173" s="157"/>
      <c r="C173" s="187" t="s">
        <v>314</v>
      </c>
      <c r="D173" s="160"/>
      <c r="E173" s="161">
        <v>10.3125</v>
      </c>
      <c r="F173" s="159"/>
      <c r="G173" s="159"/>
      <c r="H173" s="159"/>
      <c r="I173" s="159"/>
      <c r="J173" s="159"/>
      <c r="K173" s="159"/>
      <c r="L173" s="159"/>
      <c r="M173" s="159"/>
      <c r="N173" s="158"/>
      <c r="O173" s="158"/>
      <c r="P173" s="158"/>
      <c r="Q173" s="158"/>
      <c r="R173" s="159"/>
      <c r="S173" s="159"/>
      <c r="T173" s="159"/>
      <c r="U173" s="159"/>
      <c r="V173" s="159"/>
      <c r="W173" s="159"/>
      <c r="X173" s="159"/>
      <c r="Y173" s="159"/>
      <c r="Z173" s="149"/>
      <c r="AA173" s="149"/>
      <c r="AB173" s="149"/>
      <c r="AC173" s="149"/>
      <c r="AD173" s="149"/>
      <c r="AE173" s="149"/>
      <c r="AF173" s="149"/>
      <c r="AG173" s="149" t="s">
        <v>170</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x14ac:dyDescent="0.2">
      <c r="A174" s="156"/>
      <c r="B174" s="157"/>
      <c r="C174" s="187" t="s">
        <v>315</v>
      </c>
      <c r="D174" s="160"/>
      <c r="E174" s="161">
        <v>59.08</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170</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x14ac:dyDescent="0.2">
      <c r="A175" s="156"/>
      <c r="B175" s="157"/>
      <c r="C175" s="187" t="s">
        <v>316</v>
      </c>
      <c r="D175" s="160"/>
      <c r="E175" s="161">
        <v>164.58</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170</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3" x14ac:dyDescent="0.2">
      <c r="A176" s="156"/>
      <c r="B176" s="157"/>
      <c r="C176" s="187" t="s">
        <v>317</v>
      </c>
      <c r="D176" s="160"/>
      <c r="E176" s="161">
        <v>185.3</v>
      </c>
      <c r="F176" s="159"/>
      <c r="G176" s="159"/>
      <c r="H176" s="159"/>
      <c r="I176" s="159"/>
      <c r="J176" s="159"/>
      <c r="K176" s="159"/>
      <c r="L176" s="159"/>
      <c r="M176" s="159"/>
      <c r="N176" s="158"/>
      <c r="O176" s="158"/>
      <c r="P176" s="158"/>
      <c r="Q176" s="158"/>
      <c r="R176" s="159"/>
      <c r="S176" s="159"/>
      <c r="T176" s="159"/>
      <c r="U176" s="159"/>
      <c r="V176" s="159"/>
      <c r="W176" s="159"/>
      <c r="X176" s="159"/>
      <c r="Y176" s="159"/>
      <c r="Z176" s="149"/>
      <c r="AA176" s="149"/>
      <c r="AB176" s="149"/>
      <c r="AC176" s="149"/>
      <c r="AD176" s="149"/>
      <c r="AE176" s="149"/>
      <c r="AF176" s="149"/>
      <c r="AG176" s="149" t="s">
        <v>170</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3" x14ac:dyDescent="0.2">
      <c r="A177" s="156"/>
      <c r="B177" s="157"/>
      <c r="C177" s="187" t="s">
        <v>318</v>
      </c>
      <c r="D177" s="160"/>
      <c r="E177" s="161">
        <v>53.55</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170</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x14ac:dyDescent="0.2">
      <c r="A178" s="156"/>
      <c r="B178" s="157"/>
      <c r="C178" s="187" t="s">
        <v>319</v>
      </c>
      <c r="D178" s="160"/>
      <c r="E178" s="161">
        <v>24.65</v>
      </c>
      <c r="F178" s="159"/>
      <c r="G178" s="159"/>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170</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3" x14ac:dyDescent="0.2">
      <c r="A179" s="156"/>
      <c r="B179" s="157"/>
      <c r="C179" s="187" t="s">
        <v>320</v>
      </c>
      <c r="D179" s="160"/>
      <c r="E179" s="161">
        <v>4.2</v>
      </c>
      <c r="F179" s="159"/>
      <c r="G179" s="159"/>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170</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ht="22.5" outlineLevel="1" x14ac:dyDescent="0.2">
      <c r="A180" s="170">
        <v>21</v>
      </c>
      <c r="B180" s="171" t="s">
        <v>368</v>
      </c>
      <c r="C180" s="186" t="s">
        <v>369</v>
      </c>
      <c r="D180" s="172" t="s">
        <v>337</v>
      </c>
      <c r="E180" s="173">
        <v>51.25</v>
      </c>
      <c r="F180" s="174"/>
      <c r="G180" s="175">
        <f>ROUND(E180*F180,2)</f>
        <v>0</v>
      </c>
      <c r="H180" s="174"/>
      <c r="I180" s="175">
        <f>ROUND(E180*H180,2)</f>
        <v>0</v>
      </c>
      <c r="J180" s="174"/>
      <c r="K180" s="175">
        <f>ROUND(E180*J180,2)</f>
        <v>0</v>
      </c>
      <c r="L180" s="175">
        <v>15</v>
      </c>
      <c r="M180" s="175">
        <f>G180*(1+L180/100)</f>
        <v>0</v>
      </c>
      <c r="N180" s="173">
        <v>3.0000000000000001E-5</v>
      </c>
      <c r="O180" s="173">
        <f>ROUND(E180*N180,2)</f>
        <v>0</v>
      </c>
      <c r="P180" s="173">
        <v>0</v>
      </c>
      <c r="Q180" s="173">
        <f>ROUND(E180*P180,2)</f>
        <v>0</v>
      </c>
      <c r="R180" s="175" t="s">
        <v>370</v>
      </c>
      <c r="S180" s="175" t="s">
        <v>143</v>
      </c>
      <c r="T180" s="176" t="s">
        <v>199</v>
      </c>
      <c r="U180" s="159">
        <v>0.21</v>
      </c>
      <c r="V180" s="159">
        <f>ROUND(E180*U180,2)</f>
        <v>10.76</v>
      </c>
      <c r="W180" s="159"/>
      <c r="X180" s="159" t="s">
        <v>184</v>
      </c>
      <c r="Y180" s="159" t="s">
        <v>146</v>
      </c>
      <c r="Z180" s="149"/>
      <c r="AA180" s="149"/>
      <c r="AB180" s="149"/>
      <c r="AC180" s="149"/>
      <c r="AD180" s="149"/>
      <c r="AE180" s="149"/>
      <c r="AF180" s="149"/>
      <c r="AG180" s="149" t="s">
        <v>185</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2" x14ac:dyDescent="0.2">
      <c r="A181" s="156"/>
      <c r="B181" s="157"/>
      <c r="C181" s="249" t="s">
        <v>371</v>
      </c>
      <c r="D181" s="250"/>
      <c r="E181" s="250"/>
      <c r="F181" s="250"/>
      <c r="G181" s="250"/>
      <c r="H181" s="159"/>
      <c r="I181" s="159"/>
      <c r="J181" s="159"/>
      <c r="K181" s="159"/>
      <c r="L181" s="159"/>
      <c r="M181" s="159"/>
      <c r="N181" s="158"/>
      <c r="O181" s="158"/>
      <c r="P181" s="158"/>
      <c r="Q181" s="158"/>
      <c r="R181" s="159"/>
      <c r="S181" s="159"/>
      <c r="T181" s="159"/>
      <c r="U181" s="159"/>
      <c r="V181" s="159"/>
      <c r="W181" s="159"/>
      <c r="X181" s="159"/>
      <c r="Y181" s="159"/>
      <c r="Z181" s="149"/>
      <c r="AA181" s="149"/>
      <c r="AB181" s="149"/>
      <c r="AC181" s="149"/>
      <c r="AD181" s="149"/>
      <c r="AE181" s="149"/>
      <c r="AF181" s="149"/>
      <c r="AG181" s="149" t="s">
        <v>149</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x14ac:dyDescent="0.2">
      <c r="A182" s="156"/>
      <c r="B182" s="157"/>
      <c r="C182" s="187" t="s">
        <v>372</v>
      </c>
      <c r="D182" s="160"/>
      <c r="E182" s="161">
        <v>51.25</v>
      </c>
      <c r="F182" s="159"/>
      <c r="G182" s="159"/>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170</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70">
        <v>22</v>
      </c>
      <c r="B183" s="171" t="s">
        <v>373</v>
      </c>
      <c r="C183" s="186" t="s">
        <v>374</v>
      </c>
      <c r="D183" s="172" t="s">
        <v>375</v>
      </c>
      <c r="E183" s="173">
        <v>4.9400000000000004</v>
      </c>
      <c r="F183" s="174"/>
      <c r="G183" s="175">
        <f>ROUND(E183*F183,2)</f>
        <v>0</v>
      </c>
      <c r="H183" s="174"/>
      <c r="I183" s="175">
        <f>ROUND(E183*H183,2)</f>
        <v>0</v>
      </c>
      <c r="J183" s="174"/>
      <c r="K183" s="175">
        <f>ROUND(E183*J183,2)</f>
        <v>0</v>
      </c>
      <c r="L183" s="175">
        <v>15</v>
      </c>
      <c r="M183" s="175">
        <f>G183*(1+L183/100)</f>
        <v>0</v>
      </c>
      <c r="N183" s="173">
        <v>0</v>
      </c>
      <c r="O183" s="173">
        <f>ROUND(E183*N183,2)</f>
        <v>0</v>
      </c>
      <c r="P183" s="173">
        <v>0</v>
      </c>
      <c r="Q183" s="173">
        <f>ROUND(E183*P183,2)</f>
        <v>0</v>
      </c>
      <c r="R183" s="175"/>
      <c r="S183" s="175" t="s">
        <v>183</v>
      </c>
      <c r="T183" s="176" t="s">
        <v>144</v>
      </c>
      <c r="U183" s="159">
        <v>0</v>
      </c>
      <c r="V183" s="159">
        <f>ROUND(E183*U183,2)</f>
        <v>0</v>
      </c>
      <c r="W183" s="159"/>
      <c r="X183" s="159" t="s">
        <v>184</v>
      </c>
      <c r="Y183" s="159" t="s">
        <v>146</v>
      </c>
      <c r="Z183" s="149"/>
      <c r="AA183" s="149"/>
      <c r="AB183" s="149"/>
      <c r="AC183" s="149"/>
      <c r="AD183" s="149"/>
      <c r="AE183" s="149"/>
      <c r="AF183" s="149"/>
      <c r="AG183" s="149" t="s">
        <v>185</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2" x14ac:dyDescent="0.2">
      <c r="A184" s="156"/>
      <c r="B184" s="157"/>
      <c r="C184" s="187" t="s">
        <v>376</v>
      </c>
      <c r="D184" s="160"/>
      <c r="E184" s="161">
        <v>4.9400000000000004</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170</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70">
        <v>23</v>
      </c>
      <c r="B185" s="171" t="s">
        <v>377</v>
      </c>
      <c r="C185" s="186" t="s">
        <v>378</v>
      </c>
      <c r="D185" s="172" t="s">
        <v>337</v>
      </c>
      <c r="E185" s="173">
        <v>335.61</v>
      </c>
      <c r="F185" s="174"/>
      <c r="G185" s="175">
        <f>ROUND(E185*F185,2)</f>
        <v>0</v>
      </c>
      <c r="H185" s="174"/>
      <c r="I185" s="175">
        <f>ROUND(E185*H185,2)</f>
        <v>0</v>
      </c>
      <c r="J185" s="174"/>
      <c r="K185" s="175">
        <f>ROUND(E185*J185,2)</f>
        <v>0</v>
      </c>
      <c r="L185" s="175">
        <v>15</v>
      </c>
      <c r="M185" s="175">
        <f>G185*(1+L185/100)</f>
        <v>0</v>
      </c>
      <c r="N185" s="173">
        <v>1.0000000000000001E-5</v>
      </c>
      <c r="O185" s="173">
        <f>ROUND(E185*N185,2)</f>
        <v>0</v>
      </c>
      <c r="P185" s="173">
        <v>0</v>
      </c>
      <c r="Q185" s="173">
        <f>ROUND(E185*P185,2)</f>
        <v>0</v>
      </c>
      <c r="R185" s="175" t="s">
        <v>379</v>
      </c>
      <c r="S185" s="175" t="s">
        <v>143</v>
      </c>
      <c r="T185" s="176" t="s">
        <v>199</v>
      </c>
      <c r="U185" s="159">
        <v>0</v>
      </c>
      <c r="V185" s="159">
        <f>ROUND(E185*U185,2)</f>
        <v>0</v>
      </c>
      <c r="W185" s="159"/>
      <c r="X185" s="159" t="s">
        <v>380</v>
      </c>
      <c r="Y185" s="159" t="s">
        <v>146</v>
      </c>
      <c r="Z185" s="149"/>
      <c r="AA185" s="149"/>
      <c r="AB185" s="149"/>
      <c r="AC185" s="149"/>
      <c r="AD185" s="149"/>
      <c r="AE185" s="149"/>
      <c r="AF185" s="149"/>
      <c r="AG185" s="149" t="s">
        <v>381</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x14ac:dyDescent="0.2">
      <c r="A186" s="156"/>
      <c r="B186" s="157"/>
      <c r="C186" s="187" t="s">
        <v>382</v>
      </c>
      <c r="D186" s="160"/>
      <c r="E186" s="161">
        <v>50.6</v>
      </c>
      <c r="F186" s="159"/>
      <c r="G186" s="159"/>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170</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3" x14ac:dyDescent="0.2">
      <c r="A187" s="156"/>
      <c r="B187" s="157"/>
      <c r="C187" s="187" t="s">
        <v>383</v>
      </c>
      <c r="D187" s="160"/>
      <c r="E187" s="161">
        <v>97.24</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170</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x14ac:dyDescent="0.2">
      <c r="A188" s="156"/>
      <c r="B188" s="157"/>
      <c r="C188" s="187" t="s">
        <v>384</v>
      </c>
      <c r="D188" s="160"/>
      <c r="E188" s="161">
        <v>2.42</v>
      </c>
      <c r="F188" s="159"/>
      <c r="G188" s="159"/>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170</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3" x14ac:dyDescent="0.2">
      <c r="A189" s="156"/>
      <c r="B189" s="157"/>
      <c r="C189" s="187" t="s">
        <v>385</v>
      </c>
      <c r="D189" s="160"/>
      <c r="E189" s="161">
        <v>9.24</v>
      </c>
      <c r="F189" s="159"/>
      <c r="G189" s="159"/>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170</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3" x14ac:dyDescent="0.2">
      <c r="A190" s="156"/>
      <c r="B190" s="157"/>
      <c r="C190" s="187" t="s">
        <v>386</v>
      </c>
      <c r="D190" s="160"/>
      <c r="E190" s="161">
        <v>5.28</v>
      </c>
      <c r="F190" s="159"/>
      <c r="G190" s="159"/>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170</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3" x14ac:dyDescent="0.2">
      <c r="A191" s="156"/>
      <c r="B191" s="157"/>
      <c r="C191" s="187" t="s">
        <v>387</v>
      </c>
      <c r="D191" s="160"/>
      <c r="E191" s="161">
        <v>8.4700000000000006</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170</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3" x14ac:dyDescent="0.2">
      <c r="A192" s="156"/>
      <c r="B192" s="157"/>
      <c r="C192" s="187" t="s">
        <v>388</v>
      </c>
      <c r="D192" s="160"/>
      <c r="E192" s="161">
        <v>17.600000000000001</v>
      </c>
      <c r="F192" s="159"/>
      <c r="G192" s="159"/>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170</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3" x14ac:dyDescent="0.2">
      <c r="A193" s="156"/>
      <c r="B193" s="157"/>
      <c r="C193" s="187" t="s">
        <v>389</v>
      </c>
      <c r="D193" s="160"/>
      <c r="E193" s="161">
        <v>36.96</v>
      </c>
      <c r="F193" s="159"/>
      <c r="G193" s="159"/>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170</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3" x14ac:dyDescent="0.2">
      <c r="A194" s="156"/>
      <c r="B194" s="157"/>
      <c r="C194" s="187" t="s">
        <v>390</v>
      </c>
      <c r="D194" s="160"/>
      <c r="E194" s="161">
        <v>8.8000000000000007</v>
      </c>
      <c r="F194" s="159"/>
      <c r="G194" s="15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170</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x14ac:dyDescent="0.2">
      <c r="A195" s="156"/>
      <c r="B195" s="157"/>
      <c r="C195" s="187" t="s">
        <v>391</v>
      </c>
      <c r="D195" s="160"/>
      <c r="E195" s="161">
        <v>10.119999999999999</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170</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3" x14ac:dyDescent="0.2">
      <c r="A196" s="156"/>
      <c r="B196" s="157"/>
      <c r="C196" s="187" t="s">
        <v>392</v>
      </c>
      <c r="D196" s="160"/>
      <c r="E196" s="161">
        <v>26.4</v>
      </c>
      <c r="F196" s="159"/>
      <c r="G196" s="159"/>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170</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3" x14ac:dyDescent="0.2">
      <c r="A197" s="156"/>
      <c r="B197" s="157"/>
      <c r="C197" s="187" t="s">
        <v>393</v>
      </c>
      <c r="D197" s="160"/>
      <c r="E197" s="161">
        <v>5.28</v>
      </c>
      <c r="F197" s="159"/>
      <c r="G197" s="159"/>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170</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x14ac:dyDescent="0.2">
      <c r="A198" s="156"/>
      <c r="B198" s="157"/>
      <c r="C198" s="187" t="s">
        <v>394</v>
      </c>
      <c r="D198" s="160"/>
      <c r="E198" s="161">
        <v>5.5</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170</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x14ac:dyDescent="0.2">
      <c r="A199" s="156"/>
      <c r="B199" s="157"/>
      <c r="C199" s="187" t="s">
        <v>395</v>
      </c>
      <c r="D199" s="160"/>
      <c r="E199" s="161">
        <v>51.7</v>
      </c>
      <c r="F199" s="159"/>
      <c r="G199" s="159"/>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170</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70">
        <v>24</v>
      </c>
      <c r="B200" s="171" t="s">
        <v>396</v>
      </c>
      <c r="C200" s="186" t="s">
        <v>397</v>
      </c>
      <c r="D200" s="172" t="s">
        <v>337</v>
      </c>
      <c r="E200" s="173">
        <v>56.375</v>
      </c>
      <c r="F200" s="174"/>
      <c r="G200" s="175">
        <f>ROUND(E200*F200,2)</f>
        <v>0</v>
      </c>
      <c r="H200" s="174"/>
      <c r="I200" s="175">
        <f>ROUND(E200*H200,2)</f>
        <v>0</v>
      </c>
      <c r="J200" s="174"/>
      <c r="K200" s="175">
        <f>ROUND(E200*J200,2)</f>
        <v>0</v>
      </c>
      <c r="L200" s="175">
        <v>15</v>
      </c>
      <c r="M200" s="175">
        <f>G200*(1+L200/100)</f>
        <v>0</v>
      </c>
      <c r="N200" s="173">
        <v>5.9000000000000003E-4</v>
      </c>
      <c r="O200" s="173">
        <f>ROUND(E200*N200,2)</f>
        <v>0.03</v>
      </c>
      <c r="P200" s="173">
        <v>0</v>
      </c>
      <c r="Q200" s="173">
        <f>ROUND(E200*P200,2)</f>
        <v>0</v>
      </c>
      <c r="R200" s="175" t="s">
        <v>379</v>
      </c>
      <c r="S200" s="175" t="s">
        <v>143</v>
      </c>
      <c r="T200" s="176" t="s">
        <v>199</v>
      </c>
      <c r="U200" s="159">
        <v>0</v>
      </c>
      <c r="V200" s="159">
        <f>ROUND(E200*U200,2)</f>
        <v>0</v>
      </c>
      <c r="W200" s="159"/>
      <c r="X200" s="159" t="s">
        <v>380</v>
      </c>
      <c r="Y200" s="159" t="s">
        <v>146</v>
      </c>
      <c r="Z200" s="149"/>
      <c r="AA200" s="149"/>
      <c r="AB200" s="149"/>
      <c r="AC200" s="149"/>
      <c r="AD200" s="149"/>
      <c r="AE200" s="149"/>
      <c r="AF200" s="149"/>
      <c r="AG200" s="149" t="s">
        <v>381</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2" x14ac:dyDescent="0.2">
      <c r="A201" s="156"/>
      <c r="B201" s="157"/>
      <c r="C201" s="187" t="s">
        <v>398</v>
      </c>
      <c r="D201" s="160"/>
      <c r="E201" s="161">
        <v>56.375</v>
      </c>
      <c r="F201" s="159"/>
      <c r="G201" s="159"/>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170</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x14ac:dyDescent="0.2">
      <c r="A202" s="163" t="s">
        <v>138</v>
      </c>
      <c r="B202" s="164" t="s">
        <v>77</v>
      </c>
      <c r="C202" s="185" t="s">
        <v>78</v>
      </c>
      <c r="D202" s="165"/>
      <c r="E202" s="166"/>
      <c r="F202" s="167"/>
      <c r="G202" s="167">
        <f>SUMIF(AG203:AG211,"&lt;&gt;NOR",G203:G211)</f>
        <v>0</v>
      </c>
      <c r="H202" s="167"/>
      <c r="I202" s="167">
        <f>SUM(I203:I211)</f>
        <v>0</v>
      </c>
      <c r="J202" s="167"/>
      <c r="K202" s="167">
        <f>SUM(K203:K211)</f>
        <v>0</v>
      </c>
      <c r="L202" s="167"/>
      <c r="M202" s="167">
        <f>SUM(M203:M211)</f>
        <v>0</v>
      </c>
      <c r="N202" s="166"/>
      <c r="O202" s="166">
        <f>SUM(O203:O211)</f>
        <v>2.21</v>
      </c>
      <c r="P202" s="166"/>
      <c r="Q202" s="166">
        <f>SUM(Q203:Q211)</f>
        <v>0</v>
      </c>
      <c r="R202" s="167"/>
      <c r="S202" s="167"/>
      <c r="T202" s="168"/>
      <c r="U202" s="162"/>
      <c r="V202" s="162">
        <f>SUM(V203:V211)</f>
        <v>4.5600000000000005</v>
      </c>
      <c r="W202" s="162"/>
      <c r="X202" s="162"/>
      <c r="Y202" s="162"/>
      <c r="AG202" t="s">
        <v>139</v>
      </c>
    </row>
    <row r="203" spans="1:60" outlineLevel="1" x14ac:dyDescent="0.2">
      <c r="A203" s="170">
        <v>25</v>
      </c>
      <c r="B203" s="171" t="s">
        <v>399</v>
      </c>
      <c r="C203" s="186" t="s">
        <v>400</v>
      </c>
      <c r="D203" s="172" t="s">
        <v>197</v>
      </c>
      <c r="E203" s="173">
        <v>0.86250000000000004</v>
      </c>
      <c r="F203" s="174"/>
      <c r="G203" s="175">
        <f>ROUND(E203*F203,2)</f>
        <v>0</v>
      </c>
      <c r="H203" s="174"/>
      <c r="I203" s="175">
        <f>ROUND(E203*H203,2)</f>
        <v>0</v>
      </c>
      <c r="J203" s="174"/>
      <c r="K203" s="175">
        <f>ROUND(E203*J203,2)</f>
        <v>0</v>
      </c>
      <c r="L203" s="175">
        <v>15</v>
      </c>
      <c r="M203" s="175">
        <f>G203*(1+L203/100)</f>
        <v>0</v>
      </c>
      <c r="N203" s="173">
        <v>2.5249999999999999</v>
      </c>
      <c r="O203" s="173">
        <f>ROUND(E203*N203,2)</f>
        <v>2.1800000000000002</v>
      </c>
      <c r="P203" s="173">
        <v>0</v>
      </c>
      <c r="Q203" s="173">
        <f>ROUND(E203*P203,2)</f>
        <v>0</v>
      </c>
      <c r="R203" s="175" t="s">
        <v>235</v>
      </c>
      <c r="S203" s="175" t="s">
        <v>143</v>
      </c>
      <c r="T203" s="176" t="s">
        <v>199</v>
      </c>
      <c r="U203" s="159">
        <v>2.58</v>
      </c>
      <c r="V203" s="159">
        <f>ROUND(E203*U203,2)</f>
        <v>2.23</v>
      </c>
      <c r="W203" s="159"/>
      <c r="X203" s="159" t="s">
        <v>184</v>
      </c>
      <c r="Y203" s="159" t="s">
        <v>146</v>
      </c>
      <c r="Z203" s="149"/>
      <c r="AA203" s="149"/>
      <c r="AB203" s="149"/>
      <c r="AC203" s="149"/>
      <c r="AD203" s="149"/>
      <c r="AE203" s="149"/>
      <c r="AF203" s="149"/>
      <c r="AG203" s="149" t="s">
        <v>185</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2" x14ac:dyDescent="0.2">
      <c r="A204" s="156"/>
      <c r="B204" s="157"/>
      <c r="C204" s="260" t="s">
        <v>401</v>
      </c>
      <c r="D204" s="261"/>
      <c r="E204" s="261"/>
      <c r="F204" s="261"/>
      <c r="G204" s="261"/>
      <c r="H204" s="159"/>
      <c r="I204" s="159"/>
      <c r="J204" s="159"/>
      <c r="K204" s="159"/>
      <c r="L204" s="159"/>
      <c r="M204" s="159"/>
      <c r="N204" s="158"/>
      <c r="O204" s="158"/>
      <c r="P204" s="158"/>
      <c r="Q204" s="158"/>
      <c r="R204" s="159"/>
      <c r="S204" s="159"/>
      <c r="T204" s="159"/>
      <c r="U204" s="159"/>
      <c r="V204" s="159"/>
      <c r="W204" s="159"/>
      <c r="X204" s="159"/>
      <c r="Y204" s="159"/>
      <c r="Z204" s="149"/>
      <c r="AA204" s="149"/>
      <c r="AB204" s="149"/>
      <c r="AC204" s="149"/>
      <c r="AD204" s="149"/>
      <c r="AE204" s="149"/>
      <c r="AF204" s="149"/>
      <c r="AG204" s="149" t="s">
        <v>201</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x14ac:dyDescent="0.2">
      <c r="A205" s="156"/>
      <c r="B205" s="157"/>
      <c r="C205" s="251" t="s">
        <v>402</v>
      </c>
      <c r="D205" s="252"/>
      <c r="E205" s="252"/>
      <c r="F205" s="252"/>
      <c r="G205" s="252"/>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149</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2" x14ac:dyDescent="0.2">
      <c r="A206" s="156"/>
      <c r="B206" s="157"/>
      <c r="C206" s="187" t="s">
        <v>403</v>
      </c>
      <c r="D206" s="160"/>
      <c r="E206" s="161">
        <v>0.8</v>
      </c>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170</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
      <c r="A207" s="156"/>
      <c r="B207" s="157"/>
      <c r="C207" s="187" t="s">
        <v>404</v>
      </c>
      <c r="D207" s="160"/>
      <c r="E207" s="161">
        <v>6.25E-2</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170</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70">
        <v>26</v>
      </c>
      <c r="B208" s="171" t="s">
        <v>405</v>
      </c>
      <c r="C208" s="186" t="s">
        <v>406</v>
      </c>
      <c r="D208" s="172" t="s">
        <v>197</v>
      </c>
      <c r="E208" s="173">
        <v>0.86250000000000004</v>
      </c>
      <c r="F208" s="174"/>
      <c r="G208" s="175">
        <f>ROUND(E208*F208,2)</f>
        <v>0</v>
      </c>
      <c r="H208" s="174"/>
      <c r="I208" s="175">
        <f>ROUND(E208*H208,2)</f>
        <v>0</v>
      </c>
      <c r="J208" s="174"/>
      <c r="K208" s="175">
        <f>ROUND(E208*J208,2)</f>
        <v>0</v>
      </c>
      <c r="L208" s="175">
        <v>15</v>
      </c>
      <c r="M208" s="175">
        <f>G208*(1+L208/100)</f>
        <v>0</v>
      </c>
      <c r="N208" s="173">
        <v>0.04</v>
      </c>
      <c r="O208" s="173">
        <f>ROUND(E208*N208,2)</f>
        <v>0.03</v>
      </c>
      <c r="P208" s="173">
        <v>0</v>
      </c>
      <c r="Q208" s="173">
        <f>ROUND(E208*P208,2)</f>
        <v>0</v>
      </c>
      <c r="R208" s="175" t="s">
        <v>235</v>
      </c>
      <c r="S208" s="175" t="s">
        <v>143</v>
      </c>
      <c r="T208" s="176" t="s">
        <v>199</v>
      </c>
      <c r="U208" s="159">
        <v>2.7</v>
      </c>
      <c r="V208" s="159">
        <f>ROUND(E208*U208,2)</f>
        <v>2.33</v>
      </c>
      <c r="W208" s="159"/>
      <c r="X208" s="159" t="s">
        <v>184</v>
      </c>
      <c r="Y208" s="159" t="s">
        <v>146</v>
      </c>
      <c r="Z208" s="149"/>
      <c r="AA208" s="149"/>
      <c r="AB208" s="149"/>
      <c r="AC208" s="149"/>
      <c r="AD208" s="149"/>
      <c r="AE208" s="149"/>
      <c r="AF208" s="149"/>
      <c r="AG208" s="149" t="s">
        <v>185</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x14ac:dyDescent="0.2">
      <c r="A209" s="156"/>
      <c r="B209" s="157"/>
      <c r="C209" s="260" t="s">
        <v>407</v>
      </c>
      <c r="D209" s="261"/>
      <c r="E209" s="261"/>
      <c r="F209" s="261"/>
      <c r="G209" s="261"/>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201</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x14ac:dyDescent="0.2">
      <c r="A210" s="156"/>
      <c r="B210" s="157"/>
      <c r="C210" s="187" t="s">
        <v>403</v>
      </c>
      <c r="D210" s="160"/>
      <c r="E210" s="161">
        <v>0.8</v>
      </c>
      <c r="F210" s="159"/>
      <c r="G210" s="15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170</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3" x14ac:dyDescent="0.2">
      <c r="A211" s="156"/>
      <c r="B211" s="157"/>
      <c r="C211" s="187" t="s">
        <v>404</v>
      </c>
      <c r="D211" s="160"/>
      <c r="E211" s="161">
        <v>6.25E-2</v>
      </c>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170</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x14ac:dyDescent="0.2">
      <c r="A212" s="163" t="s">
        <v>138</v>
      </c>
      <c r="B212" s="164" t="s">
        <v>79</v>
      </c>
      <c r="C212" s="185" t="s">
        <v>80</v>
      </c>
      <c r="D212" s="165"/>
      <c r="E212" s="166"/>
      <c r="F212" s="167"/>
      <c r="G212" s="167">
        <f>SUMIF(AG213:AG269,"&lt;&gt;NOR",G213:G269)</f>
        <v>300000</v>
      </c>
      <c r="H212" s="167"/>
      <c r="I212" s="167">
        <f>SUM(I213:I269)</f>
        <v>0</v>
      </c>
      <c r="J212" s="167"/>
      <c r="K212" s="167">
        <f>SUM(K213:K269)</f>
        <v>0</v>
      </c>
      <c r="L212" s="167"/>
      <c r="M212" s="167">
        <f>SUM(M213:M269)</f>
        <v>345000</v>
      </c>
      <c r="N212" s="166"/>
      <c r="O212" s="166">
        <f>SUM(O213:O269)</f>
        <v>13.130000000000003</v>
      </c>
      <c r="P212" s="166"/>
      <c r="Q212" s="166">
        <f>SUM(Q213:Q269)</f>
        <v>0</v>
      </c>
      <c r="R212" s="167"/>
      <c r="S212" s="167"/>
      <c r="T212" s="168"/>
      <c r="U212" s="162"/>
      <c r="V212" s="162">
        <f>SUM(V213:V269)</f>
        <v>193.29999999999998</v>
      </c>
      <c r="W212" s="162"/>
      <c r="X212" s="162"/>
      <c r="Y212" s="162"/>
      <c r="AG212" t="s">
        <v>139</v>
      </c>
    </row>
    <row r="213" spans="1:60" outlineLevel="1" x14ac:dyDescent="0.2">
      <c r="A213" s="170">
        <v>27</v>
      </c>
      <c r="B213" s="171" t="s">
        <v>408</v>
      </c>
      <c r="C213" s="186" t="s">
        <v>409</v>
      </c>
      <c r="D213" s="172" t="s">
        <v>182</v>
      </c>
      <c r="E213" s="173">
        <v>1</v>
      </c>
      <c r="F213" s="192">
        <v>300000</v>
      </c>
      <c r="G213" s="175">
        <f>ROUND(E213*F213,2)</f>
        <v>300000</v>
      </c>
      <c r="H213" s="174"/>
      <c r="I213" s="175">
        <f>ROUND(E213*H213,2)</f>
        <v>0</v>
      </c>
      <c r="J213" s="174"/>
      <c r="K213" s="175">
        <f>ROUND(E213*J213,2)</f>
        <v>0</v>
      </c>
      <c r="L213" s="175">
        <v>15</v>
      </c>
      <c r="M213" s="175">
        <f>G213*(1+L213/100)</f>
        <v>345000</v>
      </c>
      <c r="N213" s="173">
        <v>0</v>
      </c>
      <c r="O213" s="173">
        <f>ROUND(E213*N213,2)</f>
        <v>0</v>
      </c>
      <c r="P213" s="173">
        <v>0</v>
      </c>
      <c r="Q213" s="173">
        <f>ROUND(E213*P213,2)</f>
        <v>0</v>
      </c>
      <c r="R213" s="175"/>
      <c r="S213" s="175" t="s">
        <v>183</v>
      </c>
      <c r="T213" s="176" t="s">
        <v>144</v>
      </c>
      <c r="U213" s="159">
        <v>0</v>
      </c>
      <c r="V213" s="159">
        <f>ROUND(E213*U213,2)</f>
        <v>0</v>
      </c>
      <c r="W213" s="159"/>
      <c r="X213" s="159" t="s">
        <v>184</v>
      </c>
      <c r="Y213" s="159" t="s">
        <v>146</v>
      </c>
      <c r="Z213" s="149"/>
      <c r="AA213" s="149"/>
      <c r="AB213" s="149"/>
      <c r="AC213" s="149"/>
      <c r="AD213" s="149"/>
      <c r="AE213" s="149"/>
      <c r="AF213" s="149"/>
      <c r="AG213" s="149" t="s">
        <v>185</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ht="22.5" outlineLevel="2" x14ac:dyDescent="0.2">
      <c r="A214" s="156"/>
      <c r="B214" s="157"/>
      <c r="C214" s="249" t="s">
        <v>410</v>
      </c>
      <c r="D214" s="250"/>
      <c r="E214" s="250"/>
      <c r="F214" s="250"/>
      <c r="G214" s="250"/>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149</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77" t="str">
        <f>C214</f>
        <v>Možný návrh lešení je uveden ve VYJÁDŘENÍ STATIKA K MOŽNOSTI PROVEDENÍ LEŠENÍ NA STŘEŠE BD MASARYKOVA 3, BRNO ze dne 16.5.2023</v>
      </c>
      <c r="BB214" s="149"/>
      <c r="BC214" s="149"/>
      <c r="BD214" s="149"/>
      <c r="BE214" s="149"/>
      <c r="BF214" s="149"/>
      <c r="BG214" s="149"/>
      <c r="BH214" s="149"/>
    </row>
    <row r="215" spans="1:60" outlineLevel="3" x14ac:dyDescent="0.2">
      <c r="A215" s="156"/>
      <c r="B215" s="157"/>
      <c r="C215" s="251" t="s">
        <v>411</v>
      </c>
      <c r="D215" s="252"/>
      <c r="E215" s="252"/>
      <c r="F215" s="252"/>
      <c r="G215" s="252"/>
      <c r="H215" s="159"/>
      <c r="I215" s="159"/>
      <c r="J215" s="159"/>
      <c r="K215" s="159"/>
      <c r="L215" s="159"/>
      <c r="M215" s="159"/>
      <c r="N215" s="158"/>
      <c r="O215" s="158"/>
      <c r="P215" s="158"/>
      <c r="Q215" s="158"/>
      <c r="R215" s="159"/>
      <c r="S215" s="159"/>
      <c r="T215" s="159"/>
      <c r="U215" s="159"/>
      <c r="V215" s="159"/>
      <c r="W215" s="159"/>
      <c r="X215" s="159"/>
      <c r="Y215" s="159"/>
      <c r="Z215" s="149"/>
      <c r="AA215" s="149"/>
      <c r="AB215" s="149"/>
      <c r="AC215" s="149"/>
      <c r="AD215" s="149"/>
      <c r="AE215" s="149"/>
      <c r="AF215" s="149"/>
      <c r="AG215" s="149" t="s">
        <v>149</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77" t="str">
        <f>C215</f>
        <v>Další variantou  provádění založení lešení je z plošiny nebo založení na konzoly, které se ukotví do obvodového zdiva.</v>
      </c>
      <c r="BB215" s="149"/>
      <c r="BC215" s="149"/>
      <c r="BD215" s="149"/>
      <c r="BE215" s="149"/>
      <c r="BF215" s="149"/>
      <c r="BG215" s="149"/>
      <c r="BH215" s="149"/>
    </row>
    <row r="216" spans="1:60" outlineLevel="3" x14ac:dyDescent="0.2">
      <c r="A216" s="156"/>
      <c r="B216" s="157"/>
      <c r="C216" s="251" t="s">
        <v>412</v>
      </c>
      <c r="D216" s="252"/>
      <c r="E216" s="252"/>
      <c r="F216" s="252"/>
      <c r="G216" s="252"/>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149</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3" x14ac:dyDescent="0.2">
      <c r="A217" s="156"/>
      <c r="B217" s="157"/>
      <c r="C217" s="251" t="s">
        <v>413</v>
      </c>
      <c r="D217" s="252"/>
      <c r="E217" s="252"/>
      <c r="F217" s="252"/>
      <c r="G217" s="252"/>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149</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77" t="str">
        <f>C217</f>
        <v>Fakturace bude možná na základě konkrétního oceněného návrhu, ktrerý musí být předložen a následně odsouhlasen TDS.</v>
      </c>
      <c r="BB217" s="149"/>
      <c r="BC217" s="149"/>
      <c r="BD217" s="149"/>
      <c r="BE217" s="149"/>
      <c r="BF217" s="149"/>
      <c r="BG217" s="149"/>
      <c r="BH217" s="149"/>
    </row>
    <row r="218" spans="1:60" ht="22.5" outlineLevel="1" x14ac:dyDescent="0.2">
      <c r="A218" s="170">
        <v>28</v>
      </c>
      <c r="B218" s="171" t="s">
        <v>414</v>
      </c>
      <c r="C218" s="186" t="s">
        <v>415</v>
      </c>
      <c r="D218" s="172" t="s">
        <v>234</v>
      </c>
      <c r="E218" s="173">
        <v>596.70000000000005</v>
      </c>
      <c r="F218" s="174"/>
      <c r="G218" s="175">
        <f>ROUND(E218*F218,2)</f>
        <v>0</v>
      </c>
      <c r="H218" s="174"/>
      <c r="I218" s="175">
        <f>ROUND(E218*H218,2)</f>
        <v>0</v>
      </c>
      <c r="J218" s="174"/>
      <c r="K218" s="175">
        <f>ROUND(E218*J218,2)</f>
        <v>0</v>
      </c>
      <c r="L218" s="175">
        <v>15</v>
      </c>
      <c r="M218" s="175">
        <f>G218*(1+L218/100)</f>
        <v>0</v>
      </c>
      <c r="N218" s="173">
        <v>1.8380000000000001E-2</v>
      </c>
      <c r="O218" s="173">
        <f>ROUND(E218*N218,2)</f>
        <v>10.97</v>
      </c>
      <c r="P218" s="173">
        <v>0</v>
      </c>
      <c r="Q218" s="173">
        <f>ROUND(E218*P218,2)</f>
        <v>0</v>
      </c>
      <c r="R218" s="175" t="s">
        <v>416</v>
      </c>
      <c r="S218" s="175" t="s">
        <v>143</v>
      </c>
      <c r="T218" s="176" t="s">
        <v>199</v>
      </c>
      <c r="U218" s="159">
        <v>0.123</v>
      </c>
      <c r="V218" s="159">
        <f>ROUND(E218*U218,2)</f>
        <v>73.39</v>
      </c>
      <c r="W218" s="159"/>
      <c r="X218" s="159" t="s">
        <v>184</v>
      </c>
      <c r="Y218" s="159" t="s">
        <v>146</v>
      </c>
      <c r="Z218" s="149"/>
      <c r="AA218" s="149"/>
      <c r="AB218" s="149"/>
      <c r="AC218" s="149"/>
      <c r="AD218" s="149"/>
      <c r="AE218" s="149"/>
      <c r="AF218" s="149"/>
      <c r="AG218" s="149" t="s">
        <v>185</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x14ac:dyDescent="0.2">
      <c r="A219" s="156"/>
      <c r="B219" s="157"/>
      <c r="C219" s="260" t="s">
        <v>417</v>
      </c>
      <c r="D219" s="261"/>
      <c r="E219" s="261"/>
      <c r="F219" s="261"/>
      <c r="G219" s="261"/>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201</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2" x14ac:dyDescent="0.2">
      <c r="A220" s="156"/>
      <c r="B220" s="157"/>
      <c r="C220" s="251" t="s">
        <v>418</v>
      </c>
      <c r="D220" s="252"/>
      <c r="E220" s="252"/>
      <c r="F220" s="252"/>
      <c r="G220" s="252"/>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149</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2" x14ac:dyDescent="0.2">
      <c r="A221" s="156"/>
      <c r="B221" s="157"/>
      <c r="C221" s="187" t="s">
        <v>419</v>
      </c>
      <c r="D221" s="160"/>
      <c r="E221" s="161">
        <v>170</v>
      </c>
      <c r="F221" s="159"/>
      <c r="G221" s="159"/>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170</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x14ac:dyDescent="0.2">
      <c r="A222" s="156"/>
      <c r="B222" s="157"/>
      <c r="C222" s="187" t="s">
        <v>420</v>
      </c>
      <c r="D222" s="160"/>
      <c r="E222" s="161">
        <v>55.25</v>
      </c>
      <c r="F222" s="159"/>
      <c r="G222" s="159"/>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170</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x14ac:dyDescent="0.2">
      <c r="A223" s="156"/>
      <c r="B223" s="157"/>
      <c r="C223" s="187" t="s">
        <v>421</v>
      </c>
      <c r="D223" s="160"/>
      <c r="E223" s="161">
        <v>186.15</v>
      </c>
      <c r="F223" s="159"/>
      <c r="G223" s="159"/>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170</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3" x14ac:dyDescent="0.2">
      <c r="A224" s="156"/>
      <c r="B224" s="157"/>
      <c r="C224" s="187" t="s">
        <v>422</v>
      </c>
      <c r="D224" s="160"/>
      <c r="E224" s="161">
        <v>106.25</v>
      </c>
      <c r="F224" s="159"/>
      <c r="G224" s="159"/>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170</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3" x14ac:dyDescent="0.2">
      <c r="A225" s="156"/>
      <c r="B225" s="157"/>
      <c r="C225" s="187" t="s">
        <v>423</v>
      </c>
      <c r="D225" s="160"/>
      <c r="E225" s="161">
        <v>25.5</v>
      </c>
      <c r="F225" s="159"/>
      <c r="G225" s="159"/>
      <c r="H225" s="159"/>
      <c r="I225" s="159"/>
      <c r="J225" s="159"/>
      <c r="K225" s="159"/>
      <c r="L225" s="159"/>
      <c r="M225" s="159"/>
      <c r="N225" s="158"/>
      <c r="O225" s="158"/>
      <c r="P225" s="158"/>
      <c r="Q225" s="158"/>
      <c r="R225" s="159"/>
      <c r="S225" s="159"/>
      <c r="T225" s="159"/>
      <c r="U225" s="159"/>
      <c r="V225" s="159"/>
      <c r="W225" s="159"/>
      <c r="X225" s="159"/>
      <c r="Y225" s="159"/>
      <c r="Z225" s="149"/>
      <c r="AA225" s="149"/>
      <c r="AB225" s="149"/>
      <c r="AC225" s="149"/>
      <c r="AD225" s="149"/>
      <c r="AE225" s="149"/>
      <c r="AF225" s="149"/>
      <c r="AG225" s="149" t="s">
        <v>170</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3" x14ac:dyDescent="0.2">
      <c r="A226" s="156"/>
      <c r="B226" s="157"/>
      <c r="C226" s="187" t="s">
        <v>318</v>
      </c>
      <c r="D226" s="160"/>
      <c r="E226" s="161">
        <v>53.55</v>
      </c>
      <c r="F226" s="159"/>
      <c r="G226" s="159"/>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170</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ht="22.5" outlineLevel="1" x14ac:dyDescent="0.2">
      <c r="A227" s="170">
        <v>29</v>
      </c>
      <c r="B227" s="171" t="s">
        <v>424</v>
      </c>
      <c r="C227" s="186" t="s">
        <v>425</v>
      </c>
      <c r="D227" s="172" t="s">
        <v>234</v>
      </c>
      <c r="E227" s="173">
        <v>1790.1</v>
      </c>
      <c r="F227" s="174"/>
      <c r="G227" s="175">
        <f>ROUND(E227*F227,2)</f>
        <v>0</v>
      </c>
      <c r="H227" s="174"/>
      <c r="I227" s="175">
        <f>ROUND(E227*H227,2)</f>
        <v>0</v>
      </c>
      <c r="J227" s="174"/>
      <c r="K227" s="175">
        <f>ROUND(E227*J227,2)</f>
        <v>0</v>
      </c>
      <c r="L227" s="175">
        <v>15</v>
      </c>
      <c r="M227" s="175">
        <f>G227*(1+L227/100)</f>
        <v>0</v>
      </c>
      <c r="N227" s="173">
        <v>8.1999999999999998E-4</v>
      </c>
      <c r="O227" s="173">
        <f>ROUND(E227*N227,2)</f>
        <v>1.47</v>
      </c>
      <c r="P227" s="173">
        <v>0</v>
      </c>
      <c r="Q227" s="173">
        <f>ROUND(E227*P227,2)</f>
        <v>0</v>
      </c>
      <c r="R227" s="175" t="s">
        <v>416</v>
      </c>
      <c r="S227" s="175" t="s">
        <v>143</v>
      </c>
      <c r="T227" s="176" t="s">
        <v>199</v>
      </c>
      <c r="U227" s="159">
        <v>6.0000000000000001E-3</v>
      </c>
      <c r="V227" s="159">
        <f>ROUND(E227*U227,2)</f>
        <v>10.74</v>
      </c>
      <c r="W227" s="159"/>
      <c r="X227" s="159" t="s">
        <v>184</v>
      </c>
      <c r="Y227" s="159" t="s">
        <v>146</v>
      </c>
      <c r="Z227" s="149"/>
      <c r="AA227" s="149"/>
      <c r="AB227" s="149"/>
      <c r="AC227" s="149"/>
      <c r="AD227" s="149"/>
      <c r="AE227" s="149"/>
      <c r="AF227" s="149"/>
      <c r="AG227" s="149" t="s">
        <v>185</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2" x14ac:dyDescent="0.2">
      <c r="A228" s="156"/>
      <c r="B228" s="157"/>
      <c r="C228" s="260" t="s">
        <v>417</v>
      </c>
      <c r="D228" s="261"/>
      <c r="E228" s="261"/>
      <c r="F228" s="261"/>
      <c r="G228" s="261"/>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201</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ht="22.5" outlineLevel="1" x14ac:dyDescent="0.2">
      <c r="A229" s="170">
        <v>30</v>
      </c>
      <c r="B229" s="171" t="s">
        <v>426</v>
      </c>
      <c r="C229" s="186" t="s">
        <v>427</v>
      </c>
      <c r="D229" s="172" t="s">
        <v>428</v>
      </c>
      <c r="E229" s="173">
        <v>300</v>
      </c>
      <c r="F229" s="174"/>
      <c r="G229" s="175">
        <f>ROUND(E229*F229,2)</f>
        <v>0</v>
      </c>
      <c r="H229" s="174"/>
      <c r="I229" s="175">
        <f>ROUND(E229*H229,2)</f>
        <v>0</v>
      </c>
      <c r="J229" s="174"/>
      <c r="K229" s="175">
        <f>ROUND(E229*J229,2)</f>
        <v>0</v>
      </c>
      <c r="L229" s="175">
        <v>15</v>
      </c>
      <c r="M229" s="175">
        <f>G229*(1+L229/100)</f>
        <v>0</v>
      </c>
      <c r="N229" s="173">
        <v>0</v>
      </c>
      <c r="O229" s="173">
        <f>ROUND(E229*N229,2)</f>
        <v>0</v>
      </c>
      <c r="P229" s="173">
        <v>0</v>
      </c>
      <c r="Q229" s="173">
        <f>ROUND(E229*P229,2)</f>
        <v>0</v>
      </c>
      <c r="R229" s="175" t="s">
        <v>416</v>
      </c>
      <c r="S229" s="175" t="s">
        <v>143</v>
      </c>
      <c r="T229" s="176" t="s">
        <v>199</v>
      </c>
      <c r="U229" s="159">
        <v>0</v>
      </c>
      <c r="V229" s="159">
        <f>ROUND(E229*U229,2)</f>
        <v>0</v>
      </c>
      <c r="W229" s="159"/>
      <c r="X229" s="159" t="s">
        <v>184</v>
      </c>
      <c r="Y229" s="159" t="s">
        <v>146</v>
      </c>
      <c r="Z229" s="149"/>
      <c r="AA229" s="149"/>
      <c r="AB229" s="149"/>
      <c r="AC229" s="149"/>
      <c r="AD229" s="149"/>
      <c r="AE229" s="149"/>
      <c r="AF229" s="149"/>
      <c r="AG229" s="149" t="s">
        <v>185</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2" x14ac:dyDescent="0.2">
      <c r="A230" s="156"/>
      <c r="B230" s="157"/>
      <c r="C230" s="260" t="s">
        <v>429</v>
      </c>
      <c r="D230" s="261"/>
      <c r="E230" s="261"/>
      <c r="F230" s="261"/>
      <c r="G230" s="261"/>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201</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ht="22.5" outlineLevel="1" x14ac:dyDescent="0.2">
      <c r="A231" s="170">
        <v>31</v>
      </c>
      <c r="B231" s="171" t="s">
        <v>430</v>
      </c>
      <c r="C231" s="186" t="s">
        <v>431</v>
      </c>
      <c r="D231" s="172" t="s">
        <v>234</v>
      </c>
      <c r="E231" s="173">
        <v>596.70000000000005</v>
      </c>
      <c r="F231" s="174"/>
      <c r="G231" s="175">
        <f>ROUND(E231*F231,2)</f>
        <v>0</v>
      </c>
      <c r="H231" s="174"/>
      <c r="I231" s="175">
        <f>ROUND(E231*H231,2)</f>
        <v>0</v>
      </c>
      <c r="J231" s="174"/>
      <c r="K231" s="175">
        <f>ROUND(E231*J231,2)</f>
        <v>0</v>
      </c>
      <c r="L231" s="175">
        <v>15</v>
      </c>
      <c r="M231" s="175">
        <f>G231*(1+L231/100)</f>
        <v>0</v>
      </c>
      <c r="N231" s="173">
        <v>0</v>
      </c>
      <c r="O231" s="173">
        <f>ROUND(E231*N231,2)</f>
        <v>0</v>
      </c>
      <c r="P231" s="173">
        <v>0</v>
      </c>
      <c r="Q231" s="173">
        <f>ROUND(E231*P231,2)</f>
        <v>0</v>
      </c>
      <c r="R231" s="175" t="s">
        <v>416</v>
      </c>
      <c r="S231" s="175" t="s">
        <v>143</v>
      </c>
      <c r="T231" s="176" t="s">
        <v>199</v>
      </c>
      <c r="U231" s="159">
        <v>0.105</v>
      </c>
      <c r="V231" s="159">
        <f>ROUND(E231*U231,2)</f>
        <v>62.65</v>
      </c>
      <c r="W231" s="159"/>
      <c r="X231" s="159" t="s">
        <v>184</v>
      </c>
      <c r="Y231" s="159" t="s">
        <v>146</v>
      </c>
      <c r="Z231" s="149"/>
      <c r="AA231" s="149"/>
      <c r="AB231" s="149"/>
      <c r="AC231" s="149"/>
      <c r="AD231" s="149"/>
      <c r="AE231" s="149"/>
      <c r="AF231" s="149"/>
      <c r="AG231" s="149" t="s">
        <v>185</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x14ac:dyDescent="0.2">
      <c r="A232" s="156"/>
      <c r="B232" s="157"/>
      <c r="C232" s="187" t="s">
        <v>419</v>
      </c>
      <c r="D232" s="160"/>
      <c r="E232" s="161">
        <v>170</v>
      </c>
      <c r="F232" s="159"/>
      <c r="G232" s="159"/>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170</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x14ac:dyDescent="0.2">
      <c r="A233" s="156"/>
      <c r="B233" s="157"/>
      <c r="C233" s="187" t="s">
        <v>420</v>
      </c>
      <c r="D233" s="160"/>
      <c r="E233" s="161">
        <v>55.25</v>
      </c>
      <c r="F233" s="159"/>
      <c r="G233" s="159"/>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170</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x14ac:dyDescent="0.2">
      <c r="A234" s="156"/>
      <c r="B234" s="157"/>
      <c r="C234" s="187" t="s">
        <v>421</v>
      </c>
      <c r="D234" s="160"/>
      <c r="E234" s="161">
        <v>186.15</v>
      </c>
      <c r="F234" s="159"/>
      <c r="G234" s="159"/>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170</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x14ac:dyDescent="0.2">
      <c r="A235" s="156"/>
      <c r="B235" s="157"/>
      <c r="C235" s="187" t="s">
        <v>423</v>
      </c>
      <c r="D235" s="160"/>
      <c r="E235" s="161">
        <v>25.5</v>
      </c>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170</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x14ac:dyDescent="0.2">
      <c r="A236" s="156"/>
      <c r="B236" s="157"/>
      <c r="C236" s="187" t="s">
        <v>318</v>
      </c>
      <c r="D236" s="160"/>
      <c r="E236" s="161">
        <v>53.55</v>
      </c>
      <c r="F236" s="159"/>
      <c r="G236" s="159"/>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170</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3" x14ac:dyDescent="0.2">
      <c r="A237" s="156"/>
      <c r="B237" s="157"/>
      <c r="C237" s="187" t="s">
        <v>422</v>
      </c>
      <c r="D237" s="160"/>
      <c r="E237" s="161">
        <v>106.25</v>
      </c>
      <c r="F237" s="159"/>
      <c r="G237" s="159"/>
      <c r="H237" s="159"/>
      <c r="I237" s="159"/>
      <c r="J237" s="159"/>
      <c r="K237" s="159"/>
      <c r="L237" s="159"/>
      <c r="M237" s="159"/>
      <c r="N237" s="158"/>
      <c r="O237" s="158"/>
      <c r="P237" s="158"/>
      <c r="Q237" s="158"/>
      <c r="R237" s="159"/>
      <c r="S237" s="159"/>
      <c r="T237" s="159"/>
      <c r="U237" s="159"/>
      <c r="V237" s="159"/>
      <c r="W237" s="159"/>
      <c r="X237" s="159"/>
      <c r="Y237" s="159"/>
      <c r="Z237" s="149"/>
      <c r="AA237" s="149"/>
      <c r="AB237" s="149"/>
      <c r="AC237" s="149"/>
      <c r="AD237" s="149"/>
      <c r="AE237" s="149"/>
      <c r="AF237" s="149"/>
      <c r="AG237" s="149" t="s">
        <v>170</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78">
        <v>32</v>
      </c>
      <c r="B238" s="179" t="s">
        <v>432</v>
      </c>
      <c r="C238" s="188" t="s">
        <v>433</v>
      </c>
      <c r="D238" s="180" t="s">
        <v>234</v>
      </c>
      <c r="E238" s="181">
        <v>35</v>
      </c>
      <c r="F238" s="182"/>
      <c r="G238" s="183">
        <f>ROUND(E238*F238,2)</f>
        <v>0</v>
      </c>
      <c r="H238" s="182"/>
      <c r="I238" s="183">
        <f>ROUND(E238*H238,2)</f>
        <v>0</v>
      </c>
      <c r="J238" s="182"/>
      <c r="K238" s="183">
        <f>ROUND(E238*J238,2)</f>
        <v>0</v>
      </c>
      <c r="L238" s="183">
        <v>15</v>
      </c>
      <c r="M238" s="183">
        <f>G238*(1+L238/100)</f>
        <v>0</v>
      </c>
      <c r="N238" s="181">
        <v>1.58E-3</v>
      </c>
      <c r="O238" s="181">
        <f>ROUND(E238*N238,2)</f>
        <v>0.06</v>
      </c>
      <c r="P238" s="181">
        <v>0</v>
      </c>
      <c r="Q238" s="181">
        <f>ROUND(E238*P238,2)</f>
        <v>0</v>
      </c>
      <c r="R238" s="183" t="s">
        <v>416</v>
      </c>
      <c r="S238" s="183" t="s">
        <v>143</v>
      </c>
      <c r="T238" s="184" t="s">
        <v>199</v>
      </c>
      <c r="U238" s="159">
        <v>0.214</v>
      </c>
      <c r="V238" s="159">
        <f>ROUND(E238*U238,2)</f>
        <v>7.49</v>
      </c>
      <c r="W238" s="159"/>
      <c r="X238" s="159" t="s">
        <v>184</v>
      </c>
      <c r="Y238" s="159" t="s">
        <v>146</v>
      </c>
      <c r="Z238" s="149"/>
      <c r="AA238" s="149"/>
      <c r="AB238" s="149"/>
      <c r="AC238" s="149"/>
      <c r="AD238" s="149"/>
      <c r="AE238" s="149"/>
      <c r="AF238" s="149"/>
      <c r="AG238" s="149" t="s">
        <v>185</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
      <c r="A239" s="170">
        <v>33</v>
      </c>
      <c r="B239" s="171" t="s">
        <v>434</v>
      </c>
      <c r="C239" s="186" t="s">
        <v>435</v>
      </c>
      <c r="D239" s="172" t="s">
        <v>234</v>
      </c>
      <c r="E239" s="173">
        <v>22.5</v>
      </c>
      <c r="F239" s="174"/>
      <c r="G239" s="175">
        <f>ROUND(E239*F239,2)</f>
        <v>0</v>
      </c>
      <c r="H239" s="174"/>
      <c r="I239" s="175">
        <f>ROUND(E239*H239,2)</f>
        <v>0</v>
      </c>
      <c r="J239" s="174"/>
      <c r="K239" s="175">
        <f>ROUND(E239*J239,2)</f>
        <v>0</v>
      </c>
      <c r="L239" s="175">
        <v>15</v>
      </c>
      <c r="M239" s="175">
        <f>G239*(1+L239/100)</f>
        <v>0</v>
      </c>
      <c r="N239" s="173">
        <v>1.6910000000000001E-2</v>
      </c>
      <c r="O239" s="173">
        <f>ROUND(E239*N239,2)</f>
        <v>0.38</v>
      </c>
      <c r="P239" s="173">
        <v>0</v>
      </c>
      <c r="Q239" s="173">
        <f>ROUND(E239*P239,2)</f>
        <v>0</v>
      </c>
      <c r="R239" s="175" t="s">
        <v>416</v>
      </c>
      <c r="S239" s="175" t="s">
        <v>143</v>
      </c>
      <c r="T239" s="176" t="s">
        <v>199</v>
      </c>
      <c r="U239" s="159">
        <v>6.7000000000000004E-2</v>
      </c>
      <c r="V239" s="159">
        <f>ROUND(E239*U239,2)</f>
        <v>1.51</v>
      </c>
      <c r="W239" s="159"/>
      <c r="X239" s="159" t="s">
        <v>184</v>
      </c>
      <c r="Y239" s="159" t="s">
        <v>146</v>
      </c>
      <c r="Z239" s="149"/>
      <c r="AA239" s="149"/>
      <c r="AB239" s="149"/>
      <c r="AC239" s="149"/>
      <c r="AD239" s="149"/>
      <c r="AE239" s="149"/>
      <c r="AF239" s="149"/>
      <c r="AG239" s="149" t="s">
        <v>185</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2" x14ac:dyDescent="0.2">
      <c r="A240" s="156"/>
      <c r="B240" s="157"/>
      <c r="C240" s="187" t="s">
        <v>436</v>
      </c>
      <c r="D240" s="160"/>
      <c r="E240" s="161">
        <v>22.5</v>
      </c>
      <c r="F240" s="159"/>
      <c r="G240" s="159"/>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170</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70">
        <v>34</v>
      </c>
      <c r="B241" s="171" t="s">
        <v>437</v>
      </c>
      <c r="C241" s="186" t="s">
        <v>438</v>
      </c>
      <c r="D241" s="172" t="s">
        <v>234</v>
      </c>
      <c r="E241" s="173">
        <v>22.5</v>
      </c>
      <c r="F241" s="174"/>
      <c r="G241" s="175">
        <f>ROUND(E241*F241,2)</f>
        <v>0</v>
      </c>
      <c r="H241" s="174"/>
      <c r="I241" s="175">
        <f>ROUND(E241*H241,2)</f>
        <v>0</v>
      </c>
      <c r="J241" s="174"/>
      <c r="K241" s="175">
        <f>ROUND(E241*J241,2)</f>
        <v>0</v>
      </c>
      <c r="L241" s="175">
        <v>15</v>
      </c>
      <c r="M241" s="175">
        <f>G241*(1+L241/100)</f>
        <v>0</v>
      </c>
      <c r="N241" s="173">
        <v>0</v>
      </c>
      <c r="O241" s="173">
        <f>ROUND(E241*N241,2)</f>
        <v>0</v>
      </c>
      <c r="P241" s="173">
        <v>0</v>
      </c>
      <c r="Q241" s="173">
        <f>ROUND(E241*P241,2)</f>
        <v>0</v>
      </c>
      <c r="R241" s="175" t="s">
        <v>416</v>
      </c>
      <c r="S241" s="175" t="s">
        <v>143</v>
      </c>
      <c r="T241" s="176" t="s">
        <v>199</v>
      </c>
      <c r="U241" s="159">
        <v>5.1999999999999998E-2</v>
      </c>
      <c r="V241" s="159">
        <f>ROUND(E241*U241,2)</f>
        <v>1.17</v>
      </c>
      <c r="W241" s="159"/>
      <c r="X241" s="159" t="s">
        <v>184</v>
      </c>
      <c r="Y241" s="159" t="s">
        <v>146</v>
      </c>
      <c r="Z241" s="149"/>
      <c r="AA241" s="149"/>
      <c r="AB241" s="149"/>
      <c r="AC241" s="149"/>
      <c r="AD241" s="149"/>
      <c r="AE241" s="149"/>
      <c r="AF241" s="149"/>
      <c r="AG241" s="149" t="s">
        <v>185</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2" x14ac:dyDescent="0.2">
      <c r="A242" s="156"/>
      <c r="B242" s="157"/>
      <c r="C242" s="187" t="s">
        <v>436</v>
      </c>
      <c r="D242" s="160"/>
      <c r="E242" s="161">
        <v>22.5</v>
      </c>
      <c r="F242" s="159"/>
      <c r="G242" s="159"/>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170</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70">
        <v>35</v>
      </c>
      <c r="B243" s="171" t="s">
        <v>439</v>
      </c>
      <c r="C243" s="186" t="s">
        <v>440</v>
      </c>
      <c r="D243" s="172" t="s">
        <v>234</v>
      </c>
      <c r="E243" s="173">
        <v>596.70000000000005</v>
      </c>
      <c r="F243" s="174"/>
      <c r="G243" s="175">
        <f>ROUND(E243*F243,2)</f>
        <v>0</v>
      </c>
      <c r="H243" s="174"/>
      <c r="I243" s="175">
        <f>ROUND(E243*H243,2)</f>
        <v>0</v>
      </c>
      <c r="J243" s="174"/>
      <c r="K243" s="175">
        <f>ROUND(E243*J243,2)</f>
        <v>0</v>
      </c>
      <c r="L243" s="175">
        <v>15</v>
      </c>
      <c r="M243" s="175">
        <f>G243*(1+L243/100)</f>
        <v>0</v>
      </c>
      <c r="N243" s="173">
        <v>0</v>
      </c>
      <c r="O243" s="173">
        <f>ROUND(E243*N243,2)</f>
        <v>0</v>
      </c>
      <c r="P243" s="173">
        <v>0</v>
      </c>
      <c r="Q243" s="173">
        <f>ROUND(E243*P243,2)</f>
        <v>0</v>
      </c>
      <c r="R243" s="175" t="s">
        <v>416</v>
      </c>
      <c r="S243" s="175" t="s">
        <v>143</v>
      </c>
      <c r="T243" s="176" t="s">
        <v>199</v>
      </c>
      <c r="U243" s="159">
        <v>3.0300000000000001E-2</v>
      </c>
      <c r="V243" s="159">
        <f>ROUND(E243*U243,2)</f>
        <v>18.079999999999998</v>
      </c>
      <c r="W243" s="159"/>
      <c r="X243" s="159" t="s">
        <v>184</v>
      </c>
      <c r="Y243" s="159" t="s">
        <v>146</v>
      </c>
      <c r="Z243" s="149"/>
      <c r="AA243" s="149"/>
      <c r="AB243" s="149"/>
      <c r="AC243" s="149"/>
      <c r="AD243" s="149"/>
      <c r="AE243" s="149"/>
      <c r="AF243" s="149"/>
      <c r="AG243" s="149" t="s">
        <v>185</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2" x14ac:dyDescent="0.2">
      <c r="A244" s="156"/>
      <c r="B244" s="157"/>
      <c r="C244" s="187" t="s">
        <v>419</v>
      </c>
      <c r="D244" s="160"/>
      <c r="E244" s="161">
        <v>170</v>
      </c>
      <c r="F244" s="159"/>
      <c r="G244" s="159"/>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170</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3" x14ac:dyDescent="0.2">
      <c r="A245" s="156"/>
      <c r="B245" s="157"/>
      <c r="C245" s="187" t="s">
        <v>420</v>
      </c>
      <c r="D245" s="160"/>
      <c r="E245" s="161">
        <v>55.25</v>
      </c>
      <c r="F245" s="159"/>
      <c r="G245" s="159"/>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170</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3" x14ac:dyDescent="0.2">
      <c r="A246" s="156"/>
      <c r="B246" s="157"/>
      <c r="C246" s="187" t="s">
        <v>421</v>
      </c>
      <c r="D246" s="160"/>
      <c r="E246" s="161">
        <v>186.15</v>
      </c>
      <c r="F246" s="159"/>
      <c r="G246" s="159"/>
      <c r="H246" s="159"/>
      <c r="I246" s="159"/>
      <c r="J246" s="159"/>
      <c r="K246" s="159"/>
      <c r="L246" s="159"/>
      <c r="M246" s="159"/>
      <c r="N246" s="158"/>
      <c r="O246" s="158"/>
      <c r="P246" s="158"/>
      <c r="Q246" s="158"/>
      <c r="R246" s="159"/>
      <c r="S246" s="159"/>
      <c r="T246" s="159"/>
      <c r="U246" s="159"/>
      <c r="V246" s="159"/>
      <c r="W246" s="159"/>
      <c r="X246" s="159"/>
      <c r="Y246" s="159"/>
      <c r="Z246" s="149"/>
      <c r="AA246" s="149"/>
      <c r="AB246" s="149"/>
      <c r="AC246" s="149"/>
      <c r="AD246" s="149"/>
      <c r="AE246" s="149"/>
      <c r="AF246" s="149"/>
      <c r="AG246" s="149" t="s">
        <v>170</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x14ac:dyDescent="0.2">
      <c r="A247" s="156"/>
      <c r="B247" s="157"/>
      <c r="C247" s="187" t="s">
        <v>423</v>
      </c>
      <c r="D247" s="160"/>
      <c r="E247" s="161">
        <v>25.5</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170</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x14ac:dyDescent="0.2">
      <c r="A248" s="156"/>
      <c r="B248" s="157"/>
      <c r="C248" s="187" t="s">
        <v>318</v>
      </c>
      <c r="D248" s="160"/>
      <c r="E248" s="161">
        <v>53.55</v>
      </c>
      <c r="F248" s="159"/>
      <c r="G248" s="159"/>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170</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3" x14ac:dyDescent="0.2">
      <c r="A249" s="156"/>
      <c r="B249" s="157"/>
      <c r="C249" s="187" t="s">
        <v>422</v>
      </c>
      <c r="D249" s="160"/>
      <c r="E249" s="161">
        <v>106.25</v>
      </c>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170</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ht="22.5" outlineLevel="1" x14ac:dyDescent="0.2">
      <c r="A250" s="178">
        <v>36</v>
      </c>
      <c r="B250" s="179" t="s">
        <v>441</v>
      </c>
      <c r="C250" s="188" t="s">
        <v>442</v>
      </c>
      <c r="D250" s="180" t="s">
        <v>234</v>
      </c>
      <c r="E250" s="181">
        <v>1790.1</v>
      </c>
      <c r="F250" s="182"/>
      <c r="G250" s="183">
        <f>ROUND(E250*F250,2)</f>
        <v>0</v>
      </c>
      <c r="H250" s="182"/>
      <c r="I250" s="183">
        <f>ROUND(E250*H250,2)</f>
        <v>0</v>
      </c>
      <c r="J250" s="182"/>
      <c r="K250" s="183">
        <f>ROUND(E250*J250,2)</f>
        <v>0</v>
      </c>
      <c r="L250" s="183">
        <v>15</v>
      </c>
      <c r="M250" s="183">
        <f>G250*(1+L250/100)</f>
        <v>0</v>
      </c>
      <c r="N250" s="181">
        <v>5.0000000000000002E-5</v>
      </c>
      <c r="O250" s="181">
        <f>ROUND(E250*N250,2)</f>
        <v>0.09</v>
      </c>
      <c r="P250" s="181">
        <v>0</v>
      </c>
      <c r="Q250" s="181">
        <f>ROUND(E250*P250,2)</f>
        <v>0</v>
      </c>
      <c r="R250" s="183" t="s">
        <v>416</v>
      </c>
      <c r="S250" s="183" t="s">
        <v>143</v>
      </c>
      <c r="T250" s="184" t="s">
        <v>199</v>
      </c>
      <c r="U250" s="159">
        <v>0</v>
      </c>
      <c r="V250" s="159">
        <f>ROUND(E250*U250,2)</f>
        <v>0</v>
      </c>
      <c r="W250" s="159"/>
      <c r="X250" s="159" t="s">
        <v>184</v>
      </c>
      <c r="Y250" s="159" t="s">
        <v>146</v>
      </c>
      <c r="Z250" s="149"/>
      <c r="AA250" s="149"/>
      <c r="AB250" s="149"/>
      <c r="AC250" s="149"/>
      <c r="AD250" s="149"/>
      <c r="AE250" s="149"/>
      <c r="AF250" s="149"/>
      <c r="AG250" s="149" t="s">
        <v>185</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70">
        <v>37</v>
      </c>
      <c r="B251" s="171" t="s">
        <v>443</v>
      </c>
      <c r="C251" s="186" t="s">
        <v>444</v>
      </c>
      <c r="D251" s="172" t="s">
        <v>234</v>
      </c>
      <c r="E251" s="173">
        <v>596.70000000000005</v>
      </c>
      <c r="F251" s="174"/>
      <c r="G251" s="175">
        <f>ROUND(E251*F251,2)</f>
        <v>0</v>
      </c>
      <c r="H251" s="174"/>
      <c r="I251" s="175">
        <f>ROUND(E251*H251,2)</f>
        <v>0</v>
      </c>
      <c r="J251" s="174"/>
      <c r="K251" s="175">
        <f>ROUND(E251*J251,2)</f>
        <v>0</v>
      </c>
      <c r="L251" s="175">
        <v>15</v>
      </c>
      <c r="M251" s="175">
        <f>G251*(1+L251/100)</f>
        <v>0</v>
      </c>
      <c r="N251" s="173">
        <v>0</v>
      </c>
      <c r="O251" s="173">
        <f>ROUND(E251*N251,2)</f>
        <v>0</v>
      </c>
      <c r="P251" s="173">
        <v>0</v>
      </c>
      <c r="Q251" s="173">
        <f>ROUND(E251*P251,2)</f>
        <v>0</v>
      </c>
      <c r="R251" s="175" t="s">
        <v>416</v>
      </c>
      <c r="S251" s="175" t="s">
        <v>143</v>
      </c>
      <c r="T251" s="176" t="s">
        <v>199</v>
      </c>
      <c r="U251" s="159">
        <v>1.7999999999999999E-2</v>
      </c>
      <c r="V251" s="159">
        <f>ROUND(E251*U251,2)</f>
        <v>10.74</v>
      </c>
      <c r="W251" s="159"/>
      <c r="X251" s="159" t="s">
        <v>184</v>
      </c>
      <c r="Y251" s="159" t="s">
        <v>146</v>
      </c>
      <c r="Z251" s="149"/>
      <c r="AA251" s="149"/>
      <c r="AB251" s="149"/>
      <c r="AC251" s="149"/>
      <c r="AD251" s="149"/>
      <c r="AE251" s="149"/>
      <c r="AF251" s="149"/>
      <c r="AG251" s="149" t="s">
        <v>185</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2" x14ac:dyDescent="0.2">
      <c r="A252" s="156"/>
      <c r="B252" s="157"/>
      <c r="C252" s="187" t="s">
        <v>419</v>
      </c>
      <c r="D252" s="160"/>
      <c r="E252" s="161">
        <v>170</v>
      </c>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170</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x14ac:dyDescent="0.2">
      <c r="A253" s="156"/>
      <c r="B253" s="157"/>
      <c r="C253" s="187" t="s">
        <v>420</v>
      </c>
      <c r="D253" s="160"/>
      <c r="E253" s="161">
        <v>55.25</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170</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x14ac:dyDescent="0.2">
      <c r="A254" s="156"/>
      <c r="B254" s="157"/>
      <c r="C254" s="187" t="s">
        <v>421</v>
      </c>
      <c r="D254" s="160"/>
      <c r="E254" s="161">
        <v>186.15</v>
      </c>
      <c r="F254" s="159"/>
      <c r="G254" s="159"/>
      <c r="H254" s="159"/>
      <c r="I254" s="159"/>
      <c r="J254" s="159"/>
      <c r="K254" s="159"/>
      <c r="L254" s="159"/>
      <c r="M254" s="159"/>
      <c r="N254" s="158"/>
      <c r="O254" s="158"/>
      <c r="P254" s="158"/>
      <c r="Q254" s="158"/>
      <c r="R254" s="159"/>
      <c r="S254" s="159"/>
      <c r="T254" s="159"/>
      <c r="U254" s="159"/>
      <c r="V254" s="159"/>
      <c r="W254" s="159"/>
      <c r="X254" s="159"/>
      <c r="Y254" s="159"/>
      <c r="Z254" s="149"/>
      <c r="AA254" s="149"/>
      <c r="AB254" s="149"/>
      <c r="AC254" s="149"/>
      <c r="AD254" s="149"/>
      <c r="AE254" s="149"/>
      <c r="AF254" s="149"/>
      <c r="AG254" s="149" t="s">
        <v>170</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3" x14ac:dyDescent="0.2">
      <c r="A255" s="156"/>
      <c r="B255" s="157"/>
      <c r="C255" s="187" t="s">
        <v>423</v>
      </c>
      <c r="D255" s="160"/>
      <c r="E255" s="161">
        <v>25.5</v>
      </c>
      <c r="F255" s="159"/>
      <c r="G255" s="159"/>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170</v>
      </c>
      <c r="AH255" s="149">
        <v>0</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3" x14ac:dyDescent="0.2">
      <c r="A256" s="156"/>
      <c r="B256" s="157"/>
      <c r="C256" s="187" t="s">
        <v>318</v>
      </c>
      <c r="D256" s="160"/>
      <c r="E256" s="161">
        <v>53.55</v>
      </c>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170</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x14ac:dyDescent="0.2">
      <c r="A257" s="156"/>
      <c r="B257" s="157"/>
      <c r="C257" s="187" t="s">
        <v>422</v>
      </c>
      <c r="D257" s="160"/>
      <c r="E257" s="161">
        <v>106.25</v>
      </c>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170</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70">
        <v>38</v>
      </c>
      <c r="B258" s="171" t="s">
        <v>445</v>
      </c>
      <c r="C258" s="186" t="s">
        <v>446</v>
      </c>
      <c r="D258" s="172" t="s">
        <v>337</v>
      </c>
      <c r="E258" s="173">
        <v>203.5</v>
      </c>
      <c r="F258" s="174"/>
      <c r="G258" s="175">
        <f>ROUND(E258*F258,2)</f>
        <v>0</v>
      </c>
      <c r="H258" s="174"/>
      <c r="I258" s="175">
        <f>ROUND(E258*H258,2)</f>
        <v>0</v>
      </c>
      <c r="J258" s="174"/>
      <c r="K258" s="175">
        <f>ROUND(E258*J258,2)</f>
        <v>0</v>
      </c>
      <c r="L258" s="175">
        <v>15</v>
      </c>
      <c r="M258" s="175">
        <f>G258*(1+L258/100)</f>
        <v>0</v>
      </c>
      <c r="N258" s="173">
        <v>8.0999999999999996E-4</v>
      </c>
      <c r="O258" s="173">
        <f>ROUND(E258*N258,2)</f>
        <v>0.16</v>
      </c>
      <c r="P258" s="173">
        <v>0</v>
      </c>
      <c r="Q258" s="173">
        <f>ROUND(E258*P258,2)</f>
        <v>0</v>
      </c>
      <c r="R258" s="175" t="s">
        <v>416</v>
      </c>
      <c r="S258" s="175" t="s">
        <v>143</v>
      </c>
      <c r="T258" s="176" t="s">
        <v>199</v>
      </c>
      <c r="U258" s="159">
        <v>2.1999999999999999E-2</v>
      </c>
      <c r="V258" s="159">
        <f>ROUND(E258*U258,2)</f>
        <v>4.4800000000000004</v>
      </c>
      <c r="W258" s="159"/>
      <c r="X258" s="159" t="s">
        <v>184</v>
      </c>
      <c r="Y258" s="159" t="s">
        <v>146</v>
      </c>
      <c r="Z258" s="149"/>
      <c r="AA258" s="149"/>
      <c r="AB258" s="149"/>
      <c r="AC258" s="149"/>
      <c r="AD258" s="149"/>
      <c r="AE258" s="149"/>
      <c r="AF258" s="149"/>
      <c r="AG258" s="149" t="s">
        <v>185</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2" x14ac:dyDescent="0.2">
      <c r="A259" s="156"/>
      <c r="B259" s="157"/>
      <c r="C259" s="260" t="s">
        <v>447</v>
      </c>
      <c r="D259" s="261"/>
      <c r="E259" s="261"/>
      <c r="F259" s="261"/>
      <c r="G259" s="261"/>
      <c r="H259" s="159"/>
      <c r="I259" s="159"/>
      <c r="J259" s="159"/>
      <c r="K259" s="159"/>
      <c r="L259" s="159"/>
      <c r="M259" s="159"/>
      <c r="N259" s="158"/>
      <c r="O259" s="158"/>
      <c r="P259" s="158"/>
      <c r="Q259" s="158"/>
      <c r="R259" s="159"/>
      <c r="S259" s="159"/>
      <c r="T259" s="159"/>
      <c r="U259" s="159"/>
      <c r="V259" s="159"/>
      <c r="W259" s="159"/>
      <c r="X259" s="159"/>
      <c r="Y259" s="159"/>
      <c r="Z259" s="149"/>
      <c r="AA259" s="149"/>
      <c r="AB259" s="149"/>
      <c r="AC259" s="149"/>
      <c r="AD259" s="149"/>
      <c r="AE259" s="149"/>
      <c r="AF259" s="149"/>
      <c r="AG259" s="149" t="s">
        <v>201</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2" x14ac:dyDescent="0.2">
      <c r="A260" s="156"/>
      <c r="B260" s="157"/>
      <c r="C260" s="187" t="s">
        <v>448</v>
      </c>
      <c r="D260" s="160"/>
      <c r="E260" s="161">
        <v>100</v>
      </c>
      <c r="F260" s="159"/>
      <c r="G260" s="159"/>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170</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x14ac:dyDescent="0.2">
      <c r="A261" s="156"/>
      <c r="B261" s="157"/>
      <c r="C261" s="187" t="s">
        <v>449</v>
      </c>
      <c r="D261" s="160"/>
      <c r="E261" s="161">
        <v>90</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170</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x14ac:dyDescent="0.2">
      <c r="A262" s="156"/>
      <c r="B262" s="157"/>
      <c r="C262" s="187" t="s">
        <v>450</v>
      </c>
      <c r="D262" s="160"/>
      <c r="E262" s="161">
        <v>9</v>
      </c>
      <c r="F262" s="159"/>
      <c r="G262" s="159"/>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170</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x14ac:dyDescent="0.2">
      <c r="A263" s="156"/>
      <c r="B263" s="157"/>
      <c r="C263" s="187" t="s">
        <v>451</v>
      </c>
      <c r="D263" s="160"/>
      <c r="E263" s="161">
        <v>4.5</v>
      </c>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170</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70">
        <v>39</v>
      </c>
      <c r="B264" s="171" t="s">
        <v>452</v>
      </c>
      <c r="C264" s="186" t="s">
        <v>453</v>
      </c>
      <c r="D264" s="172" t="s">
        <v>337</v>
      </c>
      <c r="E264" s="173">
        <v>203.5</v>
      </c>
      <c r="F264" s="174"/>
      <c r="G264" s="175">
        <f>ROUND(E264*F264,2)</f>
        <v>0</v>
      </c>
      <c r="H264" s="174"/>
      <c r="I264" s="175">
        <f>ROUND(E264*H264,2)</f>
        <v>0</v>
      </c>
      <c r="J264" s="174"/>
      <c r="K264" s="175">
        <f>ROUND(E264*J264,2)</f>
        <v>0</v>
      </c>
      <c r="L264" s="175">
        <v>15</v>
      </c>
      <c r="M264" s="175">
        <f>G264*(1+L264/100)</f>
        <v>0</v>
      </c>
      <c r="N264" s="173">
        <v>0</v>
      </c>
      <c r="O264" s="173">
        <f>ROUND(E264*N264,2)</f>
        <v>0</v>
      </c>
      <c r="P264" s="173">
        <v>0</v>
      </c>
      <c r="Q264" s="173">
        <f>ROUND(E264*P264,2)</f>
        <v>0</v>
      </c>
      <c r="R264" s="175" t="s">
        <v>416</v>
      </c>
      <c r="S264" s="175" t="s">
        <v>143</v>
      </c>
      <c r="T264" s="176" t="s">
        <v>199</v>
      </c>
      <c r="U264" s="159">
        <v>1.4999999999999999E-2</v>
      </c>
      <c r="V264" s="159">
        <f>ROUND(E264*U264,2)</f>
        <v>3.05</v>
      </c>
      <c r="W264" s="159"/>
      <c r="X264" s="159" t="s">
        <v>184</v>
      </c>
      <c r="Y264" s="159" t="s">
        <v>146</v>
      </c>
      <c r="Z264" s="149"/>
      <c r="AA264" s="149"/>
      <c r="AB264" s="149"/>
      <c r="AC264" s="149"/>
      <c r="AD264" s="149"/>
      <c r="AE264" s="149"/>
      <c r="AF264" s="149"/>
      <c r="AG264" s="149" t="s">
        <v>185</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2" x14ac:dyDescent="0.2">
      <c r="A265" s="156"/>
      <c r="B265" s="157"/>
      <c r="C265" s="187" t="s">
        <v>448</v>
      </c>
      <c r="D265" s="160"/>
      <c r="E265" s="161">
        <v>100</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170</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x14ac:dyDescent="0.2">
      <c r="A266" s="156"/>
      <c r="B266" s="157"/>
      <c r="C266" s="187" t="s">
        <v>449</v>
      </c>
      <c r="D266" s="160"/>
      <c r="E266" s="161">
        <v>90</v>
      </c>
      <c r="F266" s="159"/>
      <c r="G266" s="159"/>
      <c r="H266" s="159"/>
      <c r="I266" s="159"/>
      <c r="J266" s="159"/>
      <c r="K266" s="159"/>
      <c r="L266" s="159"/>
      <c r="M266" s="159"/>
      <c r="N266" s="158"/>
      <c r="O266" s="158"/>
      <c r="P266" s="158"/>
      <c r="Q266" s="158"/>
      <c r="R266" s="159"/>
      <c r="S266" s="159"/>
      <c r="T266" s="159"/>
      <c r="U266" s="159"/>
      <c r="V266" s="159"/>
      <c r="W266" s="159"/>
      <c r="X266" s="159"/>
      <c r="Y266" s="159"/>
      <c r="Z266" s="149"/>
      <c r="AA266" s="149"/>
      <c r="AB266" s="149"/>
      <c r="AC266" s="149"/>
      <c r="AD266" s="149"/>
      <c r="AE266" s="149"/>
      <c r="AF266" s="149"/>
      <c r="AG266" s="149" t="s">
        <v>170</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3" x14ac:dyDescent="0.2">
      <c r="A267" s="156"/>
      <c r="B267" s="157"/>
      <c r="C267" s="187" t="s">
        <v>450</v>
      </c>
      <c r="D267" s="160"/>
      <c r="E267" s="161">
        <v>9</v>
      </c>
      <c r="F267" s="159"/>
      <c r="G267" s="159"/>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170</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3" x14ac:dyDescent="0.2">
      <c r="A268" s="156"/>
      <c r="B268" s="157"/>
      <c r="C268" s="187" t="s">
        <v>451</v>
      </c>
      <c r="D268" s="160"/>
      <c r="E268" s="161">
        <v>4.5</v>
      </c>
      <c r="F268" s="159"/>
      <c r="G268" s="159"/>
      <c r="H268" s="159"/>
      <c r="I268" s="159"/>
      <c r="J268" s="159"/>
      <c r="K268" s="159"/>
      <c r="L268" s="159"/>
      <c r="M268" s="159"/>
      <c r="N268" s="158"/>
      <c r="O268" s="158"/>
      <c r="P268" s="158"/>
      <c r="Q268" s="158"/>
      <c r="R268" s="159"/>
      <c r="S268" s="159"/>
      <c r="T268" s="159"/>
      <c r="U268" s="159"/>
      <c r="V268" s="159"/>
      <c r="W268" s="159"/>
      <c r="X268" s="159"/>
      <c r="Y268" s="159"/>
      <c r="Z268" s="149"/>
      <c r="AA268" s="149"/>
      <c r="AB268" s="149"/>
      <c r="AC268" s="149"/>
      <c r="AD268" s="149"/>
      <c r="AE268" s="149"/>
      <c r="AF268" s="149"/>
      <c r="AG268" s="149" t="s">
        <v>170</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78">
        <v>40</v>
      </c>
      <c r="B269" s="179" t="s">
        <v>454</v>
      </c>
      <c r="C269" s="188" t="s">
        <v>455</v>
      </c>
      <c r="D269" s="180" t="s">
        <v>182</v>
      </c>
      <c r="E269" s="181">
        <v>1</v>
      </c>
      <c r="F269" s="182"/>
      <c r="G269" s="183">
        <f>ROUND(E269*F269,2)</f>
        <v>0</v>
      </c>
      <c r="H269" s="182"/>
      <c r="I269" s="183">
        <f>ROUND(E269*H269,2)</f>
        <v>0</v>
      </c>
      <c r="J269" s="182"/>
      <c r="K269" s="183">
        <f>ROUND(E269*J269,2)</f>
        <v>0</v>
      </c>
      <c r="L269" s="183">
        <v>15</v>
      </c>
      <c r="M269" s="183">
        <f>G269*(1+L269/100)</f>
        <v>0</v>
      </c>
      <c r="N269" s="181">
        <v>0</v>
      </c>
      <c r="O269" s="181">
        <f>ROUND(E269*N269,2)</f>
        <v>0</v>
      </c>
      <c r="P269" s="181">
        <v>0</v>
      </c>
      <c r="Q269" s="181">
        <f>ROUND(E269*P269,2)</f>
        <v>0</v>
      </c>
      <c r="R269" s="183"/>
      <c r="S269" s="183" t="s">
        <v>183</v>
      </c>
      <c r="T269" s="184" t="s">
        <v>144</v>
      </c>
      <c r="U269" s="159">
        <v>0</v>
      </c>
      <c r="V269" s="159">
        <f>ROUND(E269*U269,2)</f>
        <v>0</v>
      </c>
      <c r="W269" s="159"/>
      <c r="X269" s="159" t="s">
        <v>184</v>
      </c>
      <c r="Y269" s="159" t="s">
        <v>146</v>
      </c>
      <c r="Z269" s="149"/>
      <c r="AA269" s="149"/>
      <c r="AB269" s="149"/>
      <c r="AC269" s="149"/>
      <c r="AD269" s="149"/>
      <c r="AE269" s="149"/>
      <c r="AF269" s="149"/>
      <c r="AG269" s="149" t="s">
        <v>185</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x14ac:dyDescent="0.2">
      <c r="A270" s="163" t="s">
        <v>138</v>
      </c>
      <c r="B270" s="164" t="s">
        <v>81</v>
      </c>
      <c r="C270" s="185" t="s">
        <v>82</v>
      </c>
      <c r="D270" s="165"/>
      <c r="E270" s="166"/>
      <c r="F270" s="167"/>
      <c r="G270" s="167">
        <f>SUMIF(AG271:AG284,"&lt;&gt;NOR",G271:G284)</f>
        <v>0</v>
      </c>
      <c r="H270" s="167"/>
      <c r="I270" s="167">
        <f>SUM(I271:I284)</f>
        <v>0</v>
      </c>
      <c r="J270" s="167"/>
      <c r="K270" s="167">
        <f>SUM(K271:K284)</f>
        <v>0</v>
      </c>
      <c r="L270" s="167"/>
      <c r="M270" s="167">
        <f>SUM(M271:M284)</f>
        <v>0</v>
      </c>
      <c r="N270" s="166"/>
      <c r="O270" s="166">
        <f>SUM(O271:O284)</f>
        <v>0</v>
      </c>
      <c r="P270" s="166"/>
      <c r="Q270" s="166">
        <f>SUM(Q271:Q284)</f>
        <v>0</v>
      </c>
      <c r="R270" s="167"/>
      <c r="S270" s="167"/>
      <c r="T270" s="168"/>
      <c r="U270" s="162"/>
      <c r="V270" s="162">
        <f>SUM(V271:V284)</f>
        <v>68.44</v>
      </c>
      <c r="W270" s="162"/>
      <c r="X270" s="162"/>
      <c r="Y270" s="162"/>
      <c r="AG270" t="s">
        <v>139</v>
      </c>
    </row>
    <row r="271" spans="1:60" outlineLevel="1" x14ac:dyDescent="0.2">
      <c r="A271" s="170">
        <v>41</v>
      </c>
      <c r="B271" s="171" t="s">
        <v>456</v>
      </c>
      <c r="C271" s="186" t="s">
        <v>457</v>
      </c>
      <c r="D271" s="172" t="s">
        <v>234</v>
      </c>
      <c r="E271" s="173">
        <v>186.53749999999999</v>
      </c>
      <c r="F271" s="174"/>
      <c r="G271" s="175">
        <f>ROUND(E271*F271,2)</f>
        <v>0</v>
      </c>
      <c r="H271" s="174"/>
      <c r="I271" s="175">
        <f>ROUND(E271*H271,2)</f>
        <v>0</v>
      </c>
      <c r="J271" s="174"/>
      <c r="K271" s="175">
        <f>ROUND(E271*J271,2)</f>
        <v>0</v>
      </c>
      <c r="L271" s="175">
        <v>15</v>
      </c>
      <c r="M271" s="175">
        <f>G271*(1+L271/100)</f>
        <v>0</v>
      </c>
      <c r="N271" s="173">
        <v>1.0000000000000001E-5</v>
      </c>
      <c r="O271" s="173">
        <f>ROUND(E271*N271,2)</f>
        <v>0</v>
      </c>
      <c r="P271" s="173">
        <v>0</v>
      </c>
      <c r="Q271" s="173">
        <f>ROUND(E271*P271,2)</f>
        <v>0</v>
      </c>
      <c r="R271" s="175" t="s">
        <v>224</v>
      </c>
      <c r="S271" s="175" t="s">
        <v>143</v>
      </c>
      <c r="T271" s="176" t="s">
        <v>199</v>
      </c>
      <c r="U271" s="159">
        <v>0.13</v>
      </c>
      <c r="V271" s="159">
        <f>ROUND(E271*U271,2)</f>
        <v>24.25</v>
      </c>
      <c r="W271" s="159"/>
      <c r="X271" s="159" t="s">
        <v>184</v>
      </c>
      <c r="Y271" s="159" t="s">
        <v>146</v>
      </c>
      <c r="Z271" s="149"/>
      <c r="AA271" s="149"/>
      <c r="AB271" s="149"/>
      <c r="AC271" s="149"/>
      <c r="AD271" s="149"/>
      <c r="AE271" s="149"/>
      <c r="AF271" s="149"/>
      <c r="AG271" s="149" t="s">
        <v>185</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2" x14ac:dyDescent="0.2">
      <c r="A272" s="156"/>
      <c r="B272" s="157"/>
      <c r="C272" s="249" t="s">
        <v>458</v>
      </c>
      <c r="D272" s="250"/>
      <c r="E272" s="250"/>
      <c r="F272" s="250"/>
      <c r="G272" s="250"/>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149</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x14ac:dyDescent="0.2">
      <c r="A273" s="156"/>
      <c r="B273" s="157"/>
      <c r="C273" s="251" t="s">
        <v>459</v>
      </c>
      <c r="D273" s="252"/>
      <c r="E273" s="252"/>
      <c r="F273" s="252"/>
      <c r="G273" s="252"/>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149</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2" x14ac:dyDescent="0.2">
      <c r="A274" s="156"/>
      <c r="B274" s="157"/>
      <c r="C274" s="187" t="s">
        <v>460</v>
      </c>
      <c r="D274" s="160"/>
      <c r="E274" s="161">
        <v>5.3849999999999998</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170</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x14ac:dyDescent="0.2">
      <c r="A275" s="156"/>
      <c r="B275" s="157"/>
      <c r="C275" s="187" t="s">
        <v>461</v>
      </c>
      <c r="D275" s="160"/>
      <c r="E275" s="161">
        <v>18.59375</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170</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3" x14ac:dyDescent="0.2">
      <c r="A276" s="156"/>
      <c r="B276" s="157"/>
      <c r="C276" s="187" t="s">
        <v>462</v>
      </c>
      <c r="D276" s="160"/>
      <c r="E276" s="161">
        <v>19.830249999999999</v>
      </c>
      <c r="F276" s="159"/>
      <c r="G276" s="159"/>
      <c r="H276" s="159"/>
      <c r="I276" s="159"/>
      <c r="J276" s="159"/>
      <c r="K276" s="159"/>
      <c r="L276" s="159"/>
      <c r="M276" s="159"/>
      <c r="N276" s="158"/>
      <c r="O276" s="158"/>
      <c r="P276" s="158"/>
      <c r="Q276" s="158"/>
      <c r="R276" s="159"/>
      <c r="S276" s="159"/>
      <c r="T276" s="159"/>
      <c r="U276" s="159"/>
      <c r="V276" s="159"/>
      <c r="W276" s="159"/>
      <c r="X276" s="159"/>
      <c r="Y276" s="159"/>
      <c r="Z276" s="149"/>
      <c r="AA276" s="149"/>
      <c r="AB276" s="149"/>
      <c r="AC276" s="149"/>
      <c r="AD276" s="149"/>
      <c r="AE276" s="149"/>
      <c r="AF276" s="149"/>
      <c r="AG276" s="149" t="s">
        <v>170</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x14ac:dyDescent="0.2">
      <c r="A277" s="156"/>
      <c r="B277" s="157"/>
      <c r="C277" s="187" t="s">
        <v>463</v>
      </c>
      <c r="D277" s="160"/>
      <c r="E277" s="161">
        <v>19.830249999999999</v>
      </c>
      <c r="F277" s="159"/>
      <c r="G277" s="159"/>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170</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x14ac:dyDescent="0.2">
      <c r="A278" s="156"/>
      <c r="B278" s="157"/>
      <c r="C278" s="187" t="s">
        <v>464</v>
      </c>
      <c r="D278" s="160"/>
      <c r="E278" s="161">
        <v>19.830249999999999</v>
      </c>
      <c r="F278" s="159"/>
      <c r="G278" s="159"/>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170</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x14ac:dyDescent="0.2">
      <c r="A279" s="156"/>
      <c r="B279" s="157"/>
      <c r="C279" s="187" t="s">
        <v>465</v>
      </c>
      <c r="D279" s="160"/>
      <c r="E279" s="161">
        <v>19.830249999999999</v>
      </c>
      <c r="F279" s="159"/>
      <c r="G279" s="159"/>
      <c r="H279" s="159"/>
      <c r="I279" s="159"/>
      <c r="J279" s="159"/>
      <c r="K279" s="159"/>
      <c r="L279" s="159"/>
      <c r="M279" s="159"/>
      <c r="N279" s="158"/>
      <c r="O279" s="158"/>
      <c r="P279" s="158"/>
      <c r="Q279" s="158"/>
      <c r="R279" s="159"/>
      <c r="S279" s="159"/>
      <c r="T279" s="159"/>
      <c r="U279" s="159"/>
      <c r="V279" s="159"/>
      <c r="W279" s="159"/>
      <c r="X279" s="159"/>
      <c r="Y279" s="159"/>
      <c r="Z279" s="149"/>
      <c r="AA279" s="149"/>
      <c r="AB279" s="149"/>
      <c r="AC279" s="149"/>
      <c r="AD279" s="149"/>
      <c r="AE279" s="149"/>
      <c r="AF279" s="149"/>
      <c r="AG279" s="149" t="s">
        <v>170</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3" x14ac:dyDescent="0.2">
      <c r="A280" s="156"/>
      <c r="B280" s="157"/>
      <c r="C280" s="187" t="s">
        <v>466</v>
      </c>
      <c r="D280" s="160"/>
      <c r="E280" s="161">
        <v>17.107749999999999</v>
      </c>
      <c r="F280" s="159"/>
      <c r="G280" s="159"/>
      <c r="H280" s="159"/>
      <c r="I280" s="159"/>
      <c r="J280" s="159"/>
      <c r="K280" s="159"/>
      <c r="L280" s="159"/>
      <c r="M280" s="159"/>
      <c r="N280" s="158"/>
      <c r="O280" s="158"/>
      <c r="P280" s="158"/>
      <c r="Q280" s="158"/>
      <c r="R280" s="159"/>
      <c r="S280" s="159"/>
      <c r="T280" s="159"/>
      <c r="U280" s="159"/>
      <c r="V280" s="159"/>
      <c r="W280" s="159"/>
      <c r="X280" s="159"/>
      <c r="Y280" s="159"/>
      <c r="Z280" s="149"/>
      <c r="AA280" s="149"/>
      <c r="AB280" s="149"/>
      <c r="AC280" s="149"/>
      <c r="AD280" s="149"/>
      <c r="AE280" s="149"/>
      <c r="AF280" s="149"/>
      <c r="AG280" s="149" t="s">
        <v>170</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x14ac:dyDescent="0.2">
      <c r="A281" s="156"/>
      <c r="B281" s="157"/>
      <c r="C281" s="187" t="s">
        <v>467</v>
      </c>
      <c r="D281" s="160"/>
      <c r="E281" s="161"/>
      <c r="F281" s="159"/>
      <c r="G281" s="159"/>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170</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3" x14ac:dyDescent="0.2">
      <c r="A282" s="156"/>
      <c r="B282" s="157"/>
      <c r="C282" s="187" t="s">
        <v>468</v>
      </c>
      <c r="D282" s="160"/>
      <c r="E282" s="161">
        <v>66.13</v>
      </c>
      <c r="F282" s="159"/>
      <c r="G282" s="159"/>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170</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70">
        <v>42</v>
      </c>
      <c r="B283" s="171" t="s">
        <v>469</v>
      </c>
      <c r="C283" s="186" t="s">
        <v>470</v>
      </c>
      <c r="D283" s="172" t="s">
        <v>234</v>
      </c>
      <c r="E283" s="173">
        <v>2946</v>
      </c>
      <c r="F283" s="174"/>
      <c r="G283" s="175">
        <f>ROUND(E283*F283,2)</f>
        <v>0</v>
      </c>
      <c r="H283" s="174"/>
      <c r="I283" s="175">
        <f>ROUND(E283*H283,2)</f>
        <v>0</v>
      </c>
      <c r="J283" s="174"/>
      <c r="K283" s="175">
        <f>ROUND(E283*J283,2)</f>
        <v>0</v>
      </c>
      <c r="L283" s="175">
        <v>15</v>
      </c>
      <c r="M283" s="175">
        <f>G283*(1+L283/100)</f>
        <v>0</v>
      </c>
      <c r="N283" s="173">
        <v>0</v>
      </c>
      <c r="O283" s="173">
        <f>ROUND(E283*N283,2)</f>
        <v>0</v>
      </c>
      <c r="P283" s="173">
        <v>0</v>
      </c>
      <c r="Q283" s="173">
        <f>ROUND(E283*P283,2)</f>
        <v>0</v>
      </c>
      <c r="R283" s="175" t="s">
        <v>224</v>
      </c>
      <c r="S283" s="175" t="s">
        <v>143</v>
      </c>
      <c r="T283" s="176" t="s">
        <v>199</v>
      </c>
      <c r="U283" s="159">
        <v>1.4999999999999999E-2</v>
      </c>
      <c r="V283" s="159">
        <f>ROUND(E283*U283,2)</f>
        <v>44.19</v>
      </c>
      <c r="W283" s="159"/>
      <c r="X283" s="159" t="s">
        <v>184</v>
      </c>
      <c r="Y283" s="159" t="s">
        <v>146</v>
      </c>
      <c r="Z283" s="149"/>
      <c r="AA283" s="149"/>
      <c r="AB283" s="149"/>
      <c r="AC283" s="149"/>
      <c r="AD283" s="149"/>
      <c r="AE283" s="149"/>
      <c r="AF283" s="149"/>
      <c r="AG283" s="149" t="s">
        <v>185</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22.5" outlineLevel="2" x14ac:dyDescent="0.2">
      <c r="A284" s="156"/>
      <c r="B284" s="157"/>
      <c r="C284" s="187" t="s">
        <v>471</v>
      </c>
      <c r="D284" s="160"/>
      <c r="E284" s="161">
        <v>2946</v>
      </c>
      <c r="F284" s="159"/>
      <c r="G284" s="159"/>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170</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x14ac:dyDescent="0.2">
      <c r="A285" s="163" t="s">
        <v>138</v>
      </c>
      <c r="B285" s="164" t="s">
        <v>83</v>
      </c>
      <c r="C285" s="185" t="s">
        <v>84</v>
      </c>
      <c r="D285" s="165"/>
      <c r="E285" s="166"/>
      <c r="F285" s="167"/>
      <c r="G285" s="167">
        <f>SUMIF(AG286:AG325,"&lt;&gt;NOR",G286:G325)</f>
        <v>0</v>
      </c>
      <c r="H285" s="167"/>
      <c r="I285" s="167">
        <f>SUM(I286:I325)</f>
        <v>0</v>
      </c>
      <c r="J285" s="167"/>
      <c r="K285" s="167">
        <f>SUM(K286:K325)</f>
        <v>0</v>
      </c>
      <c r="L285" s="167"/>
      <c r="M285" s="167">
        <f>SUM(M286:M325)</f>
        <v>0</v>
      </c>
      <c r="N285" s="166"/>
      <c r="O285" s="166">
        <f>SUM(O286:O325)</f>
        <v>0</v>
      </c>
      <c r="P285" s="166"/>
      <c r="Q285" s="166">
        <f>SUM(Q286:Q325)</f>
        <v>11.209999999999999</v>
      </c>
      <c r="R285" s="167"/>
      <c r="S285" s="167"/>
      <c r="T285" s="168"/>
      <c r="U285" s="162"/>
      <c r="V285" s="162">
        <f>SUM(V286:V325)</f>
        <v>42.089999999999996</v>
      </c>
      <c r="W285" s="162"/>
      <c r="X285" s="162"/>
      <c r="Y285" s="162"/>
      <c r="AG285" t="s">
        <v>139</v>
      </c>
    </row>
    <row r="286" spans="1:60" outlineLevel="1" x14ac:dyDescent="0.2">
      <c r="A286" s="170">
        <v>43</v>
      </c>
      <c r="B286" s="171" t="s">
        <v>472</v>
      </c>
      <c r="C286" s="186" t="s">
        <v>473</v>
      </c>
      <c r="D286" s="172" t="s">
        <v>234</v>
      </c>
      <c r="E286" s="173">
        <v>3.3</v>
      </c>
      <c r="F286" s="174"/>
      <c r="G286" s="175">
        <f>ROUND(E286*F286,2)</f>
        <v>0</v>
      </c>
      <c r="H286" s="174"/>
      <c r="I286" s="175">
        <f>ROUND(E286*H286,2)</f>
        <v>0</v>
      </c>
      <c r="J286" s="174"/>
      <c r="K286" s="175">
        <f>ROUND(E286*J286,2)</f>
        <v>0</v>
      </c>
      <c r="L286" s="175">
        <v>15</v>
      </c>
      <c r="M286" s="175">
        <f>G286*(1+L286/100)</f>
        <v>0</v>
      </c>
      <c r="N286" s="173">
        <v>6.7000000000000002E-4</v>
      </c>
      <c r="O286" s="173">
        <f>ROUND(E286*N286,2)</f>
        <v>0</v>
      </c>
      <c r="P286" s="173">
        <v>8.2000000000000003E-2</v>
      </c>
      <c r="Q286" s="173">
        <f>ROUND(E286*P286,2)</f>
        <v>0.27</v>
      </c>
      <c r="R286" s="175" t="s">
        <v>474</v>
      </c>
      <c r="S286" s="175" t="s">
        <v>143</v>
      </c>
      <c r="T286" s="176" t="s">
        <v>199</v>
      </c>
      <c r="U286" s="159">
        <v>0.6</v>
      </c>
      <c r="V286" s="159">
        <f>ROUND(E286*U286,2)</f>
        <v>1.98</v>
      </c>
      <c r="W286" s="159"/>
      <c r="X286" s="159" t="s">
        <v>184</v>
      </c>
      <c r="Y286" s="159" t="s">
        <v>146</v>
      </c>
      <c r="Z286" s="149"/>
      <c r="AA286" s="149"/>
      <c r="AB286" s="149"/>
      <c r="AC286" s="149"/>
      <c r="AD286" s="149"/>
      <c r="AE286" s="149"/>
      <c r="AF286" s="149"/>
      <c r="AG286" s="149" t="s">
        <v>185</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ht="22.5" outlineLevel="2" x14ac:dyDescent="0.2">
      <c r="A287" s="156"/>
      <c r="B287" s="157"/>
      <c r="C287" s="260" t="s">
        <v>475</v>
      </c>
      <c r="D287" s="261"/>
      <c r="E287" s="261"/>
      <c r="F287" s="261"/>
      <c r="G287" s="261"/>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201</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77" t="str">
        <f>C287</f>
        <v>nebo vybourání otvorů jakýchkoliv rozměrů, včetně pomocného lešení o výšce podlahy do 1900 mm a pro zatížení do 1,5 kPa  (150 kg/m2),</v>
      </c>
      <c r="BB287" s="149"/>
      <c r="BC287" s="149"/>
      <c r="BD287" s="149"/>
      <c r="BE287" s="149"/>
      <c r="BF287" s="149"/>
      <c r="BG287" s="149"/>
      <c r="BH287" s="149"/>
    </row>
    <row r="288" spans="1:60" outlineLevel="2" x14ac:dyDescent="0.2">
      <c r="A288" s="156"/>
      <c r="B288" s="157"/>
      <c r="C288" s="187" t="s">
        <v>476</v>
      </c>
      <c r="D288" s="160"/>
      <c r="E288" s="161">
        <v>1.38</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170</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3" x14ac:dyDescent="0.2">
      <c r="A289" s="156"/>
      <c r="B289" s="157"/>
      <c r="C289" s="187" t="s">
        <v>477</v>
      </c>
      <c r="D289" s="160"/>
      <c r="E289" s="161">
        <v>1.92</v>
      </c>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170</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ht="22.5" outlineLevel="1" x14ac:dyDescent="0.2">
      <c r="A290" s="170">
        <v>44</v>
      </c>
      <c r="B290" s="171" t="s">
        <v>478</v>
      </c>
      <c r="C290" s="186" t="s">
        <v>479</v>
      </c>
      <c r="D290" s="172" t="s">
        <v>197</v>
      </c>
      <c r="E290" s="173">
        <v>0.86250000000000004</v>
      </c>
      <c r="F290" s="174"/>
      <c r="G290" s="175">
        <f>ROUND(E290*F290,2)</f>
        <v>0</v>
      </c>
      <c r="H290" s="174"/>
      <c r="I290" s="175">
        <f>ROUND(E290*H290,2)</f>
        <v>0</v>
      </c>
      <c r="J290" s="174"/>
      <c r="K290" s="175">
        <f>ROUND(E290*J290,2)</f>
        <v>0</v>
      </c>
      <c r="L290" s="175">
        <v>15</v>
      </c>
      <c r="M290" s="175">
        <f>G290*(1+L290/100)</f>
        <v>0</v>
      </c>
      <c r="N290" s="173">
        <v>0</v>
      </c>
      <c r="O290" s="173">
        <f>ROUND(E290*N290,2)</f>
        <v>0</v>
      </c>
      <c r="P290" s="173">
        <v>2.2000000000000002</v>
      </c>
      <c r="Q290" s="173">
        <f>ROUND(E290*P290,2)</f>
        <v>1.9</v>
      </c>
      <c r="R290" s="175" t="s">
        <v>474</v>
      </c>
      <c r="S290" s="175" t="s">
        <v>143</v>
      </c>
      <c r="T290" s="176" t="s">
        <v>199</v>
      </c>
      <c r="U290" s="159">
        <v>7.1950000000000003</v>
      </c>
      <c r="V290" s="159">
        <f>ROUND(E290*U290,2)</f>
        <v>6.21</v>
      </c>
      <c r="W290" s="159"/>
      <c r="X290" s="159" t="s">
        <v>184</v>
      </c>
      <c r="Y290" s="159" t="s">
        <v>146</v>
      </c>
      <c r="Z290" s="149"/>
      <c r="AA290" s="149"/>
      <c r="AB290" s="149"/>
      <c r="AC290" s="149"/>
      <c r="AD290" s="149"/>
      <c r="AE290" s="149"/>
      <c r="AF290" s="149"/>
      <c r="AG290" s="149" t="s">
        <v>185</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2" x14ac:dyDescent="0.2">
      <c r="A291" s="156"/>
      <c r="B291" s="157"/>
      <c r="C291" s="187" t="s">
        <v>403</v>
      </c>
      <c r="D291" s="160"/>
      <c r="E291" s="161">
        <v>0.8</v>
      </c>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170</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x14ac:dyDescent="0.2">
      <c r="A292" s="156"/>
      <c r="B292" s="157"/>
      <c r="C292" s="187" t="s">
        <v>404</v>
      </c>
      <c r="D292" s="160"/>
      <c r="E292" s="161">
        <v>6.25E-2</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170</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ht="22.5" outlineLevel="1" x14ac:dyDescent="0.2">
      <c r="A293" s="170">
        <v>45</v>
      </c>
      <c r="B293" s="171" t="s">
        <v>480</v>
      </c>
      <c r="C293" s="186" t="s">
        <v>481</v>
      </c>
      <c r="D293" s="172" t="s">
        <v>234</v>
      </c>
      <c r="E293" s="173">
        <v>564.99749999999995</v>
      </c>
      <c r="F293" s="174"/>
      <c r="G293" s="175">
        <f>ROUND(E293*F293,2)</f>
        <v>0</v>
      </c>
      <c r="H293" s="174"/>
      <c r="I293" s="175">
        <f>ROUND(E293*H293,2)</f>
        <v>0</v>
      </c>
      <c r="J293" s="174"/>
      <c r="K293" s="175">
        <f>ROUND(E293*J293,2)</f>
        <v>0</v>
      </c>
      <c r="L293" s="175">
        <v>15</v>
      </c>
      <c r="M293" s="175">
        <f>G293*(1+L293/100)</f>
        <v>0</v>
      </c>
      <c r="N293" s="173">
        <v>0</v>
      </c>
      <c r="O293" s="173">
        <f>ROUND(E293*N293,2)</f>
        <v>0</v>
      </c>
      <c r="P293" s="173">
        <v>1.6E-2</v>
      </c>
      <c r="Q293" s="173">
        <f>ROUND(E293*P293,2)</f>
        <v>9.0399999999999991</v>
      </c>
      <c r="R293" s="175" t="s">
        <v>474</v>
      </c>
      <c r="S293" s="175" t="s">
        <v>143</v>
      </c>
      <c r="T293" s="176" t="s">
        <v>199</v>
      </c>
      <c r="U293" s="159">
        <v>0.06</v>
      </c>
      <c r="V293" s="159">
        <f>ROUND(E293*U293,2)</f>
        <v>33.9</v>
      </c>
      <c r="W293" s="159"/>
      <c r="X293" s="159" t="s">
        <v>184</v>
      </c>
      <c r="Y293" s="159" t="s">
        <v>146</v>
      </c>
      <c r="Z293" s="149"/>
      <c r="AA293" s="149"/>
      <c r="AB293" s="149"/>
      <c r="AC293" s="149"/>
      <c r="AD293" s="149"/>
      <c r="AE293" s="149"/>
      <c r="AF293" s="149"/>
      <c r="AG293" s="149" t="s">
        <v>185</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x14ac:dyDescent="0.2">
      <c r="A294" s="156"/>
      <c r="B294" s="157"/>
      <c r="C294" s="187" t="s">
        <v>311</v>
      </c>
      <c r="D294" s="160"/>
      <c r="E294" s="161">
        <v>167.7</v>
      </c>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170</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x14ac:dyDescent="0.2">
      <c r="A295" s="156"/>
      <c r="B295" s="157"/>
      <c r="C295" s="187" t="s">
        <v>312</v>
      </c>
      <c r="D295" s="160"/>
      <c r="E295" s="161">
        <v>13.8</v>
      </c>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170</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x14ac:dyDescent="0.2">
      <c r="A296" s="156"/>
      <c r="B296" s="157"/>
      <c r="C296" s="187" t="s">
        <v>313</v>
      </c>
      <c r="D296" s="160"/>
      <c r="E296" s="161">
        <v>9</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170</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x14ac:dyDescent="0.2">
      <c r="A297" s="156"/>
      <c r="B297" s="157"/>
      <c r="C297" s="187" t="s">
        <v>314</v>
      </c>
      <c r="D297" s="160"/>
      <c r="E297" s="161">
        <v>10.3125</v>
      </c>
      <c r="F297" s="159"/>
      <c r="G297" s="159"/>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170</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x14ac:dyDescent="0.2">
      <c r="A298" s="156"/>
      <c r="B298" s="157"/>
      <c r="C298" s="187" t="s">
        <v>315</v>
      </c>
      <c r="D298" s="160"/>
      <c r="E298" s="161">
        <v>59.08</v>
      </c>
      <c r="F298" s="159"/>
      <c r="G298" s="15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170</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3" x14ac:dyDescent="0.2">
      <c r="A299" s="156"/>
      <c r="B299" s="157"/>
      <c r="C299" s="187" t="s">
        <v>316</v>
      </c>
      <c r="D299" s="160"/>
      <c r="E299" s="161">
        <v>164.58</v>
      </c>
      <c r="F299" s="159"/>
      <c r="G299" s="159"/>
      <c r="H299" s="159"/>
      <c r="I299" s="159"/>
      <c r="J299" s="159"/>
      <c r="K299" s="159"/>
      <c r="L299" s="159"/>
      <c r="M299" s="159"/>
      <c r="N299" s="158"/>
      <c r="O299" s="158"/>
      <c r="P299" s="158"/>
      <c r="Q299" s="158"/>
      <c r="R299" s="159"/>
      <c r="S299" s="159"/>
      <c r="T299" s="159"/>
      <c r="U299" s="159"/>
      <c r="V299" s="159"/>
      <c r="W299" s="159"/>
      <c r="X299" s="159"/>
      <c r="Y299" s="159"/>
      <c r="Z299" s="149"/>
      <c r="AA299" s="149"/>
      <c r="AB299" s="149"/>
      <c r="AC299" s="149"/>
      <c r="AD299" s="149"/>
      <c r="AE299" s="149"/>
      <c r="AF299" s="149"/>
      <c r="AG299" s="149" t="s">
        <v>170</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x14ac:dyDescent="0.2">
      <c r="A300" s="156"/>
      <c r="B300" s="157"/>
      <c r="C300" s="187" t="s">
        <v>317</v>
      </c>
      <c r="D300" s="160"/>
      <c r="E300" s="161">
        <v>185.3</v>
      </c>
      <c r="F300" s="159"/>
      <c r="G300" s="15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170</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x14ac:dyDescent="0.2">
      <c r="A301" s="156"/>
      <c r="B301" s="157"/>
      <c r="C301" s="187" t="s">
        <v>318</v>
      </c>
      <c r="D301" s="160"/>
      <c r="E301" s="161">
        <v>53.55</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170</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3" x14ac:dyDescent="0.2">
      <c r="A302" s="156"/>
      <c r="B302" s="157"/>
      <c r="C302" s="187" t="s">
        <v>319</v>
      </c>
      <c r="D302" s="160"/>
      <c r="E302" s="161">
        <v>24.65</v>
      </c>
      <c r="F302" s="159"/>
      <c r="G302" s="159"/>
      <c r="H302" s="159"/>
      <c r="I302" s="159"/>
      <c r="J302" s="159"/>
      <c r="K302" s="159"/>
      <c r="L302" s="159"/>
      <c r="M302" s="159"/>
      <c r="N302" s="158"/>
      <c r="O302" s="158"/>
      <c r="P302" s="158"/>
      <c r="Q302" s="158"/>
      <c r="R302" s="159"/>
      <c r="S302" s="159"/>
      <c r="T302" s="159"/>
      <c r="U302" s="159"/>
      <c r="V302" s="159"/>
      <c r="W302" s="159"/>
      <c r="X302" s="159"/>
      <c r="Y302" s="159"/>
      <c r="Z302" s="149"/>
      <c r="AA302" s="149"/>
      <c r="AB302" s="149"/>
      <c r="AC302" s="149"/>
      <c r="AD302" s="149"/>
      <c r="AE302" s="149"/>
      <c r="AF302" s="149"/>
      <c r="AG302" s="149" t="s">
        <v>170</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3" x14ac:dyDescent="0.2">
      <c r="A303" s="156"/>
      <c r="B303" s="157"/>
      <c r="C303" s="187" t="s">
        <v>320</v>
      </c>
      <c r="D303" s="160"/>
      <c r="E303" s="161">
        <v>4.2</v>
      </c>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170</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x14ac:dyDescent="0.2">
      <c r="A304" s="156"/>
      <c r="B304" s="157"/>
      <c r="C304" s="187" t="s">
        <v>321</v>
      </c>
      <c r="D304" s="160"/>
      <c r="E304" s="161">
        <v>-0.72</v>
      </c>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170</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3" x14ac:dyDescent="0.2">
      <c r="A305" s="156"/>
      <c r="B305" s="157"/>
      <c r="C305" s="187" t="s">
        <v>257</v>
      </c>
      <c r="D305" s="160"/>
      <c r="E305" s="161">
        <v>-1.56</v>
      </c>
      <c r="F305" s="159"/>
      <c r="G305" s="159"/>
      <c r="H305" s="159"/>
      <c r="I305" s="159"/>
      <c r="J305" s="159"/>
      <c r="K305" s="159"/>
      <c r="L305" s="159"/>
      <c r="M305" s="159"/>
      <c r="N305" s="158"/>
      <c r="O305" s="158"/>
      <c r="P305" s="158"/>
      <c r="Q305" s="158"/>
      <c r="R305" s="159"/>
      <c r="S305" s="159"/>
      <c r="T305" s="159"/>
      <c r="U305" s="159"/>
      <c r="V305" s="159"/>
      <c r="W305" s="159"/>
      <c r="X305" s="159"/>
      <c r="Y305" s="159"/>
      <c r="Z305" s="149"/>
      <c r="AA305" s="149"/>
      <c r="AB305" s="149"/>
      <c r="AC305" s="149"/>
      <c r="AD305" s="149"/>
      <c r="AE305" s="149"/>
      <c r="AF305" s="149"/>
      <c r="AG305" s="149" t="s">
        <v>170</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3" x14ac:dyDescent="0.2">
      <c r="A306" s="156"/>
      <c r="B306" s="157"/>
      <c r="C306" s="187" t="s">
        <v>322</v>
      </c>
      <c r="D306" s="160"/>
      <c r="E306" s="161">
        <v>-13.6</v>
      </c>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170</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3" x14ac:dyDescent="0.2">
      <c r="A307" s="156"/>
      <c r="B307" s="157"/>
      <c r="C307" s="187" t="s">
        <v>323</v>
      </c>
      <c r="D307" s="160"/>
      <c r="E307" s="161">
        <v>-2.21</v>
      </c>
      <c r="F307" s="159"/>
      <c r="G307" s="159"/>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170</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3" x14ac:dyDescent="0.2">
      <c r="A308" s="156"/>
      <c r="B308" s="157"/>
      <c r="C308" s="187" t="s">
        <v>324</v>
      </c>
      <c r="D308" s="160"/>
      <c r="E308" s="161">
        <v>-2.73</v>
      </c>
      <c r="F308" s="159"/>
      <c r="G308" s="159"/>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170</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3" x14ac:dyDescent="0.2">
      <c r="A309" s="156"/>
      <c r="B309" s="157"/>
      <c r="C309" s="187" t="s">
        <v>325</v>
      </c>
      <c r="D309" s="160"/>
      <c r="E309" s="161">
        <v>-16.8</v>
      </c>
      <c r="F309" s="159"/>
      <c r="G309" s="159"/>
      <c r="H309" s="159"/>
      <c r="I309" s="159"/>
      <c r="J309" s="159"/>
      <c r="K309" s="159"/>
      <c r="L309" s="159"/>
      <c r="M309" s="159"/>
      <c r="N309" s="158"/>
      <c r="O309" s="158"/>
      <c r="P309" s="158"/>
      <c r="Q309" s="158"/>
      <c r="R309" s="159"/>
      <c r="S309" s="159"/>
      <c r="T309" s="159"/>
      <c r="U309" s="159"/>
      <c r="V309" s="159"/>
      <c r="W309" s="159"/>
      <c r="X309" s="159"/>
      <c r="Y309" s="159"/>
      <c r="Z309" s="149"/>
      <c r="AA309" s="149"/>
      <c r="AB309" s="149"/>
      <c r="AC309" s="149"/>
      <c r="AD309" s="149"/>
      <c r="AE309" s="149"/>
      <c r="AF309" s="149"/>
      <c r="AG309" s="149" t="s">
        <v>170</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x14ac:dyDescent="0.2">
      <c r="A310" s="156"/>
      <c r="B310" s="157"/>
      <c r="C310" s="187" t="s">
        <v>326</v>
      </c>
      <c r="D310" s="160"/>
      <c r="E310" s="161">
        <v>-2.75</v>
      </c>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170</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x14ac:dyDescent="0.2">
      <c r="A311" s="156"/>
      <c r="B311" s="157"/>
      <c r="C311" s="187" t="s">
        <v>327</v>
      </c>
      <c r="D311" s="160"/>
      <c r="E311" s="161">
        <v>-24</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170</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3" x14ac:dyDescent="0.2">
      <c r="A312" s="156"/>
      <c r="B312" s="157"/>
      <c r="C312" s="187" t="s">
        <v>328</v>
      </c>
      <c r="D312" s="160"/>
      <c r="E312" s="161">
        <v>-1.62</v>
      </c>
      <c r="F312" s="159"/>
      <c r="G312" s="159"/>
      <c r="H312" s="159"/>
      <c r="I312" s="159"/>
      <c r="J312" s="159"/>
      <c r="K312" s="159"/>
      <c r="L312" s="159"/>
      <c r="M312" s="159"/>
      <c r="N312" s="158"/>
      <c r="O312" s="158"/>
      <c r="P312" s="158"/>
      <c r="Q312" s="158"/>
      <c r="R312" s="159"/>
      <c r="S312" s="159"/>
      <c r="T312" s="159"/>
      <c r="U312" s="159"/>
      <c r="V312" s="159"/>
      <c r="W312" s="159"/>
      <c r="X312" s="159"/>
      <c r="Y312" s="159"/>
      <c r="Z312" s="149"/>
      <c r="AA312" s="149"/>
      <c r="AB312" s="149"/>
      <c r="AC312" s="149"/>
      <c r="AD312" s="149"/>
      <c r="AE312" s="149"/>
      <c r="AF312" s="149"/>
      <c r="AG312" s="149" t="s">
        <v>170</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3" x14ac:dyDescent="0.2">
      <c r="A313" s="156"/>
      <c r="B313" s="157"/>
      <c r="C313" s="187" t="s">
        <v>266</v>
      </c>
      <c r="D313" s="160"/>
      <c r="E313" s="161">
        <v>-5.5</v>
      </c>
      <c r="F313" s="159"/>
      <c r="G313" s="159"/>
      <c r="H313" s="159"/>
      <c r="I313" s="159"/>
      <c r="J313" s="159"/>
      <c r="K313" s="159"/>
      <c r="L313" s="159"/>
      <c r="M313" s="159"/>
      <c r="N313" s="158"/>
      <c r="O313" s="158"/>
      <c r="P313" s="158"/>
      <c r="Q313" s="158"/>
      <c r="R313" s="159"/>
      <c r="S313" s="159"/>
      <c r="T313" s="159"/>
      <c r="U313" s="159"/>
      <c r="V313" s="159"/>
      <c r="W313" s="159"/>
      <c r="X313" s="159"/>
      <c r="Y313" s="159"/>
      <c r="Z313" s="149"/>
      <c r="AA313" s="149"/>
      <c r="AB313" s="149"/>
      <c r="AC313" s="149"/>
      <c r="AD313" s="149"/>
      <c r="AE313" s="149"/>
      <c r="AF313" s="149"/>
      <c r="AG313" s="149" t="s">
        <v>170</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3" x14ac:dyDescent="0.2">
      <c r="A314" s="156"/>
      <c r="B314" s="157"/>
      <c r="C314" s="187" t="s">
        <v>329</v>
      </c>
      <c r="D314" s="160"/>
      <c r="E314" s="161">
        <v>-30</v>
      </c>
      <c r="F314" s="159"/>
      <c r="G314" s="159"/>
      <c r="H314" s="159"/>
      <c r="I314" s="159"/>
      <c r="J314" s="159"/>
      <c r="K314" s="159"/>
      <c r="L314" s="159"/>
      <c r="M314" s="159"/>
      <c r="N314" s="158"/>
      <c r="O314" s="158"/>
      <c r="P314" s="158"/>
      <c r="Q314" s="158"/>
      <c r="R314" s="159"/>
      <c r="S314" s="159"/>
      <c r="T314" s="159"/>
      <c r="U314" s="159"/>
      <c r="V314" s="159"/>
      <c r="W314" s="159"/>
      <c r="X314" s="159"/>
      <c r="Y314" s="159"/>
      <c r="Z314" s="149"/>
      <c r="AA314" s="149"/>
      <c r="AB314" s="149"/>
      <c r="AC314" s="149"/>
      <c r="AD314" s="149"/>
      <c r="AE314" s="149"/>
      <c r="AF314" s="149"/>
      <c r="AG314" s="149" t="s">
        <v>170</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3" x14ac:dyDescent="0.2">
      <c r="A315" s="156"/>
      <c r="B315" s="157"/>
      <c r="C315" s="187" t="s">
        <v>330</v>
      </c>
      <c r="D315" s="160"/>
      <c r="E315" s="161">
        <v>-11.25</v>
      </c>
      <c r="F315" s="159"/>
      <c r="G315" s="159"/>
      <c r="H315" s="159"/>
      <c r="I315" s="159"/>
      <c r="J315" s="159"/>
      <c r="K315" s="159"/>
      <c r="L315" s="159"/>
      <c r="M315" s="159"/>
      <c r="N315" s="158"/>
      <c r="O315" s="158"/>
      <c r="P315" s="158"/>
      <c r="Q315" s="158"/>
      <c r="R315" s="159"/>
      <c r="S315" s="159"/>
      <c r="T315" s="159"/>
      <c r="U315" s="159"/>
      <c r="V315" s="159"/>
      <c r="W315" s="159"/>
      <c r="X315" s="159"/>
      <c r="Y315" s="159"/>
      <c r="Z315" s="149"/>
      <c r="AA315" s="149"/>
      <c r="AB315" s="149"/>
      <c r="AC315" s="149"/>
      <c r="AD315" s="149"/>
      <c r="AE315" s="149"/>
      <c r="AF315" s="149"/>
      <c r="AG315" s="149" t="s">
        <v>170</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3" x14ac:dyDescent="0.2">
      <c r="A316" s="156"/>
      <c r="B316" s="157"/>
      <c r="C316" s="187" t="s">
        <v>331</v>
      </c>
      <c r="D316" s="160"/>
      <c r="E316" s="161">
        <v>-1.75</v>
      </c>
      <c r="F316" s="159"/>
      <c r="G316" s="159"/>
      <c r="H316" s="159"/>
      <c r="I316" s="159"/>
      <c r="J316" s="159"/>
      <c r="K316" s="159"/>
      <c r="L316" s="159"/>
      <c r="M316" s="159"/>
      <c r="N316" s="158"/>
      <c r="O316" s="158"/>
      <c r="P316" s="158"/>
      <c r="Q316" s="158"/>
      <c r="R316" s="159"/>
      <c r="S316" s="159"/>
      <c r="T316" s="159"/>
      <c r="U316" s="159"/>
      <c r="V316" s="159"/>
      <c r="W316" s="159"/>
      <c r="X316" s="159"/>
      <c r="Y316" s="159"/>
      <c r="Z316" s="149"/>
      <c r="AA316" s="149"/>
      <c r="AB316" s="149"/>
      <c r="AC316" s="149"/>
      <c r="AD316" s="149"/>
      <c r="AE316" s="149"/>
      <c r="AF316" s="149"/>
      <c r="AG316" s="149" t="s">
        <v>170</v>
      </c>
      <c r="AH316" s="149">
        <v>0</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3" x14ac:dyDescent="0.2">
      <c r="A317" s="156"/>
      <c r="B317" s="157"/>
      <c r="C317" s="187" t="s">
        <v>332</v>
      </c>
      <c r="D317" s="160"/>
      <c r="E317" s="161">
        <v>-9.1199999999999992</v>
      </c>
      <c r="F317" s="159"/>
      <c r="G317" s="159"/>
      <c r="H317" s="159"/>
      <c r="I317" s="159"/>
      <c r="J317" s="159"/>
      <c r="K317" s="159"/>
      <c r="L317" s="159"/>
      <c r="M317" s="159"/>
      <c r="N317" s="158"/>
      <c r="O317" s="158"/>
      <c r="P317" s="158"/>
      <c r="Q317" s="158"/>
      <c r="R317" s="159"/>
      <c r="S317" s="159"/>
      <c r="T317" s="159"/>
      <c r="U317" s="159"/>
      <c r="V317" s="159"/>
      <c r="W317" s="159"/>
      <c r="X317" s="159"/>
      <c r="Y317" s="159"/>
      <c r="Z317" s="149"/>
      <c r="AA317" s="149"/>
      <c r="AB317" s="149"/>
      <c r="AC317" s="149"/>
      <c r="AD317" s="149"/>
      <c r="AE317" s="149"/>
      <c r="AF317" s="149"/>
      <c r="AG317" s="149" t="s">
        <v>170</v>
      </c>
      <c r="AH317" s="149">
        <v>0</v>
      </c>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3" x14ac:dyDescent="0.2">
      <c r="A318" s="156"/>
      <c r="B318" s="157"/>
      <c r="C318" s="187" t="s">
        <v>333</v>
      </c>
      <c r="D318" s="160"/>
      <c r="E318" s="161">
        <v>-1.425</v>
      </c>
      <c r="F318" s="159"/>
      <c r="G318" s="159"/>
      <c r="H318" s="159"/>
      <c r="I318" s="159"/>
      <c r="J318" s="159"/>
      <c r="K318" s="159"/>
      <c r="L318" s="159"/>
      <c r="M318" s="159"/>
      <c r="N318" s="158"/>
      <c r="O318" s="158"/>
      <c r="P318" s="158"/>
      <c r="Q318" s="158"/>
      <c r="R318" s="159"/>
      <c r="S318" s="159"/>
      <c r="T318" s="159"/>
      <c r="U318" s="159"/>
      <c r="V318" s="159"/>
      <c r="W318" s="159"/>
      <c r="X318" s="159"/>
      <c r="Y318" s="159"/>
      <c r="Z318" s="149"/>
      <c r="AA318" s="149"/>
      <c r="AB318" s="149"/>
      <c r="AC318" s="149"/>
      <c r="AD318" s="149"/>
      <c r="AE318" s="149"/>
      <c r="AF318" s="149"/>
      <c r="AG318" s="149" t="s">
        <v>170</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3" x14ac:dyDescent="0.2">
      <c r="A319" s="156"/>
      <c r="B319" s="157"/>
      <c r="C319" s="187" t="s">
        <v>278</v>
      </c>
      <c r="D319" s="160"/>
      <c r="E319" s="161">
        <v>-0.54</v>
      </c>
      <c r="F319" s="159"/>
      <c r="G319" s="159"/>
      <c r="H319" s="159"/>
      <c r="I319" s="159"/>
      <c r="J319" s="159"/>
      <c r="K319" s="159"/>
      <c r="L319" s="159"/>
      <c r="M319" s="159"/>
      <c r="N319" s="158"/>
      <c r="O319" s="158"/>
      <c r="P319" s="158"/>
      <c r="Q319" s="158"/>
      <c r="R319" s="159"/>
      <c r="S319" s="159"/>
      <c r="T319" s="159"/>
      <c r="U319" s="159"/>
      <c r="V319" s="159"/>
      <c r="W319" s="159"/>
      <c r="X319" s="159"/>
      <c r="Y319" s="159"/>
      <c r="Z319" s="149"/>
      <c r="AA319" s="149"/>
      <c r="AB319" s="149"/>
      <c r="AC319" s="149"/>
      <c r="AD319" s="149"/>
      <c r="AE319" s="149"/>
      <c r="AF319" s="149"/>
      <c r="AG319" s="149" t="s">
        <v>170</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3" x14ac:dyDescent="0.2">
      <c r="A320" s="156"/>
      <c r="B320" s="157"/>
      <c r="C320" s="187" t="s">
        <v>334</v>
      </c>
      <c r="D320" s="160"/>
      <c r="E320" s="161">
        <v>-1.6</v>
      </c>
      <c r="F320" s="159"/>
      <c r="G320" s="159"/>
      <c r="H320" s="159"/>
      <c r="I320" s="159"/>
      <c r="J320" s="159"/>
      <c r="K320" s="159"/>
      <c r="L320" s="159"/>
      <c r="M320" s="159"/>
      <c r="N320" s="158"/>
      <c r="O320" s="158"/>
      <c r="P320" s="158"/>
      <c r="Q320" s="158"/>
      <c r="R320" s="159"/>
      <c r="S320" s="159"/>
      <c r="T320" s="159"/>
      <c r="U320" s="159"/>
      <c r="V320" s="159"/>
      <c r="W320" s="159"/>
      <c r="X320" s="159"/>
      <c r="Y320" s="159"/>
      <c r="Z320" s="149"/>
      <c r="AA320" s="149"/>
      <c r="AB320" s="149"/>
      <c r="AC320" s="149"/>
      <c r="AD320" s="149"/>
      <c r="AE320" s="149"/>
      <c r="AF320" s="149"/>
      <c r="AG320" s="149" t="s">
        <v>170</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
      <c r="A321" s="178">
        <v>46</v>
      </c>
      <c r="B321" s="179" t="s">
        <v>482</v>
      </c>
      <c r="C321" s="188" t="s">
        <v>483</v>
      </c>
      <c r="D321" s="180" t="s">
        <v>182</v>
      </c>
      <c r="E321" s="181">
        <v>1</v>
      </c>
      <c r="F321" s="182"/>
      <c r="G321" s="183">
        <f>ROUND(E321*F321,2)</f>
        <v>0</v>
      </c>
      <c r="H321" s="182"/>
      <c r="I321" s="183">
        <f>ROUND(E321*H321,2)</f>
        <v>0</v>
      </c>
      <c r="J321" s="182"/>
      <c r="K321" s="183">
        <f>ROUND(E321*J321,2)</f>
        <v>0</v>
      </c>
      <c r="L321" s="183">
        <v>15</v>
      </c>
      <c r="M321" s="183">
        <f>G321*(1+L321/100)</f>
        <v>0</v>
      </c>
      <c r="N321" s="181">
        <v>0</v>
      </c>
      <c r="O321" s="181">
        <f>ROUND(E321*N321,2)</f>
        <v>0</v>
      </c>
      <c r="P321" s="181">
        <v>0</v>
      </c>
      <c r="Q321" s="181">
        <f>ROUND(E321*P321,2)</f>
        <v>0</v>
      </c>
      <c r="R321" s="183"/>
      <c r="S321" s="183" t="s">
        <v>183</v>
      </c>
      <c r="T321" s="184" t="s">
        <v>144</v>
      </c>
      <c r="U321" s="159">
        <v>0</v>
      </c>
      <c r="V321" s="159">
        <f>ROUND(E321*U321,2)</f>
        <v>0</v>
      </c>
      <c r="W321" s="159"/>
      <c r="X321" s="159" t="s">
        <v>184</v>
      </c>
      <c r="Y321" s="159" t="s">
        <v>146</v>
      </c>
      <c r="Z321" s="149"/>
      <c r="AA321" s="149"/>
      <c r="AB321" s="149"/>
      <c r="AC321" s="149"/>
      <c r="AD321" s="149"/>
      <c r="AE321" s="149"/>
      <c r="AF321" s="149"/>
      <c r="AG321" s="149" t="s">
        <v>185</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
      <c r="A322" s="178">
        <v>47</v>
      </c>
      <c r="B322" s="179" t="s">
        <v>484</v>
      </c>
      <c r="C322" s="188" t="s">
        <v>485</v>
      </c>
      <c r="D322" s="180" t="s">
        <v>182</v>
      </c>
      <c r="E322" s="181">
        <v>1</v>
      </c>
      <c r="F322" s="182"/>
      <c r="G322" s="183">
        <f>ROUND(E322*F322,2)</f>
        <v>0</v>
      </c>
      <c r="H322" s="182"/>
      <c r="I322" s="183">
        <f>ROUND(E322*H322,2)</f>
        <v>0</v>
      </c>
      <c r="J322" s="182"/>
      <c r="K322" s="183">
        <f>ROUND(E322*J322,2)</f>
        <v>0</v>
      </c>
      <c r="L322" s="183">
        <v>15</v>
      </c>
      <c r="M322" s="183">
        <f>G322*(1+L322/100)</f>
        <v>0</v>
      </c>
      <c r="N322" s="181">
        <v>0</v>
      </c>
      <c r="O322" s="181">
        <f>ROUND(E322*N322,2)</f>
        <v>0</v>
      </c>
      <c r="P322" s="181">
        <v>0</v>
      </c>
      <c r="Q322" s="181">
        <f>ROUND(E322*P322,2)</f>
        <v>0</v>
      </c>
      <c r="R322" s="183"/>
      <c r="S322" s="183" t="s">
        <v>183</v>
      </c>
      <c r="T322" s="184" t="s">
        <v>144</v>
      </c>
      <c r="U322" s="159">
        <v>0</v>
      </c>
      <c r="V322" s="159">
        <f>ROUND(E322*U322,2)</f>
        <v>0</v>
      </c>
      <c r="W322" s="159"/>
      <c r="X322" s="159" t="s">
        <v>184</v>
      </c>
      <c r="Y322" s="159" t="s">
        <v>146</v>
      </c>
      <c r="Z322" s="149"/>
      <c r="AA322" s="149"/>
      <c r="AB322" s="149"/>
      <c r="AC322" s="149"/>
      <c r="AD322" s="149"/>
      <c r="AE322" s="149"/>
      <c r="AF322" s="149"/>
      <c r="AG322" s="149" t="s">
        <v>185</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
      <c r="A323" s="170">
        <v>48</v>
      </c>
      <c r="B323" s="171" t="s">
        <v>486</v>
      </c>
      <c r="C323" s="186" t="s">
        <v>487</v>
      </c>
      <c r="D323" s="172" t="s">
        <v>375</v>
      </c>
      <c r="E323" s="173">
        <v>98.69</v>
      </c>
      <c r="F323" s="174"/>
      <c r="G323" s="175">
        <f>ROUND(E323*F323,2)</f>
        <v>0</v>
      </c>
      <c r="H323" s="174"/>
      <c r="I323" s="175">
        <f>ROUND(E323*H323,2)</f>
        <v>0</v>
      </c>
      <c r="J323" s="174"/>
      <c r="K323" s="175">
        <f>ROUND(E323*J323,2)</f>
        <v>0</v>
      </c>
      <c r="L323" s="175">
        <v>15</v>
      </c>
      <c r="M323" s="175">
        <f>G323*(1+L323/100)</f>
        <v>0</v>
      </c>
      <c r="N323" s="173">
        <v>0</v>
      </c>
      <c r="O323" s="173">
        <f>ROUND(E323*N323,2)</f>
        <v>0</v>
      </c>
      <c r="P323" s="173">
        <v>0</v>
      </c>
      <c r="Q323" s="173">
        <f>ROUND(E323*P323,2)</f>
        <v>0</v>
      </c>
      <c r="R323" s="175"/>
      <c r="S323" s="175" t="s">
        <v>183</v>
      </c>
      <c r="T323" s="176" t="s">
        <v>144</v>
      </c>
      <c r="U323" s="159">
        <v>0</v>
      </c>
      <c r="V323" s="159">
        <f>ROUND(E323*U323,2)</f>
        <v>0</v>
      </c>
      <c r="W323" s="159"/>
      <c r="X323" s="159" t="s">
        <v>184</v>
      </c>
      <c r="Y323" s="159" t="s">
        <v>146</v>
      </c>
      <c r="Z323" s="149"/>
      <c r="AA323" s="149"/>
      <c r="AB323" s="149"/>
      <c r="AC323" s="149"/>
      <c r="AD323" s="149"/>
      <c r="AE323" s="149"/>
      <c r="AF323" s="149"/>
      <c r="AG323" s="149" t="s">
        <v>185</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ht="22.5" outlineLevel="2" x14ac:dyDescent="0.2">
      <c r="A324" s="156"/>
      <c r="B324" s="157"/>
      <c r="C324" s="249" t="s">
        <v>709</v>
      </c>
      <c r="D324" s="250"/>
      <c r="E324" s="250"/>
      <c r="F324" s="250"/>
      <c r="G324" s="250"/>
      <c r="H324" s="159"/>
      <c r="I324" s="159"/>
      <c r="J324" s="159"/>
      <c r="K324" s="159"/>
      <c r="L324" s="159"/>
      <c r="M324" s="159"/>
      <c r="N324" s="158"/>
      <c r="O324" s="158"/>
      <c r="P324" s="158"/>
      <c r="Q324" s="158"/>
      <c r="R324" s="159"/>
      <c r="S324" s="159"/>
      <c r="T324" s="159"/>
      <c r="U324" s="159"/>
      <c r="V324" s="159"/>
      <c r="W324" s="159"/>
      <c r="X324" s="159"/>
      <c r="Y324" s="159"/>
      <c r="Z324" s="149"/>
      <c r="AA324" s="149"/>
      <c r="AB324" s="149"/>
      <c r="AC324" s="149"/>
      <c r="AD324" s="149"/>
      <c r="AE324" s="149"/>
      <c r="AF324" s="149"/>
      <c r="AG324" s="149" t="s">
        <v>149</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77" t="str">
        <f>C324</f>
        <v>Bude odstraněn původní střešní plášť ploché střechy ve dvoře včetně nevyhovující dřevěné konstrukce. Dřevěné konstrukce střechy jsou ve špatném stavu – dřevo je napadeno dřevokaznou houbou, drolí se apod.</v>
      </c>
      <c r="BB324" s="149"/>
      <c r="BC324" s="149"/>
      <c r="BD324" s="149"/>
      <c r="BE324" s="149"/>
      <c r="BF324" s="149"/>
      <c r="BG324" s="149"/>
      <c r="BH324" s="149"/>
    </row>
    <row r="325" spans="1:60" outlineLevel="3" x14ac:dyDescent="0.2">
      <c r="A325" s="156"/>
      <c r="B325" s="157"/>
      <c r="C325" s="251" t="s">
        <v>488</v>
      </c>
      <c r="D325" s="252"/>
      <c r="E325" s="252"/>
      <c r="F325" s="252"/>
      <c r="G325" s="252"/>
      <c r="H325" s="159"/>
      <c r="I325" s="159"/>
      <c r="J325" s="159"/>
      <c r="K325" s="159"/>
      <c r="L325" s="159"/>
      <c r="M325" s="159"/>
      <c r="N325" s="158"/>
      <c r="O325" s="158"/>
      <c r="P325" s="158"/>
      <c r="Q325" s="158"/>
      <c r="R325" s="159"/>
      <c r="S325" s="159"/>
      <c r="T325" s="159"/>
      <c r="U325" s="159"/>
      <c r="V325" s="159"/>
      <c r="W325" s="159"/>
      <c r="X325" s="159"/>
      <c r="Y325" s="159"/>
      <c r="Z325" s="149"/>
      <c r="AA325" s="149"/>
      <c r="AB325" s="149"/>
      <c r="AC325" s="149"/>
      <c r="AD325" s="149"/>
      <c r="AE325" s="149"/>
      <c r="AF325" s="149"/>
      <c r="AG325" s="149" t="s">
        <v>149</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x14ac:dyDescent="0.2">
      <c r="A326" s="163" t="s">
        <v>138</v>
      </c>
      <c r="B326" s="164" t="s">
        <v>91</v>
      </c>
      <c r="C326" s="185" t="s">
        <v>92</v>
      </c>
      <c r="D326" s="165"/>
      <c r="E326" s="166"/>
      <c r="F326" s="167"/>
      <c r="G326" s="167">
        <f>SUMIF(AG327:AG328,"&lt;&gt;NOR",G327:G328)</f>
        <v>0</v>
      </c>
      <c r="H326" s="167"/>
      <c r="I326" s="167">
        <f>SUM(I327:I328)</f>
        <v>0</v>
      </c>
      <c r="J326" s="167"/>
      <c r="K326" s="167">
        <f>SUM(K327:K328)</f>
        <v>0</v>
      </c>
      <c r="L326" s="167"/>
      <c r="M326" s="167">
        <f>SUM(M327:M328)</f>
        <v>0</v>
      </c>
      <c r="N326" s="166"/>
      <c r="O326" s="166">
        <f>SUM(O327:O328)</f>
        <v>0</v>
      </c>
      <c r="P326" s="166"/>
      <c r="Q326" s="166">
        <f>SUM(Q327:Q328)</f>
        <v>0</v>
      </c>
      <c r="R326" s="167"/>
      <c r="S326" s="167"/>
      <c r="T326" s="168"/>
      <c r="U326" s="162"/>
      <c r="V326" s="162">
        <f>SUM(V327:V328)</f>
        <v>0</v>
      </c>
      <c r="W326" s="162"/>
      <c r="X326" s="162"/>
      <c r="Y326" s="162"/>
      <c r="AG326" t="s">
        <v>139</v>
      </c>
    </row>
    <row r="327" spans="1:60" ht="22.5" outlineLevel="1" x14ac:dyDescent="0.2">
      <c r="A327" s="170">
        <v>49</v>
      </c>
      <c r="B327" s="171" t="s">
        <v>489</v>
      </c>
      <c r="C327" s="186" t="s">
        <v>490</v>
      </c>
      <c r="D327" s="172" t="s">
        <v>182</v>
      </c>
      <c r="E327" s="173">
        <v>1</v>
      </c>
      <c r="F327" s="174"/>
      <c r="G327" s="175">
        <f>ROUND(E327*F327,2)</f>
        <v>0</v>
      </c>
      <c r="H327" s="174"/>
      <c r="I327" s="175">
        <f>ROUND(E327*H327,2)</f>
        <v>0</v>
      </c>
      <c r="J327" s="174"/>
      <c r="K327" s="175">
        <f>ROUND(E327*J327,2)</f>
        <v>0</v>
      </c>
      <c r="L327" s="175">
        <v>15</v>
      </c>
      <c r="M327" s="175">
        <f>G327*(1+L327/100)</f>
        <v>0</v>
      </c>
      <c r="N327" s="173">
        <v>0</v>
      </c>
      <c r="O327" s="173">
        <f>ROUND(E327*N327,2)</f>
        <v>0</v>
      </c>
      <c r="P327" s="173">
        <v>0</v>
      </c>
      <c r="Q327" s="173">
        <f>ROUND(E327*P327,2)</f>
        <v>0</v>
      </c>
      <c r="R327" s="175"/>
      <c r="S327" s="175" t="s">
        <v>183</v>
      </c>
      <c r="T327" s="176" t="s">
        <v>144</v>
      </c>
      <c r="U327" s="159">
        <v>0</v>
      </c>
      <c r="V327" s="159">
        <f>ROUND(E327*U327,2)</f>
        <v>0</v>
      </c>
      <c r="W327" s="159"/>
      <c r="X327" s="159" t="s">
        <v>184</v>
      </c>
      <c r="Y327" s="159" t="s">
        <v>146</v>
      </c>
      <c r="Z327" s="149"/>
      <c r="AA327" s="149"/>
      <c r="AB327" s="149"/>
      <c r="AC327" s="149"/>
      <c r="AD327" s="149"/>
      <c r="AE327" s="149"/>
      <c r="AF327" s="149"/>
      <c r="AG327" s="149" t="s">
        <v>185</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2" x14ac:dyDescent="0.2">
      <c r="A328" s="156"/>
      <c r="B328" s="157"/>
      <c r="C328" s="249" t="s">
        <v>491</v>
      </c>
      <c r="D328" s="250"/>
      <c r="E328" s="250"/>
      <c r="F328" s="250"/>
      <c r="G328" s="250"/>
      <c r="H328" s="159"/>
      <c r="I328" s="159"/>
      <c r="J328" s="159"/>
      <c r="K328" s="159"/>
      <c r="L328" s="159"/>
      <c r="M328" s="159"/>
      <c r="N328" s="158"/>
      <c r="O328" s="158"/>
      <c r="P328" s="158"/>
      <c r="Q328" s="158"/>
      <c r="R328" s="159"/>
      <c r="S328" s="159"/>
      <c r="T328" s="159"/>
      <c r="U328" s="159"/>
      <c r="V328" s="159"/>
      <c r="W328" s="159"/>
      <c r="X328" s="159"/>
      <c r="Y328" s="159"/>
      <c r="Z328" s="149"/>
      <c r="AA328" s="149"/>
      <c r="AB328" s="149"/>
      <c r="AC328" s="149"/>
      <c r="AD328" s="149"/>
      <c r="AE328" s="149"/>
      <c r="AF328" s="149"/>
      <c r="AG328" s="149" t="s">
        <v>149</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x14ac:dyDescent="0.2">
      <c r="A329" s="163" t="s">
        <v>138</v>
      </c>
      <c r="B329" s="164" t="s">
        <v>85</v>
      </c>
      <c r="C329" s="185" t="s">
        <v>86</v>
      </c>
      <c r="D329" s="165"/>
      <c r="E329" s="166"/>
      <c r="F329" s="167"/>
      <c r="G329" s="167">
        <f>SUMIF(AG330:AG331,"&lt;&gt;NOR",G330:G331)</f>
        <v>0</v>
      </c>
      <c r="H329" s="167"/>
      <c r="I329" s="167">
        <f>SUM(I330:I331)</f>
        <v>0</v>
      </c>
      <c r="J329" s="167"/>
      <c r="K329" s="167">
        <f>SUM(K330:K331)</f>
        <v>0</v>
      </c>
      <c r="L329" s="167"/>
      <c r="M329" s="167">
        <f>SUM(M330:M331)</f>
        <v>0</v>
      </c>
      <c r="N329" s="166"/>
      <c r="O329" s="166">
        <f>SUM(O330:O331)</f>
        <v>0</v>
      </c>
      <c r="P329" s="166"/>
      <c r="Q329" s="166">
        <f>SUM(Q330:Q331)</f>
        <v>0</v>
      </c>
      <c r="R329" s="167"/>
      <c r="S329" s="167"/>
      <c r="T329" s="168"/>
      <c r="U329" s="162"/>
      <c r="V329" s="162">
        <f>SUM(V330:V331)</f>
        <v>121.8</v>
      </c>
      <c r="W329" s="162"/>
      <c r="X329" s="162"/>
      <c r="Y329" s="162"/>
      <c r="AG329" t="s">
        <v>139</v>
      </c>
    </row>
    <row r="330" spans="1:60" ht="22.5" outlineLevel="1" x14ac:dyDescent="0.2">
      <c r="A330" s="170">
        <v>50</v>
      </c>
      <c r="B330" s="171" t="s">
        <v>492</v>
      </c>
      <c r="C330" s="186" t="s">
        <v>493</v>
      </c>
      <c r="D330" s="172" t="s">
        <v>494</v>
      </c>
      <c r="E330" s="173">
        <v>65.064179999999993</v>
      </c>
      <c r="F330" s="174"/>
      <c r="G330" s="175">
        <f>ROUND(E330*F330,2)</f>
        <v>0</v>
      </c>
      <c r="H330" s="174"/>
      <c r="I330" s="175">
        <f>ROUND(E330*H330,2)</f>
        <v>0</v>
      </c>
      <c r="J330" s="174"/>
      <c r="K330" s="175">
        <f>ROUND(E330*J330,2)</f>
        <v>0</v>
      </c>
      <c r="L330" s="175">
        <v>15</v>
      </c>
      <c r="M330" s="175">
        <f>G330*(1+L330/100)</f>
        <v>0</v>
      </c>
      <c r="N330" s="173">
        <v>0</v>
      </c>
      <c r="O330" s="173">
        <f>ROUND(E330*N330,2)</f>
        <v>0</v>
      </c>
      <c r="P330" s="173">
        <v>0</v>
      </c>
      <c r="Q330" s="173">
        <f>ROUND(E330*P330,2)</f>
        <v>0</v>
      </c>
      <c r="R330" s="175" t="s">
        <v>224</v>
      </c>
      <c r="S330" s="175" t="s">
        <v>143</v>
      </c>
      <c r="T330" s="176" t="s">
        <v>199</v>
      </c>
      <c r="U330" s="159">
        <v>1.8720000000000001</v>
      </c>
      <c r="V330" s="159">
        <f>ROUND(E330*U330,2)</f>
        <v>121.8</v>
      </c>
      <c r="W330" s="159"/>
      <c r="X330" s="159" t="s">
        <v>495</v>
      </c>
      <c r="Y330" s="159" t="s">
        <v>146</v>
      </c>
      <c r="Z330" s="149"/>
      <c r="AA330" s="149"/>
      <c r="AB330" s="149"/>
      <c r="AC330" s="149"/>
      <c r="AD330" s="149"/>
      <c r="AE330" s="149"/>
      <c r="AF330" s="149"/>
      <c r="AG330" s="149" t="s">
        <v>496</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2" x14ac:dyDescent="0.2">
      <c r="A331" s="156"/>
      <c r="B331" s="157"/>
      <c r="C331" s="260" t="s">
        <v>497</v>
      </c>
      <c r="D331" s="261"/>
      <c r="E331" s="261"/>
      <c r="F331" s="261"/>
      <c r="G331" s="261"/>
      <c r="H331" s="159"/>
      <c r="I331" s="159"/>
      <c r="J331" s="159"/>
      <c r="K331" s="159"/>
      <c r="L331" s="159"/>
      <c r="M331" s="159"/>
      <c r="N331" s="158"/>
      <c r="O331" s="158"/>
      <c r="P331" s="158"/>
      <c r="Q331" s="158"/>
      <c r="R331" s="159"/>
      <c r="S331" s="159"/>
      <c r="T331" s="159"/>
      <c r="U331" s="159"/>
      <c r="V331" s="159"/>
      <c r="W331" s="159"/>
      <c r="X331" s="159"/>
      <c r="Y331" s="159"/>
      <c r="Z331" s="149"/>
      <c r="AA331" s="149"/>
      <c r="AB331" s="149"/>
      <c r="AC331" s="149"/>
      <c r="AD331" s="149"/>
      <c r="AE331" s="149"/>
      <c r="AF331" s="149"/>
      <c r="AG331" s="149" t="s">
        <v>201</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x14ac:dyDescent="0.2">
      <c r="A332" s="163" t="s">
        <v>138</v>
      </c>
      <c r="B332" s="164" t="s">
        <v>87</v>
      </c>
      <c r="C332" s="185" t="s">
        <v>88</v>
      </c>
      <c r="D332" s="165"/>
      <c r="E332" s="166"/>
      <c r="F332" s="167"/>
      <c r="G332" s="167">
        <f>SUMIF(AG333:AG351,"&lt;&gt;NOR",G333:G351)</f>
        <v>0</v>
      </c>
      <c r="H332" s="167"/>
      <c r="I332" s="167">
        <f>SUM(I333:I351)</f>
        <v>0</v>
      </c>
      <c r="J332" s="167"/>
      <c r="K332" s="167">
        <f>SUM(K333:K351)</f>
        <v>0</v>
      </c>
      <c r="L332" s="167"/>
      <c r="M332" s="167">
        <f>SUM(M333:M351)</f>
        <v>0</v>
      </c>
      <c r="N332" s="166"/>
      <c r="O332" s="166">
        <f>SUM(O333:O351)</f>
        <v>0.99</v>
      </c>
      <c r="P332" s="166"/>
      <c r="Q332" s="166">
        <f>SUM(Q333:Q351)</f>
        <v>0</v>
      </c>
      <c r="R332" s="167"/>
      <c r="S332" s="167"/>
      <c r="T332" s="168"/>
      <c r="U332" s="162"/>
      <c r="V332" s="162">
        <f>SUM(V333:V351)</f>
        <v>160.12</v>
      </c>
      <c r="W332" s="162"/>
      <c r="X332" s="162"/>
      <c r="Y332" s="162"/>
      <c r="AG332" t="s">
        <v>139</v>
      </c>
    </row>
    <row r="333" spans="1:60" ht="22.5" outlineLevel="1" x14ac:dyDescent="0.2">
      <c r="A333" s="178">
        <v>51</v>
      </c>
      <c r="B333" s="179" t="s">
        <v>498</v>
      </c>
      <c r="C333" s="188" t="s">
        <v>499</v>
      </c>
      <c r="D333" s="180" t="s">
        <v>234</v>
      </c>
      <c r="E333" s="181">
        <v>98.69</v>
      </c>
      <c r="F333" s="182"/>
      <c r="G333" s="183">
        <f>ROUND(E333*F333,2)</f>
        <v>0</v>
      </c>
      <c r="H333" s="182"/>
      <c r="I333" s="183">
        <f>ROUND(E333*H333,2)</f>
        <v>0</v>
      </c>
      <c r="J333" s="182"/>
      <c r="K333" s="183">
        <f>ROUND(E333*J333,2)</f>
        <v>0</v>
      </c>
      <c r="L333" s="183">
        <v>15</v>
      </c>
      <c r="M333" s="183">
        <f>G333*(1+L333/100)</f>
        <v>0</v>
      </c>
      <c r="N333" s="181">
        <v>6.6E-4</v>
      </c>
      <c r="O333" s="181">
        <f>ROUND(E333*N333,2)</f>
        <v>7.0000000000000007E-2</v>
      </c>
      <c r="P333" s="181">
        <v>0</v>
      </c>
      <c r="Q333" s="181">
        <f>ROUND(E333*P333,2)</f>
        <v>0</v>
      </c>
      <c r="R333" s="183" t="s">
        <v>500</v>
      </c>
      <c r="S333" s="183" t="s">
        <v>143</v>
      </c>
      <c r="T333" s="184" t="s">
        <v>199</v>
      </c>
      <c r="U333" s="159">
        <v>5.3999999999999999E-2</v>
      </c>
      <c r="V333" s="159">
        <f>ROUND(E333*U333,2)</f>
        <v>5.33</v>
      </c>
      <c r="W333" s="159"/>
      <c r="X333" s="159" t="s">
        <v>184</v>
      </c>
      <c r="Y333" s="159" t="s">
        <v>146</v>
      </c>
      <c r="Z333" s="149"/>
      <c r="AA333" s="149"/>
      <c r="AB333" s="149"/>
      <c r="AC333" s="149"/>
      <c r="AD333" s="149"/>
      <c r="AE333" s="149"/>
      <c r="AF333" s="149"/>
      <c r="AG333" s="149" t="s">
        <v>185</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ht="22.5" outlineLevel="1" x14ac:dyDescent="0.2">
      <c r="A334" s="170">
        <v>52</v>
      </c>
      <c r="B334" s="171" t="s">
        <v>501</v>
      </c>
      <c r="C334" s="186" t="s">
        <v>502</v>
      </c>
      <c r="D334" s="172" t="s">
        <v>234</v>
      </c>
      <c r="E334" s="173">
        <v>98.69</v>
      </c>
      <c r="F334" s="174"/>
      <c r="G334" s="175">
        <f>ROUND(E334*F334,2)</f>
        <v>0</v>
      </c>
      <c r="H334" s="174"/>
      <c r="I334" s="175">
        <f>ROUND(E334*H334,2)</f>
        <v>0</v>
      </c>
      <c r="J334" s="174"/>
      <c r="K334" s="175">
        <f>ROUND(E334*J334,2)</f>
        <v>0</v>
      </c>
      <c r="L334" s="175">
        <v>15</v>
      </c>
      <c r="M334" s="175">
        <f>G334*(1+L334/100)</f>
        <v>0</v>
      </c>
      <c r="N334" s="173">
        <v>3.5E-4</v>
      </c>
      <c r="O334" s="173">
        <f>ROUND(E334*N334,2)</f>
        <v>0.03</v>
      </c>
      <c r="P334" s="173">
        <v>0</v>
      </c>
      <c r="Q334" s="173">
        <f>ROUND(E334*P334,2)</f>
        <v>0</v>
      </c>
      <c r="R334" s="175" t="s">
        <v>500</v>
      </c>
      <c r="S334" s="175" t="s">
        <v>143</v>
      </c>
      <c r="T334" s="176" t="s">
        <v>199</v>
      </c>
      <c r="U334" s="159">
        <v>0.2</v>
      </c>
      <c r="V334" s="159">
        <f>ROUND(E334*U334,2)</f>
        <v>19.739999999999998</v>
      </c>
      <c r="W334" s="159"/>
      <c r="X334" s="159" t="s">
        <v>184</v>
      </c>
      <c r="Y334" s="159" t="s">
        <v>146</v>
      </c>
      <c r="Z334" s="149"/>
      <c r="AA334" s="149"/>
      <c r="AB334" s="149"/>
      <c r="AC334" s="149"/>
      <c r="AD334" s="149"/>
      <c r="AE334" s="149"/>
      <c r="AF334" s="149"/>
      <c r="AG334" s="149" t="s">
        <v>185</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2" x14ac:dyDescent="0.2">
      <c r="A335" s="156"/>
      <c r="B335" s="157"/>
      <c r="C335" s="187" t="s">
        <v>503</v>
      </c>
      <c r="D335" s="160"/>
      <c r="E335" s="161">
        <v>98.69</v>
      </c>
      <c r="F335" s="159"/>
      <c r="G335" s="159"/>
      <c r="H335" s="159"/>
      <c r="I335" s="159"/>
      <c r="J335" s="159"/>
      <c r="K335" s="159"/>
      <c r="L335" s="159"/>
      <c r="M335" s="159"/>
      <c r="N335" s="158"/>
      <c r="O335" s="158"/>
      <c r="P335" s="158"/>
      <c r="Q335" s="158"/>
      <c r="R335" s="159"/>
      <c r="S335" s="159"/>
      <c r="T335" s="159"/>
      <c r="U335" s="159"/>
      <c r="V335" s="159"/>
      <c r="W335" s="159"/>
      <c r="X335" s="159"/>
      <c r="Y335" s="159"/>
      <c r="Z335" s="149"/>
      <c r="AA335" s="149"/>
      <c r="AB335" s="149"/>
      <c r="AC335" s="149"/>
      <c r="AD335" s="149"/>
      <c r="AE335" s="149"/>
      <c r="AF335" s="149"/>
      <c r="AG335" s="149" t="s">
        <v>170</v>
      </c>
      <c r="AH335" s="149">
        <v>0</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ht="22.5" outlineLevel="1" x14ac:dyDescent="0.2">
      <c r="A336" s="170">
        <v>53</v>
      </c>
      <c r="B336" s="171" t="s">
        <v>504</v>
      </c>
      <c r="C336" s="186" t="s">
        <v>505</v>
      </c>
      <c r="D336" s="172" t="s">
        <v>234</v>
      </c>
      <c r="E336" s="173">
        <v>121.73</v>
      </c>
      <c r="F336" s="174"/>
      <c r="G336" s="175">
        <f>ROUND(E336*F336,2)</f>
        <v>0</v>
      </c>
      <c r="H336" s="174"/>
      <c r="I336" s="175">
        <f>ROUND(E336*H336,2)</f>
        <v>0</v>
      </c>
      <c r="J336" s="174"/>
      <c r="K336" s="175">
        <f>ROUND(E336*J336,2)</f>
        <v>0</v>
      </c>
      <c r="L336" s="175">
        <v>15</v>
      </c>
      <c r="M336" s="175">
        <f>G336*(1+L336/100)</f>
        <v>0</v>
      </c>
      <c r="N336" s="173">
        <v>0</v>
      </c>
      <c r="O336" s="173">
        <f>ROUND(E336*N336,2)</f>
        <v>0</v>
      </c>
      <c r="P336" s="173">
        <v>0</v>
      </c>
      <c r="Q336" s="173">
        <f>ROUND(E336*P336,2)</f>
        <v>0</v>
      </c>
      <c r="R336" s="175" t="s">
        <v>500</v>
      </c>
      <c r="S336" s="175" t="s">
        <v>143</v>
      </c>
      <c r="T336" s="176" t="s">
        <v>199</v>
      </c>
      <c r="U336" s="159">
        <v>0.91459999999999997</v>
      </c>
      <c r="V336" s="159">
        <f>ROUND(E336*U336,2)</f>
        <v>111.33</v>
      </c>
      <c r="W336" s="159"/>
      <c r="X336" s="159" t="s">
        <v>184</v>
      </c>
      <c r="Y336" s="159" t="s">
        <v>146</v>
      </c>
      <c r="Z336" s="149"/>
      <c r="AA336" s="149"/>
      <c r="AB336" s="149"/>
      <c r="AC336" s="149"/>
      <c r="AD336" s="149"/>
      <c r="AE336" s="149"/>
      <c r="AF336" s="149"/>
      <c r="AG336" s="149" t="s">
        <v>185</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2" x14ac:dyDescent="0.2">
      <c r="A337" s="156"/>
      <c r="B337" s="157"/>
      <c r="C337" s="249" t="s">
        <v>506</v>
      </c>
      <c r="D337" s="250"/>
      <c r="E337" s="250"/>
      <c r="F337" s="250"/>
      <c r="G337" s="250"/>
      <c r="H337" s="159"/>
      <c r="I337" s="159"/>
      <c r="J337" s="159"/>
      <c r="K337" s="159"/>
      <c r="L337" s="159"/>
      <c r="M337" s="159"/>
      <c r="N337" s="158"/>
      <c r="O337" s="158"/>
      <c r="P337" s="158"/>
      <c r="Q337" s="158"/>
      <c r="R337" s="159"/>
      <c r="S337" s="159"/>
      <c r="T337" s="159"/>
      <c r="U337" s="159"/>
      <c r="V337" s="159"/>
      <c r="W337" s="159"/>
      <c r="X337" s="159"/>
      <c r="Y337" s="159"/>
      <c r="Z337" s="149"/>
      <c r="AA337" s="149"/>
      <c r="AB337" s="149"/>
      <c r="AC337" s="149"/>
      <c r="AD337" s="149"/>
      <c r="AE337" s="149"/>
      <c r="AF337" s="149"/>
      <c r="AG337" s="149" t="s">
        <v>149</v>
      </c>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ht="22.5" outlineLevel="3" x14ac:dyDescent="0.2">
      <c r="A338" s="156"/>
      <c r="B338" s="157"/>
      <c r="C338" s="251" t="s">
        <v>507</v>
      </c>
      <c r="D338" s="252"/>
      <c r="E338" s="252"/>
      <c r="F338" s="252"/>
      <c r="G338" s="252"/>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149</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77" t="str">
        <f>C338</f>
        <v>SKUTEČNÉ KOTVENÍ BUDE VYCHÁZET Z Z PŘEDREALIZAČNÍHO NÁVRHU KONKRÉTNÍHO VÝROBCE VYCHÁZEJÍCÍHO Z VÝPOČTOVÝCH HODNOT SIL PŮSOBÍCÍCH NA STŘEŠNÍ PLÁŠŤ PŘI ZATÍŽENÍ VĚTREM.</v>
      </c>
      <c r="BB338" s="149"/>
      <c r="BC338" s="149"/>
      <c r="BD338" s="149"/>
      <c r="BE338" s="149"/>
      <c r="BF338" s="149"/>
      <c r="BG338" s="149"/>
      <c r="BH338" s="149"/>
    </row>
    <row r="339" spans="1:60" outlineLevel="2" x14ac:dyDescent="0.2">
      <c r="A339" s="156"/>
      <c r="B339" s="157"/>
      <c r="C339" s="187" t="s">
        <v>508</v>
      </c>
      <c r="D339" s="160"/>
      <c r="E339" s="161">
        <v>98.69</v>
      </c>
      <c r="F339" s="159"/>
      <c r="G339" s="159"/>
      <c r="H339" s="159"/>
      <c r="I339" s="159"/>
      <c r="J339" s="159"/>
      <c r="K339" s="159"/>
      <c r="L339" s="159"/>
      <c r="M339" s="159"/>
      <c r="N339" s="158"/>
      <c r="O339" s="158"/>
      <c r="P339" s="158"/>
      <c r="Q339" s="158"/>
      <c r="R339" s="159"/>
      <c r="S339" s="159"/>
      <c r="T339" s="159"/>
      <c r="U339" s="159"/>
      <c r="V339" s="159"/>
      <c r="W339" s="159"/>
      <c r="X339" s="159"/>
      <c r="Y339" s="159"/>
      <c r="Z339" s="149"/>
      <c r="AA339" s="149"/>
      <c r="AB339" s="149"/>
      <c r="AC339" s="149"/>
      <c r="AD339" s="149"/>
      <c r="AE339" s="149"/>
      <c r="AF339" s="149"/>
      <c r="AG339" s="149" t="s">
        <v>170</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3" x14ac:dyDescent="0.2">
      <c r="A340" s="156"/>
      <c r="B340" s="157"/>
      <c r="C340" s="187" t="s">
        <v>509</v>
      </c>
      <c r="D340" s="160"/>
      <c r="E340" s="161">
        <v>23.04</v>
      </c>
      <c r="F340" s="159"/>
      <c r="G340" s="159"/>
      <c r="H340" s="159"/>
      <c r="I340" s="159"/>
      <c r="J340" s="159"/>
      <c r="K340" s="159"/>
      <c r="L340" s="159"/>
      <c r="M340" s="159"/>
      <c r="N340" s="158"/>
      <c r="O340" s="158"/>
      <c r="P340" s="158"/>
      <c r="Q340" s="158"/>
      <c r="R340" s="159"/>
      <c r="S340" s="159"/>
      <c r="T340" s="159"/>
      <c r="U340" s="159"/>
      <c r="V340" s="159"/>
      <c r="W340" s="159"/>
      <c r="X340" s="159"/>
      <c r="Y340" s="159"/>
      <c r="Z340" s="149"/>
      <c r="AA340" s="149"/>
      <c r="AB340" s="149"/>
      <c r="AC340" s="149"/>
      <c r="AD340" s="149"/>
      <c r="AE340" s="149"/>
      <c r="AF340" s="149"/>
      <c r="AG340" s="149" t="s">
        <v>170</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ht="22.5" outlineLevel="1" x14ac:dyDescent="0.2">
      <c r="A341" s="170">
        <v>54</v>
      </c>
      <c r="B341" s="171" t="s">
        <v>510</v>
      </c>
      <c r="C341" s="186" t="s">
        <v>511</v>
      </c>
      <c r="D341" s="172" t="s">
        <v>234</v>
      </c>
      <c r="E341" s="173">
        <v>98.69</v>
      </c>
      <c r="F341" s="174"/>
      <c r="G341" s="175">
        <f>ROUND(E341*F341,2)</f>
        <v>0</v>
      </c>
      <c r="H341" s="174"/>
      <c r="I341" s="175">
        <f>ROUND(E341*H341,2)</f>
        <v>0</v>
      </c>
      <c r="J341" s="174"/>
      <c r="K341" s="175">
        <f>ROUND(E341*J341,2)</f>
        <v>0</v>
      </c>
      <c r="L341" s="175">
        <v>15</v>
      </c>
      <c r="M341" s="175">
        <f>G341*(1+L341/100)</f>
        <v>0</v>
      </c>
      <c r="N341" s="173">
        <v>3.2000000000000003E-4</v>
      </c>
      <c r="O341" s="173">
        <f>ROUND(E341*N341,2)</f>
        <v>0.03</v>
      </c>
      <c r="P341" s="173">
        <v>0</v>
      </c>
      <c r="Q341" s="173">
        <f>ROUND(E341*P341,2)</f>
        <v>0</v>
      </c>
      <c r="R341" s="175" t="s">
        <v>500</v>
      </c>
      <c r="S341" s="175" t="s">
        <v>143</v>
      </c>
      <c r="T341" s="176" t="s">
        <v>199</v>
      </c>
      <c r="U341" s="159">
        <v>0.1</v>
      </c>
      <c r="V341" s="159">
        <f>ROUND(E341*U341,2)</f>
        <v>9.8699999999999992</v>
      </c>
      <c r="W341" s="159"/>
      <c r="X341" s="159" t="s">
        <v>184</v>
      </c>
      <c r="Y341" s="159" t="s">
        <v>146</v>
      </c>
      <c r="Z341" s="149"/>
      <c r="AA341" s="149"/>
      <c r="AB341" s="149"/>
      <c r="AC341" s="149"/>
      <c r="AD341" s="149"/>
      <c r="AE341" s="149"/>
      <c r="AF341" s="149"/>
      <c r="AG341" s="149" t="s">
        <v>185</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2" x14ac:dyDescent="0.2">
      <c r="A342" s="156"/>
      <c r="B342" s="157"/>
      <c r="C342" s="187" t="s">
        <v>512</v>
      </c>
      <c r="D342" s="160"/>
      <c r="E342" s="161">
        <v>98.69</v>
      </c>
      <c r="F342" s="159"/>
      <c r="G342" s="159"/>
      <c r="H342" s="159"/>
      <c r="I342" s="159"/>
      <c r="J342" s="159"/>
      <c r="K342" s="159"/>
      <c r="L342" s="159"/>
      <c r="M342" s="159"/>
      <c r="N342" s="158"/>
      <c r="O342" s="158"/>
      <c r="P342" s="158"/>
      <c r="Q342" s="158"/>
      <c r="R342" s="159"/>
      <c r="S342" s="159"/>
      <c r="T342" s="159"/>
      <c r="U342" s="159"/>
      <c r="V342" s="159"/>
      <c r="W342" s="159"/>
      <c r="X342" s="159"/>
      <c r="Y342" s="159"/>
      <c r="Z342" s="149"/>
      <c r="AA342" s="149"/>
      <c r="AB342" s="149"/>
      <c r="AC342" s="149"/>
      <c r="AD342" s="149"/>
      <c r="AE342" s="149"/>
      <c r="AF342" s="149"/>
      <c r="AG342" s="149" t="s">
        <v>170</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ht="22.5" outlineLevel="1" x14ac:dyDescent="0.2">
      <c r="A343" s="170">
        <v>55</v>
      </c>
      <c r="B343" s="171" t="s">
        <v>513</v>
      </c>
      <c r="C343" s="186" t="s">
        <v>514</v>
      </c>
      <c r="D343" s="172" t="s">
        <v>234</v>
      </c>
      <c r="E343" s="173">
        <v>121.73</v>
      </c>
      <c r="F343" s="174"/>
      <c r="G343" s="175">
        <f>ROUND(E343*F343,2)</f>
        <v>0</v>
      </c>
      <c r="H343" s="174"/>
      <c r="I343" s="175">
        <f>ROUND(E343*H343,2)</f>
        <v>0</v>
      </c>
      <c r="J343" s="174"/>
      <c r="K343" s="175">
        <f>ROUND(E343*J343,2)</f>
        <v>0</v>
      </c>
      <c r="L343" s="175">
        <v>15</v>
      </c>
      <c r="M343" s="175">
        <f>G343*(1+L343/100)</f>
        <v>0</v>
      </c>
      <c r="N343" s="173">
        <v>1.2999999999999999E-4</v>
      </c>
      <c r="O343" s="173">
        <f>ROUND(E343*N343,2)</f>
        <v>0.02</v>
      </c>
      <c r="P343" s="173">
        <v>0</v>
      </c>
      <c r="Q343" s="173">
        <f>ROUND(E343*P343,2)</f>
        <v>0</v>
      </c>
      <c r="R343" s="175" t="s">
        <v>500</v>
      </c>
      <c r="S343" s="175" t="s">
        <v>143</v>
      </c>
      <c r="T343" s="176" t="s">
        <v>199</v>
      </c>
      <c r="U343" s="159">
        <v>0.1</v>
      </c>
      <c r="V343" s="159">
        <f>ROUND(E343*U343,2)</f>
        <v>12.17</v>
      </c>
      <c r="W343" s="159"/>
      <c r="X343" s="159" t="s">
        <v>184</v>
      </c>
      <c r="Y343" s="159" t="s">
        <v>146</v>
      </c>
      <c r="Z343" s="149"/>
      <c r="AA343" s="149"/>
      <c r="AB343" s="149"/>
      <c r="AC343" s="149"/>
      <c r="AD343" s="149"/>
      <c r="AE343" s="149"/>
      <c r="AF343" s="149"/>
      <c r="AG343" s="149" t="s">
        <v>185</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2" x14ac:dyDescent="0.2">
      <c r="A344" s="156"/>
      <c r="B344" s="157"/>
      <c r="C344" s="187" t="s">
        <v>508</v>
      </c>
      <c r="D344" s="160"/>
      <c r="E344" s="161">
        <v>98.69</v>
      </c>
      <c r="F344" s="159"/>
      <c r="G344" s="159"/>
      <c r="H344" s="159"/>
      <c r="I344" s="159"/>
      <c r="J344" s="159"/>
      <c r="K344" s="159"/>
      <c r="L344" s="159"/>
      <c r="M344" s="159"/>
      <c r="N344" s="158"/>
      <c r="O344" s="158"/>
      <c r="P344" s="158"/>
      <c r="Q344" s="158"/>
      <c r="R344" s="159"/>
      <c r="S344" s="159"/>
      <c r="T344" s="159"/>
      <c r="U344" s="159"/>
      <c r="V344" s="159"/>
      <c r="W344" s="159"/>
      <c r="X344" s="159"/>
      <c r="Y344" s="159"/>
      <c r="Z344" s="149"/>
      <c r="AA344" s="149"/>
      <c r="AB344" s="149"/>
      <c r="AC344" s="149"/>
      <c r="AD344" s="149"/>
      <c r="AE344" s="149"/>
      <c r="AF344" s="149"/>
      <c r="AG344" s="149" t="s">
        <v>170</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3" x14ac:dyDescent="0.2">
      <c r="A345" s="156"/>
      <c r="B345" s="157"/>
      <c r="C345" s="187" t="s">
        <v>509</v>
      </c>
      <c r="D345" s="160"/>
      <c r="E345" s="161">
        <v>23.04</v>
      </c>
      <c r="F345" s="159"/>
      <c r="G345" s="159"/>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170</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ht="22.5" outlineLevel="1" x14ac:dyDescent="0.2">
      <c r="A346" s="170">
        <v>56</v>
      </c>
      <c r="B346" s="171" t="s">
        <v>515</v>
      </c>
      <c r="C346" s="186" t="s">
        <v>516</v>
      </c>
      <c r="D346" s="172" t="s">
        <v>234</v>
      </c>
      <c r="E346" s="173">
        <v>136.33760000000001</v>
      </c>
      <c r="F346" s="174"/>
      <c r="G346" s="175">
        <f>ROUND(E346*F346,2)</f>
        <v>0</v>
      </c>
      <c r="H346" s="174"/>
      <c r="I346" s="175">
        <f>ROUND(E346*H346,2)</f>
        <v>0</v>
      </c>
      <c r="J346" s="174"/>
      <c r="K346" s="175">
        <f>ROUND(E346*J346,2)</f>
        <v>0</v>
      </c>
      <c r="L346" s="175">
        <v>15</v>
      </c>
      <c r="M346" s="175">
        <f>G346*(1+L346/100)</f>
        <v>0</v>
      </c>
      <c r="N346" s="173">
        <v>2.3E-3</v>
      </c>
      <c r="O346" s="173">
        <f>ROUND(E346*N346,2)</f>
        <v>0.31</v>
      </c>
      <c r="P346" s="173">
        <v>0</v>
      </c>
      <c r="Q346" s="173">
        <f>ROUND(E346*P346,2)</f>
        <v>0</v>
      </c>
      <c r="R346" s="175" t="s">
        <v>379</v>
      </c>
      <c r="S346" s="175" t="s">
        <v>143</v>
      </c>
      <c r="T346" s="176" t="s">
        <v>199</v>
      </c>
      <c r="U346" s="159">
        <v>0</v>
      </c>
      <c r="V346" s="159">
        <f>ROUND(E346*U346,2)</f>
        <v>0</v>
      </c>
      <c r="W346" s="159"/>
      <c r="X346" s="159" t="s">
        <v>380</v>
      </c>
      <c r="Y346" s="159" t="s">
        <v>146</v>
      </c>
      <c r="Z346" s="149"/>
      <c r="AA346" s="149"/>
      <c r="AB346" s="149"/>
      <c r="AC346" s="149"/>
      <c r="AD346" s="149"/>
      <c r="AE346" s="149"/>
      <c r="AF346" s="149"/>
      <c r="AG346" s="149" t="s">
        <v>381</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2" x14ac:dyDescent="0.2">
      <c r="A347" s="156"/>
      <c r="B347" s="157"/>
      <c r="C347" s="187" t="s">
        <v>517</v>
      </c>
      <c r="D347" s="160"/>
      <c r="E347" s="161">
        <v>136.33760000000001</v>
      </c>
      <c r="F347" s="159"/>
      <c r="G347" s="159"/>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170</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ht="22.5" outlineLevel="1" x14ac:dyDescent="0.2">
      <c r="A348" s="170">
        <v>57</v>
      </c>
      <c r="B348" s="171" t="s">
        <v>518</v>
      </c>
      <c r="C348" s="186" t="s">
        <v>519</v>
      </c>
      <c r="D348" s="172" t="s">
        <v>234</v>
      </c>
      <c r="E348" s="173">
        <v>113.4935</v>
      </c>
      <c r="F348" s="174"/>
      <c r="G348" s="175">
        <f>ROUND(E348*F348,2)</f>
        <v>0</v>
      </c>
      <c r="H348" s="174"/>
      <c r="I348" s="175">
        <f>ROUND(E348*H348,2)</f>
        <v>0</v>
      </c>
      <c r="J348" s="174"/>
      <c r="K348" s="175">
        <f>ROUND(E348*J348,2)</f>
        <v>0</v>
      </c>
      <c r="L348" s="175">
        <v>15</v>
      </c>
      <c r="M348" s="175">
        <f>G348*(1+L348/100)</f>
        <v>0</v>
      </c>
      <c r="N348" s="173">
        <v>4.7000000000000002E-3</v>
      </c>
      <c r="O348" s="173">
        <f>ROUND(E348*N348,2)</f>
        <v>0.53</v>
      </c>
      <c r="P348" s="173">
        <v>0</v>
      </c>
      <c r="Q348" s="173">
        <f>ROUND(E348*P348,2)</f>
        <v>0</v>
      </c>
      <c r="R348" s="175" t="s">
        <v>379</v>
      </c>
      <c r="S348" s="175" t="s">
        <v>143</v>
      </c>
      <c r="T348" s="176" t="s">
        <v>199</v>
      </c>
      <c r="U348" s="159">
        <v>0</v>
      </c>
      <c r="V348" s="159">
        <f>ROUND(E348*U348,2)</f>
        <v>0</v>
      </c>
      <c r="W348" s="159"/>
      <c r="X348" s="159" t="s">
        <v>380</v>
      </c>
      <c r="Y348" s="159" t="s">
        <v>146</v>
      </c>
      <c r="Z348" s="149"/>
      <c r="AA348" s="149"/>
      <c r="AB348" s="149"/>
      <c r="AC348" s="149"/>
      <c r="AD348" s="149"/>
      <c r="AE348" s="149"/>
      <c r="AF348" s="149"/>
      <c r="AG348" s="149" t="s">
        <v>381</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2" x14ac:dyDescent="0.2">
      <c r="A349" s="156"/>
      <c r="B349" s="157"/>
      <c r="C349" s="187" t="s">
        <v>520</v>
      </c>
      <c r="D349" s="160"/>
      <c r="E349" s="161">
        <v>113.4935</v>
      </c>
      <c r="F349" s="159"/>
      <c r="G349" s="159"/>
      <c r="H349" s="159"/>
      <c r="I349" s="159"/>
      <c r="J349" s="159"/>
      <c r="K349" s="159"/>
      <c r="L349" s="159"/>
      <c r="M349" s="159"/>
      <c r="N349" s="158"/>
      <c r="O349" s="158"/>
      <c r="P349" s="158"/>
      <c r="Q349" s="158"/>
      <c r="R349" s="159"/>
      <c r="S349" s="159"/>
      <c r="T349" s="159"/>
      <c r="U349" s="159"/>
      <c r="V349" s="159"/>
      <c r="W349" s="159"/>
      <c r="X349" s="159"/>
      <c r="Y349" s="159"/>
      <c r="Z349" s="149"/>
      <c r="AA349" s="149"/>
      <c r="AB349" s="149"/>
      <c r="AC349" s="149"/>
      <c r="AD349" s="149"/>
      <c r="AE349" s="149"/>
      <c r="AF349" s="149"/>
      <c r="AG349" s="149" t="s">
        <v>170</v>
      </c>
      <c r="AH349" s="149">
        <v>0</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
      <c r="A350" s="170">
        <v>58</v>
      </c>
      <c r="B350" s="171" t="s">
        <v>521</v>
      </c>
      <c r="C350" s="186" t="s">
        <v>522</v>
      </c>
      <c r="D350" s="172" t="s">
        <v>494</v>
      </c>
      <c r="E350" s="173">
        <v>0.99407999999999996</v>
      </c>
      <c r="F350" s="174"/>
      <c r="G350" s="175">
        <f>ROUND(E350*F350,2)</f>
        <v>0</v>
      </c>
      <c r="H350" s="174"/>
      <c r="I350" s="175">
        <f>ROUND(E350*H350,2)</f>
        <v>0</v>
      </c>
      <c r="J350" s="174"/>
      <c r="K350" s="175">
        <f>ROUND(E350*J350,2)</f>
        <v>0</v>
      </c>
      <c r="L350" s="175">
        <v>15</v>
      </c>
      <c r="M350" s="175">
        <f>G350*(1+L350/100)</f>
        <v>0</v>
      </c>
      <c r="N350" s="173">
        <v>0</v>
      </c>
      <c r="O350" s="173">
        <f>ROUND(E350*N350,2)</f>
        <v>0</v>
      </c>
      <c r="P350" s="173">
        <v>0</v>
      </c>
      <c r="Q350" s="173">
        <f>ROUND(E350*P350,2)</f>
        <v>0</v>
      </c>
      <c r="R350" s="175" t="s">
        <v>500</v>
      </c>
      <c r="S350" s="175" t="s">
        <v>143</v>
      </c>
      <c r="T350" s="176" t="s">
        <v>199</v>
      </c>
      <c r="U350" s="159">
        <v>1.6850000000000001</v>
      </c>
      <c r="V350" s="159">
        <f>ROUND(E350*U350,2)</f>
        <v>1.68</v>
      </c>
      <c r="W350" s="159"/>
      <c r="X350" s="159" t="s">
        <v>495</v>
      </c>
      <c r="Y350" s="159" t="s">
        <v>146</v>
      </c>
      <c r="Z350" s="149"/>
      <c r="AA350" s="149"/>
      <c r="AB350" s="149"/>
      <c r="AC350" s="149"/>
      <c r="AD350" s="149"/>
      <c r="AE350" s="149"/>
      <c r="AF350" s="149"/>
      <c r="AG350" s="149" t="s">
        <v>496</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2" x14ac:dyDescent="0.2">
      <c r="A351" s="156"/>
      <c r="B351" s="157"/>
      <c r="C351" s="260" t="s">
        <v>523</v>
      </c>
      <c r="D351" s="261"/>
      <c r="E351" s="261"/>
      <c r="F351" s="261"/>
      <c r="G351" s="261"/>
      <c r="H351" s="159"/>
      <c r="I351" s="159"/>
      <c r="J351" s="159"/>
      <c r="K351" s="159"/>
      <c r="L351" s="159"/>
      <c r="M351" s="159"/>
      <c r="N351" s="158"/>
      <c r="O351" s="158"/>
      <c r="P351" s="158"/>
      <c r="Q351" s="158"/>
      <c r="R351" s="159"/>
      <c r="S351" s="159"/>
      <c r="T351" s="159"/>
      <c r="U351" s="159"/>
      <c r="V351" s="159"/>
      <c r="W351" s="159"/>
      <c r="X351" s="159"/>
      <c r="Y351" s="159"/>
      <c r="Z351" s="149"/>
      <c r="AA351" s="149"/>
      <c r="AB351" s="149"/>
      <c r="AC351" s="149"/>
      <c r="AD351" s="149"/>
      <c r="AE351" s="149"/>
      <c r="AF351" s="149"/>
      <c r="AG351" s="149" t="s">
        <v>201</v>
      </c>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x14ac:dyDescent="0.2">
      <c r="A352" s="163" t="s">
        <v>138</v>
      </c>
      <c r="B352" s="164" t="s">
        <v>89</v>
      </c>
      <c r="C352" s="185" t="s">
        <v>90</v>
      </c>
      <c r="D352" s="165"/>
      <c r="E352" s="166"/>
      <c r="F352" s="167"/>
      <c r="G352" s="167">
        <f>SUMIF(AG353:AG363,"&lt;&gt;NOR",G353:G363)</f>
        <v>0</v>
      </c>
      <c r="H352" s="167"/>
      <c r="I352" s="167">
        <f>SUM(I353:I363)</f>
        <v>0</v>
      </c>
      <c r="J352" s="167"/>
      <c r="K352" s="167">
        <f>SUM(K353:K363)</f>
        <v>0</v>
      </c>
      <c r="L352" s="167"/>
      <c r="M352" s="167">
        <f>SUM(M353:M363)</f>
        <v>0</v>
      </c>
      <c r="N352" s="166"/>
      <c r="O352" s="166">
        <f>SUM(O353:O363)</f>
        <v>0.8</v>
      </c>
      <c r="P352" s="166"/>
      <c r="Q352" s="166">
        <f>SUM(Q353:Q363)</f>
        <v>0</v>
      </c>
      <c r="R352" s="167"/>
      <c r="S352" s="167"/>
      <c r="T352" s="168"/>
      <c r="U352" s="162"/>
      <c r="V352" s="162">
        <f>SUM(V353:V363)</f>
        <v>22.12</v>
      </c>
      <c r="W352" s="162"/>
      <c r="X352" s="162"/>
      <c r="Y352" s="162"/>
      <c r="AG352" t="s">
        <v>139</v>
      </c>
    </row>
    <row r="353" spans="1:60" outlineLevel="1" x14ac:dyDescent="0.2">
      <c r="A353" s="170">
        <v>59</v>
      </c>
      <c r="B353" s="171" t="s">
        <v>524</v>
      </c>
      <c r="C353" s="186" t="s">
        <v>525</v>
      </c>
      <c r="D353" s="172" t="s">
        <v>234</v>
      </c>
      <c r="E353" s="173">
        <v>293.54000000000002</v>
      </c>
      <c r="F353" s="174"/>
      <c r="G353" s="175">
        <f>ROUND(E353*F353,2)</f>
        <v>0</v>
      </c>
      <c r="H353" s="174"/>
      <c r="I353" s="175">
        <f>ROUND(E353*H353,2)</f>
        <v>0</v>
      </c>
      <c r="J353" s="174"/>
      <c r="K353" s="175">
        <f>ROUND(E353*J353,2)</f>
        <v>0</v>
      </c>
      <c r="L353" s="175">
        <v>15</v>
      </c>
      <c r="M353" s="175">
        <f>G353*(1+L353/100)</f>
        <v>0</v>
      </c>
      <c r="N353" s="173">
        <v>0</v>
      </c>
      <c r="O353" s="173">
        <f>ROUND(E353*N353,2)</f>
        <v>0</v>
      </c>
      <c r="P353" s="173">
        <v>0</v>
      </c>
      <c r="Q353" s="173">
        <f>ROUND(E353*P353,2)</f>
        <v>0</v>
      </c>
      <c r="R353" s="175" t="s">
        <v>370</v>
      </c>
      <c r="S353" s="175" t="s">
        <v>143</v>
      </c>
      <c r="T353" s="176" t="s">
        <v>199</v>
      </c>
      <c r="U353" s="159">
        <v>7.0000000000000007E-2</v>
      </c>
      <c r="V353" s="159">
        <f>ROUND(E353*U353,2)</f>
        <v>20.55</v>
      </c>
      <c r="W353" s="159"/>
      <c r="X353" s="159" t="s">
        <v>184</v>
      </c>
      <c r="Y353" s="159" t="s">
        <v>146</v>
      </c>
      <c r="Z353" s="149"/>
      <c r="AA353" s="149"/>
      <c r="AB353" s="149"/>
      <c r="AC353" s="149"/>
      <c r="AD353" s="149"/>
      <c r="AE353" s="149"/>
      <c r="AF353" s="149"/>
      <c r="AG353" s="149" t="s">
        <v>185</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2" x14ac:dyDescent="0.2">
      <c r="A354" s="156"/>
      <c r="B354" s="157"/>
      <c r="C354" s="187" t="s">
        <v>526</v>
      </c>
      <c r="D354" s="160"/>
      <c r="E354" s="161">
        <v>197.38</v>
      </c>
      <c r="F354" s="159"/>
      <c r="G354" s="159"/>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170</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x14ac:dyDescent="0.2">
      <c r="A355" s="156"/>
      <c r="B355" s="157"/>
      <c r="C355" s="187" t="s">
        <v>527</v>
      </c>
      <c r="D355" s="160"/>
      <c r="E355" s="161">
        <v>96.16</v>
      </c>
      <c r="F355" s="159"/>
      <c r="G355" s="159"/>
      <c r="H355" s="159"/>
      <c r="I355" s="159"/>
      <c r="J355" s="159"/>
      <c r="K355" s="159"/>
      <c r="L355" s="159"/>
      <c r="M355" s="159"/>
      <c r="N355" s="158"/>
      <c r="O355" s="158"/>
      <c r="P355" s="158"/>
      <c r="Q355" s="158"/>
      <c r="R355" s="159"/>
      <c r="S355" s="159"/>
      <c r="T355" s="159"/>
      <c r="U355" s="159"/>
      <c r="V355" s="159"/>
      <c r="W355" s="159"/>
      <c r="X355" s="159"/>
      <c r="Y355" s="159"/>
      <c r="Z355" s="149"/>
      <c r="AA355" s="149"/>
      <c r="AB355" s="149"/>
      <c r="AC355" s="149"/>
      <c r="AD355" s="149"/>
      <c r="AE355" s="149"/>
      <c r="AF355" s="149"/>
      <c r="AG355" s="149" t="s">
        <v>170</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ht="22.5" outlineLevel="1" x14ac:dyDescent="0.2">
      <c r="A356" s="170">
        <v>60</v>
      </c>
      <c r="B356" s="171" t="s">
        <v>528</v>
      </c>
      <c r="C356" s="186" t="s">
        <v>529</v>
      </c>
      <c r="D356" s="172" t="s">
        <v>197</v>
      </c>
      <c r="E356" s="173">
        <v>10.066380000000001</v>
      </c>
      <c r="F356" s="174"/>
      <c r="G356" s="175">
        <f>ROUND(E356*F356,2)</f>
        <v>0</v>
      </c>
      <c r="H356" s="174"/>
      <c r="I356" s="175">
        <f>ROUND(E356*H356,2)</f>
        <v>0</v>
      </c>
      <c r="J356" s="174"/>
      <c r="K356" s="175">
        <f>ROUND(E356*J356,2)</f>
        <v>0</v>
      </c>
      <c r="L356" s="175">
        <v>15</v>
      </c>
      <c r="M356" s="175">
        <f>G356*(1+L356/100)</f>
        <v>0</v>
      </c>
      <c r="N356" s="173">
        <v>0.02</v>
      </c>
      <c r="O356" s="173">
        <f>ROUND(E356*N356,2)</f>
        <v>0.2</v>
      </c>
      <c r="P356" s="173">
        <v>0</v>
      </c>
      <c r="Q356" s="173">
        <f>ROUND(E356*P356,2)</f>
        <v>0</v>
      </c>
      <c r="R356" s="175" t="s">
        <v>379</v>
      </c>
      <c r="S356" s="175" t="s">
        <v>143</v>
      </c>
      <c r="T356" s="176" t="s">
        <v>199</v>
      </c>
      <c r="U356" s="159">
        <v>0</v>
      </c>
      <c r="V356" s="159">
        <f>ROUND(E356*U356,2)</f>
        <v>0</v>
      </c>
      <c r="W356" s="159"/>
      <c r="X356" s="159" t="s">
        <v>380</v>
      </c>
      <c r="Y356" s="159" t="s">
        <v>146</v>
      </c>
      <c r="Z356" s="149"/>
      <c r="AA356" s="149"/>
      <c r="AB356" s="149"/>
      <c r="AC356" s="149"/>
      <c r="AD356" s="149"/>
      <c r="AE356" s="149"/>
      <c r="AF356" s="149"/>
      <c r="AG356" s="149" t="s">
        <v>381</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2" x14ac:dyDescent="0.2">
      <c r="A357" s="156"/>
      <c r="B357" s="157"/>
      <c r="C357" s="187" t="s">
        <v>530</v>
      </c>
      <c r="D357" s="160"/>
      <c r="E357" s="161">
        <v>10.066380000000001</v>
      </c>
      <c r="F357" s="159"/>
      <c r="G357" s="159"/>
      <c r="H357" s="159"/>
      <c r="I357" s="159"/>
      <c r="J357" s="159"/>
      <c r="K357" s="159"/>
      <c r="L357" s="159"/>
      <c r="M357" s="159"/>
      <c r="N357" s="158"/>
      <c r="O357" s="158"/>
      <c r="P357" s="158"/>
      <c r="Q357" s="158"/>
      <c r="R357" s="159"/>
      <c r="S357" s="159"/>
      <c r="T357" s="159"/>
      <c r="U357" s="159"/>
      <c r="V357" s="159"/>
      <c r="W357" s="159"/>
      <c r="X357" s="159"/>
      <c r="Y357" s="159"/>
      <c r="Z357" s="149"/>
      <c r="AA357" s="149"/>
      <c r="AB357" s="149"/>
      <c r="AC357" s="149"/>
      <c r="AD357" s="149"/>
      <c r="AE357" s="149"/>
      <c r="AF357" s="149"/>
      <c r="AG357" s="149" t="s">
        <v>170</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ht="22.5" outlineLevel="1" x14ac:dyDescent="0.2">
      <c r="A358" s="170">
        <v>61</v>
      </c>
      <c r="B358" s="171" t="s">
        <v>531</v>
      </c>
      <c r="C358" s="186" t="s">
        <v>532</v>
      </c>
      <c r="D358" s="172" t="s">
        <v>197</v>
      </c>
      <c r="E358" s="173">
        <v>14.092930000000001</v>
      </c>
      <c r="F358" s="174"/>
      <c r="G358" s="175">
        <f>ROUND(E358*F358,2)</f>
        <v>0</v>
      </c>
      <c r="H358" s="174"/>
      <c r="I358" s="175">
        <f>ROUND(E358*H358,2)</f>
        <v>0</v>
      </c>
      <c r="J358" s="174"/>
      <c r="K358" s="175">
        <f>ROUND(E358*J358,2)</f>
        <v>0</v>
      </c>
      <c r="L358" s="175">
        <v>15</v>
      </c>
      <c r="M358" s="175">
        <f>G358*(1+L358/100)</f>
        <v>0</v>
      </c>
      <c r="N358" s="173">
        <v>2.5000000000000001E-2</v>
      </c>
      <c r="O358" s="173">
        <f>ROUND(E358*N358,2)</f>
        <v>0.35</v>
      </c>
      <c r="P358" s="173">
        <v>0</v>
      </c>
      <c r="Q358" s="173">
        <f>ROUND(E358*P358,2)</f>
        <v>0</v>
      </c>
      <c r="R358" s="175" t="s">
        <v>379</v>
      </c>
      <c r="S358" s="175" t="s">
        <v>143</v>
      </c>
      <c r="T358" s="176" t="s">
        <v>199</v>
      </c>
      <c r="U358" s="159">
        <v>0</v>
      </c>
      <c r="V358" s="159">
        <f>ROUND(E358*U358,2)</f>
        <v>0</v>
      </c>
      <c r="W358" s="159"/>
      <c r="X358" s="159" t="s">
        <v>380</v>
      </c>
      <c r="Y358" s="159" t="s">
        <v>146</v>
      </c>
      <c r="Z358" s="149"/>
      <c r="AA358" s="149"/>
      <c r="AB358" s="149"/>
      <c r="AC358" s="149"/>
      <c r="AD358" s="149"/>
      <c r="AE358" s="149"/>
      <c r="AF358" s="149"/>
      <c r="AG358" s="149" t="s">
        <v>381</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2" x14ac:dyDescent="0.2">
      <c r="A359" s="156"/>
      <c r="B359" s="157"/>
      <c r="C359" s="187" t="s">
        <v>533</v>
      </c>
      <c r="D359" s="160"/>
      <c r="E359" s="161">
        <v>14.092930000000001</v>
      </c>
      <c r="F359" s="159"/>
      <c r="G359" s="159"/>
      <c r="H359" s="159"/>
      <c r="I359" s="159"/>
      <c r="J359" s="159"/>
      <c r="K359" s="159"/>
      <c r="L359" s="159"/>
      <c r="M359" s="159"/>
      <c r="N359" s="158"/>
      <c r="O359" s="158"/>
      <c r="P359" s="158"/>
      <c r="Q359" s="158"/>
      <c r="R359" s="159"/>
      <c r="S359" s="159"/>
      <c r="T359" s="159"/>
      <c r="U359" s="159"/>
      <c r="V359" s="159"/>
      <c r="W359" s="159"/>
      <c r="X359" s="159"/>
      <c r="Y359" s="159"/>
      <c r="Z359" s="149"/>
      <c r="AA359" s="149"/>
      <c r="AB359" s="149"/>
      <c r="AC359" s="149"/>
      <c r="AD359" s="149"/>
      <c r="AE359" s="149"/>
      <c r="AF359" s="149"/>
      <c r="AG359" s="149" t="s">
        <v>170</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ht="33.75" outlineLevel="1" x14ac:dyDescent="0.2">
      <c r="A360" s="170">
        <v>62</v>
      </c>
      <c r="B360" s="171" t="s">
        <v>534</v>
      </c>
      <c r="C360" s="186" t="s">
        <v>535</v>
      </c>
      <c r="D360" s="172" t="s">
        <v>197</v>
      </c>
      <c r="E360" s="173">
        <v>9.8083200000000001</v>
      </c>
      <c r="F360" s="174"/>
      <c r="G360" s="175">
        <f>ROUND(E360*F360,2)</f>
        <v>0</v>
      </c>
      <c r="H360" s="174"/>
      <c r="I360" s="175">
        <f>ROUND(E360*H360,2)</f>
        <v>0</v>
      </c>
      <c r="J360" s="174"/>
      <c r="K360" s="175">
        <f>ROUND(E360*J360,2)</f>
        <v>0</v>
      </c>
      <c r="L360" s="175">
        <v>15</v>
      </c>
      <c r="M360" s="175">
        <f>G360*(1+L360/100)</f>
        <v>0</v>
      </c>
      <c r="N360" s="173">
        <v>2.5000000000000001E-2</v>
      </c>
      <c r="O360" s="173">
        <f>ROUND(E360*N360,2)</f>
        <v>0.25</v>
      </c>
      <c r="P360" s="173">
        <v>0</v>
      </c>
      <c r="Q360" s="173">
        <f>ROUND(E360*P360,2)</f>
        <v>0</v>
      </c>
      <c r="R360" s="175" t="s">
        <v>379</v>
      </c>
      <c r="S360" s="175" t="s">
        <v>143</v>
      </c>
      <c r="T360" s="176" t="s">
        <v>199</v>
      </c>
      <c r="U360" s="159">
        <v>0</v>
      </c>
      <c r="V360" s="159">
        <f>ROUND(E360*U360,2)</f>
        <v>0</v>
      </c>
      <c r="W360" s="159"/>
      <c r="X360" s="159" t="s">
        <v>380</v>
      </c>
      <c r="Y360" s="159" t="s">
        <v>146</v>
      </c>
      <c r="Z360" s="149"/>
      <c r="AA360" s="149"/>
      <c r="AB360" s="149"/>
      <c r="AC360" s="149"/>
      <c r="AD360" s="149"/>
      <c r="AE360" s="149"/>
      <c r="AF360" s="149"/>
      <c r="AG360" s="149" t="s">
        <v>381</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2" x14ac:dyDescent="0.2">
      <c r="A361" s="156"/>
      <c r="B361" s="157"/>
      <c r="C361" s="187" t="s">
        <v>536</v>
      </c>
      <c r="D361" s="160"/>
      <c r="E361" s="161">
        <v>9.8083200000000001</v>
      </c>
      <c r="F361" s="159"/>
      <c r="G361" s="159"/>
      <c r="H361" s="159"/>
      <c r="I361" s="159"/>
      <c r="J361" s="159"/>
      <c r="K361" s="159"/>
      <c r="L361" s="159"/>
      <c r="M361" s="159"/>
      <c r="N361" s="158"/>
      <c r="O361" s="158"/>
      <c r="P361" s="158"/>
      <c r="Q361" s="158"/>
      <c r="R361" s="159"/>
      <c r="S361" s="159"/>
      <c r="T361" s="159"/>
      <c r="U361" s="159"/>
      <c r="V361" s="159"/>
      <c r="W361" s="159"/>
      <c r="X361" s="159"/>
      <c r="Y361" s="159"/>
      <c r="Z361" s="149"/>
      <c r="AA361" s="149"/>
      <c r="AB361" s="149"/>
      <c r="AC361" s="149"/>
      <c r="AD361" s="149"/>
      <c r="AE361" s="149"/>
      <c r="AF361" s="149"/>
      <c r="AG361" s="149" t="s">
        <v>170</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
      <c r="A362" s="170">
        <v>63</v>
      </c>
      <c r="B362" s="171" t="s">
        <v>537</v>
      </c>
      <c r="C362" s="186" t="s">
        <v>538</v>
      </c>
      <c r="D362" s="172" t="s">
        <v>494</v>
      </c>
      <c r="E362" s="173">
        <v>0.79886000000000001</v>
      </c>
      <c r="F362" s="174"/>
      <c r="G362" s="175">
        <f>ROUND(E362*F362,2)</f>
        <v>0</v>
      </c>
      <c r="H362" s="174"/>
      <c r="I362" s="175">
        <f>ROUND(E362*H362,2)</f>
        <v>0</v>
      </c>
      <c r="J362" s="174"/>
      <c r="K362" s="175">
        <f>ROUND(E362*J362,2)</f>
        <v>0</v>
      </c>
      <c r="L362" s="175">
        <v>15</v>
      </c>
      <c r="M362" s="175">
        <f>G362*(1+L362/100)</f>
        <v>0</v>
      </c>
      <c r="N362" s="173">
        <v>0</v>
      </c>
      <c r="O362" s="173">
        <f>ROUND(E362*N362,2)</f>
        <v>0</v>
      </c>
      <c r="P362" s="173">
        <v>0</v>
      </c>
      <c r="Q362" s="173">
        <f>ROUND(E362*P362,2)</f>
        <v>0</v>
      </c>
      <c r="R362" s="175" t="s">
        <v>370</v>
      </c>
      <c r="S362" s="175" t="s">
        <v>143</v>
      </c>
      <c r="T362" s="176" t="s">
        <v>199</v>
      </c>
      <c r="U362" s="159">
        <v>1.966</v>
      </c>
      <c r="V362" s="159">
        <f>ROUND(E362*U362,2)</f>
        <v>1.57</v>
      </c>
      <c r="W362" s="159"/>
      <c r="X362" s="159" t="s">
        <v>495</v>
      </c>
      <c r="Y362" s="159" t="s">
        <v>146</v>
      </c>
      <c r="Z362" s="149"/>
      <c r="AA362" s="149"/>
      <c r="AB362" s="149"/>
      <c r="AC362" s="149"/>
      <c r="AD362" s="149"/>
      <c r="AE362" s="149"/>
      <c r="AF362" s="149"/>
      <c r="AG362" s="149" t="s">
        <v>496</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2" x14ac:dyDescent="0.2">
      <c r="A363" s="156"/>
      <c r="B363" s="157"/>
      <c r="C363" s="260" t="s">
        <v>523</v>
      </c>
      <c r="D363" s="261"/>
      <c r="E363" s="261"/>
      <c r="F363" s="261"/>
      <c r="G363" s="261"/>
      <c r="H363" s="159"/>
      <c r="I363" s="159"/>
      <c r="J363" s="159"/>
      <c r="K363" s="159"/>
      <c r="L363" s="159"/>
      <c r="M363" s="159"/>
      <c r="N363" s="158"/>
      <c r="O363" s="158"/>
      <c r="P363" s="158"/>
      <c r="Q363" s="158"/>
      <c r="R363" s="159"/>
      <c r="S363" s="159"/>
      <c r="T363" s="159"/>
      <c r="U363" s="159"/>
      <c r="V363" s="159"/>
      <c r="W363" s="159"/>
      <c r="X363" s="159"/>
      <c r="Y363" s="159"/>
      <c r="Z363" s="149"/>
      <c r="AA363" s="149"/>
      <c r="AB363" s="149"/>
      <c r="AC363" s="149"/>
      <c r="AD363" s="149"/>
      <c r="AE363" s="149"/>
      <c r="AF363" s="149"/>
      <c r="AG363" s="149" t="s">
        <v>201</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x14ac:dyDescent="0.2">
      <c r="A364" s="163" t="s">
        <v>138</v>
      </c>
      <c r="B364" s="164" t="s">
        <v>93</v>
      </c>
      <c r="C364" s="185" t="s">
        <v>94</v>
      </c>
      <c r="D364" s="165"/>
      <c r="E364" s="166"/>
      <c r="F364" s="167"/>
      <c r="G364" s="167">
        <f>SUMIF(AG365:AG371,"&lt;&gt;NOR",G365:G371)</f>
        <v>0</v>
      </c>
      <c r="H364" s="167"/>
      <c r="I364" s="167">
        <f>SUM(I365:I371)</f>
        <v>0</v>
      </c>
      <c r="J364" s="167"/>
      <c r="K364" s="167">
        <f>SUM(K365:K371)</f>
        <v>0</v>
      </c>
      <c r="L364" s="167"/>
      <c r="M364" s="167">
        <f>SUM(M365:M371)</f>
        <v>0</v>
      </c>
      <c r="N364" s="166"/>
      <c r="O364" s="166">
        <f>SUM(O365:O371)</f>
        <v>1.49</v>
      </c>
      <c r="P364" s="166"/>
      <c r="Q364" s="166">
        <f>SUM(Q365:Q371)</f>
        <v>0</v>
      </c>
      <c r="R364" s="167"/>
      <c r="S364" s="167"/>
      <c r="T364" s="168"/>
      <c r="U364" s="162"/>
      <c r="V364" s="162">
        <f>SUM(V365:V371)</f>
        <v>24.63</v>
      </c>
      <c r="W364" s="162"/>
      <c r="X364" s="162"/>
      <c r="Y364" s="162"/>
      <c r="AG364" t="s">
        <v>139</v>
      </c>
    </row>
    <row r="365" spans="1:60" outlineLevel="1" x14ac:dyDescent="0.2">
      <c r="A365" s="170">
        <v>64</v>
      </c>
      <c r="B365" s="171" t="s">
        <v>539</v>
      </c>
      <c r="C365" s="186" t="s">
        <v>540</v>
      </c>
      <c r="D365" s="172" t="s">
        <v>234</v>
      </c>
      <c r="E365" s="173">
        <v>98.69</v>
      </c>
      <c r="F365" s="174"/>
      <c r="G365" s="175">
        <f>ROUND(E365*F365,2)</f>
        <v>0</v>
      </c>
      <c r="H365" s="174"/>
      <c r="I365" s="175">
        <f>ROUND(E365*H365,2)</f>
        <v>0</v>
      </c>
      <c r="J365" s="174"/>
      <c r="K365" s="175">
        <f>ROUND(E365*J365,2)</f>
        <v>0</v>
      </c>
      <c r="L365" s="175">
        <v>15</v>
      </c>
      <c r="M365" s="175">
        <f>G365*(1+L365/100)</f>
        <v>0</v>
      </c>
      <c r="N365" s="173">
        <v>8.0000000000000007E-5</v>
      </c>
      <c r="O365" s="173">
        <f>ROUND(E365*N365,2)</f>
        <v>0.01</v>
      </c>
      <c r="P365" s="173">
        <v>0</v>
      </c>
      <c r="Q365" s="173">
        <f>ROUND(E365*P365,2)</f>
        <v>0</v>
      </c>
      <c r="R365" s="175" t="s">
        <v>541</v>
      </c>
      <c r="S365" s="175" t="s">
        <v>143</v>
      </c>
      <c r="T365" s="176" t="s">
        <v>199</v>
      </c>
      <c r="U365" s="159">
        <v>0.23200000000000001</v>
      </c>
      <c r="V365" s="159">
        <f>ROUND(E365*U365,2)</f>
        <v>22.9</v>
      </c>
      <c r="W365" s="159"/>
      <c r="X365" s="159" t="s">
        <v>184</v>
      </c>
      <c r="Y365" s="159" t="s">
        <v>146</v>
      </c>
      <c r="Z365" s="149"/>
      <c r="AA365" s="149"/>
      <c r="AB365" s="149"/>
      <c r="AC365" s="149"/>
      <c r="AD365" s="149"/>
      <c r="AE365" s="149"/>
      <c r="AF365" s="149"/>
      <c r="AG365" s="149" t="s">
        <v>185</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2" x14ac:dyDescent="0.2">
      <c r="A366" s="156"/>
      <c r="B366" s="157"/>
      <c r="C366" s="260" t="s">
        <v>542</v>
      </c>
      <c r="D366" s="261"/>
      <c r="E366" s="261"/>
      <c r="F366" s="261"/>
      <c r="G366" s="261"/>
      <c r="H366" s="159"/>
      <c r="I366" s="159"/>
      <c r="J366" s="159"/>
      <c r="K366" s="159"/>
      <c r="L366" s="159"/>
      <c r="M366" s="159"/>
      <c r="N366" s="158"/>
      <c r="O366" s="158"/>
      <c r="P366" s="158"/>
      <c r="Q366" s="158"/>
      <c r="R366" s="159"/>
      <c r="S366" s="159"/>
      <c r="T366" s="159"/>
      <c r="U366" s="159"/>
      <c r="V366" s="159"/>
      <c r="W366" s="159"/>
      <c r="X366" s="159"/>
      <c r="Y366" s="159"/>
      <c r="Z366" s="149"/>
      <c r="AA366" s="149"/>
      <c r="AB366" s="149"/>
      <c r="AC366" s="149"/>
      <c r="AD366" s="149"/>
      <c r="AE366" s="149"/>
      <c r="AF366" s="149"/>
      <c r="AG366" s="149" t="s">
        <v>201</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ht="22.5" outlineLevel="1" x14ac:dyDescent="0.2">
      <c r="A367" s="170">
        <v>65</v>
      </c>
      <c r="B367" s="171" t="s">
        <v>543</v>
      </c>
      <c r="C367" s="186" t="s">
        <v>544</v>
      </c>
      <c r="D367" s="172" t="s">
        <v>234</v>
      </c>
      <c r="E367" s="173">
        <v>100.66379999999999</v>
      </c>
      <c r="F367" s="174"/>
      <c r="G367" s="175">
        <f>ROUND(E367*F367,2)</f>
        <v>0</v>
      </c>
      <c r="H367" s="174"/>
      <c r="I367" s="175">
        <f>ROUND(E367*H367,2)</f>
        <v>0</v>
      </c>
      <c r="J367" s="174"/>
      <c r="K367" s="175">
        <f>ROUND(E367*J367,2)</f>
        <v>0</v>
      </c>
      <c r="L367" s="175">
        <v>15</v>
      </c>
      <c r="M367" s="175">
        <f>G367*(1+L367/100)</f>
        <v>0</v>
      </c>
      <c r="N367" s="173">
        <v>1.4749999999999999E-2</v>
      </c>
      <c r="O367" s="173">
        <f>ROUND(E367*N367,2)</f>
        <v>1.48</v>
      </c>
      <c r="P367" s="173">
        <v>0</v>
      </c>
      <c r="Q367" s="173">
        <f>ROUND(E367*P367,2)</f>
        <v>0</v>
      </c>
      <c r="R367" s="175" t="s">
        <v>379</v>
      </c>
      <c r="S367" s="175" t="s">
        <v>199</v>
      </c>
      <c r="T367" s="176" t="s">
        <v>199</v>
      </c>
      <c r="U367" s="159">
        <v>0</v>
      </c>
      <c r="V367" s="159">
        <f>ROUND(E367*U367,2)</f>
        <v>0</v>
      </c>
      <c r="W367" s="159"/>
      <c r="X367" s="159" t="s">
        <v>380</v>
      </c>
      <c r="Y367" s="159" t="s">
        <v>146</v>
      </c>
      <c r="Z367" s="149"/>
      <c r="AA367" s="149"/>
      <c r="AB367" s="149"/>
      <c r="AC367" s="149"/>
      <c r="AD367" s="149"/>
      <c r="AE367" s="149"/>
      <c r="AF367" s="149"/>
      <c r="AG367" s="149" t="s">
        <v>381</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2" x14ac:dyDescent="0.2">
      <c r="A368" s="156"/>
      <c r="B368" s="157"/>
      <c r="C368" s="249" t="s">
        <v>545</v>
      </c>
      <c r="D368" s="250"/>
      <c r="E368" s="250"/>
      <c r="F368" s="250"/>
      <c r="G368" s="250"/>
      <c r="H368" s="159"/>
      <c r="I368" s="159"/>
      <c r="J368" s="159"/>
      <c r="K368" s="159"/>
      <c r="L368" s="159"/>
      <c r="M368" s="159"/>
      <c r="N368" s="158"/>
      <c r="O368" s="158"/>
      <c r="P368" s="158"/>
      <c r="Q368" s="158"/>
      <c r="R368" s="159"/>
      <c r="S368" s="159"/>
      <c r="T368" s="159"/>
      <c r="U368" s="159"/>
      <c r="V368" s="159"/>
      <c r="W368" s="159"/>
      <c r="X368" s="159"/>
      <c r="Y368" s="159"/>
      <c r="Z368" s="149"/>
      <c r="AA368" s="149"/>
      <c r="AB368" s="149"/>
      <c r="AC368" s="149"/>
      <c r="AD368" s="149"/>
      <c r="AE368" s="149"/>
      <c r="AF368" s="149"/>
      <c r="AG368" s="149" t="s">
        <v>149</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2" x14ac:dyDescent="0.2">
      <c r="A369" s="156"/>
      <c r="B369" s="157"/>
      <c r="C369" s="187" t="s">
        <v>546</v>
      </c>
      <c r="D369" s="160"/>
      <c r="E369" s="161">
        <v>100.66379999999999</v>
      </c>
      <c r="F369" s="159"/>
      <c r="G369" s="159"/>
      <c r="H369" s="159"/>
      <c r="I369" s="159"/>
      <c r="J369" s="159"/>
      <c r="K369" s="159"/>
      <c r="L369" s="159"/>
      <c r="M369" s="159"/>
      <c r="N369" s="158"/>
      <c r="O369" s="158"/>
      <c r="P369" s="158"/>
      <c r="Q369" s="158"/>
      <c r="R369" s="159"/>
      <c r="S369" s="159"/>
      <c r="T369" s="159"/>
      <c r="U369" s="159"/>
      <c r="V369" s="159"/>
      <c r="W369" s="159"/>
      <c r="X369" s="159"/>
      <c r="Y369" s="159"/>
      <c r="Z369" s="149"/>
      <c r="AA369" s="149"/>
      <c r="AB369" s="149"/>
      <c r="AC369" s="149"/>
      <c r="AD369" s="149"/>
      <c r="AE369" s="149"/>
      <c r="AF369" s="149"/>
      <c r="AG369" s="149" t="s">
        <v>170</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70">
        <v>66</v>
      </c>
      <c r="B370" s="171" t="s">
        <v>547</v>
      </c>
      <c r="C370" s="186" t="s">
        <v>548</v>
      </c>
      <c r="D370" s="172" t="s">
        <v>494</v>
      </c>
      <c r="E370" s="173">
        <v>1.4926900000000001</v>
      </c>
      <c r="F370" s="174"/>
      <c r="G370" s="175">
        <f>ROUND(E370*F370,2)</f>
        <v>0</v>
      </c>
      <c r="H370" s="174"/>
      <c r="I370" s="175">
        <f>ROUND(E370*H370,2)</f>
        <v>0</v>
      </c>
      <c r="J370" s="174"/>
      <c r="K370" s="175">
        <f>ROUND(E370*J370,2)</f>
        <v>0</v>
      </c>
      <c r="L370" s="175">
        <v>15</v>
      </c>
      <c r="M370" s="175">
        <f>G370*(1+L370/100)</f>
        <v>0</v>
      </c>
      <c r="N370" s="173">
        <v>0</v>
      </c>
      <c r="O370" s="173">
        <f>ROUND(E370*N370,2)</f>
        <v>0</v>
      </c>
      <c r="P370" s="173">
        <v>0</v>
      </c>
      <c r="Q370" s="173">
        <f>ROUND(E370*P370,2)</f>
        <v>0</v>
      </c>
      <c r="R370" s="175" t="s">
        <v>541</v>
      </c>
      <c r="S370" s="175" t="s">
        <v>143</v>
      </c>
      <c r="T370" s="176" t="s">
        <v>199</v>
      </c>
      <c r="U370" s="159">
        <v>1.1559999999999999</v>
      </c>
      <c r="V370" s="159">
        <f>ROUND(E370*U370,2)</f>
        <v>1.73</v>
      </c>
      <c r="W370" s="159"/>
      <c r="X370" s="159" t="s">
        <v>495</v>
      </c>
      <c r="Y370" s="159" t="s">
        <v>146</v>
      </c>
      <c r="Z370" s="149"/>
      <c r="AA370" s="149"/>
      <c r="AB370" s="149"/>
      <c r="AC370" s="149"/>
      <c r="AD370" s="149"/>
      <c r="AE370" s="149"/>
      <c r="AF370" s="149"/>
      <c r="AG370" s="149" t="s">
        <v>496</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2" x14ac:dyDescent="0.2">
      <c r="A371" s="156"/>
      <c r="B371" s="157"/>
      <c r="C371" s="260" t="s">
        <v>523</v>
      </c>
      <c r="D371" s="261"/>
      <c r="E371" s="261"/>
      <c r="F371" s="261"/>
      <c r="G371" s="261"/>
      <c r="H371" s="159"/>
      <c r="I371" s="159"/>
      <c r="J371" s="159"/>
      <c r="K371" s="159"/>
      <c r="L371" s="159"/>
      <c r="M371" s="159"/>
      <c r="N371" s="158"/>
      <c r="O371" s="158"/>
      <c r="P371" s="158"/>
      <c r="Q371" s="158"/>
      <c r="R371" s="159"/>
      <c r="S371" s="159"/>
      <c r="T371" s="159"/>
      <c r="U371" s="159"/>
      <c r="V371" s="159"/>
      <c r="W371" s="159"/>
      <c r="X371" s="159"/>
      <c r="Y371" s="159"/>
      <c r="Z371" s="149"/>
      <c r="AA371" s="149"/>
      <c r="AB371" s="149"/>
      <c r="AC371" s="149"/>
      <c r="AD371" s="149"/>
      <c r="AE371" s="149"/>
      <c r="AF371" s="149"/>
      <c r="AG371" s="149" t="s">
        <v>201</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x14ac:dyDescent="0.2">
      <c r="A372" s="163" t="s">
        <v>138</v>
      </c>
      <c r="B372" s="164" t="s">
        <v>95</v>
      </c>
      <c r="C372" s="185" t="s">
        <v>96</v>
      </c>
      <c r="D372" s="165"/>
      <c r="E372" s="166"/>
      <c r="F372" s="167"/>
      <c r="G372" s="167">
        <f>SUMIF(AG373:AG412,"&lt;&gt;NOR",G373:G412)</f>
        <v>0</v>
      </c>
      <c r="H372" s="167"/>
      <c r="I372" s="167">
        <f>SUM(I373:I412)</f>
        <v>0</v>
      </c>
      <c r="J372" s="167"/>
      <c r="K372" s="167">
        <f>SUM(K373:K412)</f>
        <v>0</v>
      </c>
      <c r="L372" s="167"/>
      <c r="M372" s="167">
        <f>SUM(M373:M412)</f>
        <v>0</v>
      </c>
      <c r="N372" s="166"/>
      <c r="O372" s="166">
        <f>SUM(O373:O412)</f>
        <v>0.48</v>
      </c>
      <c r="P372" s="166"/>
      <c r="Q372" s="166">
        <f>SUM(Q373:Q412)</f>
        <v>0.36</v>
      </c>
      <c r="R372" s="167"/>
      <c r="S372" s="167"/>
      <c r="T372" s="168"/>
      <c r="U372" s="162"/>
      <c r="V372" s="162">
        <f>SUM(V373:V412)</f>
        <v>71.37</v>
      </c>
      <c r="W372" s="162"/>
      <c r="X372" s="162"/>
      <c r="Y372" s="162"/>
      <c r="AG372" t="s">
        <v>139</v>
      </c>
    </row>
    <row r="373" spans="1:60" ht="22.5" outlineLevel="1" x14ac:dyDescent="0.2">
      <c r="A373" s="170">
        <v>67</v>
      </c>
      <c r="B373" s="171" t="s">
        <v>549</v>
      </c>
      <c r="C373" s="186" t="s">
        <v>550</v>
      </c>
      <c r="D373" s="172" t="s">
        <v>337</v>
      </c>
      <c r="E373" s="173">
        <v>9.6</v>
      </c>
      <c r="F373" s="174"/>
      <c r="G373" s="175">
        <f>ROUND(E373*F373,2)</f>
        <v>0</v>
      </c>
      <c r="H373" s="174"/>
      <c r="I373" s="175">
        <f>ROUND(E373*H373,2)</f>
        <v>0</v>
      </c>
      <c r="J373" s="174"/>
      <c r="K373" s="175">
        <f>ROUND(E373*J373,2)</f>
        <v>0</v>
      </c>
      <c r="L373" s="175">
        <v>15</v>
      </c>
      <c r="M373" s="175">
        <f>G373*(1+L373/100)</f>
        <v>0</v>
      </c>
      <c r="N373" s="173">
        <v>2.8500000000000001E-3</v>
      </c>
      <c r="O373" s="173">
        <f>ROUND(E373*N373,2)</f>
        <v>0.03</v>
      </c>
      <c r="P373" s="173">
        <v>0</v>
      </c>
      <c r="Q373" s="173">
        <f>ROUND(E373*P373,2)</f>
        <v>0</v>
      </c>
      <c r="R373" s="175" t="s">
        <v>551</v>
      </c>
      <c r="S373" s="175" t="s">
        <v>143</v>
      </c>
      <c r="T373" s="176" t="s">
        <v>199</v>
      </c>
      <c r="U373" s="159">
        <v>0.28634999999999999</v>
      </c>
      <c r="V373" s="159">
        <f>ROUND(E373*U373,2)</f>
        <v>2.75</v>
      </c>
      <c r="W373" s="159"/>
      <c r="X373" s="159" t="s">
        <v>184</v>
      </c>
      <c r="Y373" s="159" t="s">
        <v>146</v>
      </c>
      <c r="Z373" s="149"/>
      <c r="AA373" s="149"/>
      <c r="AB373" s="149"/>
      <c r="AC373" s="149"/>
      <c r="AD373" s="149"/>
      <c r="AE373" s="149"/>
      <c r="AF373" s="149"/>
      <c r="AG373" s="149" t="s">
        <v>185</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2" x14ac:dyDescent="0.2">
      <c r="A374" s="156"/>
      <c r="B374" s="157"/>
      <c r="C374" s="187" t="s">
        <v>552</v>
      </c>
      <c r="D374" s="160"/>
      <c r="E374" s="161">
        <v>9.6</v>
      </c>
      <c r="F374" s="159"/>
      <c r="G374" s="159"/>
      <c r="H374" s="159"/>
      <c r="I374" s="159"/>
      <c r="J374" s="159"/>
      <c r="K374" s="159"/>
      <c r="L374" s="159"/>
      <c r="M374" s="159"/>
      <c r="N374" s="158"/>
      <c r="O374" s="158"/>
      <c r="P374" s="158"/>
      <c r="Q374" s="158"/>
      <c r="R374" s="159"/>
      <c r="S374" s="159"/>
      <c r="T374" s="159"/>
      <c r="U374" s="159"/>
      <c r="V374" s="159"/>
      <c r="W374" s="159"/>
      <c r="X374" s="159"/>
      <c r="Y374" s="159"/>
      <c r="Z374" s="149"/>
      <c r="AA374" s="149"/>
      <c r="AB374" s="149"/>
      <c r="AC374" s="149"/>
      <c r="AD374" s="149"/>
      <c r="AE374" s="149"/>
      <c r="AF374" s="149"/>
      <c r="AG374" s="149" t="s">
        <v>170</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70">
        <v>68</v>
      </c>
      <c r="B375" s="171" t="s">
        <v>553</v>
      </c>
      <c r="C375" s="186" t="s">
        <v>554</v>
      </c>
      <c r="D375" s="172" t="s">
        <v>337</v>
      </c>
      <c r="E375" s="173">
        <v>6.3</v>
      </c>
      <c r="F375" s="174"/>
      <c r="G375" s="175">
        <f>ROUND(E375*F375,2)</f>
        <v>0</v>
      </c>
      <c r="H375" s="174"/>
      <c r="I375" s="175">
        <f>ROUND(E375*H375,2)</f>
        <v>0</v>
      </c>
      <c r="J375" s="174"/>
      <c r="K375" s="175">
        <f>ROUND(E375*J375,2)</f>
        <v>0</v>
      </c>
      <c r="L375" s="175">
        <v>15</v>
      </c>
      <c r="M375" s="175">
        <f>G375*(1+L375/100)</f>
        <v>0</v>
      </c>
      <c r="N375" s="173">
        <v>4.2900000000000004E-3</v>
      </c>
      <c r="O375" s="173">
        <f>ROUND(E375*N375,2)</f>
        <v>0.03</v>
      </c>
      <c r="P375" s="173">
        <v>0</v>
      </c>
      <c r="Q375" s="173">
        <f>ROUND(E375*P375,2)</f>
        <v>0</v>
      </c>
      <c r="R375" s="175" t="s">
        <v>551</v>
      </c>
      <c r="S375" s="175" t="s">
        <v>143</v>
      </c>
      <c r="T375" s="176" t="s">
        <v>199</v>
      </c>
      <c r="U375" s="159">
        <v>0.89470000000000005</v>
      </c>
      <c r="V375" s="159">
        <f>ROUND(E375*U375,2)</f>
        <v>5.64</v>
      </c>
      <c r="W375" s="159"/>
      <c r="X375" s="159" t="s">
        <v>184</v>
      </c>
      <c r="Y375" s="159" t="s">
        <v>146</v>
      </c>
      <c r="Z375" s="149"/>
      <c r="AA375" s="149"/>
      <c r="AB375" s="149"/>
      <c r="AC375" s="149"/>
      <c r="AD375" s="149"/>
      <c r="AE375" s="149"/>
      <c r="AF375" s="149"/>
      <c r="AG375" s="149" t="s">
        <v>185</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2" x14ac:dyDescent="0.2">
      <c r="A376" s="156"/>
      <c r="B376" s="157"/>
      <c r="C376" s="260" t="s">
        <v>555</v>
      </c>
      <c r="D376" s="261"/>
      <c r="E376" s="261"/>
      <c r="F376" s="261"/>
      <c r="G376" s="261"/>
      <c r="H376" s="159"/>
      <c r="I376" s="159"/>
      <c r="J376" s="159"/>
      <c r="K376" s="159"/>
      <c r="L376" s="159"/>
      <c r="M376" s="159"/>
      <c r="N376" s="158"/>
      <c r="O376" s="158"/>
      <c r="P376" s="158"/>
      <c r="Q376" s="158"/>
      <c r="R376" s="159"/>
      <c r="S376" s="159"/>
      <c r="T376" s="159"/>
      <c r="U376" s="159"/>
      <c r="V376" s="159"/>
      <c r="W376" s="159"/>
      <c r="X376" s="159"/>
      <c r="Y376" s="159"/>
      <c r="Z376" s="149"/>
      <c r="AA376" s="149"/>
      <c r="AB376" s="149"/>
      <c r="AC376" s="149"/>
      <c r="AD376" s="149"/>
      <c r="AE376" s="149"/>
      <c r="AF376" s="149"/>
      <c r="AG376" s="149" t="s">
        <v>201</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2" x14ac:dyDescent="0.2">
      <c r="A377" s="156"/>
      <c r="B377" s="157"/>
      <c r="C377" s="187" t="s">
        <v>556</v>
      </c>
      <c r="D377" s="160"/>
      <c r="E377" s="161">
        <v>6.3</v>
      </c>
      <c r="F377" s="159"/>
      <c r="G377" s="159"/>
      <c r="H377" s="159"/>
      <c r="I377" s="159"/>
      <c r="J377" s="159"/>
      <c r="K377" s="159"/>
      <c r="L377" s="159"/>
      <c r="M377" s="159"/>
      <c r="N377" s="158"/>
      <c r="O377" s="158"/>
      <c r="P377" s="158"/>
      <c r="Q377" s="158"/>
      <c r="R377" s="159"/>
      <c r="S377" s="159"/>
      <c r="T377" s="159"/>
      <c r="U377" s="159"/>
      <c r="V377" s="159"/>
      <c r="W377" s="159"/>
      <c r="X377" s="159"/>
      <c r="Y377" s="159"/>
      <c r="Z377" s="149"/>
      <c r="AA377" s="149"/>
      <c r="AB377" s="149"/>
      <c r="AC377" s="149"/>
      <c r="AD377" s="149"/>
      <c r="AE377" s="149"/>
      <c r="AF377" s="149"/>
      <c r="AG377" s="149" t="s">
        <v>170</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70">
        <v>69</v>
      </c>
      <c r="B378" s="171" t="s">
        <v>557</v>
      </c>
      <c r="C378" s="186" t="s">
        <v>558</v>
      </c>
      <c r="D378" s="172" t="s">
        <v>337</v>
      </c>
      <c r="E378" s="173">
        <v>8.6</v>
      </c>
      <c r="F378" s="174"/>
      <c r="G378" s="175">
        <f>ROUND(E378*F378,2)</f>
        <v>0</v>
      </c>
      <c r="H378" s="174"/>
      <c r="I378" s="175">
        <f>ROUND(E378*H378,2)</f>
        <v>0</v>
      </c>
      <c r="J378" s="174"/>
      <c r="K378" s="175">
        <f>ROUND(E378*J378,2)</f>
        <v>0</v>
      </c>
      <c r="L378" s="175">
        <v>15</v>
      </c>
      <c r="M378" s="175">
        <f>G378*(1+L378/100)</f>
        <v>0</v>
      </c>
      <c r="N378" s="173">
        <v>6.79E-3</v>
      </c>
      <c r="O378" s="173">
        <f>ROUND(E378*N378,2)</f>
        <v>0.06</v>
      </c>
      <c r="P378" s="173">
        <v>0</v>
      </c>
      <c r="Q378" s="173">
        <f>ROUND(E378*P378,2)</f>
        <v>0</v>
      </c>
      <c r="R378" s="175" t="s">
        <v>551</v>
      </c>
      <c r="S378" s="175" t="s">
        <v>143</v>
      </c>
      <c r="T378" s="176" t="s">
        <v>199</v>
      </c>
      <c r="U378" s="159">
        <v>1.11205</v>
      </c>
      <c r="V378" s="159">
        <f>ROUND(E378*U378,2)</f>
        <v>9.56</v>
      </c>
      <c r="W378" s="159"/>
      <c r="X378" s="159" t="s">
        <v>184</v>
      </c>
      <c r="Y378" s="159" t="s">
        <v>146</v>
      </c>
      <c r="Z378" s="149"/>
      <c r="AA378" s="149"/>
      <c r="AB378" s="149"/>
      <c r="AC378" s="149"/>
      <c r="AD378" s="149"/>
      <c r="AE378" s="149"/>
      <c r="AF378" s="149"/>
      <c r="AG378" s="149" t="s">
        <v>185</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2" x14ac:dyDescent="0.2">
      <c r="A379" s="156"/>
      <c r="B379" s="157"/>
      <c r="C379" s="260" t="s">
        <v>555</v>
      </c>
      <c r="D379" s="261"/>
      <c r="E379" s="261"/>
      <c r="F379" s="261"/>
      <c r="G379" s="261"/>
      <c r="H379" s="159"/>
      <c r="I379" s="159"/>
      <c r="J379" s="159"/>
      <c r="K379" s="159"/>
      <c r="L379" s="159"/>
      <c r="M379" s="159"/>
      <c r="N379" s="158"/>
      <c r="O379" s="158"/>
      <c r="P379" s="158"/>
      <c r="Q379" s="158"/>
      <c r="R379" s="159"/>
      <c r="S379" s="159"/>
      <c r="T379" s="159"/>
      <c r="U379" s="159"/>
      <c r="V379" s="159"/>
      <c r="W379" s="159"/>
      <c r="X379" s="159"/>
      <c r="Y379" s="159"/>
      <c r="Z379" s="149"/>
      <c r="AA379" s="149"/>
      <c r="AB379" s="149"/>
      <c r="AC379" s="149"/>
      <c r="AD379" s="149"/>
      <c r="AE379" s="149"/>
      <c r="AF379" s="149"/>
      <c r="AG379" s="149" t="s">
        <v>201</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ht="22.5" outlineLevel="1" x14ac:dyDescent="0.2">
      <c r="A380" s="170">
        <v>70</v>
      </c>
      <c r="B380" s="171" t="s">
        <v>559</v>
      </c>
      <c r="C380" s="186" t="s">
        <v>560</v>
      </c>
      <c r="D380" s="172" t="s">
        <v>337</v>
      </c>
      <c r="E380" s="173">
        <v>2.1</v>
      </c>
      <c r="F380" s="174"/>
      <c r="G380" s="175">
        <f>ROUND(E380*F380,2)</f>
        <v>0</v>
      </c>
      <c r="H380" s="174"/>
      <c r="I380" s="175">
        <f>ROUND(E380*H380,2)</f>
        <v>0</v>
      </c>
      <c r="J380" s="174"/>
      <c r="K380" s="175">
        <f>ROUND(E380*J380,2)</f>
        <v>0</v>
      </c>
      <c r="L380" s="175">
        <v>15</v>
      </c>
      <c r="M380" s="175">
        <f>G380*(1+L380/100)</f>
        <v>0</v>
      </c>
      <c r="N380" s="173">
        <v>2.5899999999999999E-3</v>
      </c>
      <c r="O380" s="173">
        <f>ROUND(E380*N380,2)</f>
        <v>0.01</v>
      </c>
      <c r="P380" s="173">
        <v>0</v>
      </c>
      <c r="Q380" s="173">
        <f>ROUND(E380*P380,2)</f>
        <v>0</v>
      </c>
      <c r="R380" s="175" t="s">
        <v>551</v>
      </c>
      <c r="S380" s="175" t="s">
        <v>143</v>
      </c>
      <c r="T380" s="176" t="s">
        <v>199</v>
      </c>
      <c r="U380" s="159">
        <v>0.49</v>
      </c>
      <c r="V380" s="159">
        <f>ROUND(E380*U380,2)</f>
        <v>1.03</v>
      </c>
      <c r="W380" s="159"/>
      <c r="X380" s="159" t="s">
        <v>184</v>
      </c>
      <c r="Y380" s="159" t="s">
        <v>146</v>
      </c>
      <c r="Z380" s="149"/>
      <c r="AA380" s="149"/>
      <c r="AB380" s="149"/>
      <c r="AC380" s="149"/>
      <c r="AD380" s="149"/>
      <c r="AE380" s="149"/>
      <c r="AF380" s="149"/>
      <c r="AG380" s="149" t="s">
        <v>185</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2" x14ac:dyDescent="0.2">
      <c r="A381" s="156"/>
      <c r="B381" s="157"/>
      <c r="C381" s="260" t="s">
        <v>561</v>
      </c>
      <c r="D381" s="261"/>
      <c r="E381" s="261"/>
      <c r="F381" s="261"/>
      <c r="G381" s="261"/>
      <c r="H381" s="159"/>
      <c r="I381" s="159"/>
      <c r="J381" s="159"/>
      <c r="K381" s="159"/>
      <c r="L381" s="159"/>
      <c r="M381" s="159"/>
      <c r="N381" s="158"/>
      <c r="O381" s="158"/>
      <c r="P381" s="158"/>
      <c r="Q381" s="158"/>
      <c r="R381" s="159"/>
      <c r="S381" s="159"/>
      <c r="T381" s="159"/>
      <c r="U381" s="159"/>
      <c r="V381" s="159"/>
      <c r="W381" s="159"/>
      <c r="X381" s="159"/>
      <c r="Y381" s="159"/>
      <c r="Z381" s="149"/>
      <c r="AA381" s="149"/>
      <c r="AB381" s="149"/>
      <c r="AC381" s="149"/>
      <c r="AD381" s="149"/>
      <c r="AE381" s="149"/>
      <c r="AF381" s="149"/>
      <c r="AG381" s="149" t="s">
        <v>201</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2" x14ac:dyDescent="0.2">
      <c r="A382" s="156"/>
      <c r="B382" s="157"/>
      <c r="C382" s="187" t="s">
        <v>562</v>
      </c>
      <c r="D382" s="160"/>
      <c r="E382" s="161">
        <v>2.1</v>
      </c>
      <c r="F382" s="159"/>
      <c r="G382" s="159"/>
      <c r="H382" s="159"/>
      <c r="I382" s="159"/>
      <c r="J382" s="159"/>
      <c r="K382" s="159"/>
      <c r="L382" s="159"/>
      <c r="M382" s="159"/>
      <c r="N382" s="158"/>
      <c r="O382" s="158"/>
      <c r="P382" s="158"/>
      <c r="Q382" s="158"/>
      <c r="R382" s="159"/>
      <c r="S382" s="159"/>
      <c r="T382" s="159"/>
      <c r="U382" s="159"/>
      <c r="V382" s="159"/>
      <c r="W382" s="159"/>
      <c r="X382" s="159"/>
      <c r="Y382" s="159"/>
      <c r="Z382" s="149"/>
      <c r="AA382" s="149"/>
      <c r="AB382" s="149"/>
      <c r="AC382" s="149"/>
      <c r="AD382" s="149"/>
      <c r="AE382" s="149"/>
      <c r="AF382" s="149"/>
      <c r="AG382" s="149" t="s">
        <v>170</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ht="22.5" outlineLevel="1" x14ac:dyDescent="0.2">
      <c r="A383" s="170">
        <v>71</v>
      </c>
      <c r="B383" s="171" t="s">
        <v>563</v>
      </c>
      <c r="C383" s="186" t="s">
        <v>564</v>
      </c>
      <c r="D383" s="172" t="s">
        <v>337</v>
      </c>
      <c r="E383" s="173">
        <v>24.8</v>
      </c>
      <c r="F383" s="174"/>
      <c r="G383" s="175">
        <f>ROUND(E383*F383,2)</f>
        <v>0</v>
      </c>
      <c r="H383" s="174"/>
      <c r="I383" s="175">
        <f>ROUND(E383*H383,2)</f>
        <v>0</v>
      </c>
      <c r="J383" s="174"/>
      <c r="K383" s="175">
        <f>ROUND(E383*J383,2)</f>
        <v>0</v>
      </c>
      <c r="L383" s="175">
        <v>15</v>
      </c>
      <c r="M383" s="175">
        <f>G383*(1+L383/100)</f>
        <v>0</v>
      </c>
      <c r="N383" s="173">
        <v>3.5400000000000002E-3</v>
      </c>
      <c r="O383" s="173">
        <f>ROUND(E383*N383,2)</f>
        <v>0.09</v>
      </c>
      <c r="P383" s="173">
        <v>0</v>
      </c>
      <c r="Q383" s="173">
        <f>ROUND(E383*P383,2)</f>
        <v>0</v>
      </c>
      <c r="R383" s="175" t="s">
        <v>551</v>
      </c>
      <c r="S383" s="175" t="s">
        <v>143</v>
      </c>
      <c r="T383" s="176" t="s">
        <v>199</v>
      </c>
      <c r="U383" s="159">
        <v>0.219</v>
      </c>
      <c r="V383" s="159">
        <f>ROUND(E383*U383,2)</f>
        <v>5.43</v>
      </c>
      <c r="W383" s="159"/>
      <c r="X383" s="159" t="s">
        <v>184</v>
      </c>
      <c r="Y383" s="159" t="s">
        <v>146</v>
      </c>
      <c r="Z383" s="149"/>
      <c r="AA383" s="149"/>
      <c r="AB383" s="149"/>
      <c r="AC383" s="149"/>
      <c r="AD383" s="149"/>
      <c r="AE383" s="149"/>
      <c r="AF383" s="149"/>
      <c r="AG383" s="149" t="s">
        <v>185</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2" x14ac:dyDescent="0.2">
      <c r="A384" s="156"/>
      <c r="B384" s="157"/>
      <c r="C384" s="249" t="s">
        <v>565</v>
      </c>
      <c r="D384" s="250"/>
      <c r="E384" s="250"/>
      <c r="F384" s="250"/>
      <c r="G384" s="250"/>
      <c r="H384" s="159"/>
      <c r="I384" s="159"/>
      <c r="J384" s="159"/>
      <c r="K384" s="159"/>
      <c r="L384" s="159"/>
      <c r="M384" s="159"/>
      <c r="N384" s="158"/>
      <c r="O384" s="158"/>
      <c r="P384" s="158"/>
      <c r="Q384" s="158"/>
      <c r="R384" s="159"/>
      <c r="S384" s="159"/>
      <c r="T384" s="159"/>
      <c r="U384" s="159"/>
      <c r="V384" s="159"/>
      <c r="W384" s="159"/>
      <c r="X384" s="159"/>
      <c r="Y384" s="159"/>
      <c r="Z384" s="149"/>
      <c r="AA384" s="149"/>
      <c r="AB384" s="149"/>
      <c r="AC384" s="149"/>
      <c r="AD384" s="149"/>
      <c r="AE384" s="149"/>
      <c r="AF384" s="149"/>
      <c r="AG384" s="149" t="s">
        <v>149</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2" x14ac:dyDescent="0.2">
      <c r="A385" s="156"/>
      <c r="B385" s="157"/>
      <c r="C385" s="187" t="s">
        <v>566</v>
      </c>
      <c r="D385" s="160"/>
      <c r="E385" s="161">
        <v>24.8</v>
      </c>
      <c r="F385" s="159"/>
      <c r="G385" s="159"/>
      <c r="H385" s="159"/>
      <c r="I385" s="159"/>
      <c r="J385" s="159"/>
      <c r="K385" s="159"/>
      <c r="L385" s="159"/>
      <c r="M385" s="159"/>
      <c r="N385" s="158"/>
      <c r="O385" s="158"/>
      <c r="P385" s="158"/>
      <c r="Q385" s="158"/>
      <c r="R385" s="159"/>
      <c r="S385" s="159"/>
      <c r="T385" s="159"/>
      <c r="U385" s="159"/>
      <c r="V385" s="159"/>
      <c r="W385" s="159"/>
      <c r="X385" s="159"/>
      <c r="Y385" s="159"/>
      <c r="Z385" s="149"/>
      <c r="AA385" s="149"/>
      <c r="AB385" s="149"/>
      <c r="AC385" s="149"/>
      <c r="AD385" s="149"/>
      <c r="AE385" s="149"/>
      <c r="AF385" s="149"/>
      <c r="AG385" s="149" t="s">
        <v>170</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3" x14ac:dyDescent="0.2">
      <c r="A386" s="156"/>
      <c r="B386" s="157"/>
      <c r="C386" s="187" t="s">
        <v>567</v>
      </c>
      <c r="D386" s="160"/>
      <c r="E386" s="161"/>
      <c r="F386" s="159"/>
      <c r="G386" s="159"/>
      <c r="H386" s="159"/>
      <c r="I386" s="159"/>
      <c r="J386" s="159"/>
      <c r="K386" s="159"/>
      <c r="L386" s="159"/>
      <c r="M386" s="159"/>
      <c r="N386" s="158"/>
      <c r="O386" s="158"/>
      <c r="P386" s="158"/>
      <c r="Q386" s="158"/>
      <c r="R386" s="159"/>
      <c r="S386" s="159"/>
      <c r="T386" s="159"/>
      <c r="U386" s="159"/>
      <c r="V386" s="159"/>
      <c r="W386" s="159"/>
      <c r="X386" s="159"/>
      <c r="Y386" s="159"/>
      <c r="Z386" s="149"/>
      <c r="AA386" s="149"/>
      <c r="AB386" s="149"/>
      <c r="AC386" s="149"/>
      <c r="AD386" s="149"/>
      <c r="AE386" s="149"/>
      <c r="AF386" s="149"/>
      <c r="AG386" s="149" t="s">
        <v>170</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ht="22.5" outlineLevel="1" x14ac:dyDescent="0.2">
      <c r="A387" s="170">
        <v>72</v>
      </c>
      <c r="B387" s="171" t="s">
        <v>568</v>
      </c>
      <c r="C387" s="186" t="s">
        <v>569</v>
      </c>
      <c r="D387" s="172" t="s">
        <v>337</v>
      </c>
      <c r="E387" s="173">
        <v>3</v>
      </c>
      <c r="F387" s="174"/>
      <c r="G387" s="175">
        <f>ROUND(E387*F387,2)</f>
        <v>0</v>
      </c>
      <c r="H387" s="174"/>
      <c r="I387" s="175">
        <f>ROUND(E387*H387,2)</f>
        <v>0</v>
      </c>
      <c r="J387" s="174"/>
      <c r="K387" s="175">
        <f>ROUND(E387*J387,2)</f>
        <v>0</v>
      </c>
      <c r="L387" s="175">
        <v>15</v>
      </c>
      <c r="M387" s="175">
        <f>G387*(1+L387/100)</f>
        <v>0</v>
      </c>
      <c r="N387" s="173">
        <v>2.3999999999999998E-3</v>
      </c>
      <c r="O387" s="173">
        <f>ROUND(E387*N387,2)</f>
        <v>0.01</v>
      </c>
      <c r="P387" s="173">
        <v>0</v>
      </c>
      <c r="Q387" s="173">
        <f>ROUND(E387*P387,2)</f>
        <v>0</v>
      </c>
      <c r="R387" s="175" t="s">
        <v>551</v>
      </c>
      <c r="S387" s="175" t="s">
        <v>143</v>
      </c>
      <c r="T387" s="176" t="s">
        <v>199</v>
      </c>
      <c r="U387" s="159">
        <v>0.26</v>
      </c>
      <c r="V387" s="159">
        <f>ROUND(E387*U387,2)</f>
        <v>0.78</v>
      </c>
      <c r="W387" s="159"/>
      <c r="X387" s="159" t="s">
        <v>184</v>
      </c>
      <c r="Y387" s="159" t="s">
        <v>146</v>
      </c>
      <c r="Z387" s="149"/>
      <c r="AA387" s="149"/>
      <c r="AB387" s="149"/>
      <c r="AC387" s="149"/>
      <c r="AD387" s="149"/>
      <c r="AE387" s="149"/>
      <c r="AF387" s="149"/>
      <c r="AG387" s="149" t="s">
        <v>185</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2" x14ac:dyDescent="0.2">
      <c r="A388" s="156"/>
      <c r="B388" s="157"/>
      <c r="C388" s="260" t="s">
        <v>570</v>
      </c>
      <c r="D388" s="261"/>
      <c r="E388" s="261"/>
      <c r="F388" s="261"/>
      <c r="G388" s="261"/>
      <c r="H388" s="159"/>
      <c r="I388" s="159"/>
      <c r="J388" s="159"/>
      <c r="K388" s="159"/>
      <c r="L388" s="159"/>
      <c r="M388" s="159"/>
      <c r="N388" s="158"/>
      <c r="O388" s="158"/>
      <c r="P388" s="158"/>
      <c r="Q388" s="158"/>
      <c r="R388" s="159"/>
      <c r="S388" s="159"/>
      <c r="T388" s="159"/>
      <c r="U388" s="159"/>
      <c r="V388" s="159"/>
      <c r="W388" s="159"/>
      <c r="X388" s="159"/>
      <c r="Y388" s="159"/>
      <c r="Z388" s="149"/>
      <c r="AA388" s="149"/>
      <c r="AB388" s="149"/>
      <c r="AC388" s="149"/>
      <c r="AD388" s="149"/>
      <c r="AE388" s="149"/>
      <c r="AF388" s="149"/>
      <c r="AG388" s="149" t="s">
        <v>201</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2" x14ac:dyDescent="0.2">
      <c r="A389" s="156"/>
      <c r="B389" s="157"/>
      <c r="C389" s="251" t="s">
        <v>571</v>
      </c>
      <c r="D389" s="252"/>
      <c r="E389" s="252"/>
      <c r="F389" s="252"/>
      <c r="G389" s="252"/>
      <c r="H389" s="159"/>
      <c r="I389" s="159"/>
      <c r="J389" s="159"/>
      <c r="K389" s="159"/>
      <c r="L389" s="159"/>
      <c r="M389" s="159"/>
      <c r="N389" s="158"/>
      <c r="O389" s="158"/>
      <c r="P389" s="158"/>
      <c r="Q389" s="158"/>
      <c r="R389" s="159"/>
      <c r="S389" s="159"/>
      <c r="T389" s="159"/>
      <c r="U389" s="159"/>
      <c r="V389" s="159"/>
      <c r="W389" s="159"/>
      <c r="X389" s="159"/>
      <c r="Y389" s="159"/>
      <c r="Z389" s="149"/>
      <c r="AA389" s="149"/>
      <c r="AB389" s="149"/>
      <c r="AC389" s="149"/>
      <c r="AD389" s="149"/>
      <c r="AE389" s="149"/>
      <c r="AF389" s="149"/>
      <c r="AG389" s="149" t="s">
        <v>149</v>
      </c>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2" x14ac:dyDescent="0.2">
      <c r="A390" s="156"/>
      <c r="B390" s="157"/>
      <c r="C390" s="187" t="s">
        <v>572</v>
      </c>
      <c r="D390" s="160"/>
      <c r="E390" s="161">
        <v>3</v>
      </c>
      <c r="F390" s="159"/>
      <c r="G390" s="159"/>
      <c r="H390" s="159"/>
      <c r="I390" s="159"/>
      <c r="J390" s="159"/>
      <c r="K390" s="159"/>
      <c r="L390" s="159"/>
      <c r="M390" s="159"/>
      <c r="N390" s="158"/>
      <c r="O390" s="158"/>
      <c r="P390" s="158"/>
      <c r="Q390" s="158"/>
      <c r="R390" s="159"/>
      <c r="S390" s="159"/>
      <c r="T390" s="159"/>
      <c r="U390" s="159"/>
      <c r="V390" s="159"/>
      <c r="W390" s="159"/>
      <c r="X390" s="159"/>
      <c r="Y390" s="159"/>
      <c r="Z390" s="149"/>
      <c r="AA390" s="149"/>
      <c r="AB390" s="149"/>
      <c r="AC390" s="149"/>
      <c r="AD390" s="149"/>
      <c r="AE390" s="149"/>
      <c r="AF390" s="149"/>
      <c r="AG390" s="149" t="s">
        <v>170</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ht="22.5" outlineLevel="1" x14ac:dyDescent="0.2">
      <c r="A391" s="170">
        <v>73</v>
      </c>
      <c r="B391" s="171" t="s">
        <v>573</v>
      </c>
      <c r="C391" s="186" t="s">
        <v>574</v>
      </c>
      <c r="D391" s="172" t="s">
        <v>337</v>
      </c>
      <c r="E391" s="173">
        <v>69.48</v>
      </c>
      <c r="F391" s="174"/>
      <c r="G391" s="175">
        <f>ROUND(E391*F391,2)</f>
        <v>0</v>
      </c>
      <c r="H391" s="174"/>
      <c r="I391" s="175">
        <f>ROUND(E391*H391,2)</f>
        <v>0</v>
      </c>
      <c r="J391" s="174"/>
      <c r="K391" s="175">
        <f>ROUND(E391*J391,2)</f>
        <v>0</v>
      </c>
      <c r="L391" s="175">
        <v>15</v>
      </c>
      <c r="M391" s="175">
        <f>G391*(1+L391/100)</f>
        <v>0</v>
      </c>
      <c r="N391" s="173">
        <v>3.63E-3</v>
      </c>
      <c r="O391" s="173">
        <f>ROUND(E391*N391,2)</f>
        <v>0.25</v>
      </c>
      <c r="P391" s="173">
        <v>0</v>
      </c>
      <c r="Q391" s="173">
        <f>ROUND(E391*P391,2)</f>
        <v>0</v>
      </c>
      <c r="R391" s="175" t="s">
        <v>551</v>
      </c>
      <c r="S391" s="175" t="s">
        <v>143</v>
      </c>
      <c r="T391" s="176" t="s">
        <v>199</v>
      </c>
      <c r="U391" s="159">
        <v>0.46390999999999999</v>
      </c>
      <c r="V391" s="159">
        <f>ROUND(E391*U391,2)</f>
        <v>32.229999999999997</v>
      </c>
      <c r="W391" s="159"/>
      <c r="X391" s="159" t="s">
        <v>184</v>
      </c>
      <c r="Y391" s="159" t="s">
        <v>146</v>
      </c>
      <c r="Z391" s="149"/>
      <c r="AA391" s="149"/>
      <c r="AB391" s="149"/>
      <c r="AC391" s="149"/>
      <c r="AD391" s="149"/>
      <c r="AE391" s="149"/>
      <c r="AF391" s="149"/>
      <c r="AG391" s="149" t="s">
        <v>185</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2" x14ac:dyDescent="0.2">
      <c r="A392" s="156"/>
      <c r="B392" s="157"/>
      <c r="C392" s="260" t="s">
        <v>555</v>
      </c>
      <c r="D392" s="261"/>
      <c r="E392" s="261"/>
      <c r="F392" s="261"/>
      <c r="G392" s="261"/>
      <c r="H392" s="159"/>
      <c r="I392" s="159"/>
      <c r="J392" s="159"/>
      <c r="K392" s="159"/>
      <c r="L392" s="159"/>
      <c r="M392" s="159"/>
      <c r="N392" s="158"/>
      <c r="O392" s="158"/>
      <c r="P392" s="158"/>
      <c r="Q392" s="158"/>
      <c r="R392" s="159"/>
      <c r="S392" s="159"/>
      <c r="T392" s="159"/>
      <c r="U392" s="159"/>
      <c r="V392" s="159"/>
      <c r="W392" s="159"/>
      <c r="X392" s="159"/>
      <c r="Y392" s="159"/>
      <c r="Z392" s="149"/>
      <c r="AA392" s="149"/>
      <c r="AB392" s="149"/>
      <c r="AC392" s="149"/>
      <c r="AD392" s="149"/>
      <c r="AE392" s="149"/>
      <c r="AF392" s="149"/>
      <c r="AG392" s="149" t="s">
        <v>201</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2" x14ac:dyDescent="0.2">
      <c r="A393" s="156"/>
      <c r="B393" s="157"/>
      <c r="C393" s="187" t="s">
        <v>575</v>
      </c>
      <c r="D393" s="160"/>
      <c r="E393" s="161">
        <v>2.1800000000000002</v>
      </c>
      <c r="F393" s="159"/>
      <c r="G393" s="159"/>
      <c r="H393" s="159"/>
      <c r="I393" s="159"/>
      <c r="J393" s="159"/>
      <c r="K393" s="159"/>
      <c r="L393" s="159"/>
      <c r="M393" s="159"/>
      <c r="N393" s="158"/>
      <c r="O393" s="158"/>
      <c r="P393" s="158"/>
      <c r="Q393" s="158"/>
      <c r="R393" s="159"/>
      <c r="S393" s="159"/>
      <c r="T393" s="159"/>
      <c r="U393" s="159"/>
      <c r="V393" s="159"/>
      <c r="W393" s="159"/>
      <c r="X393" s="159"/>
      <c r="Y393" s="159"/>
      <c r="Z393" s="149"/>
      <c r="AA393" s="149"/>
      <c r="AB393" s="149"/>
      <c r="AC393" s="149"/>
      <c r="AD393" s="149"/>
      <c r="AE393" s="149"/>
      <c r="AF393" s="149"/>
      <c r="AG393" s="149" t="s">
        <v>170</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3" x14ac:dyDescent="0.2">
      <c r="A394" s="156"/>
      <c r="B394" s="157"/>
      <c r="C394" s="187" t="s">
        <v>576</v>
      </c>
      <c r="D394" s="160"/>
      <c r="E394" s="161">
        <v>0.51</v>
      </c>
      <c r="F394" s="159"/>
      <c r="G394" s="159"/>
      <c r="H394" s="159"/>
      <c r="I394" s="159"/>
      <c r="J394" s="159"/>
      <c r="K394" s="159"/>
      <c r="L394" s="159"/>
      <c r="M394" s="159"/>
      <c r="N394" s="158"/>
      <c r="O394" s="158"/>
      <c r="P394" s="158"/>
      <c r="Q394" s="158"/>
      <c r="R394" s="159"/>
      <c r="S394" s="159"/>
      <c r="T394" s="159"/>
      <c r="U394" s="159"/>
      <c r="V394" s="159"/>
      <c r="W394" s="159"/>
      <c r="X394" s="159"/>
      <c r="Y394" s="159"/>
      <c r="Z394" s="149"/>
      <c r="AA394" s="149"/>
      <c r="AB394" s="149"/>
      <c r="AC394" s="149"/>
      <c r="AD394" s="149"/>
      <c r="AE394" s="149"/>
      <c r="AF394" s="149"/>
      <c r="AG394" s="149" t="s">
        <v>170</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3" x14ac:dyDescent="0.2">
      <c r="A395" s="156"/>
      <c r="B395" s="157"/>
      <c r="C395" s="187" t="s">
        <v>577</v>
      </c>
      <c r="D395" s="160"/>
      <c r="E395" s="161">
        <v>0.91</v>
      </c>
      <c r="F395" s="159"/>
      <c r="G395" s="159"/>
      <c r="H395" s="159"/>
      <c r="I395" s="159"/>
      <c r="J395" s="159"/>
      <c r="K395" s="159"/>
      <c r="L395" s="159"/>
      <c r="M395" s="159"/>
      <c r="N395" s="158"/>
      <c r="O395" s="158"/>
      <c r="P395" s="158"/>
      <c r="Q395" s="158"/>
      <c r="R395" s="159"/>
      <c r="S395" s="159"/>
      <c r="T395" s="159"/>
      <c r="U395" s="159"/>
      <c r="V395" s="159"/>
      <c r="W395" s="159"/>
      <c r="X395" s="159"/>
      <c r="Y395" s="159"/>
      <c r="Z395" s="149"/>
      <c r="AA395" s="149"/>
      <c r="AB395" s="149"/>
      <c r="AC395" s="149"/>
      <c r="AD395" s="149"/>
      <c r="AE395" s="149"/>
      <c r="AF395" s="149"/>
      <c r="AG395" s="149" t="s">
        <v>170</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3" x14ac:dyDescent="0.2">
      <c r="A396" s="156"/>
      <c r="B396" s="157"/>
      <c r="C396" s="187" t="s">
        <v>578</v>
      </c>
      <c r="D396" s="160"/>
      <c r="E396" s="161">
        <v>2.29</v>
      </c>
      <c r="F396" s="159"/>
      <c r="G396" s="159"/>
      <c r="H396" s="159"/>
      <c r="I396" s="159"/>
      <c r="J396" s="159"/>
      <c r="K396" s="159"/>
      <c r="L396" s="159"/>
      <c r="M396" s="159"/>
      <c r="N396" s="158"/>
      <c r="O396" s="158"/>
      <c r="P396" s="158"/>
      <c r="Q396" s="158"/>
      <c r="R396" s="159"/>
      <c r="S396" s="159"/>
      <c r="T396" s="159"/>
      <c r="U396" s="159"/>
      <c r="V396" s="159"/>
      <c r="W396" s="159"/>
      <c r="X396" s="159"/>
      <c r="Y396" s="159"/>
      <c r="Z396" s="149"/>
      <c r="AA396" s="149"/>
      <c r="AB396" s="149"/>
      <c r="AC396" s="149"/>
      <c r="AD396" s="149"/>
      <c r="AE396" s="149"/>
      <c r="AF396" s="149"/>
      <c r="AG396" s="149" t="s">
        <v>170</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3" x14ac:dyDescent="0.2">
      <c r="A397" s="156"/>
      <c r="B397" s="157"/>
      <c r="C397" s="187" t="s">
        <v>579</v>
      </c>
      <c r="D397" s="160"/>
      <c r="E397" s="161">
        <v>2.2400000000000002</v>
      </c>
      <c r="F397" s="159"/>
      <c r="G397" s="159"/>
      <c r="H397" s="159"/>
      <c r="I397" s="159"/>
      <c r="J397" s="159"/>
      <c r="K397" s="159"/>
      <c r="L397" s="159"/>
      <c r="M397" s="159"/>
      <c r="N397" s="158"/>
      <c r="O397" s="158"/>
      <c r="P397" s="158"/>
      <c r="Q397" s="158"/>
      <c r="R397" s="159"/>
      <c r="S397" s="159"/>
      <c r="T397" s="159"/>
      <c r="U397" s="159"/>
      <c r="V397" s="159"/>
      <c r="W397" s="159"/>
      <c r="X397" s="159"/>
      <c r="Y397" s="159"/>
      <c r="Z397" s="149"/>
      <c r="AA397" s="149"/>
      <c r="AB397" s="149"/>
      <c r="AC397" s="149"/>
      <c r="AD397" s="149"/>
      <c r="AE397" s="149"/>
      <c r="AF397" s="149"/>
      <c r="AG397" s="149" t="s">
        <v>170</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3" x14ac:dyDescent="0.2">
      <c r="A398" s="156"/>
      <c r="B398" s="157"/>
      <c r="C398" s="187" t="s">
        <v>580</v>
      </c>
      <c r="D398" s="160"/>
      <c r="E398" s="161">
        <v>16.14</v>
      </c>
      <c r="F398" s="159"/>
      <c r="G398" s="159"/>
      <c r="H398" s="159"/>
      <c r="I398" s="159"/>
      <c r="J398" s="159"/>
      <c r="K398" s="159"/>
      <c r="L398" s="159"/>
      <c r="M398" s="159"/>
      <c r="N398" s="158"/>
      <c r="O398" s="158"/>
      <c r="P398" s="158"/>
      <c r="Q398" s="158"/>
      <c r="R398" s="159"/>
      <c r="S398" s="159"/>
      <c r="T398" s="159"/>
      <c r="U398" s="159"/>
      <c r="V398" s="159"/>
      <c r="W398" s="159"/>
      <c r="X398" s="159"/>
      <c r="Y398" s="159"/>
      <c r="Z398" s="149"/>
      <c r="AA398" s="149"/>
      <c r="AB398" s="149"/>
      <c r="AC398" s="149"/>
      <c r="AD398" s="149"/>
      <c r="AE398" s="149"/>
      <c r="AF398" s="149"/>
      <c r="AG398" s="149" t="s">
        <v>170</v>
      </c>
      <c r="AH398" s="149">
        <v>0</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3" x14ac:dyDescent="0.2">
      <c r="A399" s="156"/>
      <c r="B399" s="157"/>
      <c r="C399" s="187" t="s">
        <v>581</v>
      </c>
      <c r="D399" s="160"/>
      <c r="E399" s="161">
        <v>15.33</v>
      </c>
      <c r="F399" s="159"/>
      <c r="G399" s="159"/>
      <c r="H399" s="159"/>
      <c r="I399" s="159"/>
      <c r="J399" s="159"/>
      <c r="K399" s="159"/>
      <c r="L399" s="159"/>
      <c r="M399" s="159"/>
      <c r="N399" s="158"/>
      <c r="O399" s="158"/>
      <c r="P399" s="158"/>
      <c r="Q399" s="158"/>
      <c r="R399" s="159"/>
      <c r="S399" s="159"/>
      <c r="T399" s="159"/>
      <c r="U399" s="159"/>
      <c r="V399" s="159"/>
      <c r="W399" s="159"/>
      <c r="X399" s="159"/>
      <c r="Y399" s="159"/>
      <c r="Z399" s="149"/>
      <c r="AA399" s="149"/>
      <c r="AB399" s="149"/>
      <c r="AC399" s="149"/>
      <c r="AD399" s="149"/>
      <c r="AE399" s="149"/>
      <c r="AF399" s="149"/>
      <c r="AG399" s="149" t="s">
        <v>170</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3" x14ac:dyDescent="0.2">
      <c r="A400" s="156"/>
      <c r="B400" s="157"/>
      <c r="C400" s="187" t="s">
        <v>582</v>
      </c>
      <c r="D400" s="160"/>
      <c r="E400" s="161">
        <v>12.24</v>
      </c>
      <c r="F400" s="159"/>
      <c r="G400" s="159"/>
      <c r="H400" s="159"/>
      <c r="I400" s="159"/>
      <c r="J400" s="159"/>
      <c r="K400" s="159"/>
      <c r="L400" s="159"/>
      <c r="M400" s="159"/>
      <c r="N400" s="158"/>
      <c r="O400" s="158"/>
      <c r="P400" s="158"/>
      <c r="Q400" s="158"/>
      <c r="R400" s="159"/>
      <c r="S400" s="159"/>
      <c r="T400" s="159"/>
      <c r="U400" s="159"/>
      <c r="V400" s="159"/>
      <c r="W400" s="159"/>
      <c r="X400" s="159"/>
      <c r="Y400" s="159"/>
      <c r="Z400" s="149"/>
      <c r="AA400" s="149"/>
      <c r="AB400" s="149"/>
      <c r="AC400" s="149"/>
      <c r="AD400" s="149"/>
      <c r="AE400" s="149"/>
      <c r="AF400" s="149"/>
      <c r="AG400" s="149" t="s">
        <v>170</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3" x14ac:dyDescent="0.2">
      <c r="A401" s="156"/>
      <c r="B401" s="157"/>
      <c r="C401" s="187" t="s">
        <v>583</v>
      </c>
      <c r="D401" s="160"/>
      <c r="E401" s="161">
        <v>9.84</v>
      </c>
      <c r="F401" s="159"/>
      <c r="G401" s="159"/>
      <c r="H401" s="159"/>
      <c r="I401" s="159"/>
      <c r="J401" s="159"/>
      <c r="K401" s="159"/>
      <c r="L401" s="159"/>
      <c r="M401" s="159"/>
      <c r="N401" s="158"/>
      <c r="O401" s="158"/>
      <c r="P401" s="158"/>
      <c r="Q401" s="158"/>
      <c r="R401" s="159"/>
      <c r="S401" s="159"/>
      <c r="T401" s="159"/>
      <c r="U401" s="159"/>
      <c r="V401" s="159"/>
      <c r="W401" s="159"/>
      <c r="X401" s="159"/>
      <c r="Y401" s="159"/>
      <c r="Z401" s="149"/>
      <c r="AA401" s="149"/>
      <c r="AB401" s="149"/>
      <c r="AC401" s="149"/>
      <c r="AD401" s="149"/>
      <c r="AE401" s="149"/>
      <c r="AF401" s="149"/>
      <c r="AG401" s="149" t="s">
        <v>170</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3" x14ac:dyDescent="0.2">
      <c r="A402" s="156"/>
      <c r="B402" s="157"/>
      <c r="C402" s="187" t="s">
        <v>584</v>
      </c>
      <c r="D402" s="160"/>
      <c r="E402" s="161">
        <v>5.28</v>
      </c>
      <c r="F402" s="159"/>
      <c r="G402" s="159"/>
      <c r="H402" s="159"/>
      <c r="I402" s="159"/>
      <c r="J402" s="159"/>
      <c r="K402" s="159"/>
      <c r="L402" s="159"/>
      <c r="M402" s="159"/>
      <c r="N402" s="158"/>
      <c r="O402" s="158"/>
      <c r="P402" s="158"/>
      <c r="Q402" s="158"/>
      <c r="R402" s="159"/>
      <c r="S402" s="159"/>
      <c r="T402" s="159"/>
      <c r="U402" s="159"/>
      <c r="V402" s="159"/>
      <c r="W402" s="159"/>
      <c r="X402" s="159"/>
      <c r="Y402" s="159"/>
      <c r="Z402" s="149"/>
      <c r="AA402" s="149"/>
      <c r="AB402" s="149"/>
      <c r="AC402" s="149"/>
      <c r="AD402" s="149"/>
      <c r="AE402" s="149"/>
      <c r="AF402" s="149"/>
      <c r="AG402" s="149" t="s">
        <v>170</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3" x14ac:dyDescent="0.2">
      <c r="A403" s="156"/>
      <c r="B403" s="157"/>
      <c r="C403" s="187" t="s">
        <v>585</v>
      </c>
      <c r="D403" s="160"/>
      <c r="E403" s="161">
        <v>1.78</v>
      </c>
      <c r="F403" s="159"/>
      <c r="G403" s="159"/>
      <c r="H403" s="159"/>
      <c r="I403" s="159"/>
      <c r="J403" s="159"/>
      <c r="K403" s="159"/>
      <c r="L403" s="159"/>
      <c r="M403" s="159"/>
      <c r="N403" s="158"/>
      <c r="O403" s="158"/>
      <c r="P403" s="158"/>
      <c r="Q403" s="158"/>
      <c r="R403" s="159"/>
      <c r="S403" s="159"/>
      <c r="T403" s="159"/>
      <c r="U403" s="159"/>
      <c r="V403" s="159"/>
      <c r="W403" s="159"/>
      <c r="X403" s="159"/>
      <c r="Y403" s="159"/>
      <c r="Z403" s="149"/>
      <c r="AA403" s="149"/>
      <c r="AB403" s="149"/>
      <c r="AC403" s="149"/>
      <c r="AD403" s="149"/>
      <c r="AE403" s="149"/>
      <c r="AF403" s="149"/>
      <c r="AG403" s="149" t="s">
        <v>170</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3" x14ac:dyDescent="0.2">
      <c r="A404" s="156"/>
      <c r="B404" s="157"/>
      <c r="C404" s="187" t="s">
        <v>586</v>
      </c>
      <c r="D404" s="160"/>
      <c r="E404" s="161">
        <v>0.74</v>
      </c>
      <c r="F404" s="159"/>
      <c r="G404" s="159"/>
      <c r="H404" s="159"/>
      <c r="I404" s="159"/>
      <c r="J404" s="159"/>
      <c r="K404" s="159"/>
      <c r="L404" s="159"/>
      <c r="M404" s="159"/>
      <c r="N404" s="158"/>
      <c r="O404" s="158"/>
      <c r="P404" s="158"/>
      <c r="Q404" s="158"/>
      <c r="R404" s="159"/>
      <c r="S404" s="159"/>
      <c r="T404" s="159"/>
      <c r="U404" s="159"/>
      <c r="V404" s="159"/>
      <c r="W404" s="159"/>
      <c r="X404" s="159"/>
      <c r="Y404" s="159"/>
      <c r="Z404" s="149"/>
      <c r="AA404" s="149"/>
      <c r="AB404" s="149"/>
      <c r="AC404" s="149"/>
      <c r="AD404" s="149"/>
      <c r="AE404" s="149"/>
      <c r="AF404" s="149"/>
      <c r="AG404" s="149" t="s">
        <v>170</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ht="22.5" outlineLevel="1" x14ac:dyDescent="0.2">
      <c r="A405" s="178">
        <v>74</v>
      </c>
      <c r="B405" s="179" t="s">
        <v>587</v>
      </c>
      <c r="C405" s="188" t="s">
        <v>588</v>
      </c>
      <c r="D405" s="180" t="s">
        <v>337</v>
      </c>
      <c r="E405" s="181">
        <v>9.6</v>
      </c>
      <c r="F405" s="182"/>
      <c r="G405" s="183">
        <f t="shared" ref="G405:G411" si="0">ROUND(E405*F405,2)</f>
        <v>0</v>
      </c>
      <c r="H405" s="182"/>
      <c r="I405" s="183">
        <f t="shared" ref="I405:I411" si="1">ROUND(E405*H405,2)</f>
        <v>0</v>
      </c>
      <c r="J405" s="182"/>
      <c r="K405" s="183">
        <f t="shared" ref="K405:K411" si="2">ROUND(E405*J405,2)</f>
        <v>0</v>
      </c>
      <c r="L405" s="183">
        <v>15</v>
      </c>
      <c r="M405" s="183">
        <f t="shared" ref="M405:M411" si="3">G405*(1+L405/100)</f>
        <v>0</v>
      </c>
      <c r="N405" s="181">
        <v>0</v>
      </c>
      <c r="O405" s="181">
        <f t="shared" ref="O405:O411" si="4">ROUND(E405*N405,2)</f>
        <v>0</v>
      </c>
      <c r="P405" s="181">
        <v>2.98E-3</v>
      </c>
      <c r="Q405" s="181">
        <f t="shared" ref="Q405:Q411" si="5">ROUND(E405*P405,2)</f>
        <v>0.03</v>
      </c>
      <c r="R405" s="183" t="s">
        <v>551</v>
      </c>
      <c r="S405" s="183" t="s">
        <v>143</v>
      </c>
      <c r="T405" s="184" t="s">
        <v>199</v>
      </c>
      <c r="U405" s="159">
        <v>6.5549999999999997E-2</v>
      </c>
      <c r="V405" s="159">
        <f t="shared" ref="V405:V411" si="6">ROUND(E405*U405,2)</f>
        <v>0.63</v>
      </c>
      <c r="W405" s="159"/>
      <c r="X405" s="159" t="s">
        <v>184</v>
      </c>
      <c r="Y405" s="159" t="s">
        <v>146</v>
      </c>
      <c r="Z405" s="149"/>
      <c r="AA405" s="149"/>
      <c r="AB405" s="149"/>
      <c r="AC405" s="149"/>
      <c r="AD405" s="149"/>
      <c r="AE405" s="149"/>
      <c r="AF405" s="149"/>
      <c r="AG405" s="149" t="s">
        <v>185</v>
      </c>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
      <c r="A406" s="178">
        <v>75</v>
      </c>
      <c r="B406" s="179" t="s">
        <v>589</v>
      </c>
      <c r="C406" s="188" t="s">
        <v>590</v>
      </c>
      <c r="D406" s="180" t="s">
        <v>337</v>
      </c>
      <c r="E406" s="181">
        <v>3</v>
      </c>
      <c r="F406" s="182"/>
      <c r="G406" s="183">
        <f t="shared" si="0"/>
        <v>0</v>
      </c>
      <c r="H406" s="182"/>
      <c r="I406" s="183">
        <f t="shared" si="1"/>
        <v>0</v>
      </c>
      <c r="J406" s="182"/>
      <c r="K406" s="183">
        <f t="shared" si="2"/>
        <v>0</v>
      </c>
      <c r="L406" s="183">
        <v>15</v>
      </c>
      <c r="M406" s="183">
        <f t="shared" si="3"/>
        <v>0</v>
      </c>
      <c r="N406" s="181">
        <v>0</v>
      </c>
      <c r="O406" s="181">
        <f t="shared" si="4"/>
        <v>0</v>
      </c>
      <c r="P406" s="181">
        <v>3.3600000000000001E-3</v>
      </c>
      <c r="Q406" s="181">
        <f t="shared" si="5"/>
        <v>0.01</v>
      </c>
      <c r="R406" s="183" t="s">
        <v>551</v>
      </c>
      <c r="S406" s="183" t="s">
        <v>143</v>
      </c>
      <c r="T406" s="184" t="s">
        <v>199</v>
      </c>
      <c r="U406" s="159">
        <v>7.9350000000000004E-2</v>
      </c>
      <c r="V406" s="159">
        <f t="shared" si="6"/>
        <v>0.24</v>
      </c>
      <c r="W406" s="159"/>
      <c r="X406" s="159" t="s">
        <v>184</v>
      </c>
      <c r="Y406" s="159" t="s">
        <v>146</v>
      </c>
      <c r="Z406" s="149"/>
      <c r="AA406" s="149"/>
      <c r="AB406" s="149"/>
      <c r="AC406" s="149"/>
      <c r="AD406" s="149"/>
      <c r="AE406" s="149"/>
      <c r="AF406" s="149"/>
      <c r="AG406" s="149" t="s">
        <v>185</v>
      </c>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
      <c r="A407" s="178">
        <v>76</v>
      </c>
      <c r="B407" s="179" t="s">
        <v>591</v>
      </c>
      <c r="C407" s="188" t="s">
        <v>592</v>
      </c>
      <c r="D407" s="180" t="s">
        <v>337</v>
      </c>
      <c r="E407" s="181">
        <v>69.48</v>
      </c>
      <c r="F407" s="182"/>
      <c r="G407" s="183">
        <f t="shared" si="0"/>
        <v>0</v>
      </c>
      <c r="H407" s="182"/>
      <c r="I407" s="183">
        <f t="shared" si="1"/>
        <v>0</v>
      </c>
      <c r="J407" s="182"/>
      <c r="K407" s="183">
        <f t="shared" si="2"/>
        <v>0</v>
      </c>
      <c r="L407" s="183">
        <v>15</v>
      </c>
      <c r="M407" s="183">
        <f t="shared" si="3"/>
        <v>0</v>
      </c>
      <c r="N407" s="181">
        <v>0</v>
      </c>
      <c r="O407" s="181">
        <f t="shared" si="4"/>
        <v>0</v>
      </c>
      <c r="P407" s="181">
        <v>2.8700000000000002E-3</v>
      </c>
      <c r="Q407" s="181">
        <f t="shared" si="5"/>
        <v>0.2</v>
      </c>
      <c r="R407" s="183" t="s">
        <v>551</v>
      </c>
      <c r="S407" s="183" t="s">
        <v>143</v>
      </c>
      <c r="T407" s="184" t="s">
        <v>199</v>
      </c>
      <c r="U407" s="159">
        <v>0.10349999999999999</v>
      </c>
      <c r="V407" s="159">
        <f t="shared" si="6"/>
        <v>7.19</v>
      </c>
      <c r="W407" s="159"/>
      <c r="X407" s="159" t="s">
        <v>184</v>
      </c>
      <c r="Y407" s="159" t="s">
        <v>146</v>
      </c>
      <c r="Z407" s="149"/>
      <c r="AA407" s="149"/>
      <c r="AB407" s="149"/>
      <c r="AC407" s="149"/>
      <c r="AD407" s="149"/>
      <c r="AE407" s="149"/>
      <c r="AF407" s="149"/>
      <c r="AG407" s="149" t="s">
        <v>185</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
      <c r="A408" s="178">
        <v>77</v>
      </c>
      <c r="B408" s="179" t="s">
        <v>593</v>
      </c>
      <c r="C408" s="188" t="s">
        <v>594</v>
      </c>
      <c r="D408" s="180" t="s">
        <v>337</v>
      </c>
      <c r="E408" s="181">
        <v>6.3</v>
      </c>
      <c r="F408" s="182"/>
      <c r="G408" s="183">
        <f t="shared" si="0"/>
        <v>0</v>
      </c>
      <c r="H408" s="182"/>
      <c r="I408" s="183">
        <f t="shared" si="1"/>
        <v>0</v>
      </c>
      <c r="J408" s="182"/>
      <c r="K408" s="183">
        <f t="shared" si="2"/>
        <v>0</v>
      </c>
      <c r="L408" s="183">
        <v>15</v>
      </c>
      <c r="M408" s="183">
        <f t="shared" si="3"/>
        <v>0</v>
      </c>
      <c r="N408" s="181">
        <v>0</v>
      </c>
      <c r="O408" s="181">
        <f t="shared" si="4"/>
        <v>0</v>
      </c>
      <c r="P408" s="181">
        <v>2.3E-3</v>
      </c>
      <c r="Q408" s="181">
        <f t="shared" si="5"/>
        <v>0.01</v>
      </c>
      <c r="R408" s="183" t="s">
        <v>551</v>
      </c>
      <c r="S408" s="183" t="s">
        <v>143</v>
      </c>
      <c r="T408" s="184" t="s">
        <v>199</v>
      </c>
      <c r="U408" s="159">
        <v>0.10349999999999999</v>
      </c>
      <c r="V408" s="159">
        <f t="shared" si="6"/>
        <v>0.65</v>
      </c>
      <c r="W408" s="159"/>
      <c r="X408" s="159" t="s">
        <v>184</v>
      </c>
      <c r="Y408" s="159" t="s">
        <v>146</v>
      </c>
      <c r="Z408" s="149"/>
      <c r="AA408" s="149"/>
      <c r="AB408" s="149"/>
      <c r="AC408" s="149"/>
      <c r="AD408" s="149"/>
      <c r="AE408" s="149"/>
      <c r="AF408" s="149"/>
      <c r="AG408" s="149" t="s">
        <v>185</v>
      </c>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
      <c r="A409" s="178">
        <v>78</v>
      </c>
      <c r="B409" s="179" t="s">
        <v>595</v>
      </c>
      <c r="C409" s="188" t="s">
        <v>596</v>
      </c>
      <c r="D409" s="180" t="s">
        <v>337</v>
      </c>
      <c r="E409" s="181">
        <v>10.7</v>
      </c>
      <c r="F409" s="182"/>
      <c r="G409" s="183">
        <f t="shared" si="0"/>
        <v>0</v>
      </c>
      <c r="H409" s="182"/>
      <c r="I409" s="183">
        <f t="shared" si="1"/>
        <v>0</v>
      </c>
      <c r="J409" s="182"/>
      <c r="K409" s="183">
        <f t="shared" si="2"/>
        <v>0</v>
      </c>
      <c r="L409" s="183">
        <v>15</v>
      </c>
      <c r="M409" s="183">
        <f t="shared" si="3"/>
        <v>0</v>
      </c>
      <c r="N409" s="181">
        <v>0</v>
      </c>
      <c r="O409" s="181">
        <f t="shared" si="4"/>
        <v>0</v>
      </c>
      <c r="P409" s="181">
        <v>3.3700000000000002E-3</v>
      </c>
      <c r="Q409" s="181">
        <f t="shared" si="5"/>
        <v>0.04</v>
      </c>
      <c r="R409" s="183" t="s">
        <v>551</v>
      </c>
      <c r="S409" s="183" t="s">
        <v>143</v>
      </c>
      <c r="T409" s="184" t="s">
        <v>199</v>
      </c>
      <c r="U409" s="159">
        <v>0.115</v>
      </c>
      <c r="V409" s="159">
        <f t="shared" si="6"/>
        <v>1.23</v>
      </c>
      <c r="W409" s="159"/>
      <c r="X409" s="159" t="s">
        <v>184</v>
      </c>
      <c r="Y409" s="159" t="s">
        <v>146</v>
      </c>
      <c r="Z409" s="149"/>
      <c r="AA409" s="149"/>
      <c r="AB409" s="149"/>
      <c r="AC409" s="149"/>
      <c r="AD409" s="149"/>
      <c r="AE409" s="149"/>
      <c r="AF409" s="149"/>
      <c r="AG409" s="149" t="s">
        <v>185</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
      <c r="A410" s="178">
        <v>79</v>
      </c>
      <c r="B410" s="179" t="s">
        <v>597</v>
      </c>
      <c r="C410" s="188" t="s">
        <v>598</v>
      </c>
      <c r="D410" s="180" t="s">
        <v>337</v>
      </c>
      <c r="E410" s="181">
        <v>24.8</v>
      </c>
      <c r="F410" s="182"/>
      <c r="G410" s="183">
        <f t="shared" si="0"/>
        <v>0</v>
      </c>
      <c r="H410" s="182"/>
      <c r="I410" s="183">
        <f t="shared" si="1"/>
        <v>0</v>
      </c>
      <c r="J410" s="182"/>
      <c r="K410" s="183">
        <f t="shared" si="2"/>
        <v>0</v>
      </c>
      <c r="L410" s="183">
        <v>15</v>
      </c>
      <c r="M410" s="183">
        <f t="shared" si="3"/>
        <v>0</v>
      </c>
      <c r="N410" s="181">
        <v>0</v>
      </c>
      <c r="O410" s="181">
        <f t="shared" si="4"/>
        <v>0</v>
      </c>
      <c r="P410" s="181">
        <v>2.8500000000000001E-3</v>
      </c>
      <c r="Q410" s="181">
        <f t="shared" si="5"/>
        <v>7.0000000000000007E-2</v>
      </c>
      <c r="R410" s="183" t="s">
        <v>551</v>
      </c>
      <c r="S410" s="183" t="s">
        <v>143</v>
      </c>
      <c r="T410" s="184" t="s">
        <v>199</v>
      </c>
      <c r="U410" s="159">
        <v>6.9000000000000006E-2</v>
      </c>
      <c r="V410" s="159">
        <f t="shared" si="6"/>
        <v>1.71</v>
      </c>
      <c r="W410" s="159"/>
      <c r="X410" s="159" t="s">
        <v>184</v>
      </c>
      <c r="Y410" s="159" t="s">
        <v>146</v>
      </c>
      <c r="Z410" s="149"/>
      <c r="AA410" s="149"/>
      <c r="AB410" s="149"/>
      <c r="AC410" s="149"/>
      <c r="AD410" s="149"/>
      <c r="AE410" s="149"/>
      <c r="AF410" s="149"/>
      <c r="AG410" s="149" t="s">
        <v>185</v>
      </c>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x14ac:dyDescent="0.2">
      <c r="A411" s="170">
        <v>80</v>
      </c>
      <c r="B411" s="171" t="s">
        <v>599</v>
      </c>
      <c r="C411" s="186" t="s">
        <v>600</v>
      </c>
      <c r="D411" s="172" t="s">
        <v>494</v>
      </c>
      <c r="E411" s="173">
        <v>0.46542</v>
      </c>
      <c r="F411" s="174"/>
      <c r="G411" s="175">
        <f t="shared" si="0"/>
        <v>0</v>
      </c>
      <c r="H411" s="174"/>
      <c r="I411" s="175">
        <f t="shared" si="1"/>
        <v>0</v>
      </c>
      <c r="J411" s="174"/>
      <c r="K411" s="175">
        <f t="shared" si="2"/>
        <v>0</v>
      </c>
      <c r="L411" s="175">
        <v>15</v>
      </c>
      <c r="M411" s="175">
        <f t="shared" si="3"/>
        <v>0</v>
      </c>
      <c r="N411" s="173">
        <v>0</v>
      </c>
      <c r="O411" s="173">
        <f t="shared" si="4"/>
        <v>0</v>
      </c>
      <c r="P411" s="173">
        <v>0</v>
      </c>
      <c r="Q411" s="173">
        <f t="shared" si="5"/>
        <v>0</v>
      </c>
      <c r="R411" s="175" t="s">
        <v>551</v>
      </c>
      <c r="S411" s="175" t="s">
        <v>143</v>
      </c>
      <c r="T411" s="176" t="s">
        <v>199</v>
      </c>
      <c r="U411" s="159">
        <v>4.9470000000000001</v>
      </c>
      <c r="V411" s="159">
        <f t="shared" si="6"/>
        <v>2.2999999999999998</v>
      </c>
      <c r="W411" s="159"/>
      <c r="X411" s="159" t="s">
        <v>495</v>
      </c>
      <c r="Y411" s="159" t="s">
        <v>146</v>
      </c>
      <c r="Z411" s="149"/>
      <c r="AA411" s="149"/>
      <c r="AB411" s="149"/>
      <c r="AC411" s="149"/>
      <c r="AD411" s="149"/>
      <c r="AE411" s="149"/>
      <c r="AF411" s="149"/>
      <c r="AG411" s="149" t="s">
        <v>496</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2" x14ac:dyDescent="0.2">
      <c r="A412" s="156"/>
      <c r="B412" s="157"/>
      <c r="C412" s="260" t="s">
        <v>523</v>
      </c>
      <c r="D412" s="261"/>
      <c r="E412" s="261"/>
      <c r="F412" s="261"/>
      <c r="G412" s="261"/>
      <c r="H412" s="159"/>
      <c r="I412" s="159"/>
      <c r="J412" s="159"/>
      <c r="K412" s="159"/>
      <c r="L412" s="159"/>
      <c r="M412" s="159"/>
      <c r="N412" s="158"/>
      <c r="O412" s="158"/>
      <c r="P412" s="158"/>
      <c r="Q412" s="158"/>
      <c r="R412" s="159"/>
      <c r="S412" s="159"/>
      <c r="T412" s="159"/>
      <c r="U412" s="159"/>
      <c r="V412" s="159"/>
      <c r="W412" s="159"/>
      <c r="X412" s="159"/>
      <c r="Y412" s="159"/>
      <c r="Z412" s="149"/>
      <c r="AA412" s="149"/>
      <c r="AB412" s="149"/>
      <c r="AC412" s="149"/>
      <c r="AD412" s="149"/>
      <c r="AE412" s="149"/>
      <c r="AF412" s="149"/>
      <c r="AG412" s="149" t="s">
        <v>201</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x14ac:dyDescent="0.2">
      <c r="A413" s="163" t="s">
        <v>138</v>
      </c>
      <c r="B413" s="164" t="s">
        <v>97</v>
      </c>
      <c r="C413" s="185" t="s">
        <v>98</v>
      </c>
      <c r="D413" s="165"/>
      <c r="E413" s="166"/>
      <c r="F413" s="167"/>
      <c r="G413" s="167">
        <f>SUMIF(AG414:AG420,"&lt;&gt;NOR",G414:G420)</f>
        <v>0</v>
      </c>
      <c r="H413" s="167"/>
      <c r="I413" s="167">
        <f>SUM(I414:I420)</f>
        <v>0</v>
      </c>
      <c r="J413" s="167"/>
      <c r="K413" s="167">
        <f>SUM(K414:K420)</f>
        <v>0</v>
      </c>
      <c r="L413" s="167"/>
      <c r="M413" s="167">
        <f>SUM(M414:M420)</f>
        <v>0</v>
      </c>
      <c r="N413" s="166"/>
      <c r="O413" s="166">
        <f>SUM(O414:O420)</f>
        <v>0</v>
      </c>
      <c r="P413" s="166"/>
      <c r="Q413" s="166">
        <f>SUM(Q414:Q420)</f>
        <v>0</v>
      </c>
      <c r="R413" s="167"/>
      <c r="S413" s="167"/>
      <c r="T413" s="168"/>
      <c r="U413" s="162"/>
      <c r="V413" s="162">
        <f>SUM(V414:V420)</f>
        <v>0</v>
      </c>
      <c r="W413" s="162"/>
      <c r="X413" s="162"/>
      <c r="Y413" s="162"/>
      <c r="AG413" t="s">
        <v>139</v>
      </c>
    </row>
    <row r="414" spans="1:60" ht="22.5" outlineLevel="1" x14ac:dyDescent="0.2">
      <c r="A414" s="170">
        <v>81</v>
      </c>
      <c r="B414" s="171" t="s">
        <v>601</v>
      </c>
      <c r="C414" s="186" t="s">
        <v>602</v>
      </c>
      <c r="D414" s="172" t="s">
        <v>603</v>
      </c>
      <c r="E414" s="173">
        <v>1</v>
      </c>
      <c r="F414" s="174"/>
      <c r="G414" s="175">
        <f>ROUND(E414*F414,2)</f>
        <v>0</v>
      </c>
      <c r="H414" s="174"/>
      <c r="I414" s="175">
        <f>ROUND(E414*H414,2)</f>
        <v>0</v>
      </c>
      <c r="J414" s="174"/>
      <c r="K414" s="175">
        <f>ROUND(E414*J414,2)</f>
        <v>0</v>
      </c>
      <c r="L414" s="175">
        <v>15</v>
      </c>
      <c r="M414" s="175">
        <f>G414*(1+L414/100)</f>
        <v>0</v>
      </c>
      <c r="N414" s="173">
        <v>0</v>
      </c>
      <c r="O414" s="173">
        <f>ROUND(E414*N414,2)</f>
        <v>0</v>
      </c>
      <c r="P414" s="173">
        <v>0</v>
      </c>
      <c r="Q414" s="173">
        <f>ROUND(E414*P414,2)</f>
        <v>0</v>
      </c>
      <c r="R414" s="175"/>
      <c r="S414" s="175" t="s">
        <v>183</v>
      </c>
      <c r="T414" s="176" t="s">
        <v>144</v>
      </c>
      <c r="U414" s="159">
        <v>0</v>
      </c>
      <c r="V414" s="159">
        <f>ROUND(E414*U414,2)</f>
        <v>0</v>
      </c>
      <c r="W414" s="159"/>
      <c r="X414" s="159" t="s">
        <v>184</v>
      </c>
      <c r="Y414" s="159" t="s">
        <v>146</v>
      </c>
      <c r="Z414" s="149"/>
      <c r="AA414" s="149"/>
      <c r="AB414" s="149"/>
      <c r="AC414" s="149"/>
      <c r="AD414" s="149"/>
      <c r="AE414" s="149"/>
      <c r="AF414" s="149"/>
      <c r="AG414" s="149" t="s">
        <v>185</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2" x14ac:dyDescent="0.2">
      <c r="A415" s="156"/>
      <c r="B415" s="157"/>
      <c r="C415" s="249" t="s">
        <v>604</v>
      </c>
      <c r="D415" s="250"/>
      <c r="E415" s="250"/>
      <c r="F415" s="250"/>
      <c r="G415" s="250"/>
      <c r="H415" s="159"/>
      <c r="I415" s="159"/>
      <c r="J415" s="159"/>
      <c r="K415" s="159"/>
      <c r="L415" s="159"/>
      <c r="M415" s="159"/>
      <c r="N415" s="158"/>
      <c r="O415" s="158"/>
      <c r="P415" s="158"/>
      <c r="Q415" s="158"/>
      <c r="R415" s="159"/>
      <c r="S415" s="159"/>
      <c r="T415" s="159"/>
      <c r="U415" s="159"/>
      <c r="V415" s="159"/>
      <c r="W415" s="159"/>
      <c r="X415" s="159"/>
      <c r="Y415" s="159"/>
      <c r="Z415" s="149"/>
      <c r="AA415" s="149"/>
      <c r="AB415" s="149"/>
      <c r="AC415" s="149"/>
      <c r="AD415" s="149"/>
      <c r="AE415" s="149"/>
      <c r="AF415" s="149"/>
      <c r="AG415" s="149" t="s">
        <v>149</v>
      </c>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3" x14ac:dyDescent="0.2">
      <c r="A416" s="156"/>
      <c r="B416" s="157"/>
      <c r="C416" s="251" t="s">
        <v>605</v>
      </c>
      <c r="D416" s="252"/>
      <c r="E416" s="252"/>
      <c r="F416" s="252"/>
      <c r="G416" s="252"/>
      <c r="H416" s="159"/>
      <c r="I416" s="159"/>
      <c r="J416" s="159"/>
      <c r="K416" s="159"/>
      <c r="L416" s="159"/>
      <c r="M416" s="159"/>
      <c r="N416" s="158"/>
      <c r="O416" s="158"/>
      <c r="P416" s="158"/>
      <c r="Q416" s="158"/>
      <c r="R416" s="159"/>
      <c r="S416" s="159"/>
      <c r="T416" s="159"/>
      <c r="U416" s="159"/>
      <c r="V416" s="159"/>
      <c r="W416" s="159"/>
      <c r="X416" s="159"/>
      <c r="Y416" s="159"/>
      <c r="Z416" s="149"/>
      <c r="AA416" s="149"/>
      <c r="AB416" s="149"/>
      <c r="AC416" s="149"/>
      <c r="AD416" s="149"/>
      <c r="AE416" s="149"/>
      <c r="AF416" s="149"/>
      <c r="AG416" s="149" t="s">
        <v>149</v>
      </c>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3" x14ac:dyDescent="0.2">
      <c r="A417" s="156"/>
      <c r="B417" s="157"/>
      <c r="C417" s="251" t="s">
        <v>606</v>
      </c>
      <c r="D417" s="252"/>
      <c r="E417" s="252"/>
      <c r="F417" s="252"/>
      <c r="G417" s="252"/>
      <c r="H417" s="159"/>
      <c r="I417" s="159"/>
      <c r="J417" s="159"/>
      <c r="K417" s="159"/>
      <c r="L417" s="159"/>
      <c r="M417" s="159"/>
      <c r="N417" s="158"/>
      <c r="O417" s="158"/>
      <c r="P417" s="158"/>
      <c r="Q417" s="158"/>
      <c r="R417" s="159"/>
      <c r="S417" s="159"/>
      <c r="T417" s="159"/>
      <c r="U417" s="159"/>
      <c r="V417" s="159"/>
      <c r="W417" s="159"/>
      <c r="X417" s="159"/>
      <c r="Y417" s="159"/>
      <c r="Z417" s="149"/>
      <c r="AA417" s="149"/>
      <c r="AB417" s="149"/>
      <c r="AC417" s="149"/>
      <c r="AD417" s="149"/>
      <c r="AE417" s="149"/>
      <c r="AF417" s="149"/>
      <c r="AG417" s="149" t="s">
        <v>149</v>
      </c>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3" x14ac:dyDescent="0.2">
      <c r="A418" s="156"/>
      <c r="B418" s="157"/>
      <c r="C418" s="251" t="s">
        <v>607</v>
      </c>
      <c r="D418" s="252"/>
      <c r="E418" s="252"/>
      <c r="F418" s="252"/>
      <c r="G418" s="252"/>
      <c r="H418" s="159"/>
      <c r="I418" s="159"/>
      <c r="J418" s="159"/>
      <c r="K418" s="159"/>
      <c r="L418" s="159"/>
      <c r="M418" s="159"/>
      <c r="N418" s="158"/>
      <c r="O418" s="158"/>
      <c r="P418" s="158"/>
      <c r="Q418" s="158"/>
      <c r="R418" s="159"/>
      <c r="S418" s="159"/>
      <c r="T418" s="159"/>
      <c r="U418" s="159"/>
      <c r="V418" s="159"/>
      <c r="W418" s="159"/>
      <c r="X418" s="159"/>
      <c r="Y418" s="159"/>
      <c r="Z418" s="149"/>
      <c r="AA418" s="149"/>
      <c r="AB418" s="149"/>
      <c r="AC418" s="149"/>
      <c r="AD418" s="149"/>
      <c r="AE418" s="149"/>
      <c r="AF418" s="149"/>
      <c r="AG418" s="149" t="s">
        <v>149</v>
      </c>
      <c r="AH418" s="149"/>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x14ac:dyDescent="0.2">
      <c r="A419" s="156"/>
      <c r="B419" s="157"/>
      <c r="C419" s="251" t="s">
        <v>608</v>
      </c>
      <c r="D419" s="252"/>
      <c r="E419" s="252"/>
      <c r="F419" s="252"/>
      <c r="G419" s="252"/>
      <c r="H419" s="159"/>
      <c r="I419" s="159"/>
      <c r="J419" s="159"/>
      <c r="K419" s="159"/>
      <c r="L419" s="159"/>
      <c r="M419" s="159"/>
      <c r="N419" s="158"/>
      <c r="O419" s="158"/>
      <c r="P419" s="158"/>
      <c r="Q419" s="158"/>
      <c r="R419" s="159"/>
      <c r="S419" s="159"/>
      <c r="T419" s="159"/>
      <c r="U419" s="159"/>
      <c r="V419" s="159"/>
      <c r="W419" s="159"/>
      <c r="X419" s="159"/>
      <c r="Y419" s="159"/>
      <c r="Z419" s="149"/>
      <c r="AA419" s="149"/>
      <c r="AB419" s="149"/>
      <c r="AC419" s="149"/>
      <c r="AD419" s="149"/>
      <c r="AE419" s="149"/>
      <c r="AF419" s="149"/>
      <c r="AG419" s="149" t="s">
        <v>149</v>
      </c>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2" x14ac:dyDescent="0.2">
      <c r="A420" s="156"/>
      <c r="B420" s="157"/>
      <c r="C420" s="187" t="s">
        <v>609</v>
      </c>
      <c r="D420" s="160"/>
      <c r="E420" s="161">
        <v>1</v>
      </c>
      <c r="F420" s="159"/>
      <c r="G420" s="159"/>
      <c r="H420" s="159"/>
      <c r="I420" s="159"/>
      <c r="J420" s="159"/>
      <c r="K420" s="159"/>
      <c r="L420" s="159"/>
      <c r="M420" s="159"/>
      <c r="N420" s="158"/>
      <c r="O420" s="158"/>
      <c r="P420" s="158"/>
      <c r="Q420" s="158"/>
      <c r="R420" s="159"/>
      <c r="S420" s="159"/>
      <c r="T420" s="159"/>
      <c r="U420" s="159"/>
      <c r="V420" s="159"/>
      <c r="W420" s="159"/>
      <c r="X420" s="159"/>
      <c r="Y420" s="159"/>
      <c r="Z420" s="149"/>
      <c r="AA420" s="149"/>
      <c r="AB420" s="149"/>
      <c r="AC420" s="149"/>
      <c r="AD420" s="149"/>
      <c r="AE420" s="149"/>
      <c r="AF420" s="149"/>
      <c r="AG420" s="149" t="s">
        <v>170</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x14ac:dyDescent="0.2">
      <c r="A421" s="163" t="s">
        <v>138</v>
      </c>
      <c r="B421" s="164" t="s">
        <v>99</v>
      </c>
      <c r="C421" s="185" t="s">
        <v>100</v>
      </c>
      <c r="D421" s="165"/>
      <c r="E421" s="166"/>
      <c r="F421" s="167"/>
      <c r="G421" s="167">
        <f>SUMIF(AG422:AG507,"&lt;&gt;NOR",G422:G507)</f>
        <v>0</v>
      </c>
      <c r="H421" s="167"/>
      <c r="I421" s="167">
        <f>SUM(I422:I507)</f>
        <v>0</v>
      </c>
      <c r="J421" s="167"/>
      <c r="K421" s="167">
        <f>SUM(K422:K507)</f>
        <v>0</v>
      </c>
      <c r="L421" s="167"/>
      <c r="M421" s="167">
        <f>SUM(M422:M507)</f>
        <v>0</v>
      </c>
      <c r="N421" s="166"/>
      <c r="O421" s="166">
        <f>SUM(O422:O507)</f>
        <v>0</v>
      </c>
      <c r="P421" s="166"/>
      <c r="Q421" s="166">
        <f>SUM(Q422:Q507)</f>
        <v>1.67</v>
      </c>
      <c r="R421" s="167"/>
      <c r="S421" s="167"/>
      <c r="T421" s="168"/>
      <c r="U421" s="162"/>
      <c r="V421" s="162">
        <f>SUM(V422:V507)</f>
        <v>44.91</v>
      </c>
      <c r="W421" s="162"/>
      <c r="X421" s="162"/>
      <c r="Y421" s="162"/>
      <c r="AG421" t="s">
        <v>139</v>
      </c>
    </row>
    <row r="422" spans="1:60" outlineLevel="1" x14ac:dyDescent="0.2">
      <c r="A422" s="170">
        <v>82</v>
      </c>
      <c r="B422" s="171" t="s">
        <v>610</v>
      </c>
      <c r="C422" s="186" t="s">
        <v>611</v>
      </c>
      <c r="D422" s="172" t="s">
        <v>603</v>
      </c>
      <c r="E422" s="173">
        <v>1</v>
      </c>
      <c r="F422" s="174"/>
      <c r="G422" s="175">
        <f>ROUND(E422*F422,2)</f>
        <v>0</v>
      </c>
      <c r="H422" s="174"/>
      <c r="I422" s="175">
        <f>ROUND(E422*H422,2)</f>
        <v>0</v>
      </c>
      <c r="J422" s="174"/>
      <c r="K422" s="175">
        <f>ROUND(E422*J422,2)</f>
        <v>0</v>
      </c>
      <c r="L422" s="175">
        <v>15</v>
      </c>
      <c r="M422" s="175">
        <f>G422*(1+L422/100)</f>
        <v>0</v>
      </c>
      <c r="N422" s="173">
        <v>0</v>
      </c>
      <c r="O422" s="173">
        <f>ROUND(E422*N422,2)</f>
        <v>0</v>
      </c>
      <c r="P422" s="173">
        <v>0</v>
      </c>
      <c r="Q422" s="173">
        <f>ROUND(E422*P422,2)</f>
        <v>0</v>
      </c>
      <c r="R422" s="175"/>
      <c r="S422" s="175" t="s">
        <v>183</v>
      </c>
      <c r="T422" s="176" t="s">
        <v>144</v>
      </c>
      <c r="U422" s="159">
        <v>0</v>
      </c>
      <c r="V422" s="159">
        <f>ROUND(E422*U422,2)</f>
        <v>0</v>
      </c>
      <c r="W422" s="159"/>
      <c r="X422" s="159" t="s">
        <v>184</v>
      </c>
      <c r="Y422" s="159" t="s">
        <v>146</v>
      </c>
      <c r="Z422" s="149"/>
      <c r="AA422" s="149"/>
      <c r="AB422" s="149"/>
      <c r="AC422" s="149"/>
      <c r="AD422" s="149"/>
      <c r="AE422" s="149"/>
      <c r="AF422" s="149"/>
      <c r="AG422" s="149" t="s">
        <v>185</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2" x14ac:dyDescent="0.2">
      <c r="A423" s="156"/>
      <c r="B423" s="157"/>
      <c r="C423" s="249" t="s">
        <v>612</v>
      </c>
      <c r="D423" s="250"/>
      <c r="E423" s="250"/>
      <c r="F423" s="250"/>
      <c r="G423" s="250"/>
      <c r="H423" s="159"/>
      <c r="I423" s="159"/>
      <c r="J423" s="159"/>
      <c r="K423" s="159"/>
      <c r="L423" s="159"/>
      <c r="M423" s="159"/>
      <c r="N423" s="158"/>
      <c r="O423" s="158"/>
      <c r="P423" s="158"/>
      <c r="Q423" s="158"/>
      <c r="R423" s="159"/>
      <c r="S423" s="159"/>
      <c r="T423" s="159"/>
      <c r="U423" s="159"/>
      <c r="V423" s="159"/>
      <c r="W423" s="159"/>
      <c r="X423" s="159"/>
      <c r="Y423" s="159"/>
      <c r="Z423" s="149"/>
      <c r="AA423" s="149"/>
      <c r="AB423" s="149"/>
      <c r="AC423" s="149"/>
      <c r="AD423" s="149"/>
      <c r="AE423" s="149"/>
      <c r="AF423" s="149"/>
      <c r="AG423" s="149" t="s">
        <v>149</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3" x14ac:dyDescent="0.2">
      <c r="A424" s="156"/>
      <c r="B424" s="157"/>
      <c r="C424" s="251" t="s">
        <v>608</v>
      </c>
      <c r="D424" s="252"/>
      <c r="E424" s="252"/>
      <c r="F424" s="252"/>
      <c r="G424" s="252"/>
      <c r="H424" s="159"/>
      <c r="I424" s="159"/>
      <c r="J424" s="159"/>
      <c r="K424" s="159"/>
      <c r="L424" s="159"/>
      <c r="M424" s="159"/>
      <c r="N424" s="158"/>
      <c r="O424" s="158"/>
      <c r="P424" s="158"/>
      <c r="Q424" s="158"/>
      <c r="R424" s="159"/>
      <c r="S424" s="159"/>
      <c r="T424" s="159"/>
      <c r="U424" s="159"/>
      <c r="V424" s="159"/>
      <c r="W424" s="159"/>
      <c r="X424" s="159"/>
      <c r="Y424" s="159"/>
      <c r="Z424" s="149"/>
      <c r="AA424" s="149"/>
      <c r="AB424" s="149"/>
      <c r="AC424" s="149"/>
      <c r="AD424" s="149"/>
      <c r="AE424" s="149"/>
      <c r="AF424" s="149"/>
      <c r="AG424" s="149" t="s">
        <v>149</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2" x14ac:dyDescent="0.2">
      <c r="A425" s="156"/>
      <c r="B425" s="157"/>
      <c r="C425" s="187" t="s">
        <v>613</v>
      </c>
      <c r="D425" s="160"/>
      <c r="E425" s="161">
        <v>1</v>
      </c>
      <c r="F425" s="159"/>
      <c r="G425" s="159"/>
      <c r="H425" s="159"/>
      <c r="I425" s="159"/>
      <c r="J425" s="159"/>
      <c r="K425" s="159"/>
      <c r="L425" s="159"/>
      <c r="M425" s="159"/>
      <c r="N425" s="158"/>
      <c r="O425" s="158"/>
      <c r="P425" s="158"/>
      <c r="Q425" s="158"/>
      <c r="R425" s="159"/>
      <c r="S425" s="159"/>
      <c r="T425" s="159"/>
      <c r="U425" s="159"/>
      <c r="V425" s="159"/>
      <c r="W425" s="159"/>
      <c r="X425" s="159"/>
      <c r="Y425" s="159"/>
      <c r="Z425" s="149"/>
      <c r="AA425" s="149"/>
      <c r="AB425" s="149"/>
      <c r="AC425" s="149"/>
      <c r="AD425" s="149"/>
      <c r="AE425" s="149"/>
      <c r="AF425" s="149"/>
      <c r="AG425" s="149" t="s">
        <v>170</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1" x14ac:dyDescent="0.2">
      <c r="A426" s="170">
        <v>83</v>
      </c>
      <c r="B426" s="171" t="s">
        <v>614</v>
      </c>
      <c r="C426" s="186" t="s">
        <v>615</v>
      </c>
      <c r="D426" s="172" t="s">
        <v>603</v>
      </c>
      <c r="E426" s="173">
        <v>1</v>
      </c>
      <c r="F426" s="174"/>
      <c r="G426" s="175">
        <f>ROUND(E426*F426,2)</f>
        <v>0</v>
      </c>
      <c r="H426" s="174"/>
      <c r="I426" s="175">
        <f>ROUND(E426*H426,2)</f>
        <v>0</v>
      </c>
      <c r="J426" s="174"/>
      <c r="K426" s="175">
        <f>ROUND(E426*J426,2)</f>
        <v>0</v>
      </c>
      <c r="L426" s="175">
        <v>15</v>
      </c>
      <c r="M426" s="175">
        <f>G426*(1+L426/100)</f>
        <v>0</v>
      </c>
      <c r="N426" s="173">
        <v>0</v>
      </c>
      <c r="O426" s="173">
        <f>ROUND(E426*N426,2)</f>
        <v>0</v>
      </c>
      <c r="P426" s="173">
        <v>0</v>
      </c>
      <c r="Q426" s="173">
        <f>ROUND(E426*P426,2)</f>
        <v>0</v>
      </c>
      <c r="R426" s="175"/>
      <c r="S426" s="175" t="s">
        <v>183</v>
      </c>
      <c r="T426" s="176" t="s">
        <v>144</v>
      </c>
      <c r="U426" s="159">
        <v>0</v>
      </c>
      <c r="V426" s="159">
        <f>ROUND(E426*U426,2)</f>
        <v>0</v>
      </c>
      <c r="W426" s="159"/>
      <c r="X426" s="159" t="s">
        <v>184</v>
      </c>
      <c r="Y426" s="159" t="s">
        <v>146</v>
      </c>
      <c r="Z426" s="149"/>
      <c r="AA426" s="149"/>
      <c r="AB426" s="149"/>
      <c r="AC426" s="149"/>
      <c r="AD426" s="149"/>
      <c r="AE426" s="149"/>
      <c r="AF426" s="149"/>
      <c r="AG426" s="149" t="s">
        <v>185</v>
      </c>
      <c r="AH426" s="149"/>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2" x14ac:dyDescent="0.2">
      <c r="A427" s="156"/>
      <c r="B427" s="157"/>
      <c r="C427" s="249" t="s">
        <v>616</v>
      </c>
      <c r="D427" s="250"/>
      <c r="E427" s="250"/>
      <c r="F427" s="250"/>
      <c r="G427" s="250"/>
      <c r="H427" s="159"/>
      <c r="I427" s="159"/>
      <c r="J427" s="159"/>
      <c r="K427" s="159"/>
      <c r="L427" s="159"/>
      <c r="M427" s="159"/>
      <c r="N427" s="158"/>
      <c r="O427" s="158"/>
      <c r="P427" s="158"/>
      <c r="Q427" s="158"/>
      <c r="R427" s="159"/>
      <c r="S427" s="159"/>
      <c r="T427" s="159"/>
      <c r="U427" s="159"/>
      <c r="V427" s="159"/>
      <c r="W427" s="159"/>
      <c r="X427" s="159"/>
      <c r="Y427" s="159"/>
      <c r="Z427" s="149"/>
      <c r="AA427" s="149"/>
      <c r="AB427" s="149"/>
      <c r="AC427" s="149"/>
      <c r="AD427" s="149"/>
      <c r="AE427" s="149"/>
      <c r="AF427" s="149"/>
      <c r="AG427" s="149" t="s">
        <v>149</v>
      </c>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3" x14ac:dyDescent="0.2">
      <c r="A428" s="156"/>
      <c r="B428" s="157"/>
      <c r="C428" s="251" t="s">
        <v>608</v>
      </c>
      <c r="D428" s="252"/>
      <c r="E428" s="252"/>
      <c r="F428" s="252"/>
      <c r="G428" s="252"/>
      <c r="H428" s="159"/>
      <c r="I428" s="159"/>
      <c r="J428" s="159"/>
      <c r="K428" s="159"/>
      <c r="L428" s="159"/>
      <c r="M428" s="159"/>
      <c r="N428" s="158"/>
      <c r="O428" s="158"/>
      <c r="P428" s="158"/>
      <c r="Q428" s="158"/>
      <c r="R428" s="159"/>
      <c r="S428" s="159"/>
      <c r="T428" s="159"/>
      <c r="U428" s="159"/>
      <c r="V428" s="159"/>
      <c r="W428" s="159"/>
      <c r="X428" s="159"/>
      <c r="Y428" s="159"/>
      <c r="Z428" s="149"/>
      <c r="AA428" s="149"/>
      <c r="AB428" s="149"/>
      <c r="AC428" s="149"/>
      <c r="AD428" s="149"/>
      <c r="AE428" s="149"/>
      <c r="AF428" s="149"/>
      <c r="AG428" s="149" t="s">
        <v>149</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2" x14ac:dyDescent="0.2">
      <c r="A429" s="156"/>
      <c r="B429" s="157"/>
      <c r="C429" s="187" t="s">
        <v>609</v>
      </c>
      <c r="D429" s="160"/>
      <c r="E429" s="161">
        <v>1</v>
      </c>
      <c r="F429" s="159"/>
      <c r="G429" s="159"/>
      <c r="H429" s="159"/>
      <c r="I429" s="159"/>
      <c r="J429" s="159"/>
      <c r="K429" s="159"/>
      <c r="L429" s="159"/>
      <c r="M429" s="159"/>
      <c r="N429" s="158"/>
      <c r="O429" s="158"/>
      <c r="P429" s="158"/>
      <c r="Q429" s="158"/>
      <c r="R429" s="159"/>
      <c r="S429" s="159"/>
      <c r="T429" s="159"/>
      <c r="U429" s="159"/>
      <c r="V429" s="159"/>
      <c r="W429" s="159"/>
      <c r="X429" s="159"/>
      <c r="Y429" s="159"/>
      <c r="Z429" s="149"/>
      <c r="AA429" s="149"/>
      <c r="AB429" s="149"/>
      <c r="AC429" s="149"/>
      <c r="AD429" s="149"/>
      <c r="AE429" s="149"/>
      <c r="AF429" s="149"/>
      <c r="AG429" s="149" t="s">
        <v>170</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1" x14ac:dyDescent="0.2">
      <c r="A430" s="170">
        <v>84</v>
      </c>
      <c r="B430" s="171" t="s">
        <v>617</v>
      </c>
      <c r="C430" s="186" t="s">
        <v>618</v>
      </c>
      <c r="D430" s="172" t="s">
        <v>603</v>
      </c>
      <c r="E430" s="173">
        <v>1</v>
      </c>
      <c r="F430" s="174"/>
      <c r="G430" s="175">
        <f>ROUND(E430*F430,2)</f>
        <v>0</v>
      </c>
      <c r="H430" s="174"/>
      <c r="I430" s="175">
        <f>ROUND(E430*H430,2)</f>
        <v>0</v>
      </c>
      <c r="J430" s="174"/>
      <c r="K430" s="175">
        <f>ROUND(E430*J430,2)</f>
        <v>0</v>
      </c>
      <c r="L430" s="175">
        <v>15</v>
      </c>
      <c r="M430" s="175">
        <f>G430*(1+L430/100)</f>
        <v>0</v>
      </c>
      <c r="N430" s="173">
        <v>0</v>
      </c>
      <c r="O430" s="173">
        <f>ROUND(E430*N430,2)</f>
        <v>0</v>
      </c>
      <c r="P430" s="173">
        <v>0</v>
      </c>
      <c r="Q430" s="173">
        <f>ROUND(E430*P430,2)</f>
        <v>0</v>
      </c>
      <c r="R430" s="175"/>
      <c r="S430" s="175" t="s">
        <v>183</v>
      </c>
      <c r="T430" s="176" t="s">
        <v>144</v>
      </c>
      <c r="U430" s="159">
        <v>0</v>
      </c>
      <c r="V430" s="159">
        <f>ROUND(E430*U430,2)</f>
        <v>0</v>
      </c>
      <c r="W430" s="159"/>
      <c r="X430" s="159" t="s">
        <v>184</v>
      </c>
      <c r="Y430" s="159" t="s">
        <v>146</v>
      </c>
      <c r="Z430" s="149"/>
      <c r="AA430" s="149"/>
      <c r="AB430" s="149"/>
      <c r="AC430" s="149"/>
      <c r="AD430" s="149"/>
      <c r="AE430" s="149"/>
      <c r="AF430" s="149"/>
      <c r="AG430" s="149" t="s">
        <v>185</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2" x14ac:dyDescent="0.2">
      <c r="A431" s="156"/>
      <c r="B431" s="157"/>
      <c r="C431" s="249" t="s">
        <v>619</v>
      </c>
      <c r="D431" s="250"/>
      <c r="E431" s="250"/>
      <c r="F431" s="250"/>
      <c r="G431" s="250"/>
      <c r="H431" s="159"/>
      <c r="I431" s="159"/>
      <c r="J431" s="159"/>
      <c r="K431" s="159"/>
      <c r="L431" s="159"/>
      <c r="M431" s="159"/>
      <c r="N431" s="158"/>
      <c r="O431" s="158"/>
      <c r="P431" s="158"/>
      <c r="Q431" s="158"/>
      <c r="R431" s="159"/>
      <c r="S431" s="159"/>
      <c r="T431" s="159"/>
      <c r="U431" s="159"/>
      <c r="V431" s="159"/>
      <c r="W431" s="159"/>
      <c r="X431" s="159"/>
      <c r="Y431" s="159"/>
      <c r="Z431" s="149"/>
      <c r="AA431" s="149"/>
      <c r="AB431" s="149"/>
      <c r="AC431" s="149"/>
      <c r="AD431" s="149"/>
      <c r="AE431" s="149"/>
      <c r="AF431" s="149"/>
      <c r="AG431" s="149" t="s">
        <v>149</v>
      </c>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3" x14ac:dyDescent="0.2">
      <c r="A432" s="156"/>
      <c r="B432" s="157"/>
      <c r="C432" s="251" t="s">
        <v>608</v>
      </c>
      <c r="D432" s="252"/>
      <c r="E432" s="252"/>
      <c r="F432" s="252"/>
      <c r="G432" s="252"/>
      <c r="H432" s="159"/>
      <c r="I432" s="159"/>
      <c r="J432" s="159"/>
      <c r="K432" s="159"/>
      <c r="L432" s="159"/>
      <c r="M432" s="159"/>
      <c r="N432" s="158"/>
      <c r="O432" s="158"/>
      <c r="P432" s="158"/>
      <c r="Q432" s="158"/>
      <c r="R432" s="159"/>
      <c r="S432" s="159"/>
      <c r="T432" s="159"/>
      <c r="U432" s="159"/>
      <c r="V432" s="159"/>
      <c r="W432" s="159"/>
      <c r="X432" s="159"/>
      <c r="Y432" s="159"/>
      <c r="Z432" s="149"/>
      <c r="AA432" s="149"/>
      <c r="AB432" s="149"/>
      <c r="AC432" s="149"/>
      <c r="AD432" s="149"/>
      <c r="AE432" s="149"/>
      <c r="AF432" s="149"/>
      <c r="AG432" s="149" t="s">
        <v>149</v>
      </c>
      <c r="AH432" s="149"/>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2" x14ac:dyDescent="0.2">
      <c r="A433" s="156"/>
      <c r="B433" s="157"/>
      <c r="C433" s="187" t="s">
        <v>609</v>
      </c>
      <c r="D433" s="160"/>
      <c r="E433" s="161">
        <v>1</v>
      </c>
      <c r="F433" s="159"/>
      <c r="G433" s="159"/>
      <c r="H433" s="159"/>
      <c r="I433" s="159"/>
      <c r="J433" s="159"/>
      <c r="K433" s="159"/>
      <c r="L433" s="159"/>
      <c r="M433" s="159"/>
      <c r="N433" s="158"/>
      <c r="O433" s="158"/>
      <c r="P433" s="158"/>
      <c r="Q433" s="158"/>
      <c r="R433" s="159"/>
      <c r="S433" s="159"/>
      <c r="T433" s="159"/>
      <c r="U433" s="159"/>
      <c r="V433" s="159"/>
      <c r="W433" s="159"/>
      <c r="X433" s="159"/>
      <c r="Y433" s="159"/>
      <c r="Z433" s="149"/>
      <c r="AA433" s="149"/>
      <c r="AB433" s="149"/>
      <c r="AC433" s="149"/>
      <c r="AD433" s="149"/>
      <c r="AE433" s="149"/>
      <c r="AF433" s="149"/>
      <c r="AG433" s="149" t="s">
        <v>170</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
      <c r="A434" s="170">
        <v>85</v>
      </c>
      <c r="B434" s="171" t="s">
        <v>620</v>
      </c>
      <c r="C434" s="186" t="s">
        <v>621</v>
      </c>
      <c r="D434" s="172" t="s">
        <v>603</v>
      </c>
      <c r="E434" s="173">
        <v>1</v>
      </c>
      <c r="F434" s="174"/>
      <c r="G434" s="175">
        <f>ROUND(E434*F434,2)</f>
        <v>0</v>
      </c>
      <c r="H434" s="174"/>
      <c r="I434" s="175">
        <f>ROUND(E434*H434,2)</f>
        <v>0</v>
      </c>
      <c r="J434" s="174"/>
      <c r="K434" s="175">
        <f>ROUND(E434*J434,2)</f>
        <v>0</v>
      </c>
      <c r="L434" s="175">
        <v>15</v>
      </c>
      <c r="M434" s="175">
        <f>G434*(1+L434/100)</f>
        <v>0</v>
      </c>
      <c r="N434" s="173">
        <v>0</v>
      </c>
      <c r="O434" s="173">
        <f>ROUND(E434*N434,2)</f>
        <v>0</v>
      </c>
      <c r="P434" s="173">
        <v>0</v>
      </c>
      <c r="Q434" s="173">
        <f>ROUND(E434*P434,2)</f>
        <v>0</v>
      </c>
      <c r="R434" s="175"/>
      <c r="S434" s="175" t="s">
        <v>183</v>
      </c>
      <c r="T434" s="176" t="s">
        <v>144</v>
      </c>
      <c r="U434" s="159">
        <v>0</v>
      </c>
      <c r="V434" s="159">
        <f>ROUND(E434*U434,2)</f>
        <v>0</v>
      </c>
      <c r="W434" s="159"/>
      <c r="X434" s="159" t="s">
        <v>184</v>
      </c>
      <c r="Y434" s="159" t="s">
        <v>146</v>
      </c>
      <c r="Z434" s="149"/>
      <c r="AA434" s="149"/>
      <c r="AB434" s="149"/>
      <c r="AC434" s="149"/>
      <c r="AD434" s="149"/>
      <c r="AE434" s="149"/>
      <c r="AF434" s="149"/>
      <c r="AG434" s="149" t="s">
        <v>185</v>
      </c>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2" x14ac:dyDescent="0.2">
      <c r="A435" s="156"/>
      <c r="B435" s="157"/>
      <c r="C435" s="249" t="s">
        <v>622</v>
      </c>
      <c r="D435" s="250"/>
      <c r="E435" s="250"/>
      <c r="F435" s="250"/>
      <c r="G435" s="250"/>
      <c r="H435" s="159"/>
      <c r="I435" s="159"/>
      <c r="J435" s="159"/>
      <c r="K435" s="159"/>
      <c r="L435" s="159"/>
      <c r="M435" s="159"/>
      <c r="N435" s="158"/>
      <c r="O435" s="158"/>
      <c r="P435" s="158"/>
      <c r="Q435" s="158"/>
      <c r="R435" s="159"/>
      <c r="S435" s="159"/>
      <c r="T435" s="159"/>
      <c r="U435" s="159"/>
      <c r="V435" s="159"/>
      <c r="W435" s="159"/>
      <c r="X435" s="159"/>
      <c r="Y435" s="159"/>
      <c r="Z435" s="149"/>
      <c r="AA435" s="149"/>
      <c r="AB435" s="149"/>
      <c r="AC435" s="149"/>
      <c r="AD435" s="149"/>
      <c r="AE435" s="149"/>
      <c r="AF435" s="149"/>
      <c r="AG435" s="149" t="s">
        <v>149</v>
      </c>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3" x14ac:dyDescent="0.2">
      <c r="A436" s="156"/>
      <c r="B436" s="157"/>
      <c r="C436" s="251" t="s">
        <v>608</v>
      </c>
      <c r="D436" s="252"/>
      <c r="E436" s="252"/>
      <c r="F436" s="252"/>
      <c r="G436" s="252"/>
      <c r="H436" s="159"/>
      <c r="I436" s="159"/>
      <c r="J436" s="159"/>
      <c r="K436" s="159"/>
      <c r="L436" s="159"/>
      <c r="M436" s="159"/>
      <c r="N436" s="158"/>
      <c r="O436" s="158"/>
      <c r="P436" s="158"/>
      <c r="Q436" s="158"/>
      <c r="R436" s="159"/>
      <c r="S436" s="159"/>
      <c r="T436" s="159"/>
      <c r="U436" s="159"/>
      <c r="V436" s="159"/>
      <c r="W436" s="159"/>
      <c r="X436" s="159"/>
      <c r="Y436" s="159"/>
      <c r="Z436" s="149"/>
      <c r="AA436" s="149"/>
      <c r="AB436" s="149"/>
      <c r="AC436" s="149"/>
      <c r="AD436" s="149"/>
      <c r="AE436" s="149"/>
      <c r="AF436" s="149"/>
      <c r="AG436" s="149" t="s">
        <v>149</v>
      </c>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2" x14ac:dyDescent="0.2">
      <c r="A437" s="156"/>
      <c r="B437" s="157"/>
      <c r="C437" s="187" t="s">
        <v>609</v>
      </c>
      <c r="D437" s="160"/>
      <c r="E437" s="161">
        <v>1</v>
      </c>
      <c r="F437" s="159"/>
      <c r="G437" s="159"/>
      <c r="H437" s="159"/>
      <c r="I437" s="159"/>
      <c r="J437" s="159"/>
      <c r="K437" s="159"/>
      <c r="L437" s="159"/>
      <c r="M437" s="159"/>
      <c r="N437" s="158"/>
      <c r="O437" s="158"/>
      <c r="P437" s="158"/>
      <c r="Q437" s="158"/>
      <c r="R437" s="159"/>
      <c r="S437" s="159"/>
      <c r="T437" s="159"/>
      <c r="U437" s="159"/>
      <c r="V437" s="159"/>
      <c r="W437" s="159"/>
      <c r="X437" s="159"/>
      <c r="Y437" s="159"/>
      <c r="Z437" s="149"/>
      <c r="AA437" s="149"/>
      <c r="AB437" s="149"/>
      <c r="AC437" s="149"/>
      <c r="AD437" s="149"/>
      <c r="AE437" s="149"/>
      <c r="AF437" s="149"/>
      <c r="AG437" s="149" t="s">
        <v>170</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x14ac:dyDescent="0.2">
      <c r="A438" s="170">
        <v>86</v>
      </c>
      <c r="B438" s="171" t="s">
        <v>623</v>
      </c>
      <c r="C438" s="186" t="s">
        <v>624</v>
      </c>
      <c r="D438" s="172" t="s">
        <v>603</v>
      </c>
      <c r="E438" s="173">
        <v>1</v>
      </c>
      <c r="F438" s="174"/>
      <c r="G438" s="175">
        <f>ROUND(E438*F438,2)</f>
        <v>0</v>
      </c>
      <c r="H438" s="174"/>
      <c r="I438" s="175">
        <f>ROUND(E438*H438,2)</f>
        <v>0</v>
      </c>
      <c r="J438" s="174"/>
      <c r="K438" s="175">
        <f>ROUND(E438*J438,2)</f>
        <v>0</v>
      </c>
      <c r="L438" s="175">
        <v>15</v>
      </c>
      <c r="M438" s="175">
        <f>G438*(1+L438/100)</f>
        <v>0</v>
      </c>
      <c r="N438" s="173">
        <v>0</v>
      </c>
      <c r="O438" s="173">
        <f>ROUND(E438*N438,2)</f>
        <v>0</v>
      </c>
      <c r="P438" s="173">
        <v>0</v>
      </c>
      <c r="Q438" s="173">
        <f>ROUND(E438*P438,2)</f>
        <v>0</v>
      </c>
      <c r="R438" s="175"/>
      <c r="S438" s="175" t="s">
        <v>183</v>
      </c>
      <c r="T438" s="176" t="s">
        <v>144</v>
      </c>
      <c r="U438" s="159">
        <v>0</v>
      </c>
      <c r="V438" s="159">
        <f>ROUND(E438*U438,2)</f>
        <v>0</v>
      </c>
      <c r="W438" s="159"/>
      <c r="X438" s="159" t="s">
        <v>184</v>
      </c>
      <c r="Y438" s="159" t="s">
        <v>146</v>
      </c>
      <c r="Z438" s="149"/>
      <c r="AA438" s="149"/>
      <c r="AB438" s="149"/>
      <c r="AC438" s="149"/>
      <c r="AD438" s="149"/>
      <c r="AE438" s="149"/>
      <c r="AF438" s="149"/>
      <c r="AG438" s="149" t="s">
        <v>185</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2" x14ac:dyDescent="0.2">
      <c r="A439" s="156"/>
      <c r="B439" s="157"/>
      <c r="C439" s="249" t="s">
        <v>625</v>
      </c>
      <c r="D439" s="250"/>
      <c r="E439" s="250"/>
      <c r="F439" s="250"/>
      <c r="G439" s="250"/>
      <c r="H439" s="159"/>
      <c r="I439" s="159"/>
      <c r="J439" s="159"/>
      <c r="K439" s="159"/>
      <c r="L439" s="159"/>
      <c r="M439" s="159"/>
      <c r="N439" s="158"/>
      <c r="O439" s="158"/>
      <c r="P439" s="158"/>
      <c r="Q439" s="158"/>
      <c r="R439" s="159"/>
      <c r="S439" s="159"/>
      <c r="T439" s="159"/>
      <c r="U439" s="159"/>
      <c r="V439" s="159"/>
      <c r="W439" s="159"/>
      <c r="X439" s="159"/>
      <c r="Y439" s="159"/>
      <c r="Z439" s="149"/>
      <c r="AA439" s="149"/>
      <c r="AB439" s="149"/>
      <c r="AC439" s="149"/>
      <c r="AD439" s="149"/>
      <c r="AE439" s="149"/>
      <c r="AF439" s="149"/>
      <c r="AG439" s="149" t="s">
        <v>149</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77" t="str">
        <f>C439</f>
        <v>Svařovaná ocelová mříž otevíravá otočná, rozměru 1040 x 440 mm, kotvená do ostění, povrchová úprava - zinkování.</v>
      </c>
      <c r="BB439" s="149"/>
      <c r="BC439" s="149"/>
      <c r="BD439" s="149"/>
      <c r="BE439" s="149"/>
      <c r="BF439" s="149"/>
      <c r="BG439" s="149"/>
      <c r="BH439" s="149"/>
    </row>
    <row r="440" spans="1:60" outlineLevel="3" x14ac:dyDescent="0.2">
      <c r="A440" s="156"/>
      <c r="B440" s="157"/>
      <c r="C440" s="251" t="s">
        <v>626</v>
      </c>
      <c r="D440" s="252"/>
      <c r="E440" s="252"/>
      <c r="F440" s="252"/>
      <c r="G440" s="252"/>
      <c r="H440" s="159"/>
      <c r="I440" s="159"/>
      <c r="J440" s="159"/>
      <c r="K440" s="159"/>
      <c r="L440" s="159"/>
      <c r="M440" s="159"/>
      <c r="N440" s="158"/>
      <c r="O440" s="158"/>
      <c r="P440" s="158"/>
      <c r="Q440" s="158"/>
      <c r="R440" s="159"/>
      <c r="S440" s="159"/>
      <c r="T440" s="159"/>
      <c r="U440" s="159"/>
      <c r="V440" s="159"/>
      <c r="W440" s="159"/>
      <c r="X440" s="159"/>
      <c r="Y440" s="159"/>
      <c r="Z440" s="149"/>
      <c r="AA440" s="149"/>
      <c r="AB440" s="149"/>
      <c r="AC440" s="149"/>
      <c r="AD440" s="149"/>
      <c r="AE440" s="149"/>
      <c r="AF440" s="149"/>
      <c r="AG440" s="149" t="s">
        <v>149</v>
      </c>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3" x14ac:dyDescent="0.2">
      <c r="A441" s="156"/>
      <c r="B441" s="157"/>
      <c r="C441" s="251" t="s">
        <v>608</v>
      </c>
      <c r="D441" s="252"/>
      <c r="E441" s="252"/>
      <c r="F441" s="252"/>
      <c r="G441" s="252"/>
      <c r="H441" s="159"/>
      <c r="I441" s="159"/>
      <c r="J441" s="159"/>
      <c r="K441" s="159"/>
      <c r="L441" s="159"/>
      <c r="M441" s="159"/>
      <c r="N441" s="158"/>
      <c r="O441" s="158"/>
      <c r="P441" s="158"/>
      <c r="Q441" s="158"/>
      <c r="R441" s="159"/>
      <c r="S441" s="159"/>
      <c r="T441" s="159"/>
      <c r="U441" s="159"/>
      <c r="V441" s="159"/>
      <c r="W441" s="159"/>
      <c r="X441" s="159"/>
      <c r="Y441" s="159"/>
      <c r="Z441" s="149"/>
      <c r="AA441" s="149"/>
      <c r="AB441" s="149"/>
      <c r="AC441" s="149"/>
      <c r="AD441" s="149"/>
      <c r="AE441" s="149"/>
      <c r="AF441" s="149"/>
      <c r="AG441" s="149" t="s">
        <v>149</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2" x14ac:dyDescent="0.2">
      <c r="A442" s="156"/>
      <c r="B442" s="157"/>
      <c r="C442" s="187" t="s">
        <v>609</v>
      </c>
      <c r="D442" s="160"/>
      <c r="E442" s="161">
        <v>1</v>
      </c>
      <c r="F442" s="159"/>
      <c r="G442" s="159"/>
      <c r="H442" s="159"/>
      <c r="I442" s="159"/>
      <c r="J442" s="159"/>
      <c r="K442" s="159"/>
      <c r="L442" s="159"/>
      <c r="M442" s="159"/>
      <c r="N442" s="158"/>
      <c r="O442" s="158"/>
      <c r="P442" s="158"/>
      <c r="Q442" s="158"/>
      <c r="R442" s="159"/>
      <c r="S442" s="159"/>
      <c r="T442" s="159"/>
      <c r="U442" s="159"/>
      <c r="V442" s="159"/>
      <c r="W442" s="159"/>
      <c r="X442" s="159"/>
      <c r="Y442" s="159"/>
      <c r="Z442" s="149"/>
      <c r="AA442" s="149"/>
      <c r="AB442" s="149"/>
      <c r="AC442" s="149"/>
      <c r="AD442" s="149"/>
      <c r="AE442" s="149"/>
      <c r="AF442" s="149"/>
      <c r="AG442" s="149" t="s">
        <v>170</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1" x14ac:dyDescent="0.2">
      <c r="A443" s="170">
        <v>87</v>
      </c>
      <c r="B443" s="171" t="s">
        <v>627</v>
      </c>
      <c r="C443" s="186" t="s">
        <v>628</v>
      </c>
      <c r="D443" s="172" t="s">
        <v>223</v>
      </c>
      <c r="E443" s="173">
        <v>1</v>
      </c>
      <c r="F443" s="174"/>
      <c r="G443" s="175">
        <f>ROUND(E443*F443,2)</f>
        <v>0</v>
      </c>
      <c r="H443" s="174"/>
      <c r="I443" s="175">
        <f>ROUND(E443*H443,2)</f>
        <v>0</v>
      </c>
      <c r="J443" s="174"/>
      <c r="K443" s="175">
        <f>ROUND(E443*J443,2)</f>
        <v>0</v>
      </c>
      <c r="L443" s="175">
        <v>15</v>
      </c>
      <c r="M443" s="175">
        <f>G443*(1+L443/100)</f>
        <v>0</v>
      </c>
      <c r="N443" s="173">
        <v>0</v>
      </c>
      <c r="O443" s="173">
        <f>ROUND(E443*N443,2)</f>
        <v>0</v>
      </c>
      <c r="P443" s="173">
        <v>0</v>
      </c>
      <c r="Q443" s="173">
        <f>ROUND(E443*P443,2)</f>
        <v>0</v>
      </c>
      <c r="R443" s="175"/>
      <c r="S443" s="175" t="s">
        <v>183</v>
      </c>
      <c r="T443" s="176" t="s">
        <v>144</v>
      </c>
      <c r="U443" s="159">
        <v>0</v>
      </c>
      <c r="V443" s="159">
        <f>ROUND(E443*U443,2)</f>
        <v>0</v>
      </c>
      <c r="W443" s="159"/>
      <c r="X443" s="159" t="s">
        <v>184</v>
      </c>
      <c r="Y443" s="159" t="s">
        <v>146</v>
      </c>
      <c r="Z443" s="149"/>
      <c r="AA443" s="149"/>
      <c r="AB443" s="149"/>
      <c r="AC443" s="149"/>
      <c r="AD443" s="149"/>
      <c r="AE443" s="149"/>
      <c r="AF443" s="149"/>
      <c r="AG443" s="149" t="s">
        <v>185</v>
      </c>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2" x14ac:dyDescent="0.2">
      <c r="A444" s="156"/>
      <c r="B444" s="157"/>
      <c r="C444" s="249" t="s">
        <v>629</v>
      </c>
      <c r="D444" s="250"/>
      <c r="E444" s="250"/>
      <c r="F444" s="250"/>
      <c r="G444" s="250"/>
      <c r="H444" s="159"/>
      <c r="I444" s="159"/>
      <c r="J444" s="159"/>
      <c r="K444" s="159"/>
      <c r="L444" s="159"/>
      <c r="M444" s="159"/>
      <c r="N444" s="158"/>
      <c r="O444" s="158"/>
      <c r="P444" s="158"/>
      <c r="Q444" s="158"/>
      <c r="R444" s="159"/>
      <c r="S444" s="159"/>
      <c r="T444" s="159"/>
      <c r="U444" s="159"/>
      <c r="V444" s="159"/>
      <c r="W444" s="159"/>
      <c r="X444" s="159"/>
      <c r="Y444" s="159"/>
      <c r="Z444" s="149"/>
      <c r="AA444" s="149"/>
      <c r="AB444" s="149"/>
      <c r="AC444" s="149"/>
      <c r="AD444" s="149"/>
      <c r="AE444" s="149"/>
      <c r="AF444" s="149"/>
      <c r="AG444" s="149" t="s">
        <v>149</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2" x14ac:dyDescent="0.2">
      <c r="A445" s="156"/>
      <c r="B445" s="157"/>
      <c r="C445" s="187" t="s">
        <v>609</v>
      </c>
      <c r="D445" s="160"/>
      <c r="E445" s="161">
        <v>1</v>
      </c>
      <c r="F445" s="159"/>
      <c r="G445" s="159"/>
      <c r="H445" s="159"/>
      <c r="I445" s="159"/>
      <c r="J445" s="159"/>
      <c r="K445" s="159"/>
      <c r="L445" s="159"/>
      <c r="M445" s="159"/>
      <c r="N445" s="158"/>
      <c r="O445" s="158"/>
      <c r="P445" s="158"/>
      <c r="Q445" s="158"/>
      <c r="R445" s="159"/>
      <c r="S445" s="159"/>
      <c r="T445" s="159"/>
      <c r="U445" s="159"/>
      <c r="V445" s="159"/>
      <c r="W445" s="159"/>
      <c r="X445" s="159"/>
      <c r="Y445" s="159"/>
      <c r="Z445" s="149"/>
      <c r="AA445" s="149"/>
      <c r="AB445" s="149"/>
      <c r="AC445" s="149"/>
      <c r="AD445" s="149"/>
      <c r="AE445" s="149"/>
      <c r="AF445" s="149"/>
      <c r="AG445" s="149" t="s">
        <v>170</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x14ac:dyDescent="0.2">
      <c r="A446" s="170">
        <v>88</v>
      </c>
      <c r="B446" s="171" t="s">
        <v>630</v>
      </c>
      <c r="C446" s="186" t="s">
        <v>631</v>
      </c>
      <c r="D446" s="172" t="s">
        <v>632</v>
      </c>
      <c r="E446" s="173">
        <v>9.2050000000000001</v>
      </c>
      <c r="F446" s="174"/>
      <c r="G446" s="175">
        <f>ROUND(E446*F446,2)</f>
        <v>0</v>
      </c>
      <c r="H446" s="174"/>
      <c r="I446" s="175">
        <f>ROUND(E446*H446,2)</f>
        <v>0</v>
      </c>
      <c r="J446" s="174"/>
      <c r="K446" s="175">
        <f>ROUND(E446*J446,2)</f>
        <v>0</v>
      </c>
      <c r="L446" s="175">
        <v>15</v>
      </c>
      <c r="M446" s="175">
        <f>G446*(1+L446/100)</f>
        <v>0</v>
      </c>
      <c r="N446" s="173">
        <v>0</v>
      </c>
      <c r="O446" s="173">
        <f>ROUND(E446*N446,2)</f>
        <v>0</v>
      </c>
      <c r="P446" s="173">
        <v>0</v>
      </c>
      <c r="Q446" s="173">
        <f>ROUND(E446*P446,2)</f>
        <v>0</v>
      </c>
      <c r="R446" s="175"/>
      <c r="S446" s="175" t="s">
        <v>183</v>
      </c>
      <c r="T446" s="176" t="s">
        <v>144</v>
      </c>
      <c r="U446" s="159">
        <v>0</v>
      </c>
      <c r="V446" s="159">
        <f>ROUND(E446*U446,2)</f>
        <v>0</v>
      </c>
      <c r="W446" s="159"/>
      <c r="X446" s="159" t="s">
        <v>184</v>
      </c>
      <c r="Y446" s="159" t="s">
        <v>146</v>
      </c>
      <c r="Z446" s="149"/>
      <c r="AA446" s="149"/>
      <c r="AB446" s="149"/>
      <c r="AC446" s="149"/>
      <c r="AD446" s="149"/>
      <c r="AE446" s="149"/>
      <c r="AF446" s="149"/>
      <c r="AG446" s="149" t="s">
        <v>185</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2" x14ac:dyDescent="0.2">
      <c r="A447" s="156"/>
      <c r="B447" s="157"/>
      <c r="C447" s="249" t="s">
        <v>633</v>
      </c>
      <c r="D447" s="250"/>
      <c r="E447" s="250"/>
      <c r="F447" s="250"/>
      <c r="G447" s="250"/>
      <c r="H447" s="159"/>
      <c r="I447" s="159"/>
      <c r="J447" s="159"/>
      <c r="K447" s="159"/>
      <c r="L447" s="159"/>
      <c r="M447" s="159"/>
      <c r="N447" s="158"/>
      <c r="O447" s="158"/>
      <c r="P447" s="158"/>
      <c r="Q447" s="158"/>
      <c r="R447" s="159"/>
      <c r="S447" s="159"/>
      <c r="T447" s="159"/>
      <c r="U447" s="159"/>
      <c r="V447" s="159"/>
      <c r="W447" s="159"/>
      <c r="X447" s="159"/>
      <c r="Y447" s="159"/>
      <c r="Z447" s="149"/>
      <c r="AA447" s="149"/>
      <c r="AB447" s="149"/>
      <c r="AC447" s="149"/>
      <c r="AD447" s="149"/>
      <c r="AE447" s="149"/>
      <c r="AF447" s="149"/>
      <c r="AG447" s="149" t="s">
        <v>149</v>
      </c>
      <c r="AH447" s="149"/>
      <c r="AI447" s="149"/>
      <c r="AJ447" s="149"/>
      <c r="AK447" s="149"/>
      <c r="AL447" s="149"/>
      <c r="AM447" s="149"/>
      <c r="AN447" s="149"/>
      <c r="AO447" s="149"/>
      <c r="AP447" s="149"/>
      <c r="AQ447" s="149"/>
      <c r="AR447" s="149"/>
      <c r="AS447" s="149"/>
      <c r="AT447" s="149"/>
      <c r="AU447" s="149"/>
      <c r="AV447" s="149"/>
      <c r="AW447" s="149"/>
      <c r="AX447" s="149"/>
      <c r="AY447" s="149"/>
      <c r="AZ447" s="149"/>
      <c r="BA447" s="177" t="str">
        <f>C447</f>
        <v>Svařované ocelové zábradlí výšky 1,0m, celková délka 9,25 m, ktveno do stropu/obvodové zdi, povrchová úprava-zinkování</v>
      </c>
      <c r="BB447" s="149"/>
      <c r="BC447" s="149"/>
      <c r="BD447" s="149"/>
      <c r="BE447" s="149"/>
      <c r="BF447" s="149"/>
      <c r="BG447" s="149"/>
      <c r="BH447" s="149"/>
    </row>
    <row r="448" spans="1:60" outlineLevel="3" x14ac:dyDescent="0.2">
      <c r="A448" s="156"/>
      <c r="B448" s="157"/>
      <c r="C448" s="251" t="s">
        <v>608</v>
      </c>
      <c r="D448" s="252"/>
      <c r="E448" s="252"/>
      <c r="F448" s="252"/>
      <c r="G448" s="252"/>
      <c r="H448" s="159"/>
      <c r="I448" s="159"/>
      <c r="J448" s="159"/>
      <c r="K448" s="159"/>
      <c r="L448" s="159"/>
      <c r="M448" s="159"/>
      <c r="N448" s="158"/>
      <c r="O448" s="158"/>
      <c r="P448" s="158"/>
      <c r="Q448" s="158"/>
      <c r="R448" s="159"/>
      <c r="S448" s="159"/>
      <c r="T448" s="159"/>
      <c r="U448" s="159"/>
      <c r="V448" s="159"/>
      <c r="W448" s="159"/>
      <c r="X448" s="159"/>
      <c r="Y448" s="159"/>
      <c r="Z448" s="149"/>
      <c r="AA448" s="149"/>
      <c r="AB448" s="149"/>
      <c r="AC448" s="149"/>
      <c r="AD448" s="149"/>
      <c r="AE448" s="149"/>
      <c r="AF448" s="149"/>
      <c r="AG448" s="149" t="s">
        <v>149</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2" x14ac:dyDescent="0.2">
      <c r="A449" s="156"/>
      <c r="B449" s="157"/>
      <c r="C449" s="187" t="s">
        <v>634</v>
      </c>
      <c r="D449" s="160"/>
      <c r="E449" s="161">
        <v>9.2050000000000001</v>
      </c>
      <c r="F449" s="159"/>
      <c r="G449" s="159"/>
      <c r="H449" s="159"/>
      <c r="I449" s="159"/>
      <c r="J449" s="159"/>
      <c r="K449" s="159"/>
      <c r="L449" s="159"/>
      <c r="M449" s="159"/>
      <c r="N449" s="158"/>
      <c r="O449" s="158"/>
      <c r="P449" s="158"/>
      <c r="Q449" s="158"/>
      <c r="R449" s="159"/>
      <c r="S449" s="159"/>
      <c r="T449" s="159"/>
      <c r="U449" s="159"/>
      <c r="V449" s="159"/>
      <c r="W449" s="159"/>
      <c r="X449" s="159"/>
      <c r="Y449" s="159"/>
      <c r="Z449" s="149"/>
      <c r="AA449" s="149"/>
      <c r="AB449" s="149"/>
      <c r="AC449" s="149"/>
      <c r="AD449" s="149"/>
      <c r="AE449" s="149"/>
      <c r="AF449" s="149"/>
      <c r="AG449" s="149" t="s">
        <v>170</v>
      </c>
      <c r="AH449" s="149">
        <v>0</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ht="22.5" outlineLevel="1" x14ac:dyDescent="0.2">
      <c r="A450" s="170">
        <v>89</v>
      </c>
      <c r="B450" s="171" t="s">
        <v>635</v>
      </c>
      <c r="C450" s="186" t="s">
        <v>636</v>
      </c>
      <c r="D450" s="172" t="s">
        <v>182</v>
      </c>
      <c r="E450" s="173">
        <v>1</v>
      </c>
      <c r="F450" s="174"/>
      <c r="G450" s="175">
        <f>ROUND(E450*F450,2)</f>
        <v>0</v>
      </c>
      <c r="H450" s="174"/>
      <c r="I450" s="175">
        <f>ROUND(E450*H450,2)</f>
        <v>0</v>
      </c>
      <c r="J450" s="174"/>
      <c r="K450" s="175">
        <f>ROUND(E450*J450,2)</f>
        <v>0</v>
      </c>
      <c r="L450" s="175">
        <v>15</v>
      </c>
      <c r="M450" s="175">
        <f>G450*(1+L450/100)</f>
        <v>0</v>
      </c>
      <c r="N450" s="173">
        <v>0</v>
      </c>
      <c r="O450" s="173">
        <f>ROUND(E450*N450,2)</f>
        <v>0</v>
      </c>
      <c r="P450" s="173">
        <v>0</v>
      </c>
      <c r="Q450" s="173">
        <f>ROUND(E450*P450,2)</f>
        <v>0</v>
      </c>
      <c r="R450" s="175"/>
      <c r="S450" s="175" t="s">
        <v>183</v>
      </c>
      <c r="T450" s="176" t="s">
        <v>144</v>
      </c>
      <c r="U450" s="159">
        <v>0</v>
      </c>
      <c r="V450" s="159">
        <f>ROUND(E450*U450,2)</f>
        <v>0</v>
      </c>
      <c r="W450" s="159"/>
      <c r="X450" s="159" t="s">
        <v>184</v>
      </c>
      <c r="Y450" s="159" t="s">
        <v>146</v>
      </c>
      <c r="Z450" s="149"/>
      <c r="AA450" s="149"/>
      <c r="AB450" s="149"/>
      <c r="AC450" s="149"/>
      <c r="AD450" s="149"/>
      <c r="AE450" s="149"/>
      <c r="AF450" s="149"/>
      <c r="AG450" s="149" t="s">
        <v>185</v>
      </c>
      <c r="AH450" s="149"/>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2" x14ac:dyDescent="0.2">
      <c r="A451" s="156"/>
      <c r="B451" s="157"/>
      <c r="C451" s="249" t="s">
        <v>637</v>
      </c>
      <c r="D451" s="250"/>
      <c r="E451" s="250"/>
      <c r="F451" s="250"/>
      <c r="G451" s="250"/>
      <c r="H451" s="159"/>
      <c r="I451" s="159"/>
      <c r="J451" s="159"/>
      <c r="K451" s="159"/>
      <c r="L451" s="159"/>
      <c r="M451" s="159"/>
      <c r="N451" s="158"/>
      <c r="O451" s="158"/>
      <c r="P451" s="158"/>
      <c r="Q451" s="158"/>
      <c r="R451" s="159"/>
      <c r="S451" s="159"/>
      <c r="T451" s="159"/>
      <c r="U451" s="159"/>
      <c r="V451" s="159"/>
      <c r="W451" s="159"/>
      <c r="X451" s="159"/>
      <c r="Y451" s="159"/>
      <c r="Z451" s="149"/>
      <c r="AA451" s="149"/>
      <c r="AB451" s="149"/>
      <c r="AC451" s="149"/>
      <c r="AD451" s="149"/>
      <c r="AE451" s="149"/>
      <c r="AF451" s="149"/>
      <c r="AG451" s="149" t="s">
        <v>149</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3" x14ac:dyDescent="0.2">
      <c r="A452" s="156"/>
      <c r="B452" s="157"/>
      <c r="C452" s="251" t="s">
        <v>638</v>
      </c>
      <c r="D452" s="252"/>
      <c r="E452" s="252"/>
      <c r="F452" s="252"/>
      <c r="G452" s="252"/>
      <c r="H452" s="159"/>
      <c r="I452" s="159"/>
      <c r="J452" s="159"/>
      <c r="K452" s="159"/>
      <c r="L452" s="159"/>
      <c r="M452" s="159"/>
      <c r="N452" s="158"/>
      <c r="O452" s="158"/>
      <c r="P452" s="158"/>
      <c r="Q452" s="158"/>
      <c r="R452" s="159"/>
      <c r="S452" s="159"/>
      <c r="T452" s="159"/>
      <c r="U452" s="159"/>
      <c r="V452" s="159"/>
      <c r="W452" s="159"/>
      <c r="X452" s="159"/>
      <c r="Y452" s="159"/>
      <c r="Z452" s="149"/>
      <c r="AA452" s="149"/>
      <c r="AB452" s="149"/>
      <c r="AC452" s="149"/>
      <c r="AD452" s="149"/>
      <c r="AE452" s="149"/>
      <c r="AF452" s="149"/>
      <c r="AG452" s="149" t="s">
        <v>149</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3" x14ac:dyDescent="0.2">
      <c r="A453" s="156"/>
      <c r="B453" s="157"/>
      <c r="C453" s="251" t="s">
        <v>606</v>
      </c>
      <c r="D453" s="252"/>
      <c r="E453" s="252"/>
      <c r="F453" s="252"/>
      <c r="G453" s="252"/>
      <c r="H453" s="159"/>
      <c r="I453" s="159"/>
      <c r="J453" s="159"/>
      <c r="K453" s="159"/>
      <c r="L453" s="159"/>
      <c r="M453" s="159"/>
      <c r="N453" s="158"/>
      <c r="O453" s="158"/>
      <c r="P453" s="158"/>
      <c r="Q453" s="158"/>
      <c r="R453" s="159"/>
      <c r="S453" s="159"/>
      <c r="T453" s="159"/>
      <c r="U453" s="159"/>
      <c r="V453" s="159"/>
      <c r="W453" s="159"/>
      <c r="X453" s="159"/>
      <c r="Y453" s="159"/>
      <c r="Z453" s="149"/>
      <c r="AA453" s="149"/>
      <c r="AB453" s="149"/>
      <c r="AC453" s="149"/>
      <c r="AD453" s="149"/>
      <c r="AE453" s="149"/>
      <c r="AF453" s="149"/>
      <c r="AG453" s="149" t="s">
        <v>149</v>
      </c>
      <c r="AH453" s="149"/>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x14ac:dyDescent="0.2">
      <c r="A454" s="156"/>
      <c r="B454" s="157"/>
      <c r="C454" s="251" t="s">
        <v>608</v>
      </c>
      <c r="D454" s="252"/>
      <c r="E454" s="252"/>
      <c r="F454" s="252"/>
      <c r="G454" s="252"/>
      <c r="H454" s="159"/>
      <c r="I454" s="159"/>
      <c r="J454" s="159"/>
      <c r="K454" s="159"/>
      <c r="L454" s="159"/>
      <c r="M454" s="159"/>
      <c r="N454" s="158"/>
      <c r="O454" s="158"/>
      <c r="P454" s="158"/>
      <c r="Q454" s="158"/>
      <c r="R454" s="159"/>
      <c r="S454" s="159"/>
      <c r="T454" s="159"/>
      <c r="U454" s="159"/>
      <c r="V454" s="159"/>
      <c r="W454" s="159"/>
      <c r="X454" s="159"/>
      <c r="Y454" s="159"/>
      <c r="Z454" s="149"/>
      <c r="AA454" s="149"/>
      <c r="AB454" s="149"/>
      <c r="AC454" s="149"/>
      <c r="AD454" s="149"/>
      <c r="AE454" s="149"/>
      <c r="AF454" s="149"/>
      <c r="AG454" s="149" t="s">
        <v>149</v>
      </c>
      <c r="AH454" s="149"/>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2" x14ac:dyDescent="0.2">
      <c r="A455" s="156"/>
      <c r="B455" s="157"/>
      <c r="C455" s="187" t="s">
        <v>639</v>
      </c>
      <c r="D455" s="160"/>
      <c r="E455" s="161">
        <v>1</v>
      </c>
      <c r="F455" s="159"/>
      <c r="G455" s="159"/>
      <c r="H455" s="159"/>
      <c r="I455" s="159"/>
      <c r="J455" s="159"/>
      <c r="K455" s="159"/>
      <c r="L455" s="159"/>
      <c r="M455" s="159"/>
      <c r="N455" s="158"/>
      <c r="O455" s="158"/>
      <c r="P455" s="158"/>
      <c r="Q455" s="158"/>
      <c r="R455" s="159"/>
      <c r="S455" s="159"/>
      <c r="T455" s="159"/>
      <c r="U455" s="159"/>
      <c r="V455" s="159"/>
      <c r="W455" s="159"/>
      <c r="X455" s="159"/>
      <c r="Y455" s="159"/>
      <c r="Z455" s="149"/>
      <c r="AA455" s="149"/>
      <c r="AB455" s="149"/>
      <c r="AC455" s="149"/>
      <c r="AD455" s="149"/>
      <c r="AE455" s="149"/>
      <c r="AF455" s="149"/>
      <c r="AG455" s="149" t="s">
        <v>170</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ht="22.5" outlineLevel="1" x14ac:dyDescent="0.2">
      <c r="A456" s="170">
        <v>90</v>
      </c>
      <c r="B456" s="171" t="s">
        <v>640</v>
      </c>
      <c r="C456" s="186" t="s">
        <v>641</v>
      </c>
      <c r="D456" s="172" t="s">
        <v>182</v>
      </c>
      <c r="E456" s="173">
        <v>4</v>
      </c>
      <c r="F456" s="174"/>
      <c r="G456" s="175">
        <f>ROUND(E456*F456,2)</f>
        <v>0</v>
      </c>
      <c r="H456" s="174"/>
      <c r="I456" s="175">
        <f>ROUND(E456*H456,2)</f>
        <v>0</v>
      </c>
      <c r="J456" s="174"/>
      <c r="K456" s="175">
        <f>ROUND(E456*J456,2)</f>
        <v>0</v>
      </c>
      <c r="L456" s="175">
        <v>15</v>
      </c>
      <c r="M456" s="175">
        <f>G456*(1+L456/100)</f>
        <v>0</v>
      </c>
      <c r="N456" s="173">
        <v>0</v>
      </c>
      <c r="O456" s="173">
        <f>ROUND(E456*N456,2)</f>
        <v>0</v>
      </c>
      <c r="P456" s="173">
        <v>0</v>
      </c>
      <c r="Q456" s="173">
        <f>ROUND(E456*P456,2)</f>
        <v>0</v>
      </c>
      <c r="R456" s="175"/>
      <c r="S456" s="175" t="s">
        <v>183</v>
      </c>
      <c r="T456" s="176" t="s">
        <v>144</v>
      </c>
      <c r="U456" s="159">
        <v>0</v>
      </c>
      <c r="V456" s="159">
        <f>ROUND(E456*U456,2)</f>
        <v>0</v>
      </c>
      <c r="W456" s="159"/>
      <c r="X456" s="159" t="s">
        <v>184</v>
      </c>
      <c r="Y456" s="159" t="s">
        <v>146</v>
      </c>
      <c r="Z456" s="149"/>
      <c r="AA456" s="149"/>
      <c r="AB456" s="149"/>
      <c r="AC456" s="149"/>
      <c r="AD456" s="149"/>
      <c r="AE456" s="149"/>
      <c r="AF456" s="149"/>
      <c r="AG456" s="149" t="s">
        <v>185</v>
      </c>
      <c r="AH456" s="149"/>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2" x14ac:dyDescent="0.2">
      <c r="A457" s="156"/>
      <c r="B457" s="157"/>
      <c r="C457" s="249" t="s">
        <v>637</v>
      </c>
      <c r="D457" s="250"/>
      <c r="E457" s="250"/>
      <c r="F457" s="250"/>
      <c r="G457" s="250"/>
      <c r="H457" s="159"/>
      <c r="I457" s="159"/>
      <c r="J457" s="159"/>
      <c r="K457" s="159"/>
      <c r="L457" s="159"/>
      <c r="M457" s="159"/>
      <c r="N457" s="158"/>
      <c r="O457" s="158"/>
      <c r="P457" s="158"/>
      <c r="Q457" s="158"/>
      <c r="R457" s="159"/>
      <c r="S457" s="159"/>
      <c r="T457" s="159"/>
      <c r="U457" s="159"/>
      <c r="V457" s="159"/>
      <c r="W457" s="159"/>
      <c r="X457" s="159"/>
      <c r="Y457" s="159"/>
      <c r="Z457" s="149"/>
      <c r="AA457" s="149"/>
      <c r="AB457" s="149"/>
      <c r="AC457" s="149"/>
      <c r="AD457" s="149"/>
      <c r="AE457" s="149"/>
      <c r="AF457" s="149"/>
      <c r="AG457" s="149" t="s">
        <v>149</v>
      </c>
      <c r="AH457" s="149"/>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x14ac:dyDescent="0.2">
      <c r="A458" s="156"/>
      <c r="B458" s="157"/>
      <c r="C458" s="251" t="s">
        <v>638</v>
      </c>
      <c r="D458" s="252"/>
      <c r="E458" s="252"/>
      <c r="F458" s="252"/>
      <c r="G458" s="252"/>
      <c r="H458" s="159"/>
      <c r="I458" s="159"/>
      <c r="J458" s="159"/>
      <c r="K458" s="159"/>
      <c r="L458" s="159"/>
      <c r="M458" s="159"/>
      <c r="N458" s="158"/>
      <c r="O458" s="158"/>
      <c r="P458" s="158"/>
      <c r="Q458" s="158"/>
      <c r="R458" s="159"/>
      <c r="S458" s="159"/>
      <c r="T458" s="159"/>
      <c r="U458" s="159"/>
      <c r="V458" s="159"/>
      <c r="W458" s="159"/>
      <c r="X458" s="159"/>
      <c r="Y458" s="159"/>
      <c r="Z458" s="149"/>
      <c r="AA458" s="149"/>
      <c r="AB458" s="149"/>
      <c r="AC458" s="149"/>
      <c r="AD458" s="149"/>
      <c r="AE458" s="149"/>
      <c r="AF458" s="149"/>
      <c r="AG458" s="149" t="s">
        <v>149</v>
      </c>
      <c r="AH458" s="149"/>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3" x14ac:dyDescent="0.2">
      <c r="A459" s="156"/>
      <c r="B459" s="157"/>
      <c r="C459" s="251" t="s">
        <v>606</v>
      </c>
      <c r="D459" s="252"/>
      <c r="E459" s="252"/>
      <c r="F459" s="252"/>
      <c r="G459" s="252"/>
      <c r="H459" s="159"/>
      <c r="I459" s="159"/>
      <c r="J459" s="159"/>
      <c r="K459" s="159"/>
      <c r="L459" s="159"/>
      <c r="M459" s="159"/>
      <c r="N459" s="158"/>
      <c r="O459" s="158"/>
      <c r="P459" s="158"/>
      <c r="Q459" s="158"/>
      <c r="R459" s="159"/>
      <c r="S459" s="159"/>
      <c r="T459" s="159"/>
      <c r="U459" s="159"/>
      <c r="V459" s="159"/>
      <c r="W459" s="159"/>
      <c r="X459" s="159"/>
      <c r="Y459" s="159"/>
      <c r="Z459" s="149"/>
      <c r="AA459" s="149"/>
      <c r="AB459" s="149"/>
      <c r="AC459" s="149"/>
      <c r="AD459" s="149"/>
      <c r="AE459" s="149"/>
      <c r="AF459" s="149"/>
      <c r="AG459" s="149" t="s">
        <v>149</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3" x14ac:dyDescent="0.2">
      <c r="A460" s="156"/>
      <c r="B460" s="157"/>
      <c r="C460" s="251" t="s">
        <v>608</v>
      </c>
      <c r="D460" s="252"/>
      <c r="E460" s="252"/>
      <c r="F460" s="252"/>
      <c r="G460" s="252"/>
      <c r="H460" s="159"/>
      <c r="I460" s="159"/>
      <c r="J460" s="159"/>
      <c r="K460" s="159"/>
      <c r="L460" s="159"/>
      <c r="M460" s="159"/>
      <c r="N460" s="158"/>
      <c r="O460" s="158"/>
      <c r="P460" s="158"/>
      <c r="Q460" s="158"/>
      <c r="R460" s="159"/>
      <c r="S460" s="159"/>
      <c r="T460" s="159"/>
      <c r="U460" s="159"/>
      <c r="V460" s="159"/>
      <c r="W460" s="159"/>
      <c r="X460" s="159"/>
      <c r="Y460" s="159"/>
      <c r="Z460" s="149"/>
      <c r="AA460" s="149"/>
      <c r="AB460" s="149"/>
      <c r="AC460" s="149"/>
      <c r="AD460" s="149"/>
      <c r="AE460" s="149"/>
      <c r="AF460" s="149"/>
      <c r="AG460" s="149" t="s">
        <v>149</v>
      </c>
      <c r="AH460" s="149"/>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2" x14ac:dyDescent="0.2">
      <c r="A461" s="156"/>
      <c r="B461" s="157"/>
      <c r="C461" s="187" t="s">
        <v>642</v>
      </c>
      <c r="D461" s="160"/>
      <c r="E461" s="161">
        <v>4</v>
      </c>
      <c r="F461" s="159"/>
      <c r="G461" s="159"/>
      <c r="H461" s="159"/>
      <c r="I461" s="159"/>
      <c r="J461" s="159"/>
      <c r="K461" s="159"/>
      <c r="L461" s="159"/>
      <c r="M461" s="159"/>
      <c r="N461" s="158"/>
      <c r="O461" s="158"/>
      <c r="P461" s="158"/>
      <c r="Q461" s="158"/>
      <c r="R461" s="159"/>
      <c r="S461" s="159"/>
      <c r="T461" s="159"/>
      <c r="U461" s="159"/>
      <c r="V461" s="159"/>
      <c r="W461" s="159"/>
      <c r="X461" s="159"/>
      <c r="Y461" s="159"/>
      <c r="Z461" s="149"/>
      <c r="AA461" s="149"/>
      <c r="AB461" s="149"/>
      <c r="AC461" s="149"/>
      <c r="AD461" s="149"/>
      <c r="AE461" s="149"/>
      <c r="AF461" s="149"/>
      <c r="AG461" s="149" t="s">
        <v>170</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22.5" outlineLevel="1" x14ac:dyDescent="0.2">
      <c r="A462" s="170">
        <v>91</v>
      </c>
      <c r="B462" s="171" t="s">
        <v>643</v>
      </c>
      <c r="C462" s="186" t="s">
        <v>644</v>
      </c>
      <c r="D462" s="172" t="s">
        <v>182</v>
      </c>
      <c r="E462" s="173">
        <v>1</v>
      </c>
      <c r="F462" s="174"/>
      <c r="G462" s="175">
        <f>ROUND(E462*F462,2)</f>
        <v>0</v>
      </c>
      <c r="H462" s="174"/>
      <c r="I462" s="175">
        <f>ROUND(E462*H462,2)</f>
        <v>0</v>
      </c>
      <c r="J462" s="174"/>
      <c r="K462" s="175">
        <f>ROUND(E462*J462,2)</f>
        <v>0</v>
      </c>
      <c r="L462" s="175">
        <v>15</v>
      </c>
      <c r="M462" s="175">
        <f>G462*(1+L462/100)</f>
        <v>0</v>
      </c>
      <c r="N462" s="173">
        <v>0</v>
      </c>
      <c r="O462" s="173">
        <f>ROUND(E462*N462,2)</f>
        <v>0</v>
      </c>
      <c r="P462" s="173">
        <v>0</v>
      </c>
      <c r="Q462" s="173">
        <f>ROUND(E462*P462,2)</f>
        <v>0</v>
      </c>
      <c r="R462" s="175"/>
      <c r="S462" s="175" t="s">
        <v>183</v>
      </c>
      <c r="T462" s="176" t="s">
        <v>144</v>
      </c>
      <c r="U462" s="159">
        <v>0</v>
      </c>
      <c r="V462" s="159">
        <f>ROUND(E462*U462,2)</f>
        <v>0</v>
      </c>
      <c r="W462" s="159"/>
      <c r="X462" s="159" t="s">
        <v>184</v>
      </c>
      <c r="Y462" s="159" t="s">
        <v>146</v>
      </c>
      <c r="Z462" s="149"/>
      <c r="AA462" s="149"/>
      <c r="AB462" s="149"/>
      <c r="AC462" s="149"/>
      <c r="AD462" s="149"/>
      <c r="AE462" s="149"/>
      <c r="AF462" s="149"/>
      <c r="AG462" s="149" t="s">
        <v>185</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2" x14ac:dyDescent="0.2">
      <c r="A463" s="156"/>
      <c r="B463" s="157"/>
      <c r="C463" s="249" t="s">
        <v>637</v>
      </c>
      <c r="D463" s="250"/>
      <c r="E463" s="250"/>
      <c r="F463" s="250"/>
      <c r="G463" s="250"/>
      <c r="H463" s="159"/>
      <c r="I463" s="159"/>
      <c r="J463" s="159"/>
      <c r="K463" s="159"/>
      <c r="L463" s="159"/>
      <c r="M463" s="159"/>
      <c r="N463" s="158"/>
      <c r="O463" s="158"/>
      <c r="P463" s="158"/>
      <c r="Q463" s="158"/>
      <c r="R463" s="159"/>
      <c r="S463" s="159"/>
      <c r="T463" s="159"/>
      <c r="U463" s="159"/>
      <c r="V463" s="159"/>
      <c r="W463" s="159"/>
      <c r="X463" s="159"/>
      <c r="Y463" s="159"/>
      <c r="Z463" s="149"/>
      <c r="AA463" s="149"/>
      <c r="AB463" s="149"/>
      <c r="AC463" s="149"/>
      <c r="AD463" s="149"/>
      <c r="AE463" s="149"/>
      <c r="AF463" s="149"/>
      <c r="AG463" s="149" t="s">
        <v>149</v>
      </c>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3" x14ac:dyDescent="0.2">
      <c r="A464" s="156"/>
      <c r="B464" s="157"/>
      <c r="C464" s="251" t="s">
        <v>638</v>
      </c>
      <c r="D464" s="252"/>
      <c r="E464" s="252"/>
      <c r="F464" s="252"/>
      <c r="G464" s="252"/>
      <c r="H464" s="159"/>
      <c r="I464" s="159"/>
      <c r="J464" s="159"/>
      <c r="K464" s="159"/>
      <c r="L464" s="159"/>
      <c r="M464" s="159"/>
      <c r="N464" s="158"/>
      <c r="O464" s="158"/>
      <c r="P464" s="158"/>
      <c r="Q464" s="158"/>
      <c r="R464" s="159"/>
      <c r="S464" s="159"/>
      <c r="T464" s="159"/>
      <c r="U464" s="159"/>
      <c r="V464" s="159"/>
      <c r="W464" s="159"/>
      <c r="X464" s="159"/>
      <c r="Y464" s="159"/>
      <c r="Z464" s="149"/>
      <c r="AA464" s="149"/>
      <c r="AB464" s="149"/>
      <c r="AC464" s="149"/>
      <c r="AD464" s="149"/>
      <c r="AE464" s="149"/>
      <c r="AF464" s="149"/>
      <c r="AG464" s="149" t="s">
        <v>149</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3" x14ac:dyDescent="0.2">
      <c r="A465" s="156"/>
      <c r="B465" s="157"/>
      <c r="C465" s="251" t="s">
        <v>606</v>
      </c>
      <c r="D465" s="252"/>
      <c r="E465" s="252"/>
      <c r="F465" s="252"/>
      <c r="G465" s="252"/>
      <c r="H465" s="159"/>
      <c r="I465" s="159"/>
      <c r="J465" s="159"/>
      <c r="K465" s="159"/>
      <c r="L465" s="159"/>
      <c r="M465" s="159"/>
      <c r="N465" s="158"/>
      <c r="O465" s="158"/>
      <c r="P465" s="158"/>
      <c r="Q465" s="158"/>
      <c r="R465" s="159"/>
      <c r="S465" s="159"/>
      <c r="T465" s="159"/>
      <c r="U465" s="159"/>
      <c r="V465" s="159"/>
      <c r="W465" s="159"/>
      <c r="X465" s="159"/>
      <c r="Y465" s="159"/>
      <c r="Z465" s="149"/>
      <c r="AA465" s="149"/>
      <c r="AB465" s="149"/>
      <c r="AC465" s="149"/>
      <c r="AD465" s="149"/>
      <c r="AE465" s="149"/>
      <c r="AF465" s="149"/>
      <c r="AG465" s="149" t="s">
        <v>149</v>
      </c>
      <c r="AH465" s="149"/>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3" x14ac:dyDescent="0.2">
      <c r="A466" s="156"/>
      <c r="B466" s="157"/>
      <c r="C466" s="251" t="s">
        <v>608</v>
      </c>
      <c r="D466" s="252"/>
      <c r="E466" s="252"/>
      <c r="F466" s="252"/>
      <c r="G466" s="252"/>
      <c r="H466" s="159"/>
      <c r="I466" s="159"/>
      <c r="J466" s="159"/>
      <c r="K466" s="159"/>
      <c r="L466" s="159"/>
      <c r="M466" s="159"/>
      <c r="N466" s="158"/>
      <c r="O466" s="158"/>
      <c r="P466" s="158"/>
      <c r="Q466" s="158"/>
      <c r="R466" s="159"/>
      <c r="S466" s="159"/>
      <c r="T466" s="159"/>
      <c r="U466" s="159"/>
      <c r="V466" s="159"/>
      <c r="W466" s="159"/>
      <c r="X466" s="159"/>
      <c r="Y466" s="159"/>
      <c r="Z466" s="149"/>
      <c r="AA466" s="149"/>
      <c r="AB466" s="149"/>
      <c r="AC466" s="149"/>
      <c r="AD466" s="149"/>
      <c r="AE466" s="149"/>
      <c r="AF466" s="149"/>
      <c r="AG466" s="149" t="s">
        <v>149</v>
      </c>
      <c r="AH466" s="149"/>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2" x14ac:dyDescent="0.2">
      <c r="A467" s="156"/>
      <c r="B467" s="157"/>
      <c r="C467" s="187" t="s">
        <v>639</v>
      </c>
      <c r="D467" s="160"/>
      <c r="E467" s="161">
        <v>1</v>
      </c>
      <c r="F467" s="159"/>
      <c r="G467" s="159"/>
      <c r="H467" s="159"/>
      <c r="I467" s="159"/>
      <c r="J467" s="159"/>
      <c r="K467" s="159"/>
      <c r="L467" s="159"/>
      <c r="M467" s="159"/>
      <c r="N467" s="158"/>
      <c r="O467" s="158"/>
      <c r="P467" s="158"/>
      <c r="Q467" s="158"/>
      <c r="R467" s="159"/>
      <c r="S467" s="159"/>
      <c r="T467" s="159"/>
      <c r="U467" s="159"/>
      <c r="V467" s="159"/>
      <c r="W467" s="159"/>
      <c r="X467" s="159"/>
      <c r="Y467" s="159"/>
      <c r="Z467" s="149"/>
      <c r="AA467" s="149"/>
      <c r="AB467" s="149"/>
      <c r="AC467" s="149"/>
      <c r="AD467" s="149"/>
      <c r="AE467" s="149"/>
      <c r="AF467" s="149"/>
      <c r="AG467" s="149" t="s">
        <v>170</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ht="22.5" outlineLevel="1" x14ac:dyDescent="0.2">
      <c r="A468" s="170">
        <v>92</v>
      </c>
      <c r="B468" s="171" t="s">
        <v>645</v>
      </c>
      <c r="C468" s="186" t="s">
        <v>646</v>
      </c>
      <c r="D468" s="172" t="s">
        <v>182</v>
      </c>
      <c r="E468" s="173">
        <v>1</v>
      </c>
      <c r="F468" s="174"/>
      <c r="G468" s="175">
        <f>ROUND(E468*F468,2)</f>
        <v>0</v>
      </c>
      <c r="H468" s="174"/>
      <c r="I468" s="175">
        <f>ROUND(E468*H468,2)</f>
        <v>0</v>
      </c>
      <c r="J468" s="174"/>
      <c r="K468" s="175">
        <f>ROUND(E468*J468,2)</f>
        <v>0</v>
      </c>
      <c r="L468" s="175">
        <v>15</v>
      </c>
      <c r="M468" s="175">
        <f>G468*(1+L468/100)</f>
        <v>0</v>
      </c>
      <c r="N468" s="173">
        <v>0</v>
      </c>
      <c r="O468" s="173">
        <f>ROUND(E468*N468,2)</f>
        <v>0</v>
      </c>
      <c r="P468" s="173">
        <v>0</v>
      </c>
      <c r="Q468" s="173">
        <f>ROUND(E468*P468,2)</f>
        <v>0</v>
      </c>
      <c r="R468" s="175"/>
      <c r="S468" s="175" t="s">
        <v>183</v>
      </c>
      <c r="T468" s="176" t="s">
        <v>144</v>
      </c>
      <c r="U468" s="159">
        <v>0</v>
      </c>
      <c r="V468" s="159">
        <f>ROUND(E468*U468,2)</f>
        <v>0</v>
      </c>
      <c r="W468" s="159"/>
      <c r="X468" s="159" t="s">
        <v>184</v>
      </c>
      <c r="Y468" s="159" t="s">
        <v>146</v>
      </c>
      <c r="Z468" s="149"/>
      <c r="AA468" s="149"/>
      <c r="AB468" s="149"/>
      <c r="AC468" s="149"/>
      <c r="AD468" s="149"/>
      <c r="AE468" s="149"/>
      <c r="AF468" s="149"/>
      <c r="AG468" s="149" t="s">
        <v>185</v>
      </c>
      <c r="AH468" s="149"/>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2" x14ac:dyDescent="0.2">
      <c r="A469" s="156"/>
      <c r="B469" s="157"/>
      <c r="C469" s="249" t="s">
        <v>637</v>
      </c>
      <c r="D469" s="250"/>
      <c r="E469" s="250"/>
      <c r="F469" s="250"/>
      <c r="G469" s="250"/>
      <c r="H469" s="159"/>
      <c r="I469" s="159"/>
      <c r="J469" s="159"/>
      <c r="K469" s="159"/>
      <c r="L469" s="159"/>
      <c r="M469" s="159"/>
      <c r="N469" s="158"/>
      <c r="O469" s="158"/>
      <c r="P469" s="158"/>
      <c r="Q469" s="158"/>
      <c r="R469" s="159"/>
      <c r="S469" s="159"/>
      <c r="T469" s="159"/>
      <c r="U469" s="159"/>
      <c r="V469" s="159"/>
      <c r="W469" s="159"/>
      <c r="X469" s="159"/>
      <c r="Y469" s="159"/>
      <c r="Z469" s="149"/>
      <c r="AA469" s="149"/>
      <c r="AB469" s="149"/>
      <c r="AC469" s="149"/>
      <c r="AD469" s="149"/>
      <c r="AE469" s="149"/>
      <c r="AF469" s="149"/>
      <c r="AG469" s="149" t="s">
        <v>149</v>
      </c>
      <c r="AH469" s="149"/>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x14ac:dyDescent="0.2">
      <c r="A470" s="156"/>
      <c r="B470" s="157"/>
      <c r="C470" s="251" t="s">
        <v>638</v>
      </c>
      <c r="D470" s="252"/>
      <c r="E470" s="252"/>
      <c r="F470" s="252"/>
      <c r="G470" s="252"/>
      <c r="H470" s="159"/>
      <c r="I470" s="159"/>
      <c r="J470" s="159"/>
      <c r="K470" s="159"/>
      <c r="L470" s="159"/>
      <c r="M470" s="159"/>
      <c r="N470" s="158"/>
      <c r="O470" s="158"/>
      <c r="P470" s="158"/>
      <c r="Q470" s="158"/>
      <c r="R470" s="159"/>
      <c r="S470" s="159"/>
      <c r="T470" s="159"/>
      <c r="U470" s="159"/>
      <c r="V470" s="159"/>
      <c r="W470" s="159"/>
      <c r="X470" s="159"/>
      <c r="Y470" s="159"/>
      <c r="Z470" s="149"/>
      <c r="AA470" s="149"/>
      <c r="AB470" s="149"/>
      <c r="AC470" s="149"/>
      <c r="AD470" s="149"/>
      <c r="AE470" s="149"/>
      <c r="AF470" s="149"/>
      <c r="AG470" s="149" t="s">
        <v>149</v>
      </c>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3" x14ac:dyDescent="0.2">
      <c r="A471" s="156"/>
      <c r="B471" s="157"/>
      <c r="C471" s="251" t="s">
        <v>606</v>
      </c>
      <c r="D471" s="252"/>
      <c r="E471" s="252"/>
      <c r="F471" s="252"/>
      <c r="G471" s="252"/>
      <c r="H471" s="159"/>
      <c r="I471" s="159"/>
      <c r="J471" s="159"/>
      <c r="K471" s="159"/>
      <c r="L471" s="159"/>
      <c r="M471" s="159"/>
      <c r="N471" s="158"/>
      <c r="O471" s="158"/>
      <c r="P471" s="158"/>
      <c r="Q471" s="158"/>
      <c r="R471" s="159"/>
      <c r="S471" s="159"/>
      <c r="T471" s="159"/>
      <c r="U471" s="159"/>
      <c r="V471" s="159"/>
      <c r="W471" s="159"/>
      <c r="X471" s="159"/>
      <c r="Y471" s="159"/>
      <c r="Z471" s="149"/>
      <c r="AA471" s="149"/>
      <c r="AB471" s="149"/>
      <c r="AC471" s="149"/>
      <c r="AD471" s="149"/>
      <c r="AE471" s="149"/>
      <c r="AF471" s="149"/>
      <c r="AG471" s="149" t="s">
        <v>149</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3" x14ac:dyDescent="0.2">
      <c r="A472" s="156"/>
      <c r="B472" s="157"/>
      <c r="C472" s="251" t="s">
        <v>608</v>
      </c>
      <c r="D472" s="252"/>
      <c r="E472" s="252"/>
      <c r="F472" s="252"/>
      <c r="G472" s="252"/>
      <c r="H472" s="159"/>
      <c r="I472" s="159"/>
      <c r="J472" s="159"/>
      <c r="K472" s="159"/>
      <c r="L472" s="159"/>
      <c r="M472" s="159"/>
      <c r="N472" s="158"/>
      <c r="O472" s="158"/>
      <c r="P472" s="158"/>
      <c r="Q472" s="158"/>
      <c r="R472" s="159"/>
      <c r="S472" s="159"/>
      <c r="T472" s="159"/>
      <c r="U472" s="159"/>
      <c r="V472" s="159"/>
      <c r="W472" s="159"/>
      <c r="X472" s="159"/>
      <c r="Y472" s="159"/>
      <c r="Z472" s="149"/>
      <c r="AA472" s="149"/>
      <c r="AB472" s="149"/>
      <c r="AC472" s="149"/>
      <c r="AD472" s="149"/>
      <c r="AE472" s="149"/>
      <c r="AF472" s="149"/>
      <c r="AG472" s="149" t="s">
        <v>149</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2" x14ac:dyDescent="0.2">
      <c r="A473" s="156"/>
      <c r="B473" s="157"/>
      <c r="C473" s="187" t="s">
        <v>639</v>
      </c>
      <c r="D473" s="160"/>
      <c r="E473" s="161">
        <v>1</v>
      </c>
      <c r="F473" s="159"/>
      <c r="G473" s="159"/>
      <c r="H473" s="159"/>
      <c r="I473" s="159"/>
      <c r="J473" s="159"/>
      <c r="K473" s="159"/>
      <c r="L473" s="159"/>
      <c r="M473" s="159"/>
      <c r="N473" s="158"/>
      <c r="O473" s="158"/>
      <c r="P473" s="158"/>
      <c r="Q473" s="158"/>
      <c r="R473" s="159"/>
      <c r="S473" s="159"/>
      <c r="T473" s="159"/>
      <c r="U473" s="159"/>
      <c r="V473" s="159"/>
      <c r="W473" s="159"/>
      <c r="X473" s="159"/>
      <c r="Y473" s="159"/>
      <c r="Z473" s="149"/>
      <c r="AA473" s="149"/>
      <c r="AB473" s="149"/>
      <c r="AC473" s="149"/>
      <c r="AD473" s="149"/>
      <c r="AE473" s="149"/>
      <c r="AF473" s="149"/>
      <c r="AG473" s="149" t="s">
        <v>170</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ht="22.5" outlineLevel="1" x14ac:dyDescent="0.2">
      <c r="A474" s="170">
        <v>93</v>
      </c>
      <c r="B474" s="171" t="s">
        <v>647</v>
      </c>
      <c r="C474" s="186" t="s">
        <v>648</v>
      </c>
      <c r="D474" s="172" t="s">
        <v>603</v>
      </c>
      <c r="E474" s="173">
        <v>1</v>
      </c>
      <c r="F474" s="174"/>
      <c r="G474" s="175">
        <f>ROUND(E474*F474,2)</f>
        <v>0</v>
      </c>
      <c r="H474" s="174"/>
      <c r="I474" s="175">
        <f>ROUND(E474*H474,2)</f>
        <v>0</v>
      </c>
      <c r="J474" s="174"/>
      <c r="K474" s="175">
        <f>ROUND(E474*J474,2)</f>
        <v>0</v>
      </c>
      <c r="L474" s="175">
        <v>15</v>
      </c>
      <c r="M474" s="175">
        <f>G474*(1+L474/100)</f>
        <v>0</v>
      </c>
      <c r="N474" s="173">
        <v>0</v>
      </c>
      <c r="O474" s="173">
        <f>ROUND(E474*N474,2)</f>
        <v>0</v>
      </c>
      <c r="P474" s="173">
        <v>0</v>
      </c>
      <c r="Q474" s="173">
        <f>ROUND(E474*P474,2)</f>
        <v>0</v>
      </c>
      <c r="R474" s="175"/>
      <c r="S474" s="175" t="s">
        <v>183</v>
      </c>
      <c r="T474" s="176" t="s">
        <v>144</v>
      </c>
      <c r="U474" s="159">
        <v>0</v>
      </c>
      <c r="V474" s="159">
        <f>ROUND(E474*U474,2)</f>
        <v>0</v>
      </c>
      <c r="W474" s="159"/>
      <c r="X474" s="159" t="s">
        <v>184</v>
      </c>
      <c r="Y474" s="159" t="s">
        <v>146</v>
      </c>
      <c r="Z474" s="149"/>
      <c r="AA474" s="149"/>
      <c r="AB474" s="149"/>
      <c r="AC474" s="149"/>
      <c r="AD474" s="149"/>
      <c r="AE474" s="149"/>
      <c r="AF474" s="149"/>
      <c r="AG474" s="149" t="s">
        <v>185</v>
      </c>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2" x14ac:dyDescent="0.2">
      <c r="A475" s="156"/>
      <c r="B475" s="157"/>
      <c r="C475" s="249" t="s">
        <v>637</v>
      </c>
      <c r="D475" s="250"/>
      <c r="E475" s="250"/>
      <c r="F475" s="250"/>
      <c r="G475" s="250"/>
      <c r="H475" s="159"/>
      <c r="I475" s="159"/>
      <c r="J475" s="159"/>
      <c r="K475" s="159"/>
      <c r="L475" s="159"/>
      <c r="M475" s="159"/>
      <c r="N475" s="158"/>
      <c r="O475" s="158"/>
      <c r="P475" s="158"/>
      <c r="Q475" s="158"/>
      <c r="R475" s="159"/>
      <c r="S475" s="159"/>
      <c r="T475" s="159"/>
      <c r="U475" s="159"/>
      <c r="V475" s="159"/>
      <c r="W475" s="159"/>
      <c r="X475" s="159"/>
      <c r="Y475" s="159"/>
      <c r="Z475" s="149"/>
      <c r="AA475" s="149"/>
      <c r="AB475" s="149"/>
      <c r="AC475" s="149"/>
      <c r="AD475" s="149"/>
      <c r="AE475" s="149"/>
      <c r="AF475" s="149"/>
      <c r="AG475" s="149" t="s">
        <v>149</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3" x14ac:dyDescent="0.2">
      <c r="A476" s="156"/>
      <c r="B476" s="157"/>
      <c r="C476" s="251" t="s">
        <v>638</v>
      </c>
      <c r="D476" s="252"/>
      <c r="E476" s="252"/>
      <c r="F476" s="252"/>
      <c r="G476" s="252"/>
      <c r="H476" s="159"/>
      <c r="I476" s="159"/>
      <c r="J476" s="159"/>
      <c r="K476" s="159"/>
      <c r="L476" s="159"/>
      <c r="M476" s="159"/>
      <c r="N476" s="158"/>
      <c r="O476" s="158"/>
      <c r="P476" s="158"/>
      <c r="Q476" s="158"/>
      <c r="R476" s="159"/>
      <c r="S476" s="159"/>
      <c r="T476" s="159"/>
      <c r="U476" s="159"/>
      <c r="V476" s="159"/>
      <c r="W476" s="159"/>
      <c r="X476" s="159"/>
      <c r="Y476" s="159"/>
      <c r="Z476" s="149"/>
      <c r="AA476" s="149"/>
      <c r="AB476" s="149"/>
      <c r="AC476" s="149"/>
      <c r="AD476" s="149"/>
      <c r="AE476" s="149"/>
      <c r="AF476" s="149"/>
      <c r="AG476" s="149" t="s">
        <v>149</v>
      </c>
      <c r="AH476" s="149"/>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x14ac:dyDescent="0.2">
      <c r="A477" s="156"/>
      <c r="B477" s="157"/>
      <c r="C477" s="251" t="s">
        <v>606</v>
      </c>
      <c r="D477" s="252"/>
      <c r="E477" s="252"/>
      <c r="F477" s="252"/>
      <c r="G477" s="252"/>
      <c r="H477" s="159"/>
      <c r="I477" s="159"/>
      <c r="J477" s="159"/>
      <c r="K477" s="159"/>
      <c r="L477" s="159"/>
      <c r="M477" s="159"/>
      <c r="N477" s="158"/>
      <c r="O477" s="158"/>
      <c r="P477" s="158"/>
      <c r="Q477" s="158"/>
      <c r="R477" s="159"/>
      <c r="S477" s="159"/>
      <c r="T477" s="159"/>
      <c r="U477" s="159"/>
      <c r="V477" s="159"/>
      <c r="W477" s="159"/>
      <c r="X477" s="159"/>
      <c r="Y477" s="159"/>
      <c r="Z477" s="149"/>
      <c r="AA477" s="149"/>
      <c r="AB477" s="149"/>
      <c r="AC477" s="149"/>
      <c r="AD477" s="149"/>
      <c r="AE477" s="149"/>
      <c r="AF477" s="149"/>
      <c r="AG477" s="149" t="s">
        <v>149</v>
      </c>
      <c r="AH477" s="149"/>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3" x14ac:dyDescent="0.2">
      <c r="A478" s="156"/>
      <c r="B478" s="157"/>
      <c r="C478" s="251" t="s">
        <v>608</v>
      </c>
      <c r="D478" s="252"/>
      <c r="E478" s="252"/>
      <c r="F478" s="252"/>
      <c r="G478" s="252"/>
      <c r="H478" s="159"/>
      <c r="I478" s="159"/>
      <c r="J478" s="159"/>
      <c r="K478" s="159"/>
      <c r="L478" s="159"/>
      <c r="M478" s="159"/>
      <c r="N478" s="158"/>
      <c r="O478" s="158"/>
      <c r="P478" s="158"/>
      <c r="Q478" s="158"/>
      <c r="R478" s="159"/>
      <c r="S478" s="159"/>
      <c r="T478" s="159"/>
      <c r="U478" s="159"/>
      <c r="V478" s="159"/>
      <c r="W478" s="159"/>
      <c r="X478" s="159"/>
      <c r="Y478" s="159"/>
      <c r="Z478" s="149"/>
      <c r="AA478" s="149"/>
      <c r="AB478" s="149"/>
      <c r="AC478" s="149"/>
      <c r="AD478" s="149"/>
      <c r="AE478" s="149"/>
      <c r="AF478" s="149"/>
      <c r="AG478" s="149" t="s">
        <v>149</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2" x14ac:dyDescent="0.2">
      <c r="A479" s="156"/>
      <c r="B479" s="157"/>
      <c r="C479" s="187" t="s">
        <v>639</v>
      </c>
      <c r="D479" s="160"/>
      <c r="E479" s="161">
        <v>1</v>
      </c>
      <c r="F479" s="159"/>
      <c r="G479" s="159"/>
      <c r="H479" s="159"/>
      <c r="I479" s="159"/>
      <c r="J479" s="159"/>
      <c r="K479" s="159"/>
      <c r="L479" s="159"/>
      <c r="M479" s="159"/>
      <c r="N479" s="158"/>
      <c r="O479" s="158"/>
      <c r="P479" s="158"/>
      <c r="Q479" s="158"/>
      <c r="R479" s="159"/>
      <c r="S479" s="159"/>
      <c r="T479" s="159"/>
      <c r="U479" s="159"/>
      <c r="V479" s="159"/>
      <c r="W479" s="159"/>
      <c r="X479" s="159"/>
      <c r="Y479" s="159"/>
      <c r="Z479" s="149"/>
      <c r="AA479" s="149"/>
      <c r="AB479" s="149"/>
      <c r="AC479" s="149"/>
      <c r="AD479" s="149"/>
      <c r="AE479" s="149"/>
      <c r="AF479" s="149"/>
      <c r="AG479" s="149" t="s">
        <v>170</v>
      </c>
      <c r="AH479" s="149">
        <v>0</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1" x14ac:dyDescent="0.2">
      <c r="A480" s="170">
        <v>94</v>
      </c>
      <c r="B480" s="171" t="s">
        <v>649</v>
      </c>
      <c r="C480" s="186" t="s">
        <v>650</v>
      </c>
      <c r="D480" s="172" t="s">
        <v>603</v>
      </c>
      <c r="E480" s="173">
        <v>1</v>
      </c>
      <c r="F480" s="174"/>
      <c r="G480" s="175">
        <f>ROUND(E480*F480,2)</f>
        <v>0</v>
      </c>
      <c r="H480" s="174"/>
      <c r="I480" s="175">
        <f>ROUND(E480*H480,2)</f>
        <v>0</v>
      </c>
      <c r="J480" s="174"/>
      <c r="K480" s="175">
        <f>ROUND(E480*J480,2)</f>
        <v>0</v>
      </c>
      <c r="L480" s="175">
        <v>15</v>
      </c>
      <c r="M480" s="175">
        <f>G480*(1+L480/100)</f>
        <v>0</v>
      </c>
      <c r="N480" s="173">
        <v>0</v>
      </c>
      <c r="O480" s="173">
        <f>ROUND(E480*N480,2)</f>
        <v>0</v>
      </c>
      <c r="P480" s="173">
        <v>0</v>
      </c>
      <c r="Q480" s="173">
        <f>ROUND(E480*P480,2)</f>
        <v>0</v>
      </c>
      <c r="R480" s="175"/>
      <c r="S480" s="175" t="s">
        <v>183</v>
      </c>
      <c r="T480" s="176" t="s">
        <v>144</v>
      </c>
      <c r="U480" s="159">
        <v>0</v>
      </c>
      <c r="V480" s="159">
        <f>ROUND(E480*U480,2)</f>
        <v>0</v>
      </c>
      <c r="W480" s="159"/>
      <c r="X480" s="159" t="s">
        <v>184</v>
      </c>
      <c r="Y480" s="159" t="s">
        <v>146</v>
      </c>
      <c r="Z480" s="149"/>
      <c r="AA480" s="149"/>
      <c r="AB480" s="149"/>
      <c r="AC480" s="149"/>
      <c r="AD480" s="149"/>
      <c r="AE480" s="149"/>
      <c r="AF480" s="149"/>
      <c r="AG480" s="149" t="s">
        <v>185</v>
      </c>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2" x14ac:dyDescent="0.2">
      <c r="A481" s="156"/>
      <c r="B481" s="157"/>
      <c r="C481" s="249" t="s">
        <v>651</v>
      </c>
      <c r="D481" s="250"/>
      <c r="E481" s="250"/>
      <c r="F481" s="250"/>
      <c r="G481" s="250"/>
      <c r="H481" s="159"/>
      <c r="I481" s="159"/>
      <c r="J481" s="159"/>
      <c r="K481" s="159"/>
      <c r="L481" s="159"/>
      <c r="M481" s="159"/>
      <c r="N481" s="158"/>
      <c r="O481" s="158"/>
      <c r="P481" s="158"/>
      <c r="Q481" s="158"/>
      <c r="R481" s="159"/>
      <c r="S481" s="159"/>
      <c r="T481" s="159"/>
      <c r="U481" s="159"/>
      <c r="V481" s="159"/>
      <c r="W481" s="159"/>
      <c r="X481" s="159"/>
      <c r="Y481" s="159"/>
      <c r="Z481" s="149"/>
      <c r="AA481" s="149"/>
      <c r="AB481" s="149"/>
      <c r="AC481" s="149"/>
      <c r="AD481" s="149"/>
      <c r="AE481" s="149"/>
      <c r="AF481" s="149"/>
      <c r="AG481" s="149" t="s">
        <v>149</v>
      </c>
      <c r="AH481" s="149"/>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3" x14ac:dyDescent="0.2">
      <c r="A482" s="156"/>
      <c r="B482" s="157"/>
      <c r="C482" s="251" t="s">
        <v>608</v>
      </c>
      <c r="D482" s="252"/>
      <c r="E482" s="252"/>
      <c r="F482" s="252"/>
      <c r="G482" s="252"/>
      <c r="H482" s="159"/>
      <c r="I482" s="159"/>
      <c r="J482" s="159"/>
      <c r="K482" s="159"/>
      <c r="L482" s="159"/>
      <c r="M482" s="159"/>
      <c r="N482" s="158"/>
      <c r="O482" s="158"/>
      <c r="P482" s="158"/>
      <c r="Q482" s="158"/>
      <c r="R482" s="159"/>
      <c r="S482" s="159"/>
      <c r="T482" s="159"/>
      <c r="U482" s="159"/>
      <c r="V482" s="159"/>
      <c r="W482" s="159"/>
      <c r="X482" s="159"/>
      <c r="Y482" s="159"/>
      <c r="Z482" s="149"/>
      <c r="AA482" s="149"/>
      <c r="AB482" s="149"/>
      <c r="AC482" s="149"/>
      <c r="AD482" s="149"/>
      <c r="AE482" s="149"/>
      <c r="AF482" s="149"/>
      <c r="AG482" s="149" t="s">
        <v>149</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2" x14ac:dyDescent="0.2">
      <c r="A483" s="156"/>
      <c r="B483" s="157"/>
      <c r="C483" s="187" t="s">
        <v>609</v>
      </c>
      <c r="D483" s="160"/>
      <c r="E483" s="161">
        <v>1</v>
      </c>
      <c r="F483" s="159"/>
      <c r="G483" s="159"/>
      <c r="H483" s="159"/>
      <c r="I483" s="159"/>
      <c r="J483" s="159"/>
      <c r="K483" s="159"/>
      <c r="L483" s="159"/>
      <c r="M483" s="159"/>
      <c r="N483" s="158"/>
      <c r="O483" s="158"/>
      <c r="P483" s="158"/>
      <c r="Q483" s="158"/>
      <c r="R483" s="159"/>
      <c r="S483" s="159"/>
      <c r="T483" s="159"/>
      <c r="U483" s="159"/>
      <c r="V483" s="159"/>
      <c r="W483" s="159"/>
      <c r="X483" s="159"/>
      <c r="Y483" s="159"/>
      <c r="Z483" s="149"/>
      <c r="AA483" s="149"/>
      <c r="AB483" s="149"/>
      <c r="AC483" s="149"/>
      <c r="AD483" s="149"/>
      <c r="AE483" s="149"/>
      <c r="AF483" s="149"/>
      <c r="AG483" s="149" t="s">
        <v>170</v>
      </c>
      <c r="AH483" s="149">
        <v>0</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1" x14ac:dyDescent="0.2">
      <c r="A484" s="170">
        <v>95</v>
      </c>
      <c r="B484" s="171" t="s">
        <v>652</v>
      </c>
      <c r="C484" s="186" t="s">
        <v>653</v>
      </c>
      <c r="D484" s="172" t="s">
        <v>223</v>
      </c>
      <c r="E484" s="173">
        <v>1</v>
      </c>
      <c r="F484" s="174"/>
      <c r="G484" s="175">
        <f>ROUND(E484*F484,2)</f>
        <v>0</v>
      </c>
      <c r="H484" s="174"/>
      <c r="I484" s="175">
        <f>ROUND(E484*H484,2)</f>
        <v>0</v>
      </c>
      <c r="J484" s="174"/>
      <c r="K484" s="175">
        <f>ROUND(E484*J484,2)</f>
        <v>0</v>
      </c>
      <c r="L484" s="175">
        <v>15</v>
      </c>
      <c r="M484" s="175">
        <f>G484*(1+L484/100)</f>
        <v>0</v>
      </c>
      <c r="N484" s="173">
        <v>0</v>
      </c>
      <c r="O484" s="173">
        <f>ROUND(E484*N484,2)</f>
        <v>0</v>
      </c>
      <c r="P484" s="173">
        <v>0</v>
      </c>
      <c r="Q484" s="173">
        <f>ROUND(E484*P484,2)</f>
        <v>0</v>
      </c>
      <c r="R484" s="175"/>
      <c r="S484" s="175" t="s">
        <v>183</v>
      </c>
      <c r="T484" s="176" t="s">
        <v>144</v>
      </c>
      <c r="U484" s="159">
        <v>0</v>
      </c>
      <c r="V484" s="159">
        <f>ROUND(E484*U484,2)</f>
        <v>0</v>
      </c>
      <c r="W484" s="159"/>
      <c r="X484" s="159" t="s">
        <v>184</v>
      </c>
      <c r="Y484" s="159" t="s">
        <v>146</v>
      </c>
      <c r="Z484" s="149"/>
      <c r="AA484" s="149"/>
      <c r="AB484" s="149"/>
      <c r="AC484" s="149"/>
      <c r="AD484" s="149"/>
      <c r="AE484" s="149"/>
      <c r="AF484" s="149"/>
      <c r="AG484" s="149" t="s">
        <v>185</v>
      </c>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2" x14ac:dyDescent="0.2">
      <c r="A485" s="156"/>
      <c r="B485" s="157"/>
      <c r="C485" s="249" t="s">
        <v>654</v>
      </c>
      <c r="D485" s="250"/>
      <c r="E485" s="250"/>
      <c r="F485" s="250"/>
      <c r="G485" s="250"/>
      <c r="H485" s="159"/>
      <c r="I485" s="159"/>
      <c r="J485" s="159"/>
      <c r="K485" s="159"/>
      <c r="L485" s="159"/>
      <c r="M485" s="159"/>
      <c r="N485" s="158"/>
      <c r="O485" s="158"/>
      <c r="P485" s="158"/>
      <c r="Q485" s="158"/>
      <c r="R485" s="159"/>
      <c r="S485" s="159"/>
      <c r="T485" s="159"/>
      <c r="U485" s="159"/>
      <c r="V485" s="159"/>
      <c r="W485" s="159"/>
      <c r="X485" s="159"/>
      <c r="Y485" s="159"/>
      <c r="Z485" s="149"/>
      <c r="AA485" s="149"/>
      <c r="AB485" s="149"/>
      <c r="AC485" s="149"/>
      <c r="AD485" s="149"/>
      <c r="AE485" s="149"/>
      <c r="AF485" s="149"/>
      <c r="AG485" s="149" t="s">
        <v>149</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3" x14ac:dyDescent="0.2">
      <c r="A486" s="156"/>
      <c r="B486" s="157"/>
      <c r="C486" s="251" t="s">
        <v>608</v>
      </c>
      <c r="D486" s="252"/>
      <c r="E486" s="252"/>
      <c r="F486" s="252"/>
      <c r="G486" s="252"/>
      <c r="H486" s="159"/>
      <c r="I486" s="159"/>
      <c r="J486" s="159"/>
      <c r="K486" s="159"/>
      <c r="L486" s="159"/>
      <c r="M486" s="159"/>
      <c r="N486" s="158"/>
      <c r="O486" s="158"/>
      <c r="P486" s="158"/>
      <c r="Q486" s="158"/>
      <c r="R486" s="159"/>
      <c r="S486" s="159"/>
      <c r="T486" s="159"/>
      <c r="U486" s="159"/>
      <c r="V486" s="159"/>
      <c r="W486" s="159"/>
      <c r="X486" s="159"/>
      <c r="Y486" s="159"/>
      <c r="Z486" s="149"/>
      <c r="AA486" s="149"/>
      <c r="AB486" s="149"/>
      <c r="AC486" s="149"/>
      <c r="AD486" s="149"/>
      <c r="AE486" s="149"/>
      <c r="AF486" s="149"/>
      <c r="AG486" s="149" t="s">
        <v>149</v>
      </c>
      <c r="AH486" s="149"/>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2" x14ac:dyDescent="0.2">
      <c r="A487" s="156"/>
      <c r="B487" s="157"/>
      <c r="C487" s="187" t="s">
        <v>609</v>
      </c>
      <c r="D487" s="160"/>
      <c r="E487" s="161">
        <v>1</v>
      </c>
      <c r="F487" s="159"/>
      <c r="G487" s="159"/>
      <c r="H487" s="159"/>
      <c r="I487" s="159"/>
      <c r="J487" s="159"/>
      <c r="K487" s="159"/>
      <c r="L487" s="159"/>
      <c r="M487" s="159"/>
      <c r="N487" s="158"/>
      <c r="O487" s="158"/>
      <c r="P487" s="158"/>
      <c r="Q487" s="158"/>
      <c r="R487" s="159"/>
      <c r="S487" s="159"/>
      <c r="T487" s="159"/>
      <c r="U487" s="159"/>
      <c r="V487" s="159"/>
      <c r="W487" s="159"/>
      <c r="X487" s="159"/>
      <c r="Y487" s="159"/>
      <c r="Z487" s="149"/>
      <c r="AA487" s="149"/>
      <c r="AB487" s="149"/>
      <c r="AC487" s="149"/>
      <c r="AD487" s="149"/>
      <c r="AE487" s="149"/>
      <c r="AF487" s="149"/>
      <c r="AG487" s="149" t="s">
        <v>170</v>
      </c>
      <c r="AH487" s="149">
        <v>0</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1" x14ac:dyDescent="0.2">
      <c r="A488" s="170">
        <v>96</v>
      </c>
      <c r="B488" s="171" t="s">
        <v>655</v>
      </c>
      <c r="C488" s="186" t="s">
        <v>656</v>
      </c>
      <c r="D488" s="172" t="s">
        <v>223</v>
      </c>
      <c r="E488" s="173">
        <v>1</v>
      </c>
      <c r="F488" s="174"/>
      <c r="G488" s="175">
        <f>ROUND(E488*F488,2)</f>
        <v>0</v>
      </c>
      <c r="H488" s="174"/>
      <c r="I488" s="175">
        <f>ROUND(E488*H488,2)</f>
        <v>0</v>
      </c>
      <c r="J488" s="174"/>
      <c r="K488" s="175">
        <f>ROUND(E488*J488,2)</f>
        <v>0</v>
      </c>
      <c r="L488" s="175">
        <v>15</v>
      </c>
      <c r="M488" s="175">
        <f>G488*(1+L488/100)</f>
        <v>0</v>
      </c>
      <c r="N488" s="173">
        <v>0</v>
      </c>
      <c r="O488" s="173">
        <f>ROUND(E488*N488,2)</f>
        <v>0</v>
      </c>
      <c r="P488" s="173">
        <v>0</v>
      </c>
      <c r="Q488" s="173">
        <f>ROUND(E488*P488,2)</f>
        <v>0</v>
      </c>
      <c r="R488" s="175"/>
      <c r="S488" s="175" t="s">
        <v>183</v>
      </c>
      <c r="T488" s="176" t="s">
        <v>144</v>
      </c>
      <c r="U488" s="159">
        <v>0</v>
      </c>
      <c r="V488" s="159">
        <f>ROUND(E488*U488,2)</f>
        <v>0</v>
      </c>
      <c r="W488" s="159"/>
      <c r="X488" s="159" t="s">
        <v>184</v>
      </c>
      <c r="Y488" s="159" t="s">
        <v>146</v>
      </c>
      <c r="Z488" s="149"/>
      <c r="AA488" s="149"/>
      <c r="AB488" s="149"/>
      <c r="AC488" s="149"/>
      <c r="AD488" s="149"/>
      <c r="AE488" s="149"/>
      <c r="AF488" s="149"/>
      <c r="AG488" s="149" t="s">
        <v>185</v>
      </c>
      <c r="AH488" s="149"/>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2" x14ac:dyDescent="0.2">
      <c r="A489" s="156"/>
      <c r="B489" s="157"/>
      <c r="C489" s="249" t="s">
        <v>657</v>
      </c>
      <c r="D489" s="250"/>
      <c r="E489" s="250"/>
      <c r="F489" s="250"/>
      <c r="G489" s="250"/>
      <c r="H489" s="159"/>
      <c r="I489" s="159"/>
      <c r="J489" s="159"/>
      <c r="K489" s="159"/>
      <c r="L489" s="159"/>
      <c r="M489" s="159"/>
      <c r="N489" s="158"/>
      <c r="O489" s="158"/>
      <c r="P489" s="158"/>
      <c r="Q489" s="158"/>
      <c r="R489" s="159"/>
      <c r="S489" s="159"/>
      <c r="T489" s="159"/>
      <c r="U489" s="159"/>
      <c r="V489" s="159"/>
      <c r="W489" s="159"/>
      <c r="X489" s="159"/>
      <c r="Y489" s="159"/>
      <c r="Z489" s="149"/>
      <c r="AA489" s="149"/>
      <c r="AB489" s="149"/>
      <c r="AC489" s="149"/>
      <c r="AD489" s="149"/>
      <c r="AE489" s="149"/>
      <c r="AF489" s="149"/>
      <c r="AG489" s="149" t="s">
        <v>149</v>
      </c>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3" x14ac:dyDescent="0.2">
      <c r="A490" s="156"/>
      <c r="B490" s="157"/>
      <c r="C490" s="251" t="s">
        <v>608</v>
      </c>
      <c r="D490" s="252"/>
      <c r="E490" s="252"/>
      <c r="F490" s="252"/>
      <c r="G490" s="252"/>
      <c r="H490" s="159"/>
      <c r="I490" s="159"/>
      <c r="J490" s="159"/>
      <c r="K490" s="159"/>
      <c r="L490" s="159"/>
      <c r="M490" s="159"/>
      <c r="N490" s="158"/>
      <c r="O490" s="158"/>
      <c r="P490" s="158"/>
      <c r="Q490" s="158"/>
      <c r="R490" s="159"/>
      <c r="S490" s="159"/>
      <c r="T490" s="159"/>
      <c r="U490" s="159"/>
      <c r="V490" s="159"/>
      <c r="W490" s="159"/>
      <c r="X490" s="159"/>
      <c r="Y490" s="159"/>
      <c r="Z490" s="149"/>
      <c r="AA490" s="149"/>
      <c r="AB490" s="149"/>
      <c r="AC490" s="149"/>
      <c r="AD490" s="149"/>
      <c r="AE490" s="149"/>
      <c r="AF490" s="149"/>
      <c r="AG490" s="149" t="s">
        <v>149</v>
      </c>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2" x14ac:dyDescent="0.2">
      <c r="A491" s="156"/>
      <c r="B491" s="157"/>
      <c r="C491" s="187" t="s">
        <v>609</v>
      </c>
      <c r="D491" s="160"/>
      <c r="E491" s="161">
        <v>1</v>
      </c>
      <c r="F491" s="159"/>
      <c r="G491" s="159"/>
      <c r="H491" s="159"/>
      <c r="I491" s="159"/>
      <c r="J491" s="159"/>
      <c r="K491" s="159"/>
      <c r="L491" s="159"/>
      <c r="M491" s="159"/>
      <c r="N491" s="158"/>
      <c r="O491" s="158"/>
      <c r="P491" s="158"/>
      <c r="Q491" s="158"/>
      <c r="R491" s="159"/>
      <c r="S491" s="159"/>
      <c r="T491" s="159"/>
      <c r="U491" s="159"/>
      <c r="V491" s="159"/>
      <c r="W491" s="159"/>
      <c r="X491" s="159"/>
      <c r="Y491" s="159"/>
      <c r="Z491" s="149"/>
      <c r="AA491" s="149"/>
      <c r="AB491" s="149"/>
      <c r="AC491" s="149"/>
      <c r="AD491" s="149"/>
      <c r="AE491" s="149"/>
      <c r="AF491" s="149"/>
      <c r="AG491" s="149" t="s">
        <v>170</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x14ac:dyDescent="0.2">
      <c r="A492" s="170">
        <v>97</v>
      </c>
      <c r="B492" s="171" t="s">
        <v>658</v>
      </c>
      <c r="C492" s="186" t="s">
        <v>659</v>
      </c>
      <c r="D492" s="172" t="s">
        <v>223</v>
      </c>
      <c r="E492" s="173">
        <v>2</v>
      </c>
      <c r="F492" s="174"/>
      <c r="G492" s="175">
        <f>ROUND(E492*F492,2)</f>
        <v>0</v>
      </c>
      <c r="H492" s="174"/>
      <c r="I492" s="175">
        <f>ROUND(E492*H492,2)</f>
        <v>0</v>
      </c>
      <c r="J492" s="174"/>
      <c r="K492" s="175">
        <f>ROUND(E492*J492,2)</f>
        <v>0</v>
      </c>
      <c r="L492" s="175">
        <v>15</v>
      </c>
      <c r="M492" s="175">
        <f>G492*(1+L492/100)</f>
        <v>0</v>
      </c>
      <c r="N492" s="173">
        <v>0</v>
      </c>
      <c r="O492" s="173">
        <f>ROUND(E492*N492,2)</f>
        <v>0</v>
      </c>
      <c r="P492" s="173">
        <v>0</v>
      </c>
      <c r="Q492" s="173">
        <f>ROUND(E492*P492,2)</f>
        <v>0</v>
      </c>
      <c r="R492" s="175"/>
      <c r="S492" s="175" t="s">
        <v>183</v>
      </c>
      <c r="T492" s="176" t="s">
        <v>144</v>
      </c>
      <c r="U492" s="159">
        <v>0</v>
      </c>
      <c r="V492" s="159">
        <f>ROUND(E492*U492,2)</f>
        <v>0</v>
      </c>
      <c r="W492" s="159"/>
      <c r="X492" s="159" t="s">
        <v>184</v>
      </c>
      <c r="Y492" s="159" t="s">
        <v>146</v>
      </c>
      <c r="Z492" s="149"/>
      <c r="AA492" s="149"/>
      <c r="AB492" s="149"/>
      <c r="AC492" s="149"/>
      <c r="AD492" s="149"/>
      <c r="AE492" s="149"/>
      <c r="AF492" s="149"/>
      <c r="AG492" s="149" t="s">
        <v>185</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2" x14ac:dyDescent="0.2">
      <c r="A493" s="156"/>
      <c r="B493" s="157"/>
      <c r="C493" s="249" t="s">
        <v>660</v>
      </c>
      <c r="D493" s="250"/>
      <c r="E493" s="250"/>
      <c r="F493" s="250"/>
      <c r="G493" s="250"/>
      <c r="H493" s="159"/>
      <c r="I493" s="159"/>
      <c r="J493" s="159"/>
      <c r="K493" s="159"/>
      <c r="L493" s="159"/>
      <c r="M493" s="159"/>
      <c r="N493" s="158"/>
      <c r="O493" s="158"/>
      <c r="P493" s="158"/>
      <c r="Q493" s="158"/>
      <c r="R493" s="159"/>
      <c r="S493" s="159"/>
      <c r="T493" s="159"/>
      <c r="U493" s="159"/>
      <c r="V493" s="159"/>
      <c r="W493" s="159"/>
      <c r="X493" s="159"/>
      <c r="Y493" s="159"/>
      <c r="Z493" s="149"/>
      <c r="AA493" s="149"/>
      <c r="AB493" s="149"/>
      <c r="AC493" s="149"/>
      <c r="AD493" s="149"/>
      <c r="AE493" s="149"/>
      <c r="AF493" s="149"/>
      <c r="AG493" s="149" t="s">
        <v>149</v>
      </c>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3" x14ac:dyDescent="0.2">
      <c r="A494" s="156"/>
      <c r="B494" s="157"/>
      <c r="C494" s="251" t="s">
        <v>661</v>
      </c>
      <c r="D494" s="252"/>
      <c r="E494" s="252"/>
      <c r="F494" s="252"/>
      <c r="G494" s="252"/>
      <c r="H494" s="159"/>
      <c r="I494" s="159"/>
      <c r="J494" s="159"/>
      <c r="K494" s="159"/>
      <c r="L494" s="159"/>
      <c r="M494" s="159"/>
      <c r="N494" s="158"/>
      <c r="O494" s="158"/>
      <c r="P494" s="158"/>
      <c r="Q494" s="158"/>
      <c r="R494" s="159"/>
      <c r="S494" s="159"/>
      <c r="T494" s="159"/>
      <c r="U494" s="159"/>
      <c r="V494" s="159"/>
      <c r="W494" s="159"/>
      <c r="X494" s="159"/>
      <c r="Y494" s="159"/>
      <c r="Z494" s="149"/>
      <c r="AA494" s="149"/>
      <c r="AB494" s="149"/>
      <c r="AC494" s="149"/>
      <c r="AD494" s="149"/>
      <c r="AE494" s="149"/>
      <c r="AF494" s="149"/>
      <c r="AG494" s="149" t="s">
        <v>149</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3" x14ac:dyDescent="0.2">
      <c r="A495" s="156"/>
      <c r="B495" s="157"/>
      <c r="C495" s="251" t="s">
        <v>608</v>
      </c>
      <c r="D495" s="252"/>
      <c r="E495" s="252"/>
      <c r="F495" s="252"/>
      <c r="G495" s="252"/>
      <c r="H495" s="159"/>
      <c r="I495" s="159"/>
      <c r="J495" s="159"/>
      <c r="K495" s="159"/>
      <c r="L495" s="159"/>
      <c r="M495" s="159"/>
      <c r="N495" s="158"/>
      <c r="O495" s="158"/>
      <c r="P495" s="158"/>
      <c r="Q495" s="158"/>
      <c r="R495" s="159"/>
      <c r="S495" s="159"/>
      <c r="T495" s="159"/>
      <c r="U495" s="159"/>
      <c r="V495" s="159"/>
      <c r="W495" s="159"/>
      <c r="X495" s="159"/>
      <c r="Y495" s="159"/>
      <c r="Z495" s="149"/>
      <c r="AA495" s="149"/>
      <c r="AB495" s="149"/>
      <c r="AC495" s="149"/>
      <c r="AD495" s="149"/>
      <c r="AE495" s="149"/>
      <c r="AF495" s="149"/>
      <c r="AG495" s="149" t="s">
        <v>149</v>
      </c>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ht="22.5" outlineLevel="1" x14ac:dyDescent="0.2">
      <c r="A496" s="170">
        <v>98</v>
      </c>
      <c r="B496" s="171" t="s">
        <v>662</v>
      </c>
      <c r="C496" s="186" t="s">
        <v>663</v>
      </c>
      <c r="D496" s="172" t="s">
        <v>632</v>
      </c>
      <c r="E496" s="173">
        <v>1</v>
      </c>
      <c r="F496" s="174"/>
      <c r="G496" s="175">
        <f>ROUND(E496*F496,2)</f>
        <v>0</v>
      </c>
      <c r="H496" s="174"/>
      <c r="I496" s="175">
        <f>ROUND(E496*H496,2)</f>
        <v>0</v>
      </c>
      <c r="J496" s="174"/>
      <c r="K496" s="175">
        <f>ROUND(E496*J496,2)</f>
        <v>0</v>
      </c>
      <c r="L496" s="175">
        <v>15</v>
      </c>
      <c r="M496" s="175">
        <f>G496*(1+L496/100)</f>
        <v>0</v>
      </c>
      <c r="N496" s="173">
        <v>0</v>
      </c>
      <c r="O496" s="173">
        <f>ROUND(E496*N496,2)</f>
        <v>0</v>
      </c>
      <c r="P496" s="173">
        <v>0</v>
      </c>
      <c r="Q496" s="173">
        <f>ROUND(E496*P496,2)</f>
        <v>0</v>
      </c>
      <c r="R496" s="175"/>
      <c r="S496" s="175" t="s">
        <v>183</v>
      </c>
      <c r="T496" s="176" t="s">
        <v>144</v>
      </c>
      <c r="U496" s="159">
        <v>0</v>
      </c>
      <c r="V496" s="159">
        <f>ROUND(E496*U496,2)</f>
        <v>0</v>
      </c>
      <c r="W496" s="159"/>
      <c r="X496" s="159" t="s">
        <v>184</v>
      </c>
      <c r="Y496" s="159" t="s">
        <v>146</v>
      </c>
      <c r="Z496" s="149"/>
      <c r="AA496" s="149"/>
      <c r="AB496" s="149"/>
      <c r="AC496" s="149"/>
      <c r="AD496" s="149"/>
      <c r="AE496" s="149"/>
      <c r="AF496" s="149"/>
      <c r="AG496" s="149" t="s">
        <v>185</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2" x14ac:dyDescent="0.2">
      <c r="A497" s="156"/>
      <c r="B497" s="157"/>
      <c r="C497" s="249" t="s">
        <v>664</v>
      </c>
      <c r="D497" s="250"/>
      <c r="E497" s="250"/>
      <c r="F497" s="250"/>
      <c r="G497" s="250"/>
      <c r="H497" s="159"/>
      <c r="I497" s="159"/>
      <c r="J497" s="159"/>
      <c r="K497" s="159"/>
      <c r="L497" s="159"/>
      <c r="M497" s="159"/>
      <c r="N497" s="158"/>
      <c r="O497" s="158"/>
      <c r="P497" s="158"/>
      <c r="Q497" s="158"/>
      <c r="R497" s="159"/>
      <c r="S497" s="159"/>
      <c r="T497" s="159"/>
      <c r="U497" s="159"/>
      <c r="V497" s="159"/>
      <c r="W497" s="159"/>
      <c r="X497" s="159"/>
      <c r="Y497" s="159"/>
      <c r="Z497" s="149"/>
      <c r="AA497" s="149"/>
      <c r="AB497" s="149"/>
      <c r="AC497" s="149"/>
      <c r="AD497" s="149"/>
      <c r="AE497" s="149"/>
      <c r="AF497" s="149"/>
      <c r="AG497" s="149" t="s">
        <v>149</v>
      </c>
      <c r="AH497" s="149"/>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3" x14ac:dyDescent="0.2">
      <c r="A498" s="156"/>
      <c r="B498" s="157"/>
      <c r="C498" s="251" t="s">
        <v>608</v>
      </c>
      <c r="D498" s="252"/>
      <c r="E498" s="252"/>
      <c r="F498" s="252"/>
      <c r="G498" s="252"/>
      <c r="H498" s="159"/>
      <c r="I498" s="159"/>
      <c r="J498" s="159"/>
      <c r="K498" s="159"/>
      <c r="L498" s="159"/>
      <c r="M498" s="159"/>
      <c r="N498" s="158"/>
      <c r="O498" s="158"/>
      <c r="P498" s="158"/>
      <c r="Q498" s="158"/>
      <c r="R498" s="159"/>
      <c r="S498" s="159"/>
      <c r="T498" s="159"/>
      <c r="U498" s="159"/>
      <c r="V498" s="159"/>
      <c r="W498" s="159"/>
      <c r="X498" s="159"/>
      <c r="Y498" s="159"/>
      <c r="Z498" s="149"/>
      <c r="AA498" s="149"/>
      <c r="AB498" s="149"/>
      <c r="AC498" s="149"/>
      <c r="AD498" s="149"/>
      <c r="AE498" s="149"/>
      <c r="AF498" s="149"/>
      <c r="AG498" s="149" t="s">
        <v>149</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2" x14ac:dyDescent="0.2">
      <c r="A499" s="156"/>
      <c r="B499" s="157"/>
      <c r="C499" s="187" t="s">
        <v>609</v>
      </c>
      <c r="D499" s="160"/>
      <c r="E499" s="161">
        <v>1</v>
      </c>
      <c r="F499" s="159"/>
      <c r="G499" s="159"/>
      <c r="H499" s="159"/>
      <c r="I499" s="159"/>
      <c r="J499" s="159"/>
      <c r="K499" s="159"/>
      <c r="L499" s="159"/>
      <c r="M499" s="159"/>
      <c r="N499" s="158"/>
      <c r="O499" s="158"/>
      <c r="P499" s="158"/>
      <c r="Q499" s="158"/>
      <c r="R499" s="159"/>
      <c r="S499" s="159"/>
      <c r="T499" s="159"/>
      <c r="U499" s="159"/>
      <c r="V499" s="159"/>
      <c r="W499" s="159"/>
      <c r="X499" s="159"/>
      <c r="Y499" s="159"/>
      <c r="Z499" s="149"/>
      <c r="AA499" s="149"/>
      <c r="AB499" s="149"/>
      <c r="AC499" s="149"/>
      <c r="AD499" s="149"/>
      <c r="AE499" s="149"/>
      <c r="AF499" s="149"/>
      <c r="AG499" s="149" t="s">
        <v>170</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1" x14ac:dyDescent="0.2">
      <c r="A500" s="178">
        <v>99</v>
      </c>
      <c r="B500" s="179" t="s">
        <v>665</v>
      </c>
      <c r="C500" s="188" t="s">
        <v>666</v>
      </c>
      <c r="D500" s="180" t="s">
        <v>182</v>
      </c>
      <c r="E500" s="181">
        <v>1</v>
      </c>
      <c r="F500" s="182"/>
      <c r="G500" s="183">
        <f>ROUND(E500*F500,2)</f>
        <v>0</v>
      </c>
      <c r="H500" s="182"/>
      <c r="I500" s="183">
        <f>ROUND(E500*H500,2)</f>
        <v>0</v>
      </c>
      <c r="J500" s="182"/>
      <c r="K500" s="183">
        <f>ROUND(E500*J500,2)</f>
        <v>0</v>
      </c>
      <c r="L500" s="183">
        <v>15</v>
      </c>
      <c r="M500" s="183">
        <f>G500*(1+L500/100)</f>
        <v>0</v>
      </c>
      <c r="N500" s="181">
        <v>0</v>
      </c>
      <c r="O500" s="181">
        <f>ROUND(E500*N500,2)</f>
        <v>0</v>
      </c>
      <c r="P500" s="181">
        <v>0</v>
      </c>
      <c r="Q500" s="181">
        <f>ROUND(E500*P500,2)</f>
        <v>0</v>
      </c>
      <c r="R500" s="183"/>
      <c r="S500" s="183" t="s">
        <v>183</v>
      </c>
      <c r="T500" s="184" t="s">
        <v>144</v>
      </c>
      <c r="U500" s="159">
        <v>0</v>
      </c>
      <c r="V500" s="159">
        <f>ROUND(E500*U500,2)</f>
        <v>0</v>
      </c>
      <c r="W500" s="159"/>
      <c r="X500" s="159" t="s">
        <v>184</v>
      </c>
      <c r="Y500" s="159" t="s">
        <v>146</v>
      </c>
      <c r="Z500" s="149"/>
      <c r="AA500" s="149"/>
      <c r="AB500" s="149"/>
      <c r="AC500" s="149"/>
      <c r="AD500" s="149"/>
      <c r="AE500" s="149"/>
      <c r="AF500" s="149"/>
      <c r="AG500" s="149" t="s">
        <v>185</v>
      </c>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1" x14ac:dyDescent="0.2">
      <c r="A501" s="170">
        <v>100</v>
      </c>
      <c r="B501" s="171" t="s">
        <v>667</v>
      </c>
      <c r="C501" s="186" t="s">
        <v>668</v>
      </c>
      <c r="D501" s="172" t="s">
        <v>234</v>
      </c>
      <c r="E501" s="173">
        <v>50.572000000000003</v>
      </c>
      <c r="F501" s="174"/>
      <c r="G501" s="175">
        <f>ROUND(E501*F501,2)</f>
        <v>0</v>
      </c>
      <c r="H501" s="174"/>
      <c r="I501" s="175">
        <f>ROUND(E501*H501,2)</f>
        <v>0</v>
      </c>
      <c r="J501" s="174"/>
      <c r="K501" s="175">
        <f>ROUND(E501*J501,2)</f>
        <v>0</v>
      </c>
      <c r="L501" s="175">
        <v>15</v>
      </c>
      <c r="M501" s="175">
        <f>G501*(1+L501/100)</f>
        <v>0</v>
      </c>
      <c r="N501" s="173">
        <v>0</v>
      </c>
      <c r="O501" s="173">
        <f>ROUND(E501*N501,2)</f>
        <v>0</v>
      </c>
      <c r="P501" s="173">
        <v>3.3000000000000002E-2</v>
      </c>
      <c r="Q501" s="173">
        <f>ROUND(E501*P501,2)</f>
        <v>1.67</v>
      </c>
      <c r="R501" s="175" t="s">
        <v>669</v>
      </c>
      <c r="S501" s="175" t="s">
        <v>143</v>
      </c>
      <c r="T501" s="176" t="s">
        <v>199</v>
      </c>
      <c r="U501" s="159">
        <v>0.88800000000000001</v>
      </c>
      <c r="V501" s="159">
        <f>ROUND(E501*U501,2)</f>
        <v>44.91</v>
      </c>
      <c r="W501" s="159"/>
      <c r="X501" s="159" t="s">
        <v>184</v>
      </c>
      <c r="Y501" s="159" t="s">
        <v>146</v>
      </c>
      <c r="Z501" s="149"/>
      <c r="AA501" s="149"/>
      <c r="AB501" s="149"/>
      <c r="AC501" s="149"/>
      <c r="AD501" s="149"/>
      <c r="AE501" s="149"/>
      <c r="AF501" s="149"/>
      <c r="AG501" s="149" t="s">
        <v>185</v>
      </c>
      <c r="AH501" s="149"/>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2" x14ac:dyDescent="0.2">
      <c r="A502" s="156"/>
      <c r="B502" s="157"/>
      <c r="C502" s="187" t="s">
        <v>670</v>
      </c>
      <c r="D502" s="160"/>
      <c r="E502" s="161"/>
      <c r="F502" s="159"/>
      <c r="G502" s="159"/>
      <c r="H502" s="159"/>
      <c r="I502" s="159"/>
      <c r="J502" s="159"/>
      <c r="K502" s="159"/>
      <c r="L502" s="159"/>
      <c r="M502" s="159"/>
      <c r="N502" s="158"/>
      <c r="O502" s="158"/>
      <c r="P502" s="158"/>
      <c r="Q502" s="158"/>
      <c r="R502" s="159"/>
      <c r="S502" s="159"/>
      <c r="T502" s="159"/>
      <c r="U502" s="159"/>
      <c r="V502" s="159"/>
      <c r="W502" s="159"/>
      <c r="X502" s="159"/>
      <c r="Y502" s="159"/>
      <c r="Z502" s="149"/>
      <c r="AA502" s="149"/>
      <c r="AB502" s="149"/>
      <c r="AC502" s="149"/>
      <c r="AD502" s="149"/>
      <c r="AE502" s="149"/>
      <c r="AF502" s="149"/>
      <c r="AG502" s="149" t="s">
        <v>170</v>
      </c>
      <c r="AH502" s="149">
        <v>0</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3" x14ac:dyDescent="0.2">
      <c r="A503" s="156"/>
      <c r="B503" s="157"/>
      <c r="C503" s="187" t="s">
        <v>671</v>
      </c>
      <c r="D503" s="160"/>
      <c r="E503" s="161">
        <v>12.015000000000001</v>
      </c>
      <c r="F503" s="159"/>
      <c r="G503" s="159"/>
      <c r="H503" s="159"/>
      <c r="I503" s="159"/>
      <c r="J503" s="159"/>
      <c r="K503" s="159"/>
      <c r="L503" s="159"/>
      <c r="M503" s="159"/>
      <c r="N503" s="158"/>
      <c r="O503" s="158"/>
      <c r="P503" s="158"/>
      <c r="Q503" s="158"/>
      <c r="R503" s="159"/>
      <c r="S503" s="159"/>
      <c r="T503" s="159"/>
      <c r="U503" s="159"/>
      <c r="V503" s="159"/>
      <c r="W503" s="159"/>
      <c r="X503" s="159"/>
      <c r="Y503" s="159"/>
      <c r="Z503" s="149"/>
      <c r="AA503" s="149"/>
      <c r="AB503" s="149"/>
      <c r="AC503" s="149"/>
      <c r="AD503" s="149"/>
      <c r="AE503" s="149"/>
      <c r="AF503" s="149"/>
      <c r="AG503" s="149" t="s">
        <v>170</v>
      </c>
      <c r="AH503" s="149">
        <v>0</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3" x14ac:dyDescent="0.2">
      <c r="A504" s="156"/>
      <c r="B504" s="157"/>
      <c r="C504" s="187" t="s">
        <v>672</v>
      </c>
      <c r="D504" s="160"/>
      <c r="E504" s="161">
        <v>31.86</v>
      </c>
      <c r="F504" s="159"/>
      <c r="G504" s="159"/>
      <c r="H504" s="159"/>
      <c r="I504" s="159"/>
      <c r="J504" s="159"/>
      <c r="K504" s="159"/>
      <c r="L504" s="159"/>
      <c r="M504" s="159"/>
      <c r="N504" s="158"/>
      <c r="O504" s="158"/>
      <c r="P504" s="158"/>
      <c r="Q504" s="158"/>
      <c r="R504" s="159"/>
      <c r="S504" s="159"/>
      <c r="T504" s="159"/>
      <c r="U504" s="159"/>
      <c r="V504" s="159"/>
      <c r="W504" s="159"/>
      <c r="X504" s="159"/>
      <c r="Y504" s="159"/>
      <c r="Z504" s="149"/>
      <c r="AA504" s="149"/>
      <c r="AB504" s="149"/>
      <c r="AC504" s="149"/>
      <c r="AD504" s="149"/>
      <c r="AE504" s="149"/>
      <c r="AF504" s="149"/>
      <c r="AG504" s="149" t="s">
        <v>170</v>
      </c>
      <c r="AH504" s="149">
        <v>0</v>
      </c>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3" x14ac:dyDescent="0.2">
      <c r="A505" s="156"/>
      <c r="B505" s="157"/>
      <c r="C505" s="187" t="s">
        <v>673</v>
      </c>
      <c r="D505" s="160"/>
      <c r="E505" s="161">
        <v>5.2649999999999997</v>
      </c>
      <c r="F505" s="159"/>
      <c r="G505" s="159"/>
      <c r="H505" s="159"/>
      <c r="I505" s="159"/>
      <c r="J505" s="159"/>
      <c r="K505" s="159"/>
      <c r="L505" s="159"/>
      <c r="M505" s="159"/>
      <c r="N505" s="158"/>
      <c r="O505" s="158"/>
      <c r="P505" s="158"/>
      <c r="Q505" s="158"/>
      <c r="R505" s="159"/>
      <c r="S505" s="159"/>
      <c r="T505" s="159"/>
      <c r="U505" s="159"/>
      <c r="V505" s="159"/>
      <c r="W505" s="159"/>
      <c r="X505" s="159"/>
      <c r="Y505" s="159"/>
      <c r="Z505" s="149"/>
      <c r="AA505" s="149"/>
      <c r="AB505" s="149"/>
      <c r="AC505" s="149"/>
      <c r="AD505" s="149"/>
      <c r="AE505" s="149"/>
      <c r="AF505" s="149"/>
      <c r="AG505" s="149" t="s">
        <v>170</v>
      </c>
      <c r="AH505" s="149">
        <v>0</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3" x14ac:dyDescent="0.2">
      <c r="A506" s="156"/>
      <c r="B506" s="157"/>
      <c r="C506" s="187" t="s">
        <v>674</v>
      </c>
      <c r="D506" s="160"/>
      <c r="E506" s="161">
        <v>0.91200000000000003</v>
      </c>
      <c r="F506" s="159"/>
      <c r="G506" s="159"/>
      <c r="H506" s="159"/>
      <c r="I506" s="159"/>
      <c r="J506" s="159"/>
      <c r="K506" s="159"/>
      <c r="L506" s="159"/>
      <c r="M506" s="159"/>
      <c r="N506" s="158"/>
      <c r="O506" s="158"/>
      <c r="P506" s="158"/>
      <c r="Q506" s="158"/>
      <c r="R506" s="159"/>
      <c r="S506" s="159"/>
      <c r="T506" s="159"/>
      <c r="U506" s="159"/>
      <c r="V506" s="159"/>
      <c r="W506" s="159"/>
      <c r="X506" s="159"/>
      <c r="Y506" s="159"/>
      <c r="Z506" s="149"/>
      <c r="AA506" s="149"/>
      <c r="AB506" s="149"/>
      <c r="AC506" s="149"/>
      <c r="AD506" s="149"/>
      <c r="AE506" s="149"/>
      <c r="AF506" s="149"/>
      <c r="AG506" s="149" t="s">
        <v>170</v>
      </c>
      <c r="AH506" s="149">
        <v>0</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3" x14ac:dyDescent="0.2">
      <c r="A507" s="156"/>
      <c r="B507" s="157"/>
      <c r="C507" s="187" t="s">
        <v>675</v>
      </c>
      <c r="D507" s="160"/>
      <c r="E507" s="161">
        <v>0.52</v>
      </c>
      <c r="F507" s="159"/>
      <c r="G507" s="159"/>
      <c r="H507" s="159"/>
      <c r="I507" s="159"/>
      <c r="J507" s="159"/>
      <c r="K507" s="159"/>
      <c r="L507" s="159"/>
      <c r="M507" s="159"/>
      <c r="N507" s="158"/>
      <c r="O507" s="158"/>
      <c r="P507" s="158"/>
      <c r="Q507" s="158"/>
      <c r="R507" s="159"/>
      <c r="S507" s="159"/>
      <c r="T507" s="159"/>
      <c r="U507" s="159"/>
      <c r="V507" s="159"/>
      <c r="W507" s="159"/>
      <c r="X507" s="159"/>
      <c r="Y507" s="159"/>
      <c r="Z507" s="149"/>
      <c r="AA507" s="149"/>
      <c r="AB507" s="149"/>
      <c r="AC507" s="149"/>
      <c r="AD507" s="149"/>
      <c r="AE507" s="149"/>
      <c r="AF507" s="149"/>
      <c r="AG507" s="149" t="s">
        <v>170</v>
      </c>
      <c r="AH507" s="149">
        <v>0</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x14ac:dyDescent="0.2">
      <c r="A508" s="163" t="s">
        <v>138</v>
      </c>
      <c r="B508" s="164" t="s">
        <v>101</v>
      </c>
      <c r="C508" s="185" t="s">
        <v>102</v>
      </c>
      <c r="D508" s="165"/>
      <c r="E508" s="166"/>
      <c r="F508" s="167"/>
      <c r="G508" s="167">
        <f>SUMIF(AG509:AG515,"&lt;&gt;NOR",G509:G515)</f>
        <v>0</v>
      </c>
      <c r="H508" s="167"/>
      <c r="I508" s="167">
        <f>SUM(I509:I515)</f>
        <v>0</v>
      </c>
      <c r="J508" s="167"/>
      <c r="K508" s="167">
        <f>SUM(K509:K515)</f>
        <v>0</v>
      </c>
      <c r="L508" s="167"/>
      <c r="M508" s="167">
        <f>SUM(M509:M515)</f>
        <v>0</v>
      </c>
      <c r="N508" s="166"/>
      <c r="O508" s="166">
        <f>SUM(O509:O515)</f>
        <v>0</v>
      </c>
      <c r="P508" s="166"/>
      <c r="Q508" s="166">
        <f>SUM(Q509:Q515)</f>
        <v>1.1100000000000001</v>
      </c>
      <c r="R508" s="167"/>
      <c r="S508" s="167"/>
      <c r="T508" s="168"/>
      <c r="U508" s="162"/>
      <c r="V508" s="162">
        <f>SUM(V509:V515)</f>
        <v>16.440000000000001</v>
      </c>
      <c r="W508" s="162"/>
      <c r="X508" s="162"/>
      <c r="Y508" s="162"/>
      <c r="AG508" t="s">
        <v>139</v>
      </c>
    </row>
    <row r="509" spans="1:60" outlineLevel="1" x14ac:dyDescent="0.2">
      <c r="A509" s="170">
        <v>101</v>
      </c>
      <c r="B509" s="171" t="s">
        <v>676</v>
      </c>
      <c r="C509" s="186" t="s">
        <v>677</v>
      </c>
      <c r="D509" s="172" t="s">
        <v>234</v>
      </c>
      <c r="E509" s="173">
        <v>50.572000000000003</v>
      </c>
      <c r="F509" s="174"/>
      <c r="G509" s="175">
        <f>ROUND(E509*F509,2)</f>
        <v>0</v>
      </c>
      <c r="H509" s="174"/>
      <c r="I509" s="175">
        <f>ROUND(E509*H509,2)</f>
        <v>0</v>
      </c>
      <c r="J509" s="174"/>
      <c r="K509" s="175">
        <f>ROUND(E509*J509,2)</f>
        <v>0</v>
      </c>
      <c r="L509" s="175">
        <v>15</v>
      </c>
      <c r="M509" s="175">
        <f>G509*(1+L509/100)</f>
        <v>0</v>
      </c>
      <c r="N509" s="173">
        <v>0</v>
      </c>
      <c r="O509" s="173">
        <f>ROUND(E509*N509,2)</f>
        <v>0</v>
      </c>
      <c r="P509" s="173">
        <v>2.1999999999999999E-2</v>
      </c>
      <c r="Q509" s="173">
        <f>ROUND(E509*P509,2)</f>
        <v>1.1100000000000001</v>
      </c>
      <c r="R509" s="175" t="s">
        <v>678</v>
      </c>
      <c r="S509" s="175" t="s">
        <v>143</v>
      </c>
      <c r="T509" s="176" t="s">
        <v>199</v>
      </c>
      <c r="U509" s="159">
        <v>0.32500000000000001</v>
      </c>
      <c r="V509" s="159">
        <f>ROUND(E509*U509,2)</f>
        <v>16.440000000000001</v>
      </c>
      <c r="W509" s="159"/>
      <c r="X509" s="159" t="s">
        <v>184</v>
      </c>
      <c r="Y509" s="159" t="s">
        <v>146</v>
      </c>
      <c r="Z509" s="149"/>
      <c r="AA509" s="149"/>
      <c r="AB509" s="149"/>
      <c r="AC509" s="149"/>
      <c r="AD509" s="149"/>
      <c r="AE509" s="149"/>
      <c r="AF509" s="149"/>
      <c r="AG509" s="149" t="s">
        <v>185</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2" x14ac:dyDescent="0.2">
      <c r="A510" s="156"/>
      <c r="B510" s="157"/>
      <c r="C510" s="187" t="s">
        <v>679</v>
      </c>
      <c r="D510" s="160"/>
      <c r="E510" s="161"/>
      <c r="F510" s="159"/>
      <c r="G510" s="159"/>
      <c r="H510" s="159"/>
      <c r="I510" s="159"/>
      <c r="J510" s="159"/>
      <c r="K510" s="159"/>
      <c r="L510" s="159"/>
      <c r="M510" s="159"/>
      <c r="N510" s="158"/>
      <c r="O510" s="158"/>
      <c r="P510" s="158"/>
      <c r="Q510" s="158"/>
      <c r="R510" s="159"/>
      <c r="S510" s="159"/>
      <c r="T510" s="159"/>
      <c r="U510" s="159"/>
      <c r="V510" s="159"/>
      <c r="W510" s="159"/>
      <c r="X510" s="159"/>
      <c r="Y510" s="159"/>
      <c r="Z510" s="149"/>
      <c r="AA510" s="149"/>
      <c r="AB510" s="149"/>
      <c r="AC510" s="149"/>
      <c r="AD510" s="149"/>
      <c r="AE510" s="149"/>
      <c r="AF510" s="149"/>
      <c r="AG510" s="149" t="s">
        <v>170</v>
      </c>
      <c r="AH510" s="149">
        <v>0</v>
      </c>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3" x14ac:dyDescent="0.2">
      <c r="A511" s="156"/>
      <c r="B511" s="157"/>
      <c r="C511" s="187" t="s">
        <v>671</v>
      </c>
      <c r="D511" s="160"/>
      <c r="E511" s="161">
        <v>12.015000000000001</v>
      </c>
      <c r="F511" s="159"/>
      <c r="G511" s="159"/>
      <c r="H511" s="159"/>
      <c r="I511" s="159"/>
      <c r="J511" s="159"/>
      <c r="K511" s="159"/>
      <c r="L511" s="159"/>
      <c r="M511" s="159"/>
      <c r="N511" s="158"/>
      <c r="O511" s="158"/>
      <c r="P511" s="158"/>
      <c r="Q511" s="158"/>
      <c r="R511" s="159"/>
      <c r="S511" s="159"/>
      <c r="T511" s="159"/>
      <c r="U511" s="159"/>
      <c r="V511" s="159"/>
      <c r="W511" s="159"/>
      <c r="X511" s="159"/>
      <c r="Y511" s="159"/>
      <c r="Z511" s="149"/>
      <c r="AA511" s="149"/>
      <c r="AB511" s="149"/>
      <c r="AC511" s="149"/>
      <c r="AD511" s="149"/>
      <c r="AE511" s="149"/>
      <c r="AF511" s="149"/>
      <c r="AG511" s="149" t="s">
        <v>170</v>
      </c>
      <c r="AH511" s="149">
        <v>0</v>
      </c>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3" x14ac:dyDescent="0.2">
      <c r="A512" s="156"/>
      <c r="B512" s="157"/>
      <c r="C512" s="187" t="s">
        <v>672</v>
      </c>
      <c r="D512" s="160"/>
      <c r="E512" s="161">
        <v>31.86</v>
      </c>
      <c r="F512" s="159"/>
      <c r="G512" s="159"/>
      <c r="H512" s="159"/>
      <c r="I512" s="159"/>
      <c r="J512" s="159"/>
      <c r="K512" s="159"/>
      <c r="L512" s="159"/>
      <c r="M512" s="159"/>
      <c r="N512" s="158"/>
      <c r="O512" s="158"/>
      <c r="P512" s="158"/>
      <c r="Q512" s="158"/>
      <c r="R512" s="159"/>
      <c r="S512" s="159"/>
      <c r="T512" s="159"/>
      <c r="U512" s="159"/>
      <c r="V512" s="159"/>
      <c r="W512" s="159"/>
      <c r="X512" s="159"/>
      <c r="Y512" s="159"/>
      <c r="Z512" s="149"/>
      <c r="AA512" s="149"/>
      <c r="AB512" s="149"/>
      <c r="AC512" s="149"/>
      <c r="AD512" s="149"/>
      <c r="AE512" s="149"/>
      <c r="AF512" s="149"/>
      <c r="AG512" s="149" t="s">
        <v>170</v>
      </c>
      <c r="AH512" s="149">
        <v>0</v>
      </c>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3" x14ac:dyDescent="0.2">
      <c r="A513" s="156"/>
      <c r="B513" s="157"/>
      <c r="C513" s="187" t="s">
        <v>673</v>
      </c>
      <c r="D513" s="160"/>
      <c r="E513" s="161">
        <v>5.2649999999999997</v>
      </c>
      <c r="F513" s="159"/>
      <c r="G513" s="159"/>
      <c r="H513" s="159"/>
      <c r="I513" s="159"/>
      <c r="J513" s="159"/>
      <c r="K513" s="159"/>
      <c r="L513" s="159"/>
      <c r="M513" s="159"/>
      <c r="N513" s="158"/>
      <c r="O513" s="158"/>
      <c r="P513" s="158"/>
      <c r="Q513" s="158"/>
      <c r="R513" s="159"/>
      <c r="S513" s="159"/>
      <c r="T513" s="159"/>
      <c r="U513" s="159"/>
      <c r="V513" s="159"/>
      <c r="W513" s="159"/>
      <c r="X513" s="159"/>
      <c r="Y513" s="159"/>
      <c r="Z513" s="149"/>
      <c r="AA513" s="149"/>
      <c r="AB513" s="149"/>
      <c r="AC513" s="149"/>
      <c r="AD513" s="149"/>
      <c r="AE513" s="149"/>
      <c r="AF513" s="149"/>
      <c r="AG513" s="149" t="s">
        <v>170</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x14ac:dyDescent="0.2">
      <c r="A514" s="156"/>
      <c r="B514" s="157"/>
      <c r="C514" s="187" t="s">
        <v>674</v>
      </c>
      <c r="D514" s="160"/>
      <c r="E514" s="161">
        <v>0.91200000000000003</v>
      </c>
      <c r="F514" s="159"/>
      <c r="G514" s="159"/>
      <c r="H514" s="159"/>
      <c r="I514" s="159"/>
      <c r="J514" s="159"/>
      <c r="K514" s="159"/>
      <c r="L514" s="159"/>
      <c r="M514" s="159"/>
      <c r="N514" s="158"/>
      <c r="O514" s="158"/>
      <c r="P514" s="158"/>
      <c r="Q514" s="158"/>
      <c r="R514" s="159"/>
      <c r="S514" s="159"/>
      <c r="T514" s="159"/>
      <c r="U514" s="159"/>
      <c r="V514" s="159"/>
      <c r="W514" s="159"/>
      <c r="X514" s="159"/>
      <c r="Y514" s="159"/>
      <c r="Z514" s="149"/>
      <c r="AA514" s="149"/>
      <c r="AB514" s="149"/>
      <c r="AC514" s="149"/>
      <c r="AD514" s="149"/>
      <c r="AE514" s="149"/>
      <c r="AF514" s="149"/>
      <c r="AG514" s="149" t="s">
        <v>170</v>
      </c>
      <c r="AH514" s="149">
        <v>0</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3" x14ac:dyDescent="0.2">
      <c r="A515" s="156"/>
      <c r="B515" s="157"/>
      <c r="C515" s="187" t="s">
        <v>675</v>
      </c>
      <c r="D515" s="160"/>
      <c r="E515" s="161">
        <v>0.52</v>
      </c>
      <c r="F515" s="159"/>
      <c r="G515" s="159"/>
      <c r="H515" s="159"/>
      <c r="I515" s="159"/>
      <c r="J515" s="159"/>
      <c r="K515" s="159"/>
      <c r="L515" s="159"/>
      <c r="M515" s="159"/>
      <c r="N515" s="158"/>
      <c r="O515" s="158"/>
      <c r="P515" s="158"/>
      <c r="Q515" s="158"/>
      <c r="R515" s="159"/>
      <c r="S515" s="159"/>
      <c r="T515" s="159"/>
      <c r="U515" s="159"/>
      <c r="V515" s="159"/>
      <c r="W515" s="159"/>
      <c r="X515" s="159"/>
      <c r="Y515" s="159"/>
      <c r="Z515" s="149"/>
      <c r="AA515" s="149"/>
      <c r="AB515" s="149"/>
      <c r="AC515" s="149"/>
      <c r="AD515" s="149"/>
      <c r="AE515" s="149"/>
      <c r="AF515" s="149"/>
      <c r="AG515" s="149" t="s">
        <v>170</v>
      </c>
      <c r="AH515" s="149">
        <v>0</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x14ac:dyDescent="0.2">
      <c r="A516" s="163" t="s">
        <v>138</v>
      </c>
      <c r="B516" s="164" t="s">
        <v>103</v>
      </c>
      <c r="C516" s="185" t="s">
        <v>104</v>
      </c>
      <c r="D516" s="165"/>
      <c r="E516" s="166"/>
      <c r="F516" s="167"/>
      <c r="G516" s="167">
        <f>SUMIF(AG517:AG518,"&lt;&gt;NOR",G517:G518)</f>
        <v>0</v>
      </c>
      <c r="H516" s="167"/>
      <c r="I516" s="167">
        <f>SUM(I517:I518)</f>
        <v>0</v>
      </c>
      <c r="J516" s="167"/>
      <c r="K516" s="167">
        <f>SUM(K517:K518)</f>
        <v>0</v>
      </c>
      <c r="L516" s="167"/>
      <c r="M516" s="167">
        <f>SUM(M517:M518)</f>
        <v>0</v>
      </c>
      <c r="N516" s="166"/>
      <c r="O516" s="166">
        <f>SUM(O517:O518)</f>
        <v>0</v>
      </c>
      <c r="P516" s="166"/>
      <c r="Q516" s="166">
        <f>SUM(Q517:Q518)</f>
        <v>0</v>
      </c>
      <c r="R516" s="167"/>
      <c r="S516" s="167"/>
      <c r="T516" s="168"/>
      <c r="U516" s="162"/>
      <c r="V516" s="162">
        <f>SUM(V517:V518)</f>
        <v>0</v>
      </c>
      <c r="W516" s="162"/>
      <c r="X516" s="162"/>
      <c r="Y516" s="162"/>
      <c r="AG516" t="s">
        <v>139</v>
      </c>
    </row>
    <row r="517" spans="1:60" outlineLevel="1" x14ac:dyDescent="0.2">
      <c r="A517" s="178">
        <v>102</v>
      </c>
      <c r="B517" s="179" t="s">
        <v>680</v>
      </c>
      <c r="C517" s="188" t="s">
        <v>681</v>
      </c>
      <c r="D517" s="180" t="s">
        <v>182</v>
      </c>
      <c r="E517" s="181">
        <v>1</v>
      </c>
      <c r="F517" s="182"/>
      <c r="G517" s="183">
        <f>ROUND(E517*F517,2)</f>
        <v>0</v>
      </c>
      <c r="H517" s="182"/>
      <c r="I517" s="183">
        <f>ROUND(E517*H517,2)</f>
        <v>0</v>
      </c>
      <c r="J517" s="182"/>
      <c r="K517" s="183">
        <f>ROUND(E517*J517,2)</f>
        <v>0</v>
      </c>
      <c r="L517" s="183">
        <v>15</v>
      </c>
      <c r="M517" s="183">
        <f>G517*(1+L517/100)</f>
        <v>0</v>
      </c>
      <c r="N517" s="181">
        <v>0</v>
      </c>
      <c r="O517" s="181">
        <f>ROUND(E517*N517,2)</f>
        <v>0</v>
      </c>
      <c r="P517" s="181">
        <v>0</v>
      </c>
      <c r="Q517" s="181">
        <f>ROUND(E517*P517,2)</f>
        <v>0</v>
      </c>
      <c r="R517" s="183"/>
      <c r="S517" s="183" t="s">
        <v>183</v>
      </c>
      <c r="T517" s="184" t="s">
        <v>144</v>
      </c>
      <c r="U517" s="159">
        <v>0</v>
      </c>
      <c r="V517" s="159">
        <f>ROUND(E517*U517,2)</f>
        <v>0</v>
      </c>
      <c r="W517" s="159"/>
      <c r="X517" s="159" t="s">
        <v>184</v>
      </c>
      <c r="Y517" s="159" t="s">
        <v>146</v>
      </c>
      <c r="Z517" s="149"/>
      <c r="AA517" s="149"/>
      <c r="AB517" s="149"/>
      <c r="AC517" s="149"/>
      <c r="AD517" s="149"/>
      <c r="AE517" s="149"/>
      <c r="AF517" s="149"/>
      <c r="AG517" s="149" t="s">
        <v>185</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1" x14ac:dyDescent="0.2">
      <c r="A518" s="178">
        <v>103</v>
      </c>
      <c r="B518" s="179" t="s">
        <v>682</v>
      </c>
      <c r="C518" s="188" t="s">
        <v>683</v>
      </c>
      <c r="D518" s="180" t="s">
        <v>182</v>
      </c>
      <c r="E518" s="181">
        <v>1</v>
      </c>
      <c r="F518" s="182"/>
      <c r="G518" s="183">
        <f>ROUND(E518*F518,2)</f>
        <v>0</v>
      </c>
      <c r="H518" s="182"/>
      <c r="I518" s="183">
        <f>ROUND(E518*H518,2)</f>
        <v>0</v>
      </c>
      <c r="J518" s="182"/>
      <c r="K518" s="183">
        <f>ROUND(E518*J518,2)</f>
        <v>0</v>
      </c>
      <c r="L518" s="183">
        <v>15</v>
      </c>
      <c r="M518" s="183">
        <f>G518*(1+L518/100)</f>
        <v>0</v>
      </c>
      <c r="N518" s="181">
        <v>0</v>
      </c>
      <c r="O518" s="181">
        <f>ROUND(E518*N518,2)</f>
        <v>0</v>
      </c>
      <c r="P518" s="181">
        <v>0</v>
      </c>
      <c r="Q518" s="181">
        <f>ROUND(E518*P518,2)</f>
        <v>0</v>
      </c>
      <c r="R518" s="183"/>
      <c r="S518" s="183" t="s">
        <v>183</v>
      </c>
      <c r="T518" s="184" t="s">
        <v>144</v>
      </c>
      <c r="U518" s="159">
        <v>0</v>
      </c>
      <c r="V518" s="159">
        <f>ROUND(E518*U518,2)</f>
        <v>0</v>
      </c>
      <c r="W518" s="159"/>
      <c r="X518" s="159" t="s">
        <v>184</v>
      </c>
      <c r="Y518" s="159" t="s">
        <v>146</v>
      </c>
      <c r="Z518" s="149"/>
      <c r="AA518" s="149"/>
      <c r="AB518" s="149"/>
      <c r="AC518" s="149"/>
      <c r="AD518" s="149"/>
      <c r="AE518" s="149"/>
      <c r="AF518" s="149"/>
      <c r="AG518" s="149" t="s">
        <v>185</v>
      </c>
      <c r="AH518" s="149"/>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x14ac:dyDescent="0.2">
      <c r="A519" s="163" t="s">
        <v>138</v>
      </c>
      <c r="B519" s="164" t="s">
        <v>105</v>
      </c>
      <c r="C519" s="185" t="s">
        <v>106</v>
      </c>
      <c r="D519" s="165"/>
      <c r="E519" s="166"/>
      <c r="F519" s="167"/>
      <c r="G519" s="167">
        <f>SUMIF(AG520:AG533,"&lt;&gt;NOR",G520:G533)</f>
        <v>0</v>
      </c>
      <c r="H519" s="167"/>
      <c r="I519" s="167">
        <f>SUM(I520:I533)</f>
        <v>0</v>
      </c>
      <c r="J519" s="167"/>
      <c r="K519" s="167">
        <f>SUM(K520:K533)</f>
        <v>0</v>
      </c>
      <c r="L519" s="167"/>
      <c r="M519" s="167">
        <f>SUM(M520:M533)</f>
        <v>0</v>
      </c>
      <c r="N519" s="166"/>
      <c r="O519" s="166">
        <f>SUM(O520:O533)</f>
        <v>0</v>
      </c>
      <c r="P519" s="166"/>
      <c r="Q519" s="166">
        <f>SUM(Q520:Q533)</f>
        <v>0</v>
      </c>
      <c r="R519" s="167"/>
      <c r="S519" s="167"/>
      <c r="T519" s="168"/>
      <c r="U519" s="162"/>
      <c r="V519" s="162">
        <f>SUM(V520:V533)</f>
        <v>33.270000000000003</v>
      </c>
      <c r="W519" s="162"/>
      <c r="X519" s="162"/>
      <c r="Y519" s="162"/>
      <c r="AG519" t="s">
        <v>139</v>
      </c>
    </row>
    <row r="520" spans="1:60" outlineLevel="1" x14ac:dyDescent="0.2">
      <c r="A520" s="170">
        <v>104</v>
      </c>
      <c r="B520" s="171" t="s">
        <v>684</v>
      </c>
      <c r="C520" s="186" t="s">
        <v>685</v>
      </c>
      <c r="D520" s="172" t="s">
        <v>494</v>
      </c>
      <c r="E520" s="173">
        <v>14.348839999999999</v>
      </c>
      <c r="F520" s="174"/>
      <c r="G520" s="175">
        <f>ROUND(E520*F520,2)</f>
        <v>0</v>
      </c>
      <c r="H520" s="174"/>
      <c r="I520" s="175">
        <f>ROUND(E520*H520,2)</f>
        <v>0</v>
      </c>
      <c r="J520" s="174"/>
      <c r="K520" s="175">
        <f>ROUND(E520*J520,2)</f>
        <v>0</v>
      </c>
      <c r="L520" s="175">
        <v>15</v>
      </c>
      <c r="M520" s="175">
        <f>G520*(1+L520/100)</f>
        <v>0</v>
      </c>
      <c r="N520" s="173">
        <v>0</v>
      </c>
      <c r="O520" s="173">
        <f>ROUND(E520*N520,2)</f>
        <v>0</v>
      </c>
      <c r="P520" s="173">
        <v>0</v>
      </c>
      <c r="Q520" s="173">
        <f>ROUND(E520*P520,2)</f>
        <v>0</v>
      </c>
      <c r="R520" s="175" t="s">
        <v>686</v>
      </c>
      <c r="S520" s="175" t="s">
        <v>143</v>
      </c>
      <c r="T520" s="176" t="s">
        <v>199</v>
      </c>
      <c r="U520" s="159">
        <v>0.749</v>
      </c>
      <c r="V520" s="159">
        <f>ROUND(E520*U520,2)</f>
        <v>10.75</v>
      </c>
      <c r="W520" s="159"/>
      <c r="X520" s="159" t="s">
        <v>687</v>
      </c>
      <c r="Y520" s="159" t="s">
        <v>146</v>
      </c>
      <c r="Z520" s="149"/>
      <c r="AA520" s="149"/>
      <c r="AB520" s="149"/>
      <c r="AC520" s="149"/>
      <c r="AD520" s="149"/>
      <c r="AE520" s="149"/>
      <c r="AF520" s="149"/>
      <c r="AG520" s="149" t="s">
        <v>688</v>
      </c>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ht="22.5" outlineLevel="2" x14ac:dyDescent="0.2">
      <c r="A521" s="156"/>
      <c r="B521" s="157"/>
      <c r="C521" s="260" t="s">
        <v>689</v>
      </c>
      <c r="D521" s="261"/>
      <c r="E521" s="261"/>
      <c r="F521" s="261"/>
      <c r="G521" s="261"/>
      <c r="H521" s="159"/>
      <c r="I521" s="159"/>
      <c r="J521" s="159"/>
      <c r="K521" s="159"/>
      <c r="L521" s="159"/>
      <c r="M521" s="159"/>
      <c r="N521" s="158"/>
      <c r="O521" s="158"/>
      <c r="P521" s="158"/>
      <c r="Q521" s="158"/>
      <c r="R521" s="159"/>
      <c r="S521" s="159"/>
      <c r="T521" s="159"/>
      <c r="U521" s="159"/>
      <c r="V521" s="159"/>
      <c r="W521" s="159"/>
      <c r="X521" s="159"/>
      <c r="Y521" s="159"/>
      <c r="Z521" s="149"/>
      <c r="AA521" s="149"/>
      <c r="AB521" s="149"/>
      <c r="AC521" s="149"/>
      <c r="AD521" s="149"/>
      <c r="AE521" s="149"/>
      <c r="AF521" s="149"/>
      <c r="AG521" s="149" t="s">
        <v>201</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77" t="str">
        <f>C521</f>
        <v>s popřípadným nutným naložením do dopravního zařízení, s vyprázdněním dopravního zařízení na hromadu nebo do dopravního prostředku, vč. příplatku za každých dalších i započatých 3,5 m výšky nad 3,5 m,</v>
      </c>
      <c r="BB521" s="149"/>
      <c r="BC521" s="149"/>
      <c r="BD521" s="149"/>
      <c r="BE521" s="149"/>
      <c r="BF521" s="149"/>
      <c r="BG521" s="149"/>
      <c r="BH521" s="149"/>
    </row>
    <row r="522" spans="1:60" ht="22.5" outlineLevel="1" x14ac:dyDescent="0.2">
      <c r="A522" s="170">
        <v>105</v>
      </c>
      <c r="B522" s="171" t="s">
        <v>690</v>
      </c>
      <c r="C522" s="186" t="s">
        <v>691</v>
      </c>
      <c r="D522" s="172" t="s">
        <v>494</v>
      </c>
      <c r="E522" s="173">
        <v>86.093040000000002</v>
      </c>
      <c r="F522" s="174"/>
      <c r="G522" s="175">
        <f>ROUND(E522*F522,2)</f>
        <v>0</v>
      </c>
      <c r="H522" s="174"/>
      <c r="I522" s="175">
        <f>ROUND(E522*H522,2)</f>
        <v>0</v>
      </c>
      <c r="J522" s="174"/>
      <c r="K522" s="175">
        <f>ROUND(E522*J522,2)</f>
        <v>0</v>
      </c>
      <c r="L522" s="175">
        <v>15</v>
      </c>
      <c r="M522" s="175">
        <f>G522*(1+L522/100)</f>
        <v>0</v>
      </c>
      <c r="N522" s="173">
        <v>0</v>
      </c>
      <c r="O522" s="173">
        <f>ROUND(E522*N522,2)</f>
        <v>0</v>
      </c>
      <c r="P522" s="173">
        <v>0</v>
      </c>
      <c r="Q522" s="173">
        <f>ROUND(E522*P522,2)</f>
        <v>0</v>
      </c>
      <c r="R522" s="175" t="s">
        <v>686</v>
      </c>
      <c r="S522" s="175" t="s">
        <v>143</v>
      </c>
      <c r="T522" s="176" t="s">
        <v>199</v>
      </c>
      <c r="U522" s="159">
        <v>0.03</v>
      </c>
      <c r="V522" s="159">
        <f>ROUND(E522*U522,2)</f>
        <v>2.58</v>
      </c>
      <c r="W522" s="159"/>
      <c r="X522" s="159" t="s">
        <v>184</v>
      </c>
      <c r="Y522" s="159" t="s">
        <v>146</v>
      </c>
      <c r="Z522" s="149"/>
      <c r="AA522" s="149"/>
      <c r="AB522" s="149"/>
      <c r="AC522" s="149"/>
      <c r="AD522" s="149"/>
      <c r="AE522" s="149"/>
      <c r="AF522" s="149"/>
      <c r="AG522" s="149" t="s">
        <v>185</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ht="22.5" outlineLevel="2" x14ac:dyDescent="0.2">
      <c r="A523" s="156"/>
      <c r="B523" s="157"/>
      <c r="C523" s="260" t="s">
        <v>689</v>
      </c>
      <c r="D523" s="261"/>
      <c r="E523" s="261"/>
      <c r="F523" s="261"/>
      <c r="G523" s="261"/>
      <c r="H523" s="159"/>
      <c r="I523" s="159"/>
      <c r="J523" s="159"/>
      <c r="K523" s="159"/>
      <c r="L523" s="159"/>
      <c r="M523" s="159"/>
      <c r="N523" s="158"/>
      <c r="O523" s="158"/>
      <c r="P523" s="158"/>
      <c r="Q523" s="158"/>
      <c r="R523" s="159"/>
      <c r="S523" s="159"/>
      <c r="T523" s="159"/>
      <c r="U523" s="159"/>
      <c r="V523" s="159"/>
      <c r="W523" s="159"/>
      <c r="X523" s="159"/>
      <c r="Y523" s="159"/>
      <c r="Z523" s="149"/>
      <c r="AA523" s="149"/>
      <c r="AB523" s="149"/>
      <c r="AC523" s="149"/>
      <c r="AD523" s="149"/>
      <c r="AE523" s="149"/>
      <c r="AF523" s="149"/>
      <c r="AG523" s="149" t="s">
        <v>201</v>
      </c>
      <c r="AH523" s="149"/>
      <c r="AI523" s="149"/>
      <c r="AJ523" s="149"/>
      <c r="AK523" s="149"/>
      <c r="AL523" s="149"/>
      <c r="AM523" s="149"/>
      <c r="AN523" s="149"/>
      <c r="AO523" s="149"/>
      <c r="AP523" s="149"/>
      <c r="AQ523" s="149"/>
      <c r="AR523" s="149"/>
      <c r="AS523" s="149"/>
      <c r="AT523" s="149"/>
      <c r="AU523" s="149"/>
      <c r="AV523" s="149"/>
      <c r="AW523" s="149"/>
      <c r="AX523" s="149"/>
      <c r="AY523" s="149"/>
      <c r="AZ523" s="149"/>
      <c r="BA523" s="177" t="str">
        <f>C523</f>
        <v>s popřípadným nutným naložením do dopravního zařízení, s vyprázdněním dopravního zařízení na hromadu nebo do dopravního prostředku, vč. příplatku za každých dalších i započatých 3,5 m výšky nad 3,5 m,</v>
      </c>
      <c r="BB523" s="149"/>
      <c r="BC523" s="149"/>
      <c r="BD523" s="149"/>
      <c r="BE523" s="149"/>
      <c r="BF523" s="149"/>
      <c r="BG523" s="149"/>
      <c r="BH523" s="149"/>
    </row>
    <row r="524" spans="1:60" outlineLevel="2" x14ac:dyDescent="0.2">
      <c r="A524" s="156"/>
      <c r="B524" s="157"/>
      <c r="C524" s="187" t="s">
        <v>692</v>
      </c>
      <c r="D524" s="160"/>
      <c r="E524" s="161">
        <v>86.093040000000002</v>
      </c>
      <c r="F524" s="159"/>
      <c r="G524" s="159"/>
      <c r="H524" s="159"/>
      <c r="I524" s="159"/>
      <c r="J524" s="159"/>
      <c r="K524" s="159"/>
      <c r="L524" s="159"/>
      <c r="M524" s="159"/>
      <c r="N524" s="158"/>
      <c r="O524" s="158"/>
      <c r="P524" s="158"/>
      <c r="Q524" s="158"/>
      <c r="R524" s="159"/>
      <c r="S524" s="159"/>
      <c r="T524" s="159"/>
      <c r="U524" s="159"/>
      <c r="V524" s="159"/>
      <c r="W524" s="159"/>
      <c r="X524" s="159"/>
      <c r="Y524" s="159"/>
      <c r="Z524" s="149"/>
      <c r="AA524" s="149"/>
      <c r="AB524" s="149"/>
      <c r="AC524" s="149"/>
      <c r="AD524" s="149"/>
      <c r="AE524" s="149"/>
      <c r="AF524" s="149"/>
      <c r="AG524" s="149" t="s">
        <v>170</v>
      </c>
      <c r="AH524" s="149">
        <v>0</v>
      </c>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1" x14ac:dyDescent="0.2">
      <c r="A525" s="178">
        <v>106</v>
      </c>
      <c r="B525" s="179" t="s">
        <v>693</v>
      </c>
      <c r="C525" s="188" t="s">
        <v>694</v>
      </c>
      <c r="D525" s="180" t="s">
        <v>494</v>
      </c>
      <c r="E525" s="181">
        <v>14.348839999999999</v>
      </c>
      <c r="F525" s="182"/>
      <c r="G525" s="183">
        <f>ROUND(E525*F525,2)</f>
        <v>0</v>
      </c>
      <c r="H525" s="182"/>
      <c r="I525" s="183">
        <f>ROUND(E525*H525,2)</f>
        <v>0</v>
      </c>
      <c r="J525" s="182"/>
      <c r="K525" s="183">
        <f>ROUND(E525*J525,2)</f>
        <v>0</v>
      </c>
      <c r="L525" s="183">
        <v>15</v>
      </c>
      <c r="M525" s="183">
        <f>G525*(1+L525/100)</f>
        <v>0</v>
      </c>
      <c r="N525" s="181">
        <v>0</v>
      </c>
      <c r="O525" s="181">
        <f>ROUND(E525*N525,2)</f>
        <v>0</v>
      </c>
      <c r="P525" s="181">
        <v>0</v>
      </c>
      <c r="Q525" s="181">
        <f>ROUND(E525*P525,2)</f>
        <v>0</v>
      </c>
      <c r="R525" s="183" t="s">
        <v>474</v>
      </c>
      <c r="S525" s="183" t="s">
        <v>143</v>
      </c>
      <c r="T525" s="184" t="s">
        <v>199</v>
      </c>
      <c r="U525" s="159">
        <v>0.94</v>
      </c>
      <c r="V525" s="159">
        <f>ROUND(E525*U525,2)</f>
        <v>13.49</v>
      </c>
      <c r="W525" s="159"/>
      <c r="X525" s="159" t="s">
        <v>687</v>
      </c>
      <c r="Y525" s="159" t="s">
        <v>146</v>
      </c>
      <c r="Z525" s="149"/>
      <c r="AA525" s="149"/>
      <c r="AB525" s="149"/>
      <c r="AC525" s="149"/>
      <c r="AD525" s="149"/>
      <c r="AE525" s="149"/>
      <c r="AF525" s="149"/>
      <c r="AG525" s="149" t="s">
        <v>688</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ht="22.5" outlineLevel="1" x14ac:dyDescent="0.2">
      <c r="A526" s="170">
        <v>107</v>
      </c>
      <c r="B526" s="171" t="s">
        <v>695</v>
      </c>
      <c r="C526" s="186" t="s">
        <v>696</v>
      </c>
      <c r="D526" s="172" t="s">
        <v>494</v>
      </c>
      <c r="E526" s="173">
        <v>57.395359999999997</v>
      </c>
      <c r="F526" s="174"/>
      <c r="G526" s="175">
        <f>ROUND(E526*F526,2)</f>
        <v>0</v>
      </c>
      <c r="H526" s="174"/>
      <c r="I526" s="175">
        <f>ROUND(E526*H526,2)</f>
        <v>0</v>
      </c>
      <c r="J526" s="174"/>
      <c r="K526" s="175">
        <f>ROUND(E526*J526,2)</f>
        <v>0</v>
      </c>
      <c r="L526" s="175">
        <v>15</v>
      </c>
      <c r="M526" s="175">
        <f>G526*(1+L526/100)</f>
        <v>0</v>
      </c>
      <c r="N526" s="173">
        <v>0</v>
      </c>
      <c r="O526" s="173">
        <f>ROUND(E526*N526,2)</f>
        <v>0</v>
      </c>
      <c r="P526" s="173">
        <v>0</v>
      </c>
      <c r="Q526" s="173">
        <f>ROUND(E526*P526,2)</f>
        <v>0</v>
      </c>
      <c r="R526" s="175" t="s">
        <v>474</v>
      </c>
      <c r="S526" s="175" t="s">
        <v>143</v>
      </c>
      <c r="T526" s="176" t="s">
        <v>199</v>
      </c>
      <c r="U526" s="159">
        <v>0.11</v>
      </c>
      <c r="V526" s="159">
        <f>ROUND(E526*U526,2)</f>
        <v>6.31</v>
      </c>
      <c r="W526" s="159"/>
      <c r="X526" s="159" t="s">
        <v>184</v>
      </c>
      <c r="Y526" s="159" t="s">
        <v>146</v>
      </c>
      <c r="Z526" s="149"/>
      <c r="AA526" s="149"/>
      <c r="AB526" s="149"/>
      <c r="AC526" s="149"/>
      <c r="AD526" s="149"/>
      <c r="AE526" s="149"/>
      <c r="AF526" s="149"/>
      <c r="AG526" s="149" t="s">
        <v>185</v>
      </c>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2" x14ac:dyDescent="0.2">
      <c r="A527" s="156"/>
      <c r="B527" s="157"/>
      <c r="C527" s="187" t="s">
        <v>697</v>
      </c>
      <c r="D527" s="160"/>
      <c r="E527" s="161">
        <v>57.395359999999997</v>
      </c>
      <c r="F527" s="159"/>
      <c r="G527" s="159"/>
      <c r="H527" s="159"/>
      <c r="I527" s="159"/>
      <c r="J527" s="159"/>
      <c r="K527" s="159"/>
      <c r="L527" s="159"/>
      <c r="M527" s="159"/>
      <c r="N527" s="158"/>
      <c r="O527" s="158"/>
      <c r="P527" s="158"/>
      <c r="Q527" s="158"/>
      <c r="R527" s="159"/>
      <c r="S527" s="159"/>
      <c r="T527" s="159"/>
      <c r="U527" s="159"/>
      <c r="V527" s="159"/>
      <c r="W527" s="159"/>
      <c r="X527" s="159"/>
      <c r="Y527" s="159"/>
      <c r="Z527" s="149"/>
      <c r="AA527" s="149"/>
      <c r="AB527" s="149"/>
      <c r="AC527" s="149"/>
      <c r="AD527" s="149"/>
      <c r="AE527" s="149"/>
      <c r="AF527" s="149"/>
      <c r="AG527" s="149" t="s">
        <v>170</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ht="22.5" outlineLevel="1" x14ac:dyDescent="0.2">
      <c r="A528" s="178">
        <v>108</v>
      </c>
      <c r="B528" s="179" t="s">
        <v>698</v>
      </c>
      <c r="C528" s="188" t="s">
        <v>699</v>
      </c>
      <c r="D528" s="180" t="s">
        <v>494</v>
      </c>
      <c r="E528" s="181">
        <v>14.348839999999999</v>
      </c>
      <c r="F528" s="182"/>
      <c r="G528" s="183">
        <f>ROUND(E528*F528,2)</f>
        <v>0</v>
      </c>
      <c r="H528" s="182"/>
      <c r="I528" s="183">
        <f>ROUND(E528*H528,2)</f>
        <v>0</v>
      </c>
      <c r="J528" s="182"/>
      <c r="K528" s="183">
        <f>ROUND(E528*J528,2)</f>
        <v>0</v>
      </c>
      <c r="L528" s="183">
        <v>15</v>
      </c>
      <c r="M528" s="183">
        <f>G528*(1+L528/100)</f>
        <v>0</v>
      </c>
      <c r="N528" s="181">
        <v>0</v>
      </c>
      <c r="O528" s="181">
        <f>ROUND(E528*N528,2)</f>
        <v>0</v>
      </c>
      <c r="P528" s="181">
        <v>0</v>
      </c>
      <c r="Q528" s="181">
        <f>ROUND(E528*P528,2)</f>
        <v>0</v>
      </c>
      <c r="R528" s="183" t="s">
        <v>700</v>
      </c>
      <c r="S528" s="183" t="s">
        <v>143</v>
      </c>
      <c r="T528" s="184" t="s">
        <v>199</v>
      </c>
      <c r="U528" s="159">
        <v>0.01</v>
      </c>
      <c r="V528" s="159">
        <f>ROUND(E528*U528,2)</f>
        <v>0.14000000000000001</v>
      </c>
      <c r="W528" s="159"/>
      <c r="X528" s="159" t="s">
        <v>687</v>
      </c>
      <c r="Y528" s="159" t="s">
        <v>146</v>
      </c>
      <c r="Z528" s="149"/>
      <c r="AA528" s="149"/>
      <c r="AB528" s="149"/>
      <c r="AC528" s="149"/>
      <c r="AD528" s="149"/>
      <c r="AE528" s="149"/>
      <c r="AF528" s="149"/>
      <c r="AG528" s="149" t="s">
        <v>688</v>
      </c>
      <c r="AH528" s="149"/>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ht="22.5" outlineLevel="1" x14ac:dyDescent="0.2">
      <c r="A529" s="170">
        <v>109</v>
      </c>
      <c r="B529" s="171" t="s">
        <v>701</v>
      </c>
      <c r="C529" s="186" t="s">
        <v>702</v>
      </c>
      <c r="D529" s="172" t="s">
        <v>494</v>
      </c>
      <c r="E529" s="173">
        <v>272.62795999999997</v>
      </c>
      <c r="F529" s="174"/>
      <c r="G529" s="175">
        <f>ROUND(E529*F529,2)</f>
        <v>0</v>
      </c>
      <c r="H529" s="174"/>
      <c r="I529" s="175">
        <f>ROUND(E529*H529,2)</f>
        <v>0</v>
      </c>
      <c r="J529" s="174"/>
      <c r="K529" s="175">
        <f>ROUND(E529*J529,2)</f>
        <v>0</v>
      </c>
      <c r="L529" s="175">
        <v>15</v>
      </c>
      <c r="M529" s="175">
        <f>G529*(1+L529/100)</f>
        <v>0</v>
      </c>
      <c r="N529" s="173">
        <v>0</v>
      </c>
      <c r="O529" s="173">
        <f>ROUND(E529*N529,2)</f>
        <v>0</v>
      </c>
      <c r="P529" s="173">
        <v>0</v>
      </c>
      <c r="Q529" s="173">
        <f>ROUND(E529*P529,2)</f>
        <v>0</v>
      </c>
      <c r="R529" s="175" t="s">
        <v>700</v>
      </c>
      <c r="S529" s="175" t="s">
        <v>143</v>
      </c>
      <c r="T529" s="176" t="s">
        <v>199</v>
      </c>
      <c r="U529" s="159">
        <v>0</v>
      </c>
      <c r="V529" s="159">
        <f>ROUND(E529*U529,2)</f>
        <v>0</v>
      </c>
      <c r="W529" s="159"/>
      <c r="X529" s="159" t="s">
        <v>184</v>
      </c>
      <c r="Y529" s="159" t="s">
        <v>146</v>
      </c>
      <c r="Z529" s="149"/>
      <c r="AA529" s="149"/>
      <c r="AB529" s="149"/>
      <c r="AC529" s="149"/>
      <c r="AD529" s="149"/>
      <c r="AE529" s="149"/>
      <c r="AF529" s="149"/>
      <c r="AG529" s="149" t="s">
        <v>185</v>
      </c>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2" x14ac:dyDescent="0.2">
      <c r="A530" s="156"/>
      <c r="B530" s="157"/>
      <c r="C530" s="187" t="s">
        <v>703</v>
      </c>
      <c r="D530" s="160"/>
      <c r="E530" s="161">
        <v>272.62795999999997</v>
      </c>
      <c r="F530" s="159"/>
      <c r="G530" s="159"/>
      <c r="H530" s="159"/>
      <c r="I530" s="159"/>
      <c r="J530" s="159"/>
      <c r="K530" s="159"/>
      <c r="L530" s="159"/>
      <c r="M530" s="159"/>
      <c r="N530" s="158"/>
      <c r="O530" s="158"/>
      <c r="P530" s="158"/>
      <c r="Q530" s="158"/>
      <c r="R530" s="159"/>
      <c r="S530" s="159"/>
      <c r="T530" s="159"/>
      <c r="U530" s="159"/>
      <c r="V530" s="159"/>
      <c r="W530" s="159"/>
      <c r="X530" s="159"/>
      <c r="Y530" s="159"/>
      <c r="Z530" s="149"/>
      <c r="AA530" s="149"/>
      <c r="AB530" s="149"/>
      <c r="AC530" s="149"/>
      <c r="AD530" s="149"/>
      <c r="AE530" s="149"/>
      <c r="AF530" s="149"/>
      <c r="AG530" s="149" t="s">
        <v>170</v>
      </c>
      <c r="AH530" s="149">
        <v>0</v>
      </c>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ht="22.5" outlineLevel="1" x14ac:dyDescent="0.2">
      <c r="A531" s="178">
        <v>110</v>
      </c>
      <c r="B531" s="179" t="s">
        <v>704</v>
      </c>
      <c r="C531" s="188" t="s">
        <v>705</v>
      </c>
      <c r="D531" s="180" t="s">
        <v>494</v>
      </c>
      <c r="E531" s="181">
        <v>12.96566</v>
      </c>
      <c r="F531" s="182"/>
      <c r="G531" s="183">
        <f>ROUND(E531*F531,2)</f>
        <v>0</v>
      </c>
      <c r="H531" s="182"/>
      <c r="I531" s="183">
        <f>ROUND(E531*H531,2)</f>
        <v>0</v>
      </c>
      <c r="J531" s="182"/>
      <c r="K531" s="183">
        <f>ROUND(E531*J531,2)</f>
        <v>0</v>
      </c>
      <c r="L531" s="183">
        <v>15</v>
      </c>
      <c r="M531" s="183">
        <f>G531*(1+L531/100)</f>
        <v>0</v>
      </c>
      <c r="N531" s="181">
        <v>0</v>
      </c>
      <c r="O531" s="181">
        <f>ROUND(E531*N531,2)</f>
        <v>0</v>
      </c>
      <c r="P531" s="181">
        <v>0</v>
      </c>
      <c r="Q531" s="181">
        <f>ROUND(E531*P531,2)</f>
        <v>0</v>
      </c>
      <c r="R531" s="183" t="s">
        <v>474</v>
      </c>
      <c r="S531" s="183" t="s">
        <v>143</v>
      </c>
      <c r="T531" s="184" t="s">
        <v>199</v>
      </c>
      <c r="U531" s="159">
        <v>0</v>
      </c>
      <c r="V531" s="159">
        <f>ROUND(E531*U531,2)</f>
        <v>0</v>
      </c>
      <c r="W531" s="159"/>
      <c r="X531" s="159" t="s">
        <v>184</v>
      </c>
      <c r="Y531" s="159" t="s">
        <v>146</v>
      </c>
      <c r="Z531" s="149"/>
      <c r="AA531" s="149"/>
      <c r="AB531" s="149"/>
      <c r="AC531" s="149"/>
      <c r="AD531" s="149"/>
      <c r="AE531" s="149"/>
      <c r="AF531" s="149"/>
      <c r="AG531" s="149" t="s">
        <v>185</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ht="22.5" outlineLevel="1" x14ac:dyDescent="0.2">
      <c r="A532" s="170">
        <v>111</v>
      </c>
      <c r="B532" s="171" t="s">
        <v>706</v>
      </c>
      <c r="C532" s="186" t="s">
        <v>707</v>
      </c>
      <c r="D532" s="172" t="s">
        <v>494</v>
      </c>
      <c r="E532" s="173">
        <v>1.3831800000000001</v>
      </c>
      <c r="F532" s="174"/>
      <c r="G532" s="175">
        <f>ROUND(E532*F532,2)</f>
        <v>0</v>
      </c>
      <c r="H532" s="174"/>
      <c r="I532" s="175">
        <f>ROUND(E532*H532,2)</f>
        <v>0</v>
      </c>
      <c r="J532" s="174"/>
      <c r="K532" s="175">
        <f>ROUND(E532*J532,2)</f>
        <v>0</v>
      </c>
      <c r="L532" s="175">
        <v>15</v>
      </c>
      <c r="M532" s="175">
        <f>G532*(1+L532/100)</f>
        <v>0</v>
      </c>
      <c r="N532" s="173">
        <v>0</v>
      </c>
      <c r="O532" s="173">
        <f>ROUND(E532*N532,2)</f>
        <v>0</v>
      </c>
      <c r="P532" s="173">
        <v>0</v>
      </c>
      <c r="Q532" s="173">
        <f>ROUND(E532*P532,2)</f>
        <v>0</v>
      </c>
      <c r="R532" s="175" t="s">
        <v>474</v>
      </c>
      <c r="S532" s="175" t="s">
        <v>143</v>
      </c>
      <c r="T532" s="176" t="s">
        <v>199</v>
      </c>
      <c r="U532" s="159">
        <v>0</v>
      </c>
      <c r="V532" s="159">
        <f>ROUND(E532*U532,2)</f>
        <v>0</v>
      </c>
      <c r="W532" s="159"/>
      <c r="X532" s="159" t="s">
        <v>184</v>
      </c>
      <c r="Y532" s="159" t="s">
        <v>146</v>
      </c>
      <c r="Z532" s="149"/>
      <c r="AA532" s="149"/>
      <c r="AB532" s="149"/>
      <c r="AC532" s="149"/>
      <c r="AD532" s="149"/>
      <c r="AE532" s="149"/>
      <c r="AF532" s="149"/>
      <c r="AG532" s="149" t="s">
        <v>185</v>
      </c>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2" x14ac:dyDescent="0.2">
      <c r="A533" s="156"/>
      <c r="B533" s="157"/>
      <c r="C533" s="187" t="s">
        <v>708</v>
      </c>
      <c r="D533" s="160"/>
      <c r="E533" s="161">
        <v>1.3831800000000001</v>
      </c>
      <c r="F533" s="159"/>
      <c r="G533" s="159"/>
      <c r="H533" s="159"/>
      <c r="I533" s="159"/>
      <c r="J533" s="159"/>
      <c r="K533" s="159"/>
      <c r="L533" s="159"/>
      <c r="M533" s="159"/>
      <c r="N533" s="158"/>
      <c r="O533" s="158"/>
      <c r="P533" s="158"/>
      <c r="Q533" s="158"/>
      <c r="R533" s="159"/>
      <c r="S533" s="159"/>
      <c r="T533" s="159"/>
      <c r="U533" s="159"/>
      <c r="V533" s="159"/>
      <c r="W533" s="159"/>
      <c r="X533" s="159"/>
      <c r="Y533" s="159"/>
      <c r="Z533" s="149"/>
      <c r="AA533" s="149"/>
      <c r="AB533" s="149"/>
      <c r="AC533" s="149"/>
      <c r="AD533" s="149"/>
      <c r="AE533" s="149"/>
      <c r="AF533" s="149"/>
      <c r="AG533" s="149" t="s">
        <v>170</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x14ac:dyDescent="0.2">
      <c r="A534" s="3"/>
      <c r="B534" s="4"/>
      <c r="C534" s="189"/>
      <c r="D534" s="6"/>
      <c r="E534" s="3"/>
      <c r="F534" s="3"/>
      <c r="G534" s="3"/>
      <c r="H534" s="3"/>
      <c r="I534" s="3"/>
      <c r="J534" s="3"/>
      <c r="K534" s="3"/>
      <c r="L534" s="3"/>
      <c r="M534" s="3"/>
      <c r="N534" s="3"/>
      <c r="O534" s="3"/>
      <c r="P534" s="3"/>
      <c r="Q534" s="3"/>
      <c r="R534" s="3"/>
      <c r="S534" s="3"/>
      <c r="T534" s="3"/>
      <c r="U534" s="3"/>
      <c r="V534" s="3"/>
      <c r="W534" s="3"/>
      <c r="X534" s="3"/>
      <c r="Y534" s="3"/>
      <c r="AE534">
        <v>15</v>
      </c>
      <c r="AF534">
        <v>21</v>
      </c>
      <c r="AG534" t="s">
        <v>124</v>
      </c>
    </row>
    <row r="535" spans="1:60" x14ac:dyDescent="0.2">
      <c r="A535" s="152"/>
      <c r="B535" s="153" t="s">
        <v>29</v>
      </c>
      <c r="C535" s="190"/>
      <c r="D535" s="154"/>
      <c r="E535" s="155"/>
      <c r="F535" s="155"/>
      <c r="G535" s="169">
        <f>G8+G27+G35+G202+G212+G270+G285+G326+G329+G332+G352+G364+G372+G413+G421+G508+G516+G519</f>
        <v>300000</v>
      </c>
      <c r="H535" s="3"/>
      <c r="I535" s="3"/>
      <c r="J535" s="3"/>
      <c r="K535" s="3"/>
      <c r="L535" s="3"/>
      <c r="M535" s="3"/>
      <c r="N535" s="3"/>
      <c r="O535" s="3"/>
      <c r="P535" s="3"/>
      <c r="Q535" s="3"/>
      <c r="R535" s="3"/>
      <c r="S535" s="3"/>
      <c r="T535" s="3"/>
      <c r="U535" s="3"/>
      <c r="V535" s="3"/>
      <c r="W535" s="3"/>
      <c r="X535" s="3"/>
      <c r="Y535" s="3"/>
      <c r="AE535">
        <f>SUMIF(L7:L533,AE534,G7:G533)</f>
        <v>300000</v>
      </c>
      <c r="AF535">
        <f>SUMIF(L7:L533,AF534,G7:G533)</f>
        <v>0</v>
      </c>
      <c r="AG535" t="s">
        <v>192</v>
      </c>
    </row>
    <row r="536" spans="1:60" x14ac:dyDescent="0.2">
      <c r="C536" s="191"/>
      <c r="D536" s="10"/>
      <c r="AG536" t="s">
        <v>193</v>
      </c>
    </row>
    <row r="537" spans="1:60" x14ac:dyDescent="0.2">
      <c r="D537" s="10"/>
    </row>
    <row r="538" spans="1:60" x14ac:dyDescent="0.2">
      <c r="D538" s="10"/>
    </row>
    <row r="539" spans="1:60" x14ac:dyDescent="0.2">
      <c r="D539" s="10"/>
    </row>
    <row r="540" spans="1:60" x14ac:dyDescent="0.2">
      <c r="D540" s="10"/>
    </row>
    <row r="541" spans="1:60" x14ac:dyDescent="0.2">
      <c r="D541" s="10"/>
    </row>
    <row r="542" spans="1:60" x14ac:dyDescent="0.2">
      <c r="D542" s="10"/>
    </row>
    <row r="543" spans="1:60" x14ac:dyDescent="0.2">
      <c r="D543" s="10"/>
    </row>
    <row r="544" spans="1:60"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110">
    <mergeCell ref="C17:G17"/>
    <mergeCell ref="C20:G20"/>
    <mergeCell ref="C23:G23"/>
    <mergeCell ref="C29:G29"/>
    <mergeCell ref="C32:G32"/>
    <mergeCell ref="C37:G37"/>
    <mergeCell ref="A1:G1"/>
    <mergeCell ref="C2:G2"/>
    <mergeCell ref="C3:G3"/>
    <mergeCell ref="C4:G4"/>
    <mergeCell ref="C10:G10"/>
    <mergeCell ref="C13:G13"/>
    <mergeCell ref="C52:G52"/>
    <mergeCell ref="C53:G53"/>
    <mergeCell ref="C83:G83"/>
    <mergeCell ref="C84:G84"/>
    <mergeCell ref="C99:G99"/>
    <mergeCell ref="C181:G181"/>
    <mergeCell ref="C38:G38"/>
    <mergeCell ref="C39:G39"/>
    <mergeCell ref="C40:G40"/>
    <mergeCell ref="C45:G45"/>
    <mergeCell ref="C48:G48"/>
    <mergeCell ref="C49:G49"/>
    <mergeCell ref="C217:G217"/>
    <mergeCell ref="C219:G219"/>
    <mergeCell ref="C220:G220"/>
    <mergeCell ref="C228:G228"/>
    <mergeCell ref="C230:G230"/>
    <mergeCell ref="C259:G259"/>
    <mergeCell ref="C204:G204"/>
    <mergeCell ref="C205:G205"/>
    <mergeCell ref="C209:G209"/>
    <mergeCell ref="C214:G214"/>
    <mergeCell ref="C215:G215"/>
    <mergeCell ref="C216:G216"/>
    <mergeCell ref="C331:G331"/>
    <mergeCell ref="C337:G337"/>
    <mergeCell ref="C338:G338"/>
    <mergeCell ref="C351:G351"/>
    <mergeCell ref="C363:G363"/>
    <mergeCell ref="C366:G366"/>
    <mergeCell ref="C272:G272"/>
    <mergeCell ref="C273:G273"/>
    <mergeCell ref="C287:G287"/>
    <mergeCell ref="C324:G324"/>
    <mergeCell ref="C325:G325"/>
    <mergeCell ref="C328:G328"/>
    <mergeCell ref="C388:G388"/>
    <mergeCell ref="C389:G389"/>
    <mergeCell ref="C392:G392"/>
    <mergeCell ref="C412:G412"/>
    <mergeCell ref="C415:G415"/>
    <mergeCell ref="C416:G416"/>
    <mergeCell ref="C368:G368"/>
    <mergeCell ref="C371:G371"/>
    <mergeCell ref="C376:G376"/>
    <mergeCell ref="C379:G379"/>
    <mergeCell ref="C381:G381"/>
    <mergeCell ref="C384:G384"/>
    <mergeCell ref="C428:G428"/>
    <mergeCell ref="C431:G431"/>
    <mergeCell ref="C432:G432"/>
    <mergeCell ref="C435:G435"/>
    <mergeCell ref="C436:G436"/>
    <mergeCell ref="C439:G439"/>
    <mergeCell ref="C417:G417"/>
    <mergeCell ref="C418:G418"/>
    <mergeCell ref="C419:G419"/>
    <mergeCell ref="C423:G423"/>
    <mergeCell ref="C424:G424"/>
    <mergeCell ref="C427:G427"/>
    <mergeCell ref="C452:G452"/>
    <mergeCell ref="C453:G453"/>
    <mergeCell ref="C454:G454"/>
    <mergeCell ref="C457:G457"/>
    <mergeCell ref="C458:G458"/>
    <mergeCell ref="C459:G459"/>
    <mergeCell ref="C440:G440"/>
    <mergeCell ref="C441:G441"/>
    <mergeCell ref="C444:G444"/>
    <mergeCell ref="C447:G447"/>
    <mergeCell ref="C448:G448"/>
    <mergeCell ref="C451:G451"/>
    <mergeCell ref="C470:G470"/>
    <mergeCell ref="C471:G471"/>
    <mergeCell ref="C472:G472"/>
    <mergeCell ref="C475:G475"/>
    <mergeCell ref="C476:G476"/>
    <mergeCell ref="C477:G477"/>
    <mergeCell ref="C460:G460"/>
    <mergeCell ref="C463:G463"/>
    <mergeCell ref="C464:G464"/>
    <mergeCell ref="C465:G465"/>
    <mergeCell ref="C466:G466"/>
    <mergeCell ref="C469:G469"/>
    <mergeCell ref="C521:G521"/>
    <mergeCell ref="C523:G523"/>
    <mergeCell ref="C490:G490"/>
    <mergeCell ref="C493:G493"/>
    <mergeCell ref="C494:G494"/>
    <mergeCell ref="C495:G495"/>
    <mergeCell ref="C497:G497"/>
    <mergeCell ref="C498:G498"/>
    <mergeCell ref="C478:G478"/>
    <mergeCell ref="C481:G481"/>
    <mergeCell ref="C482:G482"/>
    <mergeCell ref="C485:G485"/>
    <mergeCell ref="C486:G486"/>
    <mergeCell ref="C489:G489"/>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 00 Naklady</vt:lpstr>
      <vt:lpstr>01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'01 1 Pol'!Názvy_tisku</vt:lpstr>
      <vt:lpstr>oadresa</vt:lpstr>
      <vt:lpstr>Stavba!Objednatel</vt:lpstr>
      <vt:lpstr>Stavba!Objekt</vt:lpstr>
      <vt:lpstr>'00 00 Naklady'!Oblast_tisku</vt:lpstr>
      <vt:lpstr>'01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Novotná</dc:creator>
  <cp:lastModifiedBy>Hana Novotná</cp:lastModifiedBy>
  <cp:lastPrinted>2019-03-19T12:27:02Z</cp:lastPrinted>
  <dcterms:created xsi:type="dcterms:W3CDTF">2009-04-08T07:15:50Z</dcterms:created>
  <dcterms:modified xsi:type="dcterms:W3CDTF">2024-01-04T10:09:03Z</dcterms:modified>
</cp:coreProperties>
</file>