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37276" yWindow="60496" windowWidth="21750" windowHeight="15465" activeTab="0"/>
  </bookViews>
  <sheets>
    <sheet name="Krycí list" sheetId="1" r:id="rId1"/>
    <sheet name="Rekapitulace" sheetId="2" r:id="rId2"/>
    <sheet name="Cvičná kuchyň" sheetId="3" r:id="rId3"/>
    <sheet name="Družina" sheetId="5" r:id="rId4"/>
    <sheet name="Kabinet" sheetId="6" r:id="rId5"/>
    <sheet name="Přírodopis" sheetId="7" r:id="rId6"/>
    <sheet name="Zeměpis" sheetId="8" r:id="rId7"/>
    <sheet name="#Figury" sheetId="4" state="hidden" r:id="rId8"/>
  </sheets>
  <definedNames>
    <definedName name="_xlnm.Print_Area" localSheetId="2">'Cvičná kuchyň'!$A$1:$J$45</definedName>
    <definedName name="_xlnm.Print_Area" localSheetId="3">'Družina'!$A$1:$J$17</definedName>
    <definedName name="_xlnm.Print_Area" localSheetId="4">'Kabinet'!$A$1:$J$26</definedName>
    <definedName name="_xlnm.Print_Area" localSheetId="5">'Přírodopis'!$A$1:$J$31</definedName>
    <definedName name="_xlnm.Print_Area" localSheetId="6">'Zeměpis'!$A$1:$J$23</definedName>
    <definedName name="_xlnm.Print_Titles" localSheetId="1">'Rekapitulace'!$11:$13</definedName>
    <definedName name="_xlnm.Print_Titles" localSheetId="2">'Cvičná kuchyň'!$11:$13</definedName>
    <definedName name="_xlnm.Print_Titles" localSheetId="3">'Družina'!$11:$13</definedName>
    <definedName name="_xlnm.Print_Titles" localSheetId="4">'Kabinet'!$11:$13</definedName>
    <definedName name="_xlnm.Print_Titles" localSheetId="5">'Přírodopis'!$11:$13</definedName>
    <definedName name="_xlnm.Print_Titles" localSheetId="6">'Zeměpis'!$11:$13</definedName>
  </definedNames>
  <calcPr calcId="191029"/>
  <extLst/>
</workbook>
</file>

<file path=xl/sharedStrings.xml><?xml version="1.0" encoding="utf-8"?>
<sst xmlns="http://schemas.openxmlformats.org/spreadsheetml/2006/main" count="423" uniqueCount="192">
  <si>
    <t>Název stavby</t>
  </si>
  <si>
    <t>JKSO</t>
  </si>
  <si>
    <t xml:space="preserve"> </t>
  </si>
  <si>
    <t>Kód stavby</t>
  </si>
  <si>
    <t>ucebny</t>
  </si>
  <si>
    <t>Název objektu</t>
  </si>
  <si>
    <t>EČO</t>
  </si>
  <si>
    <t/>
  </si>
  <si>
    <t>Kód objektu</t>
  </si>
  <si>
    <t>Název části</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</si>
  <si>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</si>
  <si>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</si>
  <si>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</si>
  <si>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</si>
  <si>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</si>
  <si>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</si>
  <si>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</si>
  <si>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</si>
  <si>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</si>
  <si>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</si>
  <si>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</si>
  <si>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</si>
  <si>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</si>
  <si>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</si>
  <si>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</si>
  <si>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</si>
  <si>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</si>
  <si>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</si>
  <si>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</si>
  <si>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</si>
  <si>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</si>
  <si>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</si>
  <si>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</si>
  <si>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</si>
  <si>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</si>
  <si>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</si>
  <si>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</si>
  <si>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HSV</t>
  </si>
  <si>
    <t>Práce přesčas</t>
  </si>
  <si>
    <t>Zařízení staveniště</t>
  </si>
  <si>
    <t>21</t>
  </si>
  <si>
    <t>%</t>
  </si>
  <si>
    <t>Bez pevné podl.</t>
  </si>
  <si>
    <t>PSV</t>
  </si>
  <si>
    <t>Kulturní památka</t>
  </si>
  <si>
    <t>Územní vlivy</t>
  </si>
  <si>
    <t>Provozní vlivy</t>
  </si>
  <si>
    <t>Ostatní</t>
  </si>
  <si>
    <t>VRN z rozpočtu</t>
  </si>
  <si>
    <t>HZS</t>
  </si>
  <si>
    <t>Kompl. činnost</t>
  </si>
  <si>
    <t>Ostatní náklady</t>
  </si>
  <si>
    <t>D</t>
  </si>
  <si>
    <t>Celkové náklady</t>
  </si>
  <si>
    <t>Datum a podpis</t>
  </si>
  <si>
    <t>Razítko</t>
  </si>
  <si>
    <t>DPH</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</si>
  <si>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</si>
  <si>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</si>
  <si>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</si>
  <si>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</si>
  <si>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</si>
  <si>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</si>
  <si>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</si>
  <si>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</si>
  <si>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</si>
  <si>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</si>
  <si>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</si>
  <si>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</si>
  <si>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</si>
  <si>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</si>
  <si>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</si>
  <si>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JKSO:</t>
  </si>
  <si>
    <t>P.Č.</t>
  </si>
  <si>
    <t>TV</t>
  </si>
  <si>
    <t>KCN</t>
  </si>
  <si>
    <t>Kód položky</t>
  </si>
  <si>
    <t>MJ</t>
  </si>
  <si>
    <t>Množství celkem</t>
  </si>
  <si>
    <t>Sazba DPH</t>
  </si>
  <si>
    <t xml:space="preserve">REKAPITULACE </t>
  </si>
  <si>
    <t>KRYCÍ LIST SOUPISU</t>
  </si>
  <si>
    <t>AVT</t>
  </si>
  <si>
    <t>"AVT"</t>
  </si>
  <si>
    <t>ZRN (ř. 1-8)</t>
  </si>
  <si>
    <t>DN (ř. 10-12)</t>
  </si>
  <si>
    <t>VRN (ř. 14-19)</t>
  </si>
  <si>
    <t>Součet 9, 13, 20-23</t>
  </si>
  <si>
    <t>"EL"</t>
  </si>
  <si>
    <t>Projektové práce (DSPS)</t>
  </si>
  <si>
    <t>Cena s DPH (ř. 25-26)</t>
  </si>
  <si>
    <t>Popis / minimální technické parametry</t>
  </si>
  <si>
    <t>Cena celkem s DPH</t>
  </si>
  <si>
    <t>Celkem bez DPH</t>
  </si>
  <si>
    <t>Cena jednotková bez DPH</t>
  </si>
  <si>
    <t>Cena celkem bez DPH</t>
  </si>
  <si>
    <t>vlastní</t>
  </si>
  <si>
    <t>SOUPIS PRACÍ A DODÁVEK A SLUŽEB vč VÝKAZU VÝMĚR</t>
  </si>
  <si>
    <t>Sebastian Fenyk</t>
  </si>
  <si>
    <t>Základní škola a mateřská škola Brno, Antonínská 3, p. o.
 Antonínská 550/3, Veveří, 602 00 Brno</t>
  </si>
  <si>
    <t>ks</t>
  </si>
  <si>
    <t>Mikrovlnka</t>
  </si>
  <si>
    <t>Mixér</t>
  </si>
  <si>
    <t xml:space="preserve">Mikrovlnka, min. 20 l, stříbrná.
- funkce rozmrazování 
- pět výkonových stupňů
- expres ohřev
</t>
  </si>
  <si>
    <t xml:space="preserve">ponorný mixér • 6 rychlostí • plynulá regulace otáček • mixuje, šlehá, seká • tlačítko turbo pro maximální otáčky • ergonomický tvar držadla • 
</t>
  </si>
  <si>
    <t>Cvičná kuchyň</t>
  </si>
  <si>
    <t>Pomůcky</t>
  </si>
  <si>
    <t xml:space="preserve">pánev vok 28 cm </t>
  </si>
  <si>
    <t xml:space="preserve">Hrnce s poklicí vhodné i do trouby </t>
  </si>
  <si>
    <r>
      <t>Sada talířů (obyčejné</t>
    </r>
    <r>
      <rPr>
        <sz val="11"/>
        <rFont val="Calibri"/>
        <family val="2"/>
      </rPr>
      <t xml:space="preserve">, </t>
    </r>
    <r>
      <rPr>
        <sz val="11"/>
        <color rgb="FF000000"/>
        <rFont val="Calibri"/>
        <family val="2"/>
      </rPr>
      <t>6x dezertní, 6x plytký, 6x hluboký</t>
    </r>
  </si>
  <si>
    <t xml:space="preserve">Příbory sada (6x dezertní vidlička, 6x kávová lžička, 6x polévková lžíce, 6x vidlička, 6x příborový nůž) </t>
  </si>
  <si>
    <r>
      <t>Sklenice (</t>
    </r>
    <r>
      <rPr>
        <sz val="11"/>
        <rFont val="Calibri"/>
        <family val="2"/>
      </rPr>
      <t>min.</t>
    </r>
    <r>
      <rPr>
        <sz val="11"/>
        <color rgb="FF000000"/>
        <rFont val="Calibri"/>
        <family val="2"/>
      </rPr>
      <t xml:space="preserve"> </t>
    </r>
    <r>
      <rPr>
        <sz val="11"/>
        <rFont val="Calibri"/>
        <family val="2"/>
      </rPr>
      <t>15</t>
    </r>
    <r>
      <rPr>
        <sz val="11"/>
        <color rgb="FF000000"/>
        <rFont val="Calibri"/>
        <family val="2"/>
      </rPr>
      <t>0 ml – max</t>
    </r>
    <r>
      <rPr>
        <sz val="11"/>
        <rFont val="Calibri"/>
        <family val="2"/>
      </rPr>
      <t>. 350</t>
    </r>
    <r>
      <rPr>
        <sz val="11"/>
        <color rgb="FF000000"/>
        <rFont val="Calibri"/>
        <family val="2"/>
      </rPr>
      <t xml:space="preserve"> ml) </t>
    </r>
  </si>
  <si>
    <t xml:space="preserve">hrnky na čaj (150 ml - 250 ml) </t>
  </si>
  <si>
    <t xml:space="preserve">Misky plastové 6 ks (dezertní) </t>
  </si>
  <si>
    <t xml:space="preserve">Mísa plastová 2 ks (1x větší + 1x menší) </t>
  </si>
  <si>
    <r>
      <t>d</t>
    </r>
    <r>
      <rPr>
        <sz val="11"/>
        <color rgb="FF000000"/>
        <rFont val="Calibri"/>
        <family val="2"/>
      </rPr>
      <t>žbán na vodu  1</t>
    </r>
    <r>
      <rPr>
        <sz val="11"/>
        <rFont val="Calibri"/>
        <family val="2"/>
      </rPr>
      <t>l</t>
    </r>
    <r>
      <rPr>
        <sz val="11"/>
        <color rgb="FF000000"/>
        <rFont val="Calibri"/>
        <family val="2"/>
      </rPr>
      <t xml:space="preserve"> </t>
    </r>
  </si>
  <si>
    <r>
      <t>d</t>
    </r>
    <r>
      <rPr>
        <sz val="11"/>
        <color rgb="FF000000"/>
        <rFont val="Calibri"/>
        <family val="2"/>
      </rPr>
      <t xml:space="preserve">žbán na vodu </t>
    </r>
    <r>
      <rPr>
        <sz val="11"/>
        <rFont val="Calibri"/>
        <family val="2"/>
      </rPr>
      <t xml:space="preserve">1,7l  </t>
    </r>
  </si>
  <si>
    <r>
      <t xml:space="preserve">Sada kuchyňských nožů + </t>
    </r>
    <r>
      <rPr>
        <sz val="11"/>
        <rFont val="Calibri"/>
        <family val="2"/>
      </rPr>
      <t>škrabka</t>
    </r>
    <r>
      <rPr>
        <sz val="11"/>
        <color rgb="FF000000"/>
        <rFont val="Calibri"/>
        <family val="2"/>
      </rPr>
      <t xml:space="preserve"> na bram</t>
    </r>
    <r>
      <rPr>
        <sz val="11"/>
        <rFont val="Calibri"/>
        <family val="2"/>
      </rPr>
      <t xml:space="preserve">bory, </t>
    </r>
    <r>
      <rPr>
        <sz val="11"/>
        <color rgb="FF000000"/>
        <rFont val="Calibri"/>
        <family val="2"/>
      </rPr>
      <t>různé čepele a délk</t>
    </r>
    <r>
      <rPr>
        <sz val="11"/>
        <rFont val="Calibri"/>
        <family val="2"/>
      </rPr>
      <t>a</t>
    </r>
    <r>
      <rPr>
        <sz val="11"/>
        <color rgb="FF000000"/>
        <rFont val="Calibri"/>
        <family val="2"/>
      </rPr>
      <t xml:space="preserve">, sada = min. 4 ks </t>
    </r>
  </si>
  <si>
    <t xml:space="preserve">ruční šlehač </t>
  </si>
  <si>
    <t xml:space="preserve">odkapávač na nádobí </t>
  </si>
  <si>
    <t xml:space="preserve">struhadlo se zásobníkem </t>
  </si>
  <si>
    <t xml:space="preserve">digitální kuchyňská váha </t>
  </si>
  <si>
    <t xml:space="preserve">nádoba s odměrkou </t>
  </si>
  <si>
    <t xml:space="preserve">váleček na těsto </t>
  </si>
  <si>
    <t>silikonový vál na těst</t>
  </si>
  <si>
    <t xml:space="preserve">forma na dort teflonová </t>
  </si>
  <si>
    <t xml:space="preserve">forma na bábovku teflon 22cm </t>
  </si>
  <si>
    <t xml:space="preserve">pekáč do trouby </t>
  </si>
  <si>
    <t xml:space="preserve">rychlovarná konvice, objem min 1,5 litru </t>
  </si>
  <si>
    <t xml:space="preserve">pánev teflonová 16 cm s poklicí </t>
  </si>
  <si>
    <t>pánev teflonová 28 cm s poklicí</t>
  </si>
  <si>
    <r>
      <rPr>
        <sz val="7"/>
        <rFont val="Times New Roman"/>
        <family val="1"/>
      </rPr>
      <t xml:space="preserve"> </t>
    </r>
    <r>
      <rPr>
        <sz val="11"/>
        <rFont val="Calibri"/>
        <family val="2"/>
      </rPr>
      <t>kráječ na vajíčka</t>
    </r>
  </si>
  <si>
    <t>otvírák na konzervy</t>
  </si>
  <si>
    <t>Samostatně stojící lednice</t>
  </si>
  <si>
    <t xml:space="preserve">Lednice volně stojící bez mrazáku, nebo jen s malým - Monoklimatická chladnička
Bílý design
Mechanické ovládání termostatu
Úsporné LED osvětlení
Automatické odmrazování chladicí části
Zaměnitelné otevírání dveří
Safety glass
Chladicí mřížky jsou integrované v zadní straně chladničky, výška min 140 cm
</t>
  </si>
  <si>
    <t>03/2023</t>
  </si>
  <si>
    <t>Kouzelný koberec</t>
  </si>
  <si>
    <t>Interaktivní didaktická pomůcka se spoustou cvičení, soutěží a pohybových her. Aktivity na kouzelném koberci rozvíjejí hrubou motoriku, zrakově-pohybovou koordinaci, postřeh a rychlost reakce. Interaktivní koberec tvoří sada integrovaných čidel pohybu, projektor a počítač. Poskytuje široké spektrum využití, v každé místnosti, na světlém, jednolitém povrchu. Obraz promítaný ze speciálního projektoru vytváří na podlaze „Virtuální magický koberec“, na kterém předškolní i školní děti prožívají svá každodenní fascinující dobrodružství plné her, pohybových aktivit i interaktivní výuky různého zaměření. Zařízení děti ovládají pomocí pohybů rukou nebo noh. Rozměry plochy Interaktivního kouzelného koberce jsou cca 2 x 3 m. Obrovskou výhodou této jedinečné pomůcky je snadné ovládání - zařízení ovládáme pomocí dálkového ovladače (funkce stejné jako u TV).</t>
  </si>
  <si>
    <t>tiskárna</t>
  </si>
  <si>
    <t xml:space="preserve">Multifunkční tiskárna, Inkoustová technologie, max. velikost A3, rychlost tisku barva (str/min) 30 až 39, rychlost tisku č&amp;b (str/min)30 až 39, LAN, Wi-Fi, Fax, deskový skenner. Cena včetně dopravy.
</t>
  </si>
  <si>
    <t>kus</t>
  </si>
  <si>
    <t xml:space="preserve">Všestranná barevná laserová SRA3 multifunkční tiskárna s rychlostí 30 stran/min černobíle i barevně. Flexibilní zásoba papíru s kapacitou min, 1150 listů v základní konfiguraci. Síťová karta (Ethernet). Oboustranný tisk, skenování, kopírování, Maximální gramáž papíru 256 g/m2, barevný dotykový displej, možnost připojení čtečky karet, NFC, Rozlišení tisku 1800 x 600 dpi. Cena včetně dopravy.
</t>
  </si>
  <si>
    <t xml:space="preserve">Mikrovlnná trouba vestavná do skříňky. Objem orientačně 20 litrů. Intuitivní ovládání pomocí dvou ergonomických otočných voličů, min. 5 stupňů nastavení výkonu včetně rozmrazování, časovač na 1 až 35 min., zvukový signál konce programu, vnitřní osvětlení, výkon mikrovln min.800 W. Orientační rozměry vnitřního prostoru (V x Š x H, cm): 19,5 x 28 x 27,5 cm.
</t>
  </si>
  <si>
    <t>Varná konvice</t>
  </si>
  <si>
    <t xml:space="preserve">rychlovarná konvice • příkon 2 200 W • objem min. 1,5 l • regulace teploty • rychlý ohřev • automatické vypnutí • trojnásobný bezpečnostní systém • světelná a zvuková signalizace provozu • nerezové dno • skryté topné těleso 
</t>
  </si>
  <si>
    <t>Kávovar/jednací místnost</t>
  </si>
  <si>
    <t xml:space="preserve">21 druhů nápojů, mlýnek, výpust na latte macchiato (a další mléčné speciality), programovatelná teplota horké vody, velké nádobky na vodu (5 l), odpad i kávu (500 g), Variabilní spařovací jednotka, čerpadlo 15 barů-1, Systém ohřevu s termoblokem;Výškově/šířkově nastavitelná kombinovaná tryska; Objem nádržky na vodu 5 l; Objem zásobníku na zrnkovou kávu 500 g; Rozšiřitelný zásobník zrnkové kávy 1 kg; Zásobník zbytků (počet porcí) 40.
</t>
  </si>
  <si>
    <t xml:space="preserve">Kávovar/kabinet </t>
  </si>
  <si>
    <t xml:space="preserve">Příprava s mlékem, nastavitelná výška hubiček - 85-145mm, 12 nápojů, display, objem nádržky na vodu 1,8 l, Kapacita kávových zrn 275g, hmotnost výrobku 8 kg, nádoba na odpad - přístup zepředu stejně jako nádržka na vodu, Tlak čerpadla 15  barů, Rozměry výrobku 246x372x433  mm.
</t>
  </si>
  <si>
    <t>Lednice samostatně stojící /kabinet</t>
  </si>
  <si>
    <t xml:space="preserve">jednodveřová chladnička s mrazákem • výška 84,5 cm • objem chladničky 107 l / mrazničky 13 l • energetická třída E • 5 let záruka na motor • systém OptiSpace – variabilita prostoru pro uložení i objemnějších potravin • funkce Automatické odmrazování – zamezuje tvorbě ledu na vnitřních stěnách chladničky • elektronické ovládání • možnost změny směru otevírání dveří • hlučnost 38 dB • V × Š × H: 84,5 × 56 × 57,5 cm
</t>
  </si>
  <si>
    <t>Vazač</t>
  </si>
  <si>
    <t xml:space="preserve">Vazač na kroužkovou vazbu A4, děrovací kapacita až 20 listů 80 g papíru
</t>
  </si>
  <si>
    <t>Laminovač</t>
  </si>
  <si>
    <t xml:space="preserve">Laminátor A3, profesionální kancelářské využití pro všechny druhy hladkých papírů, včetně fotek od formátu vizitky po formát A3. provozní hodnoty stroje jsou nastaveny automaticky po vložení laminovaného dokumentu do stroje
světelná a zvuková indikace připravenosti
</t>
  </si>
  <si>
    <t>Řezačka</t>
  </si>
  <si>
    <t xml:space="preserve">Řezačka kotoučová , A3, 20 listů
</t>
  </si>
  <si>
    <t xml:space="preserve">Uzamykatelná skříň min. 79.2 x 41.5 x 161.6 cm. Cena včetně dopravy.
</t>
  </si>
  <si>
    <t xml:space="preserve">Mobilní laboratorní skříňka, kolečka s brzdou, 2x uzamykatelná dvířka, 5x zásuvka. Cena včetně dopravy.
</t>
  </si>
  <si>
    <t xml:space="preserve">Sada barevných přenosných mikroskopů se 120x zvětšením a 2x optickým zoomem. Každý mikroskop je vybaven LED diodou. Sada 6 ks. Cena včetně dopravy.
</t>
  </si>
  <si>
    <t xml:space="preserve">Žákovský mikroskop. Cena včetně dopravy.
</t>
  </si>
  <si>
    <t xml:space="preserve">Sada trvalých preparátů (směs biologie - 100ks), vhodné pro základní a střední školy.. Cena včetně dopravy.
</t>
  </si>
  <si>
    <t xml:space="preserve">Učební pomůcka pro výuku biologie (přírodopisu) - spirometr. Demonstrační měřící přístroj je možné využít k měření objemu plic v závislosti na čase. K přístroji je přiloženo 50 plastových náustků.. Cena včetně dopravy.
</t>
  </si>
  <si>
    <t xml:space="preserve">Měření rychlosti výdechu. S tímto spirometrem lze změřit množství vydechovaného vzduchu od 50 do 800 l/min. Náustek použitý při měření lze snadno vyčistit nebo vyměnit.. Cena včetně dopravy.
</t>
  </si>
  <si>
    <t xml:space="preserve">Digitální tlakoměr a pulsmetr. Elektronicky regulované natlakování. Odpouštění nadbytečného vzduchu magnetickým ventilem. Bez stetoskopu. Snadné nasazení manžety, ukládání naměřených hodnot krevního tlaku.. Cena včetně dopravy.
</t>
  </si>
  <si>
    <t xml:space="preserve">Analýza DNA, Rozpustný agar, plastová nádobka, chomáčky vaty, dopisní obálky, slámky, párátka, Petriho misky, roztok IKI, příručka pro učitele a žáky.. Cena včetně dopravy.
</t>
  </si>
  <si>
    <t xml:space="preserve">Sbírka fosilií je složena ze čtyř prosklených otvíratelných krabic, ve kterých jsou umístěny demonstrativní zkameněliny typické pro svou dobu z Česka a ze zahraničí. Jsou rozděleny do geologických období. Velikost exponátů je cca 5*6 cm. Obsahuje cca 22 druhů s českými popisky. . Cena včetně dopravy.
</t>
  </si>
  <si>
    <t xml:space="preserve">Lidské torzo - 27-dílný anatomický model s otevřenými zády
Je zhotoven v životní velikosti, záda jsou otevřená a hlava odhaluje lebku, mozek, oblast úst, hrdla a oko. Hrtan, štítná žláza a cervikální cévy jsou součástí krku.. Cena včetně dopravy.
</t>
  </si>
  <si>
    <t xml:space="preserve">Oko v oční jamce, 3× zvětšené, rozložitelné na 6 částí. Cena včetně dopravy.
</t>
  </si>
  <si>
    <t xml:space="preserve">Smyslová fyziologie. Přístrojová souprava pro vyšetření fyziologie smyslů umožňuje provádění různých pokusů ohledně sluchu, zraku a hmatu. Všechny přístroje k tomu potřebné jsou umístěny v příručním kufříku. Přiložený návod na provádění pokusů na CD-ROM popisuje podrobně pokusy a teorii, která tvoří základ metod.. Cena včetně dopravy.
</t>
  </si>
  <si>
    <t xml:space="preserve">Sada čtyř realistických figurín dospělého pro nácvik resuscitace. Vestavěný elektronický modul monitoruje počet stlačení hrudníku, signalizace LED diodami pro zpětnou vazbu, reálná simulace záklonu hlavy při provádění umělého dýchání, zvuková signalizace pro správnou hloubku stlačení, přepravní taška. . Cena včetně dopravy.
</t>
  </si>
  <si>
    <t xml:space="preserve">Náhradní plíce pro resuscitační model dospělého s KPR monitorem 50 ks. Cena včetně dopravy.
</t>
  </si>
  <si>
    <t xml:space="preserve">Sada Slunce, teplo, vzduch. Obsahuje materiály pro provedení 16 pokusů na téma vzduch (vzduch jako těleso, vzduch a voda, akumulace energie a přenos síly, tlak vzduchu, vztlak) a 13 pokusů na téma Slunce a teplo (teplota, šíření tepla, teplo ze Slunce, přeměna energie).
Dodává se s podrobným návodem k provádění pokusů. Cena včetně dopravy.
</t>
  </si>
  <si>
    <t xml:space="preserve">Tellurium. Názorný, trojrozměrný model Slunce, Země a Měsíce k vysvětlení jevů jako den a noc, fáze měsíce, roční období apod. Cena včetně dopravy.
</t>
  </si>
  <si>
    <t xml:space="preserve">Teleskop digitální. Konstrukce: Čočkové, Průměr objektivu: 102 mm, Typ montáže: Azimutální montáž (AZ) Ohnisková vzdálenost (mm): 500 mm, Okuláry: 1.25" F=25mm, 1.25" F=10mm, Hledáček: 6x30, Světlost:f/5
. Cena včetně dopravy.
</t>
  </si>
  <si>
    <t xml:space="preserve">Reliéfní model Středoatlantického hřbetu zobrazuje vulkanické pohoří vzniklé posuvem zemských desek v Atlantickém oceánu. Cena včetně dopravy.
</t>
  </si>
  <si>
    <t xml:space="preserve">Ručně malovaný vulkanický model zobrazuje vnitřek sopky s cestou tekutého magmatu k zemskému povrchu. Cena včetně dopravy.
</t>
  </si>
  <si>
    <t xml:space="preserve">jednoduché mini planetárium demonstrující pohyb planet okolo Slunce. Cena včetně dopravy.
</t>
  </si>
  <si>
    <t xml:space="preserve">Wi-Fi meteorologická stanice s integrovaným bezdrátovým čidlem 7-v-1 se solárním panelem a vestavěným ventilátorem a přídavným bezdrátovým čidlem, která je vybavena mnoha funkcemi shromažďuje přesné a podrobné údaje o počasí. Integrované bezdrátové čidlo pracuje na frekvenci 868 MHz a měří teplotu a relativní vlhkost, rychlost a směr větru, dešťové srážky, barometrický tlak, UV index a intenzitu slunečního záření. Cena včetně dopravy.
</t>
  </si>
  <si>
    <t>Učebna zeměpisu</t>
  </si>
  <si>
    <t>Učebna přírodopisu</t>
  </si>
  <si>
    <t>kabinet</t>
  </si>
  <si>
    <t>Družina</t>
  </si>
  <si>
    <t>Pomůcky do cvičné kuchyně</t>
  </si>
  <si>
    <t>Pomůcky do družiny</t>
  </si>
  <si>
    <t>Pomůcky v kabinetu</t>
  </si>
  <si>
    <t>Pomůcky do učebny přírodopisu</t>
  </si>
  <si>
    <t>Pomůcky do učebny zeměpisu</t>
  </si>
  <si>
    <t>Učebny pro výuku v ZŠ Antonínská</t>
  </si>
  <si>
    <t>Základní škola a mateřská škola Brno, Antonínská 3, p.o.
Antonínská 550/3, Veveří, 602 00 Brno</t>
  </si>
  <si>
    <t>Pomůcky za všechny učebny</t>
  </si>
  <si>
    <t>NEOCENĚNÝ SOUPIS PRACÍ A DODÁVEK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</si>
</sst>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
    <numFmt numFmtId="165" formatCode="#,##0.000"/>
    <numFmt numFmtId="166" formatCode="#,##0\_x0000_"/>
    <numFmt numFmtId="167" formatCode="#,##0.0"/>
    <numFmt numFmtId="168" formatCode="#,##0.0000"/>
    <numFmt numFmtId="169" formatCode="#,##0.00000"/>
  </numFmts>
  <fonts count="27">
    <font>
      <sz val="10"/>
      <name val="Arial"/>
      <family val="2"/>
    </font>
    <font>
      <sz val="8"/>
      <name val="Arial"/>
      <family val="2"/>
    </font>
    <font>
      <sz val="7"/>
      <name val="Arial"/>
      <family val="2"/>
    </font>
    <font>
      <b/>
      <sz val="10"/>
      <name val="Arial"/>
      <family val="2"/>
    </font>
    <font>
      <b/>
      <sz val="12"/>
      <name val="Arial"/>
      <family val="2"/>
    </font>
    <font>
      <b/>
      <sz val="8"/>
      <name val="Arial"/>
      <family val="2"/>
    </font>
    <font>
      <b/>
      <sz val="14"/>
      <color indexed="10"/>
      <name val="Arial"/>
      <family val="2"/>
    </font>
    <font>
      <b/>
      <sz val="18"/>
      <color indexed="10"/>
      <name val="Arial"/>
      <family val="2"/>
    </font>
    <font>
      <sz val="8"/>
      <color indexed="9"/>
      <name val="Arial"/>
      <family val="2"/>
    </font>
    <font>
      <b/>
      <sz val="14"/>
      <name val="Arial"/>
      <family val="2"/>
    </font>
    <font>
      <sz val="10"/>
      <name val="Arial CE"/>
      <family val="2"/>
    </font>
    <font>
      <u val="single"/>
      <sz val="10"/>
      <color indexed="12"/>
      <name val="Arial CE"/>
      <family val="2"/>
    </font>
    <font>
      <sz val="11"/>
      <color theme="1"/>
      <name val="Calibri"/>
      <family val="2"/>
      <scheme val="minor"/>
    </font>
    <font>
      <b/>
      <sz val="8"/>
      <color rgb="FF0000FF"/>
      <name val="Arial"/>
      <family val="2"/>
    </font>
    <font>
      <b/>
      <sz val="8"/>
      <color rgb="FF7030A0"/>
      <name val="Arial"/>
      <family val="2"/>
    </font>
    <font>
      <b/>
      <sz val="10"/>
      <color rgb="FF0000FF"/>
      <name val="Arial"/>
      <family val="2"/>
    </font>
    <font>
      <b/>
      <sz val="10"/>
      <color rgb="FF800080"/>
      <name val="Arial"/>
      <family val="2"/>
    </font>
    <font>
      <sz val="10"/>
      <color theme="1"/>
      <name val="Arial"/>
      <family val="2"/>
    </font>
    <font>
      <b/>
      <u val="single"/>
      <sz val="10"/>
      <color rgb="FFFA0000"/>
      <name val="Arial"/>
      <family val="2"/>
    </font>
    <font>
      <sz val="8"/>
      <color rgb="FF7030A0"/>
      <name val="Arial"/>
      <family val="2"/>
    </font>
    <font>
      <b/>
      <sz val="8"/>
      <color indexed="12"/>
      <name val="Arial"/>
      <family val="2"/>
    </font>
    <font>
      <b/>
      <sz val="8"/>
      <color indexed="20"/>
      <name val="Arial"/>
      <family val="2"/>
    </font>
    <font>
      <b/>
      <u val="single"/>
      <sz val="8"/>
      <color indexed="10"/>
      <name val="Arial"/>
      <family val="2"/>
    </font>
    <font>
      <sz val="11"/>
      <name val="Calibri"/>
      <family val="2"/>
    </font>
    <font>
      <sz val="7"/>
      <name val="Times New Roman"/>
      <family val="1"/>
    </font>
    <font>
      <sz val="11"/>
      <color rgb="FF000000"/>
      <name val="Calibri"/>
      <family val="2"/>
    </font>
    <font>
      <sz val="10"/>
      <color rgb="FF000000"/>
      <name val="Arial"/>
      <family val="2"/>
    </font>
  </fonts>
  <fills count="5">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theme="0"/>
        <bgColor indexed="64"/>
      </patternFill>
    </fill>
  </fills>
  <borders count="54">
    <border>
      <left/>
      <right/>
      <top/>
      <bottom/>
      <diagonal/>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right style="hair"/>
      <top style="hair"/>
      <bottom/>
    </border>
    <border>
      <left/>
      <right style="thin"/>
      <top/>
      <bottom/>
    </border>
    <border>
      <left/>
      <right style="hair"/>
      <top/>
      <bottom/>
    </border>
    <border>
      <left/>
      <right/>
      <top style="hair"/>
      <bottom/>
    </border>
    <border>
      <left/>
      <right style="hair"/>
      <top style="hair"/>
      <bottom style="hair"/>
    </border>
    <border>
      <left/>
      <right/>
      <top/>
      <bottom style="hair"/>
    </border>
    <border>
      <left/>
      <right style="hair"/>
      <top/>
      <bottom style="hair"/>
    </border>
    <border>
      <left/>
      <right/>
      <top style="hair"/>
      <bottom style="hair"/>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right style="thin"/>
      <top style="hair"/>
      <bottom style="thin"/>
    </border>
    <border>
      <left style="thin"/>
      <right style="hair"/>
      <top style="hair"/>
      <bottom style="hair"/>
    </border>
    <border>
      <left style="hair"/>
      <right/>
      <top style="hair"/>
      <bottom/>
    </border>
    <border>
      <left style="hair"/>
      <right style="hair"/>
      <top style="hair"/>
      <bottom style="hair"/>
    </border>
    <border>
      <left/>
      <right style="thin"/>
      <top style="hair"/>
      <bottom style="hair"/>
    </border>
    <border>
      <left style="hair"/>
      <right/>
      <top style="hair"/>
      <bottom style="hair"/>
    </border>
    <border>
      <left style="hair"/>
      <right/>
      <top/>
      <bottom style="hair"/>
    </border>
    <border>
      <left style="thin"/>
      <right/>
      <top style="hair"/>
      <bottom style="hair"/>
    </border>
    <border>
      <left/>
      <right style="thin"/>
      <top style="hair"/>
      <bottom/>
    </border>
    <border>
      <left style="thin"/>
      <right style="hair"/>
      <top style="hair"/>
      <bottom style="thin"/>
    </border>
    <border>
      <left style="hair"/>
      <right/>
      <top style="hair"/>
      <bottom style="thin"/>
    </border>
    <border>
      <left/>
      <right/>
      <top style="hair"/>
      <bottom style="thin"/>
    </border>
    <border>
      <left/>
      <right style="hair"/>
      <top style="hair"/>
      <bottom style="thin"/>
    </border>
    <border>
      <left/>
      <right style="hair"/>
      <top style="thin"/>
      <bottom/>
    </border>
    <border>
      <left style="hair"/>
      <right/>
      <top style="thin"/>
      <bottom/>
    </border>
    <border>
      <left style="hair"/>
      <right/>
      <top/>
      <bottom/>
    </border>
    <border>
      <left style="thin"/>
      <right/>
      <top/>
      <bottom style="hair"/>
    </border>
    <border>
      <left/>
      <right style="thin"/>
      <top/>
      <bottom style="hair"/>
    </border>
    <border>
      <left style="thin"/>
      <right/>
      <top style="hair"/>
      <bottom/>
    </border>
    <border>
      <left/>
      <right style="medium"/>
      <top style="hair"/>
      <bottom style="thin"/>
    </border>
    <border>
      <left/>
      <right style="medium"/>
      <top style="medium"/>
      <bottom style="medium"/>
    </border>
    <border>
      <left/>
      <right style="hair"/>
      <top/>
      <bottom style="thin"/>
    </border>
    <border>
      <left style="hair"/>
      <right/>
      <top/>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top style="hair"/>
      <bottom style="thin"/>
    </border>
    <border>
      <left style="medium"/>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0" fontId="12" fillId="0" borderId="0">
      <alignment/>
      <protection/>
    </xf>
    <xf numFmtId="0" fontId="12" fillId="0" borderId="0">
      <alignment/>
      <protection/>
    </xf>
    <xf numFmtId="0" fontId="10" fillId="0" borderId="0">
      <alignment/>
      <protection/>
    </xf>
    <xf numFmtId="0" fontId="0" fillId="0" borderId="0">
      <alignment/>
      <protection/>
    </xf>
  </cellStyleXfs>
  <cellXfs count="235">
    <xf numFmtId="0" fontId="0" fillId="0" borderId="0" xfId="0"/>
    <xf numFmtId="0" fontId="13" fillId="0" borderId="0" xfId="0" applyFont="1" applyAlignment="1">
      <alignment vertical="center"/>
    </xf>
    <xf numFmtId="0" fontId="0" fillId="0" borderId="0" xfId="0"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3"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3" fontId="0" fillId="0" borderId="24" xfId="0" applyNumberFormat="1" applyBorder="1" applyAlignment="1">
      <alignment vertical="center"/>
    </xf>
    <xf numFmtId="164" fontId="3" fillId="0" borderId="17" xfId="0" applyNumberFormat="1" applyFont="1" applyBorder="1" applyAlignment="1">
      <alignment vertical="center" wrapText="1"/>
    </xf>
    <xf numFmtId="0" fontId="4" fillId="0" borderId="19" xfId="0" applyFont="1" applyBorder="1" applyAlignment="1">
      <alignment vertical="center"/>
    </xf>
    <xf numFmtId="0" fontId="4"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1" fontId="1" fillId="0" borderId="25" xfId="0" applyNumberFormat="1" applyFont="1" applyBorder="1" applyAlignment="1">
      <alignment horizontal="center" vertical="center"/>
    </xf>
    <xf numFmtId="0" fontId="5" fillId="0" borderId="26" xfId="0" applyFont="1" applyBorder="1" applyAlignment="1">
      <alignment vertical="center"/>
    </xf>
    <xf numFmtId="0" fontId="1" fillId="0" borderId="27" xfId="0" applyFont="1" applyBorder="1" applyAlignment="1">
      <alignment vertical="center"/>
    </xf>
    <xf numFmtId="49" fontId="1" fillId="0" borderId="28" xfId="0" applyNumberFormat="1" applyFont="1" applyBorder="1" applyAlignment="1">
      <alignment vertical="center"/>
    </xf>
    <xf numFmtId="0" fontId="1" fillId="0" borderId="29" xfId="0" applyFont="1" applyBorder="1" applyAlignment="1">
      <alignment vertical="center"/>
    </xf>
    <xf numFmtId="0" fontId="1" fillId="0" borderId="28" xfId="0" applyFont="1" applyBorder="1" applyAlignment="1">
      <alignment vertical="center"/>
    </xf>
    <xf numFmtId="0" fontId="1" fillId="0" borderId="30" xfId="0" applyFont="1" applyBorder="1" applyAlignment="1">
      <alignment vertical="center"/>
    </xf>
    <xf numFmtId="1" fontId="1" fillId="0" borderId="31" xfId="0" applyNumberFormat="1" applyFont="1" applyBorder="1" applyAlignment="1">
      <alignment horizontal="center" vertical="center"/>
    </xf>
    <xf numFmtId="0" fontId="5" fillId="0" borderId="29" xfId="0" applyFont="1" applyBorder="1" applyAlignment="1">
      <alignment vertical="center"/>
    </xf>
    <xf numFmtId="49" fontId="1" fillId="0" borderId="18" xfId="0" applyNumberFormat="1" applyFont="1" applyBorder="1" applyAlignment="1">
      <alignment vertical="center"/>
    </xf>
    <xf numFmtId="0" fontId="1" fillId="0" borderId="32" xfId="0" applyFont="1" applyBorder="1" applyAlignment="1">
      <alignment vertical="center"/>
    </xf>
    <xf numFmtId="1" fontId="1" fillId="0" borderId="33" xfId="0" applyNumberFormat="1" applyFont="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49" fontId="1" fillId="0" borderId="4" xfId="0" applyNumberFormat="1" applyFont="1" applyBorder="1" applyAlignment="1">
      <alignment vertical="center"/>
    </xf>
    <xf numFmtId="0" fontId="3" fillId="0" borderId="1" xfId="0" applyFont="1" applyBorder="1" applyAlignment="1">
      <alignment vertical="top"/>
    </xf>
    <xf numFmtId="0" fontId="1" fillId="0" borderId="37" xfId="0" applyFont="1" applyBorder="1" applyAlignment="1">
      <alignment vertical="center"/>
    </xf>
    <xf numFmtId="0" fontId="1" fillId="0" borderId="38" xfId="0" applyFont="1" applyBorder="1" applyAlignment="1">
      <alignment vertical="center"/>
    </xf>
    <xf numFmtId="1" fontId="4" fillId="0" borderId="19" xfId="0" applyNumberFormat="1" applyFont="1" applyBorder="1" applyAlignment="1">
      <alignment vertical="center"/>
    </xf>
    <xf numFmtId="0" fontId="1" fillId="0" borderId="39" xfId="0" applyFont="1" applyBorder="1" applyAlignment="1">
      <alignment vertical="center"/>
    </xf>
    <xf numFmtId="168" fontId="1" fillId="0" borderId="18" xfId="0" applyNumberFormat="1" applyFont="1" applyBorder="1" applyAlignment="1">
      <alignment horizontal="right" vertical="center"/>
    </xf>
    <xf numFmtId="0" fontId="1" fillId="0" borderId="40" xfId="0" applyFont="1" applyBorder="1"/>
    <xf numFmtId="0" fontId="1" fillId="0" borderId="30" xfId="0" applyFont="1" applyBorder="1"/>
    <xf numFmtId="168" fontId="1" fillId="0" borderId="41" xfId="0" applyNumberFormat="1" applyFont="1" applyBorder="1" applyAlignment="1">
      <alignment horizontal="right" vertical="center"/>
    </xf>
    <xf numFmtId="0" fontId="3" fillId="0" borderId="42" xfId="0" applyFont="1" applyBorder="1" applyAlignment="1">
      <alignment vertical="top"/>
    </xf>
    <xf numFmtId="0" fontId="1" fillId="0" borderId="26" xfId="0" applyFont="1" applyBorder="1" applyAlignment="1">
      <alignment vertical="center"/>
    </xf>
    <xf numFmtId="168" fontId="1" fillId="0" borderId="28" xfId="0" applyNumberFormat="1" applyFont="1" applyBorder="1" applyAlignment="1">
      <alignment horizontal="right" vertical="center"/>
    </xf>
    <xf numFmtId="0" fontId="3" fillId="0" borderId="34"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4" xfId="0" applyFont="1" applyBorder="1"/>
    <xf numFmtId="0" fontId="1" fillId="0" borderId="45" xfId="0" applyFont="1" applyBorder="1" applyAlignment="1">
      <alignment vertical="center"/>
    </xf>
    <xf numFmtId="0" fontId="1" fillId="0" borderId="46" xfId="0" applyFont="1" applyBorder="1"/>
    <xf numFmtId="0" fontId="1" fillId="0" borderId="24" xfId="0" applyFont="1" applyBorder="1" applyAlignment="1">
      <alignment vertical="center"/>
    </xf>
    <xf numFmtId="2" fontId="0" fillId="0" borderId="0" xfId="0" applyNumberFormat="1" applyProtection="1">
      <protection locked="0"/>
    </xf>
    <xf numFmtId="0" fontId="14" fillId="0" borderId="0" xfId="0" applyFont="1" applyAlignment="1">
      <alignment vertical="center"/>
    </xf>
    <xf numFmtId="49" fontId="1" fillId="0" borderId="7" xfId="0" applyNumberFormat="1" applyFont="1" applyBorder="1" applyAlignment="1">
      <alignment vertical="center"/>
    </xf>
    <xf numFmtId="49" fontId="6" fillId="2" borderId="0" xfId="0" applyNumberFormat="1" applyFont="1" applyFill="1"/>
    <xf numFmtId="49" fontId="5" fillId="2" borderId="0" xfId="0" applyNumberFormat="1" applyFont="1" applyFill="1" applyAlignment="1">
      <alignment vertical="center"/>
    </xf>
    <xf numFmtId="49" fontId="1" fillId="2" borderId="0" xfId="0" applyNumberFormat="1" applyFont="1" applyFill="1" applyAlignment="1">
      <alignment vertical="center"/>
    </xf>
    <xf numFmtId="0" fontId="1" fillId="2" borderId="0" xfId="0" applyFont="1" applyFill="1" applyAlignment="1">
      <alignment horizontal="left" vertical="center"/>
    </xf>
    <xf numFmtId="49" fontId="1" fillId="2" borderId="0" xfId="0" applyNumberFormat="1" applyFont="1" applyFill="1" applyAlignment="1">
      <alignment horizontal="left" vertical="center"/>
    </xf>
    <xf numFmtId="49" fontId="1" fillId="3" borderId="47" xfId="0" applyNumberFormat="1" applyFont="1" applyFill="1" applyBorder="1" applyAlignment="1">
      <alignment horizontal="center" vertical="center" wrapText="1"/>
    </xf>
    <xf numFmtId="49" fontId="1" fillId="3" borderId="48" xfId="0" applyNumberFormat="1" applyFont="1" applyFill="1" applyBorder="1" applyAlignment="1">
      <alignment horizontal="center" vertical="center" wrapText="1"/>
    </xf>
    <xf numFmtId="1" fontId="1" fillId="3" borderId="33" xfId="0" applyNumberFormat="1" applyFont="1" applyFill="1" applyBorder="1" applyAlignment="1">
      <alignment horizontal="center" vertical="center" wrapText="1"/>
    </xf>
    <xf numFmtId="1" fontId="1" fillId="3" borderId="49" xfId="0" applyNumberFormat="1" applyFont="1" applyFill="1" applyBorder="1" applyAlignment="1">
      <alignment horizontal="center" vertical="center" wrapText="1"/>
    </xf>
    <xf numFmtId="49" fontId="2" fillId="2" borderId="0" xfId="0" applyNumberFormat="1" applyFont="1" applyFill="1"/>
    <xf numFmtId="49" fontId="2" fillId="2" borderId="0" xfId="0" applyNumberFormat="1" applyFont="1" applyFill="1" applyAlignment="1">
      <alignment vertical="center"/>
    </xf>
    <xf numFmtId="49" fontId="1" fillId="2" borderId="0" xfId="0" applyNumberFormat="1" applyFont="1" applyFill="1" applyAlignment="1">
      <alignment horizontal="center" vertical="center"/>
    </xf>
    <xf numFmtId="49" fontId="1" fillId="2" borderId="0" xfId="0" applyNumberFormat="1" applyFont="1" applyFill="1" applyAlignment="1">
      <alignment horizontal="left" vertical="center"/>
    </xf>
    <xf numFmtId="49" fontId="1" fillId="3" borderId="50" xfId="0" applyNumberFormat="1" applyFont="1" applyFill="1" applyBorder="1" applyAlignment="1">
      <alignment horizontal="center" vertical="center" wrapText="1"/>
    </xf>
    <xf numFmtId="1" fontId="1" fillId="3" borderId="51" xfId="0" applyNumberFormat="1" applyFont="1" applyFill="1" applyBorder="1" applyAlignment="1">
      <alignment horizontal="center" vertical="center" wrapText="1"/>
    </xf>
    <xf numFmtId="0" fontId="0" fillId="2" borderId="16" xfId="0" applyFont="1" applyFill="1" applyBorder="1"/>
    <xf numFmtId="0" fontId="0" fillId="2" borderId="17" xfId="0" applyFont="1" applyFill="1" applyBorder="1"/>
    <xf numFmtId="0" fontId="0" fillId="0" borderId="1" xfId="0" applyFont="1" applyBorder="1"/>
    <xf numFmtId="0" fontId="0" fillId="0" borderId="2" xfId="0" applyFont="1" applyBorder="1"/>
    <xf numFmtId="0" fontId="7" fillId="0" borderId="2" xfId="0" applyFont="1" applyBorder="1"/>
    <xf numFmtId="0" fontId="0" fillId="0" borderId="14" xfId="0" applyFont="1" applyBorder="1"/>
    <xf numFmtId="0" fontId="0" fillId="0" borderId="15" xfId="0" applyFont="1" applyBorder="1"/>
    <xf numFmtId="164" fontId="1" fillId="0" borderId="26" xfId="0" applyNumberFormat="1" applyFont="1" applyBorder="1" applyAlignment="1">
      <alignment vertical="center"/>
    </xf>
    <xf numFmtId="164" fontId="1" fillId="0" borderId="9" xfId="0" applyNumberFormat="1" applyFont="1" applyBorder="1" applyAlignment="1">
      <alignment vertical="center"/>
    </xf>
    <xf numFmtId="164" fontId="1" fillId="0" borderId="39" xfId="0" applyNumberFormat="1" applyFont="1" applyBorder="1" applyAlignment="1">
      <alignment vertical="center"/>
    </xf>
    <xf numFmtId="164" fontId="1" fillId="0" borderId="0" xfId="0" applyNumberFormat="1" applyFont="1" applyAlignment="1">
      <alignment vertical="center"/>
    </xf>
    <xf numFmtId="164" fontId="1" fillId="0" borderId="27" xfId="0" applyNumberFormat="1" applyFont="1" applyBorder="1" applyAlignment="1">
      <alignment vertical="center"/>
    </xf>
    <xf numFmtId="164" fontId="1" fillId="0" borderId="29" xfId="0" applyNumberFormat="1" applyFont="1" applyBorder="1" applyAlignment="1">
      <alignment vertical="center"/>
    </xf>
    <xf numFmtId="164" fontId="1" fillId="0" borderId="13" xfId="0" applyNumberFormat="1" applyFont="1" applyBorder="1" applyAlignment="1">
      <alignment vertical="center"/>
    </xf>
    <xf numFmtId="164" fontId="1" fillId="0" borderId="30" xfId="0" applyNumberFormat="1" applyFont="1" applyBorder="1" applyAlignment="1">
      <alignment vertical="center"/>
    </xf>
    <xf numFmtId="164" fontId="1" fillId="0" borderId="10" xfId="0" applyNumberFormat="1" applyFont="1" applyBorder="1" applyAlignment="1">
      <alignment vertical="center"/>
    </xf>
    <xf numFmtId="49" fontId="1" fillId="0" borderId="27" xfId="0" applyNumberFormat="1" applyFont="1" applyBorder="1" applyAlignment="1">
      <alignment vertical="center"/>
    </xf>
    <xf numFmtId="3" fontId="0" fillId="0" borderId="52" xfId="0" applyNumberFormat="1" applyFont="1" applyBorder="1" applyAlignment="1">
      <alignment vertical="center"/>
    </xf>
    <xf numFmtId="3" fontId="0" fillId="0" borderId="35" xfId="0" applyNumberFormat="1" applyFont="1" applyBorder="1" applyAlignment="1">
      <alignment vertical="center"/>
    </xf>
    <xf numFmtId="166" fontId="0" fillId="0" borderId="36" xfId="0" applyNumberFormat="1" applyFont="1" applyBorder="1" applyAlignment="1">
      <alignment horizontal="right" vertical="center" wrapText="1"/>
    </xf>
    <xf numFmtId="4" fontId="0" fillId="0" borderId="34" xfId="0" applyNumberFormat="1" applyFont="1" applyBorder="1" applyAlignment="1">
      <alignment horizontal="right" vertical="center" wrapText="1"/>
    </xf>
    <xf numFmtId="3" fontId="0" fillId="0" borderId="36" xfId="0" applyNumberFormat="1" applyFont="1" applyBorder="1" applyAlignment="1">
      <alignment vertical="center"/>
    </xf>
    <xf numFmtId="3" fontId="0" fillId="0" borderId="34" xfId="0" applyNumberFormat="1" applyFont="1" applyBorder="1" applyAlignment="1">
      <alignment vertical="center"/>
    </xf>
    <xf numFmtId="3" fontId="0" fillId="0" borderId="35" xfId="0" applyNumberFormat="1" applyFont="1" applyBorder="1" applyAlignment="1">
      <alignment vertical="center" wrapText="1"/>
    </xf>
    <xf numFmtId="4" fontId="0" fillId="0" borderId="35" xfId="0" applyNumberFormat="1" applyFont="1" applyBorder="1" applyAlignment="1">
      <alignment horizontal="right" vertical="center" wrapText="1"/>
    </xf>
    <xf numFmtId="4" fontId="0" fillId="0" borderId="29" xfId="0" applyNumberFormat="1" applyFont="1" applyBorder="1" applyAlignment="1">
      <alignment horizontal="right" vertical="center" wrapText="1"/>
    </xf>
    <xf numFmtId="4" fontId="0" fillId="0" borderId="29" xfId="0" applyNumberFormat="1" applyFont="1" applyBorder="1" applyAlignment="1">
      <alignment horizontal="right" vertical="center"/>
    </xf>
    <xf numFmtId="3" fontId="0" fillId="0" borderId="13" xfId="0" applyNumberFormat="1"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horizontal="left" vertical="center"/>
    </xf>
    <xf numFmtId="3" fontId="0" fillId="0" borderId="29" xfId="0" applyNumberFormat="1" applyFont="1" applyBorder="1" applyAlignment="1">
      <alignment vertical="center"/>
    </xf>
    <xf numFmtId="3" fontId="0" fillId="0" borderId="0" xfId="0" applyNumberFormat="1" applyFont="1" applyAlignment="1">
      <alignment vertical="center"/>
    </xf>
    <xf numFmtId="4" fontId="0" fillId="0" borderId="16" xfId="0" applyNumberFormat="1" applyFont="1" applyBorder="1" applyAlignment="1">
      <alignment horizontal="right" vertical="center" wrapText="1"/>
    </xf>
    <xf numFmtId="4" fontId="0" fillId="0" borderId="16" xfId="0" applyNumberFormat="1" applyFont="1" applyBorder="1" applyAlignment="1">
      <alignment horizontal="right" vertical="center"/>
    </xf>
    <xf numFmtId="3" fontId="0" fillId="0" borderId="18" xfId="0" applyNumberFormat="1" applyFont="1" applyBorder="1" applyAlignment="1">
      <alignment vertical="center"/>
    </xf>
    <xf numFmtId="4" fontId="0" fillId="0" borderId="46" xfId="0" applyNumberFormat="1" applyFont="1" applyBorder="1" applyAlignment="1">
      <alignment horizontal="right" vertical="center" wrapText="1"/>
    </xf>
    <xf numFmtId="3" fontId="0" fillId="0" borderId="15" xfId="0" applyNumberFormat="1" applyFont="1" applyBorder="1" applyAlignment="1">
      <alignment vertical="center" wrapText="1"/>
    </xf>
    <xf numFmtId="3" fontId="1" fillId="0" borderId="30" xfId="0" applyNumberFormat="1" applyFont="1" applyBorder="1" applyAlignment="1">
      <alignment horizontal="right" vertical="center" wrapText="1"/>
    </xf>
    <xf numFmtId="4" fontId="1" fillId="0" borderId="29" xfId="0" applyNumberFormat="1" applyFont="1" applyBorder="1" applyAlignment="1">
      <alignment horizontal="right" vertical="center" wrapText="1"/>
    </xf>
    <xf numFmtId="4" fontId="0" fillId="0" borderId="30" xfId="0" applyNumberFormat="1" applyFont="1" applyBorder="1" applyAlignment="1">
      <alignment horizontal="right" vertical="center" wrapText="1"/>
    </xf>
    <xf numFmtId="3" fontId="1" fillId="0" borderId="29" xfId="0" applyNumberFormat="1" applyFont="1" applyBorder="1" applyAlignment="1">
      <alignment horizontal="right" vertical="center" wrapText="1"/>
    </xf>
    <xf numFmtId="4" fontId="3" fillId="0" borderId="53" xfId="0" applyNumberFormat="1" applyFont="1" applyBorder="1" applyAlignment="1">
      <alignment horizontal="right" vertical="center" wrapText="1"/>
    </xf>
    <xf numFmtId="0" fontId="0" fillId="0" borderId="20" xfId="0" applyFont="1" applyBorder="1" applyAlignment="1">
      <alignment vertical="center"/>
    </xf>
    <xf numFmtId="0" fontId="0" fillId="0" borderId="0" xfId="0" applyFont="1" applyProtection="1">
      <protection locked="0"/>
    </xf>
    <xf numFmtId="0" fontId="0" fillId="0" borderId="0" xfId="0" applyFont="1" applyAlignment="1">
      <alignment vertical="center"/>
    </xf>
    <xf numFmtId="0" fontId="0" fillId="2" borderId="0" xfId="0" applyFont="1" applyFill="1" applyAlignment="1">
      <alignment horizontal="left" vertical="center"/>
    </xf>
    <xf numFmtId="49" fontId="0" fillId="3" borderId="47"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1" fontId="0" fillId="3" borderId="49" xfId="0" applyNumberFormat="1" applyFont="1" applyFill="1" applyBorder="1" applyAlignment="1">
      <alignment horizontal="center" vertical="center" wrapText="1"/>
    </xf>
    <xf numFmtId="0" fontId="15" fillId="0" borderId="0" xfId="0" applyFont="1" applyAlignment="1">
      <alignment vertical="center"/>
    </xf>
    <xf numFmtId="166" fontId="16" fillId="0" borderId="0" xfId="0" applyNumberFormat="1" applyFont="1" applyAlignment="1">
      <alignment horizontal="center" vertical="center"/>
    </xf>
    <xf numFmtId="4" fontId="16" fillId="0" borderId="0" xfId="0" applyNumberFormat="1" applyFont="1" applyAlignment="1">
      <alignment horizontal="right" vertical="center"/>
    </xf>
    <xf numFmtId="166" fontId="0" fillId="0" borderId="0" xfId="0" applyNumberFormat="1" applyFont="1" applyAlignment="1">
      <alignment horizontal="center" vertical="center"/>
    </xf>
    <xf numFmtId="4" fontId="0" fillId="0" borderId="0" xfId="0" applyNumberFormat="1" applyFont="1" applyAlignment="1">
      <alignment horizontal="right" vertical="center"/>
    </xf>
    <xf numFmtId="165" fontId="0" fillId="0" borderId="0" xfId="0" applyNumberFormat="1" applyFont="1" applyAlignment="1">
      <alignment horizontal="right" vertical="center"/>
    </xf>
    <xf numFmtId="167" fontId="0" fillId="0" borderId="0" xfId="0" applyNumberFormat="1" applyFont="1" applyAlignment="1">
      <alignment horizontal="right" vertical="center"/>
    </xf>
    <xf numFmtId="0" fontId="18" fillId="0" borderId="0" xfId="0" applyFont="1" applyAlignment="1">
      <alignment vertical="center"/>
    </xf>
    <xf numFmtId="4" fontId="18" fillId="0" borderId="0" xfId="0" applyNumberFormat="1" applyFont="1" applyAlignment="1">
      <alignment horizontal="right" vertical="center"/>
    </xf>
    <xf numFmtId="1" fontId="0" fillId="3" borderId="33" xfId="0" applyNumberFormat="1" applyFont="1" applyFill="1" applyBorder="1" applyAlignment="1">
      <alignment horizontal="center" vertical="center"/>
    </xf>
    <xf numFmtId="1" fontId="0" fillId="3" borderId="49" xfId="0" applyNumberFormat="1" applyFont="1" applyFill="1" applyBorder="1" applyAlignment="1">
      <alignment horizontal="center" vertical="center"/>
    </xf>
    <xf numFmtId="165" fontId="0" fillId="4" borderId="0" xfId="0" applyNumberFormat="1" applyFont="1" applyFill="1" applyAlignment="1">
      <alignment horizontal="right" vertical="center"/>
    </xf>
    <xf numFmtId="4" fontId="17" fillId="0" borderId="0" xfId="0" applyNumberFormat="1" applyFont="1" applyAlignment="1">
      <alignment horizontal="right" vertical="center"/>
    </xf>
    <xf numFmtId="0" fontId="19" fillId="0" borderId="0" xfId="0" applyFont="1" applyProtection="1">
      <protection locked="0"/>
    </xf>
    <xf numFmtId="2" fontId="19" fillId="0" borderId="0" xfId="0" applyNumberFormat="1" applyFont="1" applyProtection="1">
      <protection locked="0"/>
    </xf>
    <xf numFmtId="0" fontId="1" fillId="0" borderId="0" xfId="0" applyFont="1" applyProtection="1">
      <protection locked="0"/>
    </xf>
    <xf numFmtId="2" fontId="1" fillId="0" borderId="0" xfId="0" applyNumberFormat="1" applyFont="1" applyProtection="1">
      <protection locked="0"/>
    </xf>
    <xf numFmtId="0" fontId="15" fillId="0" borderId="0" xfId="0" applyFont="1" applyAlignment="1">
      <alignment horizontal="left" vertical="top" wrapText="1"/>
    </xf>
    <xf numFmtId="4" fontId="15" fillId="0" borderId="0" xfId="0" applyNumberFormat="1" applyFont="1" applyAlignment="1">
      <alignment horizontal="right" vertical="center"/>
    </xf>
    <xf numFmtId="166" fontId="20" fillId="0" borderId="0" xfId="0" applyNumberFormat="1" applyFont="1" applyAlignment="1">
      <alignment horizontal="center" vertical="center"/>
    </xf>
    <xf numFmtId="0" fontId="20" fillId="0" borderId="0" xfId="0" applyFont="1" applyAlignment="1">
      <alignment vertical="center"/>
    </xf>
    <xf numFmtId="4" fontId="20" fillId="0" borderId="0" xfId="0" applyNumberFormat="1" applyFont="1" applyAlignment="1">
      <alignment horizontal="right" vertical="center"/>
    </xf>
    <xf numFmtId="166" fontId="21" fillId="0" borderId="0" xfId="0" applyNumberFormat="1" applyFont="1" applyAlignment="1">
      <alignment horizontal="center" vertical="center"/>
    </xf>
    <xf numFmtId="0" fontId="21" fillId="0" borderId="0" xfId="0" applyFont="1" applyAlignment="1">
      <alignment vertical="center"/>
    </xf>
    <xf numFmtId="4" fontId="21" fillId="0" borderId="0" xfId="0" applyNumberFormat="1" applyFont="1" applyAlignment="1">
      <alignment horizontal="right" vertical="center"/>
    </xf>
    <xf numFmtId="0" fontId="21" fillId="0" borderId="0" xfId="0" applyFont="1"/>
    <xf numFmtId="4" fontId="21" fillId="0" borderId="0" xfId="0" applyNumberFormat="1" applyFont="1"/>
    <xf numFmtId="0" fontId="1" fillId="0" borderId="0" xfId="0" applyFont="1"/>
    <xf numFmtId="2" fontId="1" fillId="0" borderId="0" xfId="0" applyNumberFormat="1" applyFont="1"/>
    <xf numFmtId="0" fontId="22" fillId="0" borderId="0" xfId="0" applyFont="1"/>
    <xf numFmtId="4" fontId="22" fillId="0" borderId="0" xfId="0" applyNumberFormat="1" applyFont="1"/>
    <xf numFmtId="0" fontId="21" fillId="0" borderId="0" xfId="0" applyFont="1" applyAlignment="1">
      <alignment horizontal="center"/>
    </xf>
    <xf numFmtId="0" fontId="1" fillId="0" borderId="0" xfId="0" applyFont="1" applyAlignment="1">
      <alignment horizontal="center"/>
    </xf>
    <xf numFmtId="4" fontId="0" fillId="0" borderId="17" xfId="0" applyNumberFormat="1" applyFont="1" applyBorder="1" applyAlignment="1">
      <alignment horizontal="right" vertical="center" wrapText="1"/>
    </xf>
    <xf numFmtId="0" fontId="22" fillId="0" borderId="0" xfId="0" applyFont="1" applyAlignment="1">
      <alignment vertical="center"/>
    </xf>
    <xf numFmtId="4" fontId="22" fillId="0" borderId="0" xfId="0" applyNumberFormat="1" applyFont="1" applyAlignment="1">
      <alignment horizontal="right" vertical="center"/>
    </xf>
    <xf numFmtId="169" fontId="0" fillId="0" borderId="0" xfId="0" applyNumberFormat="1" applyFont="1" applyAlignment="1">
      <alignment horizontal="right" vertical="center"/>
    </xf>
    <xf numFmtId="0" fontId="0" fillId="4" borderId="0" xfId="0" applyFont="1" applyFill="1" applyAlignment="1">
      <alignment horizontal="left" vertical="top" wrapText="1"/>
    </xf>
    <xf numFmtId="0" fontId="16" fillId="0" borderId="0" xfId="0" applyFont="1" applyAlignment="1">
      <alignment horizontal="left" vertical="top" wrapText="1"/>
    </xf>
    <xf numFmtId="0" fontId="0" fillId="0" borderId="0" xfId="0" applyFont="1" applyAlignment="1">
      <alignment horizontal="left" vertical="top" wrapText="1"/>
    </xf>
    <xf numFmtId="4" fontId="0" fillId="4" borderId="0" xfId="0" applyNumberFormat="1" applyFont="1" applyFill="1" applyAlignment="1">
      <alignment horizontal="right" vertical="center"/>
    </xf>
    <xf numFmtId="167" fontId="0" fillId="4" borderId="0" xfId="0" applyNumberFormat="1" applyFont="1" applyFill="1" applyAlignment="1">
      <alignment horizontal="right" vertical="center"/>
    </xf>
    <xf numFmtId="164" fontId="1" fillId="0" borderId="26"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164" fontId="1" fillId="0" borderId="6" xfId="0" applyNumberFormat="1" applyFont="1" applyBorder="1" applyAlignment="1">
      <alignment horizontal="left" vertical="center" wrapText="1"/>
    </xf>
    <xf numFmtId="164" fontId="1" fillId="0" borderId="39" xfId="0" applyNumberFormat="1" applyFont="1" applyBorder="1" applyAlignment="1">
      <alignment horizontal="left" vertical="center" wrapText="1"/>
    </xf>
    <xf numFmtId="164" fontId="1" fillId="0" borderId="0" xfId="0" applyNumberFormat="1" applyFont="1" applyAlignment="1">
      <alignment horizontal="left" vertical="center" wrapText="1"/>
    </xf>
    <xf numFmtId="164" fontId="1" fillId="0" borderId="8" xfId="0" applyNumberFormat="1" applyFont="1" applyBorder="1" applyAlignment="1">
      <alignment horizontal="left" vertical="center" wrapText="1"/>
    </xf>
    <xf numFmtId="164" fontId="5" fillId="0" borderId="30" xfId="0" applyNumberFormat="1" applyFont="1" applyBorder="1" applyAlignment="1">
      <alignment horizontal="left" vertical="center" wrapText="1"/>
    </xf>
    <xf numFmtId="164" fontId="5" fillId="0" borderId="11" xfId="0" applyNumberFormat="1" applyFont="1" applyBorder="1" applyAlignment="1">
      <alignment horizontal="left" vertical="center" wrapText="1"/>
    </xf>
    <xf numFmtId="164" fontId="5" fillId="0" borderId="12" xfId="0" applyNumberFormat="1" applyFont="1" applyBorder="1" applyAlignment="1">
      <alignment horizontal="left" vertical="center" wrapText="1"/>
    </xf>
    <xf numFmtId="164" fontId="1" fillId="0" borderId="30" xfId="0" applyNumberFormat="1" applyFont="1" applyBorder="1" applyAlignment="1">
      <alignment horizontal="left" vertical="center" wrapText="1"/>
    </xf>
    <xf numFmtId="164" fontId="1" fillId="0" borderId="11" xfId="0" applyNumberFormat="1" applyFont="1" applyBorder="1" applyAlignment="1">
      <alignment horizontal="left" vertical="center" wrapText="1"/>
    </xf>
    <xf numFmtId="164" fontId="1" fillId="0" borderId="12" xfId="0" applyNumberFormat="1" applyFont="1" applyBorder="1" applyAlignment="1">
      <alignment horizontal="left" vertical="center" wrapText="1"/>
    </xf>
    <xf numFmtId="0" fontId="0" fillId="0" borderId="0" xfId="0" applyFont="1" applyAlignment="1" applyProtection="1">
      <alignment horizontal="left" wrapText="1"/>
      <protection locked="0"/>
    </xf>
    <xf numFmtId="164" fontId="1" fillId="0" borderId="26" xfId="0" applyNumberFormat="1" applyFont="1" applyBorder="1" applyAlignment="1">
      <alignment vertical="center" wrapText="1"/>
    </xf>
    <xf numFmtId="0" fontId="0" fillId="0" borderId="9" xfId="0" applyBorder="1" applyAlignment="1">
      <alignment vertical="center"/>
    </xf>
    <xf numFmtId="0" fontId="0" fillId="0" borderId="6" xfId="0" applyBorder="1" applyAlignment="1">
      <alignment vertical="center"/>
    </xf>
    <xf numFmtId="0" fontId="0" fillId="2" borderId="0" xfId="0" applyFont="1" applyFill="1" applyAlignment="1">
      <alignment horizontal="left" vertical="center"/>
    </xf>
    <xf numFmtId="49" fontId="0" fillId="2" borderId="0" xfId="0" applyNumberFormat="1" applyFont="1" applyFill="1" applyAlignment="1">
      <alignment horizontal="left" vertical="center"/>
    </xf>
    <xf numFmtId="166" fontId="0" fillId="0" borderId="0" xfId="0" applyNumberFormat="1" applyFont="1" applyAlignment="1">
      <alignment horizontal="right" vertical="center"/>
    </xf>
    <xf numFmtId="0" fontId="18" fillId="0" borderId="0" xfId="0" applyFont="1" applyAlignment="1">
      <alignment horizontal="right" vertical="center"/>
    </xf>
    <xf numFmtId="49" fontId="10" fillId="2" borderId="17" xfId="0" applyNumberFormat="1" applyFont="1" applyFill="1" applyBorder="1" applyAlignment="1">
      <alignment horizontal="right" vertical="center"/>
    </xf>
    <xf numFmtId="0" fontId="0" fillId="0" borderId="0" xfId="0" applyFont="1" applyAlignment="1" applyProtection="1">
      <alignment horizontal="right" vertical="center"/>
      <protection locked="0"/>
    </xf>
    <xf numFmtId="0" fontId="18" fillId="0" borderId="0" xfId="0" applyFont="1" applyAlignment="1">
      <alignment horizontal="center" vertical="center"/>
    </xf>
    <xf numFmtId="49" fontId="10" fillId="2" borderId="17" xfId="0" applyNumberFormat="1" applyFont="1" applyFill="1" applyBorder="1" applyAlignment="1">
      <alignment horizontal="center" vertical="center"/>
    </xf>
    <xf numFmtId="0" fontId="0" fillId="0" borderId="0" xfId="0" applyFont="1" applyAlignment="1" applyProtection="1">
      <alignment horizontal="center" vertical="center"/>
      <protection locked="0"/>
    </xf>
    <xf numFmtId="49" fontId="0" fillId="2" borderId="0" xfId="0" applyNumberFormat="1" applyFont="1" applyFill="1" applyAlignment="1">
      <alignment horizontal="left" vertical="center" wrapText="1"/>
    </xf>
    <xf numFmtId="0" fontId="15" fillId="0" borderId="0" xfId="0" applyFont="1" applyAlignment="1">
      <alignment horizontal="left" vertical="center" wrapText="1"/>
    </xf>
    <xf numFmtId="49" fontId="0" fillId="0" borderId="0" xfId="0" applyNumberFormat="1" applyFont="1" applyAlignment="1">
      <alignment horizontal="left" vertical="center" wrapText="1"/>
    </xf>
    <xf numFmtId="0" fontId="18" fillId="0" borderId="0" xfId="0" applyFont="1" applyAlignment="1">
      <alignment horizontal="left" vertical="center" wrapText="1"/>
    </xf>
    <xf numFmtId="49" fontId="0" fillId="2" borderId="0" xfId="0" applyNumberFormat="1" applyFont="1" applyFill="1" applyAlignment="1">
      <alignment horizontal="left" vertical="center" wrapText="1"/>
    </xf>
    <xf numFmtId="49" fontId="10" fillId="2" borderId="17" xfId="0" applyNumberFormat="1" applyFont="1" applyFill="1" applyBorder="1" applyAlignment="1">
      <alignment horizontal="left" vertical="center" wrapText="1"/>
    </xf>
    <xf numFmtId="0" fontId="0" fillId="0" borderId="0" xfId="0" applyFont="1" applyAlignment="1" applyProtection="1">
      <alignment horizontal="left" vertical="center" wrapText="1"/>
      <protection locked="0"/>
    </xf>
    <xf numFmtId="49" fontId="10" fillId="2" borderId="17" xfId="0" applyNumberFormat="1" applyFont="1" applyFill="1" applyBorder="1" applyAlignment="1">
      <alignment horizontal="left" vertical="top" wrapText="1"/>
    </xf>
    <xf numFmtId="0" fontId="18" fillId="0" borderId="0" xfId="0" applyFont="1" applyAlignment="1">
      <alignment horizontal="left" vertical="top" wrapText="1"/>
    </xf>
    <xf numFmtId="0" fontId="0" fillId="0" borderId="0" xfId="0" applyFont="1" applyAlignment="1" applyProtection="1">
      <alignment horizontal="left" vertical="top" wrapText="1"/>
      <protection locked="0"/>
    </xf>
    <xf numFmtId="0" fontId="15" fillId="0" borderId="0" xfId="0" applyFont="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right" vertical="center"/>
    </xf>
    <xf numFmtId="0" fontId="16" fillId="0" borderId="0" xfId="0" applyFont="1" applyAlignment="1">
      <alignment horizontal="right" vertical="center"/>
    </xf>
    <xf numFmtId="0" fontId="0" fillId="0" borderId="0" xfId="0" applyFont="1" applyAlignment="1">
      <alignment horizontal="right" vertical="center"/>
    </xf>
    <xf numFmtId="0" fontId="0" fillId="0" borderId="5"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49" fontId="9"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0" fontId="0" fillId="0" borderId="0" xfId="0" applyFont="1" applyAlignment="1" applyProtection="1">
      <alignment horizontal="left" vertical="center"/>
      <protection locked="0"/>
    </xf>
    <xf numFmtId="49" fontId="3" fillId="2" borderId="0" xfId="0" applyNumberFormat="1" applyFont="1" applyFill="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26" fillId="0" borderId="0" xfId="0" applyFont="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Hypertextový odkaz 2" xfId="20"/>
    <cellStyle name="Měna 2" xfId="21"/>
    <cellStyle name="Měna 3" xfId="22"/>
    <cellStyle name="Normální 14" xfId="23"/>
    <cellStyle name="Normální 16" xfId="24"/>
    <cellStyle name="Normální 2" xfId="25"/>
    <cellStyle name="Normální 3" xfId="26"/>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41</xdr:row>
      <xdr:rowOff>0</xdr:rowOff>
    </xdr:from>
    <xdr:ext cx="304800" cy="314325"/>
    <xdr:sp macro="" textlink="">
      <xdr:nvSpPr>
        <xdr:cNvPr id="3" name="AutoShape 3" descr="VÃ½sledek obrÃ¡zku pro vex edr booster kit"/>
        <xdr:cNvSpPr>
          <a:spLocks noChangeAspect="1" noChangeArrowheads="1"/>
        </xdr:cNvSpPr>
      </xdr:nvSpPr>
      <xdr:spPr bwMode="auto">
        <a:xfrm>
          <a:off x="13535025" y="7353300"/>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4"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6"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7"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0"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1"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1"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3"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4"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5"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295275"/>
    <xdr:sp macro="" textlink="">
      <xdr:nvSpPr>
        <xdr:cNvPr id="26" name="AutoShape 3" descr="VÃ½sledek obrÃ¡zku pro vex edr booster kit"/>
        <xdr:cNvSpPr>
          <a:spLocks noChangeAspect="1" noChangeArrowheads="1"/>
        </xdr:cNvSpPr>
      </xdr:nvSpPr>
      <xdr:spPr bwMode="auto">
        <a:xfrm>
          <a:off x="13535025" y="88106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7"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8"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9"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30"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31"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32"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33"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34"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295275"/>
    <xdr:sp macro="" textlink="">
      <xdr:nvSpPr>
        <xdr:cNvPr id="35" name="AutoShape 3" descr="VÃ½sledek obrÃ¡zku pro vex edr booster kit"/>
        <xdr:cNvSpPr>
          <a:spLocks noChangeAspect="1" noChangeArrowheads="1"/>
        </xdr:cNvSpPr>
      </xdr:nvSpPr>
      <xdr:spPr bwMode="auto">
        <a:xfrm>
          <a:off x="13535025" y="9620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36"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37"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38"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39"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40"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41"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42"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43"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4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4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4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4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4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4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50"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2"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3"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4"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5"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6"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7"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8"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9"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0"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1"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2"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3"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4"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5"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6"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7"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8"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69"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70"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1"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2"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3"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4"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5"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6"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7"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8"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79"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80"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81"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82"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8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0"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1"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2"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9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00"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01"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2" name="AutoShape 3" descr="VÃ½sledek obrÃ¡zku pro vex edr booster kit"/>
        <xdr:cNvSpPr>
          <a:spLocks noChangeAspect="1" noChangeArrowheads="1"/>
        </xdr:cNvSpPr>
      </xdr:nvSpPr>
      <xdr:spPr bwMode="auto">
        <a:xfrm>
          <a:off x="13535025" y="3143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476250"/>
    <xdr:sp macro="" textlink="">
      <xdr:nvSpPr>
        <xdr:cNvPr id="103" name="AutoShape 3" descr="VÃ½sledek obrÃ¡zku pro vex edr booster kit"/>
        <xdr:cNvSpPr>
          <a:spLocks noChangeAspect="1" noChangeArrowheads="1"/>
        </xdr:cNvSpPr>
      </xdr:nvSpPr>
      <xdr:spPr bwMode="auto">
        <a:xfrm>
          <a:off x="13535025" y="3648075"/>
          <a:ext cx="304800" cy="4762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04" name="AutoShape 3" descr="VÃ½sledek obrÃ¡zku pro vex edr booster kit"/>
        <xdr:cNvSpPr>
          <a:spLocks noChangeAspect="1" noChangeArrowheads="1"/>
        </xdr:cNvSpPr>
      </xdr:nvSpPr>
      <xdr:spPr bwMode="auto">
        <a:xfrm>
          <a:off x="13535025" y="43243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14325"/>
    <xdr:sp macro="" textlink="">
      <xdr:nvSpPr>
        <xdr:cNvPr id="107" name="AutoShape 3" descr="VÃ½sledek obrÃ¡zku pro vex edr booster kit"/>
        <xdr:cNvSpPr>
          <a:spLocks noChangeAspect="1" noChangeArrowheads="1"/>
        </xdr:cNvSpPr>
      </xdr:nvSpPr>
      <xdr:spPr bwMode="auto">
        <a:xfrm>
          <a:off x="13535025" y="4486275"/>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14325"/>
    <xdr:sp macro="" textlink="">
      <xdr:nvSpPr>
        <xdr:cNvPr id="108" name="AutoShape 3" descr="VÃ½sledek obrÃ¡zku pro vex edr booster kit"/>
        <xdr:cNvSpPr>
          <a:spLocks noChangeAspect="1" noChangeArrowheads="1"/>
        </xdr:cNvSpPr>
      </xdr:nvSpPr>
      <xdr:spPr bwMode="auto">
        <a:xfrm>
          <a:off x="13535025" y="5029200"/>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09" name="AutoShape 3" descr="VÃ½sledek obrÃ¡zku pro vex edr booster kit"/>
        <xdr:cNvSpPr>
          <a:spLocks noChangeAspect="1" noChangeArrowheads="1"/>
        </xdr:cNvSpPr>
      </xdr:nvSpPr>
      <xdr:spPr bwMode="auto">
        <a:xfrm>
          <a:off x="13535025" y="5219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10" name="AutoShape 3" descr="VÃ½sledek obrÃ¡zku pro vex edr booster kit"/>
        <xdr:cNvSpPr>
          <a:spLocks noChangeAspect="1" noChangeArrowheads="1"/>
        </xdr:cNvSpPr>
      </xdr:nvSpPr>
      <xdr:spPr bwMode="auto">
        <a:xfrm>
          <a:off x="13535025" y="5543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11" name="AutoShape 3" descr="VÃ½sledek obrÃ¡zku pro vex edr booster kit"/>
        <xdr:cNvSpPr>
          <a:spLocks noChangeAspect="1" noChangeArrowheads="1"/>
        </xdr:cNvSpPr>
      </xdr:nvSpPr>
      <xdr:spPr bwMode="auto">
        <a:xfrm>
          <a:off x="13535025" y="5705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14325"/>
    <xdr:sp macro="" textlink="">
      <xdr:nvSpPr>
        <xdr:cNvPr id="112" name="AutoShape 3" descr="VÃ½sledek obrÃ¡zku pro vex edr booster kit"/>
        <xdr:cNvSpPr>
          <a:spLocks noChangeAspect="1" noChangeArrowheads="1"/>
        </xdr:cNvSpPr>
      </xdr:nvSpPr>
      <xdr:spPr bwMode="auto">
        <a:xfrm>
          <a:off x="13535025" y="6029325"/>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13" name="AutoShape 3" descr="VÃ½sledek obrÃ¡zku pro vex edr booster kit"/>
        <xdr:cNvSpPr>
          <a:spLocks noChangeAspect="1" noChangeArrowheads="1"/>
        </xdr:cNvSpPr>
      </xdr:nvSpPr>
      <xdr:spPr bwMode="auto">
        <a:xfrm>
          <a:off x="13535025" y="62198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4" name="AutoShape 3" descr="VÃ½sledek obrÃ¡zku pro vex edr booster kit"/>
        <xdr:cNvSpPr>
          <a:spLocks noChangeAspect="1" noChangeArrowheads="1"/>
        </xdr:cNvSpPr>
      </xdr:nvSpPr>
      <xdr:spPr bwMode="auto">
        <a:xfrm>
          <a:off x="13535025" y="65436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5" name="AutoShape 3" descr="VÃ½sledek obrÃ¡zku pro vex edr booster kit"/>
        <xdr:cNvSpPr>
          <a:spLocks noChangeAspect="1" noChangeArrowheads="1"/>
        </xdr:cNvSpPr>
      </xdr:nvSpPr>
      <xdr:spPr bwMode="auto">
        <a:xfrm>
          <a:off x="13535025" y="67056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05" name="AutoShape 3" descr="VÃ½sledek obrÃ¡zku pro vex edr booster kit"/>
        <xdr:cNvSpPr>
          <a:spLocks noChangeAspect="1" noChangeArrowheads="1"/>
        </xdr:cNvSpPr>
      </xdr:nvSpPr>
      <xdr:spPr bwMode="auto">
        <a:xfrm>
          <a:off x="13535025" y="6867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06" name="AutoShape 3" descr="VÃ½sledek obrÃ¡zku pro vex edr booster kit"/>
        <xdr:cNvSpPr>
          <a:spLocks noChangeAspect="1" noChangeArrowheads="1"/>
        </xdr:cNvSpPr>
      </xdr:nvSpPr>
      <xdr:spPr bwMode="auto">
        <a:xfrm>
          <a:off x="13535025" y="7029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6" name="AutoShape 3" descr="VÃ½sledek obrÃ¡zku pro vex edr booster kit"/>
        <xdr:cNvSpPr>
          <a:spLocks noChangeAspect="1" noChangeArrowheads="1"/>
        </xdr:cNvSpPr>
      </xdr:nvSpPr>
      <xdr:spPr bwMode="auto">
        <a:xfrm>
          <a:off x="13535025" y="7029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7" name="AutoShape 3" descr="VÃ½sledek obrÃ¡zku pro vex edr booster kit"/>
        <xdr:cNvSpPr>
          <a:spLocks noChangeAspect="1" noChangeArrowheads="1"/>
        </xdr:cNvSpPr>
      </xdr:nvSpPr>
      <xdr:spPr bwMode="auto">
        <a:xfrm>
          <a:off x="13535025" y="7191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18" name="AutoShape 3" descr="VÃ½sledek obrÃ¡zku pro vex edr booster kit"/>
        <xdr:cNvSpPr>
          <a:spLocks noChangeAspect="1" noChangeArrowheads="1"/>
        </xdr:cNvSpPr>
      </xdr:nvSpPr>
      <xdr:spPr bwMode="auto">
        <a:xfrm>
          <a:off x="13535025" y="44862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14325"/>
    <xdr:sp macro="" textlink="">
      <xdr:nvSpPr>
        <xdr:cNvPr id="119" name="AutoShape 3" descr="VÃ½sledek obrÃ¡zku pro vex edr booster kit"/>
        <xdr:cNvSpPr>
          <a:spLocks noChangeAspect="1" noChangeArrowheads="1"/>
        </xdr:cNvSpPr>
      </xdr:nvSpPr>
      <xdr:spPr bwMode="auto">
        <a:xfrm>
          <a:off x="13535025" y="4648200"/>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23850"/>
    <xdr:sp macro="" textlink="">
      <xdr:nvSpPr>
        <xdr:cNvPr id="120" name="AutoShape 3" descr="VÃ½sledek obrÃ¡zku pro vex edr booster kit"/>
        <xdr:cNvSpPr>
          <a:spLocks noChangeAspect="1" noChangeArrowheads="1"/>
        </xdr:cNvSpPr>
      </xdr:nvSpPr>
      <xdr:spPr bwMode="auto">
        <a:xfrm>
          <a:off x="13535025" y="7353300"/>
          <a:ext cx="304800" cy="323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1"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2"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3"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4"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0"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1"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2"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38"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39"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40"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41"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42"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43"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44"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45"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46"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47"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48"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49"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50"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51"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52"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3"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4"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5"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6"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7"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8"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59"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0"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1"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2"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68"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9"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0"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1"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2"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3"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4"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5"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76" name="AutoShape 3" descr="VÃ½sledek obrÃ¡zku pro vex edr booster kit"/>
        <xdr:cNvSpPr>
          <a:spLocks noChangeAspect="1" noChangeArrowheads="1"/>
        </xdr:cNvSpPr>
      </xdr:nvSpPr>
      <xdr:spPr bwMode="auto">
        <a:xfrm>
          <a:off x="13535025" y="73533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77"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78"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79"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0"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1"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2"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3"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4"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5"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6"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7"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88" name="AutoShape 3" descr="VÃ½sledek obrÃ¡zku pro vex edr booster kit"/>
        <xdr:cNvSpPr>
          <a:spLocks noChangeAspect="1" noChangeArrowheads="1"/>
        </xdr:cNvSpPr>
      </xdr:nvSpPr>
      <xdr:spPr bwMode="auto">
        <a:xfrm>
          <a:off x="13535025" y="881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89"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0"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1"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2"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3"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4"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5"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6"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7"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8"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9"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00" name="AutoShape 3" descr="VÃ½sledek obrÃ¡zku pro vex edr booster kit"/>
        <xdr:cNvSpPr>
          <a:spLocks noChangeAspect="1" noChangeArrowheads="1"/>
        </xdr:cNvSpPr>
      </xdr:nvSpPr>
      <xdr:spPr bwMode="auto">
        <a:xfrm>
          <a:off x="13535025" y="962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1"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2"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0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0"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1"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2"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3"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4"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5"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6"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7"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8"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19" name="AutoShape 3" descr="VÃ½sledek obrÃ¡zku pro vex edr booster kit"/>
        <xdr:cNvSpPr>
          <a:spLocks noChangeAspect="1" noChangeArrowheads="1"/>
        </xdr:cNvSpPr>
      </xdr:nvSpPr>
      <xdr:spPr bwMode="auto">
        <a:xfrm>
          <a:off x="13535025" y="101060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20" name="AutoShape 3" descr="VÃ½sledek obrÃ¡zku pro vex edr booster kit"/>
        <xdr:cNvSpPr>
          <a:spLocks noChangeAspect="1" noChangeArrowheads="1"/>
        </xdr:cNvSpPr>
      </xdr:nvSpPr>
      <xdr:spPr bwMode="auto">
        <a:xfrm>
          <a:off x="13535025" y="3143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21" name="AutoShape 3" descr="VÃ½sledek obrÃ¡zku pro vex edr booster kit"/>
        <xdr:cNvSpPr>
          <a:spLocks noChangeAspect="1" noChangeArrowheads="1"/>
        </xdr:cNvSpPr>
      </xdr:nvSpPr>
      <xdr:spPr bwMode="auto">
        <a:xfrm>
          <a:off x="13535025" y="36480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22" name="AutoShape 3" descr="VÃ½sledek obrÃ¡zku pro vex edr booster kit"/>
        <xdr:cNvSpPr>
          <a:spLocks noChangeAspect="1" noChangeArrowheads="1"/>
        </xdr:cNvSpPr>
      </xdr:nvSpPr>
      <xdr:spPr bwMode="auto">
        <a:xfrm>
          <a:off x="13535025" y="43243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23" name="AutoShape 3" descr="VÃ½sledek obrÃ¡zku pro vex edr booster kit"/>
        <xdr:cNvSpPr>
          <a:spLocks noChangeAspect="1" noChangeArrowheads="1"/>
        </xdr:cNvSpPr>
      </xdr:nvSpPr>
      <xdr:spPr bwMode="auto">
        <a:xfrm>
          <a:off x="13535025" y="44862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24" name="AutoShape 3" descr="VÃ½sledek obrÃ¡zku pro vex edr booster kit"/>
        <xdr:cNvSpPr>
          <a:spLocks noChangeAspect="1" noChangeArrowheads="1"/>
        </xdr:cNvSpPr>
      </xdr:nvSpPr>
      <xdr:spPr bwMode="auto">
        <a:xfrm>
          <a:off x="13535025" y="50292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25" name="AutoShape 3" descr="VÃ½sledek obrÃ¡zku pro vex edr booster kit"/>
        <xdr:cNvSpPr>
          <a:spLocks noChangeAspect="1" noChangeArrowheads="1"/>
        </xdr:cNvSpPr>
      </xdr:nvSpPr>
      <xdr:spPr bwMode="auto">
        <a:xfrm>
          <a:off x="13535025" y="5219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26" name="AutoShape 3" descr="VÃ½sledek obrÃ¡zku pro vex edr booster kit"/>
        <xdr:cNvSpPr>
          <a:spLocks noChangeAspect="1" noChangeArrowheads="1"/>
        </xdr:cNvSpPr>
      </xdr:nvSpPr>
      <xdr:spPr bwMode="auto">
        <a:xfrm>
          <a:off x="13535025" y="5543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7" name="AutoShape 3" descr="VÃ½sledek obrÃ¡zku pro vex edr booster kit"/>
        <xdr:cNvSpPr>
          <a:spLocks noChangeAspect="1" noChangeArrowheads="1"/>
        </xdr:cNvSpPr>
      </xdr:nvSpPr>
      <xdr:spPr bwMode="auto">
        <a:xfrm>
          <a:off x="13535025" y="5705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8" name="AutoShape 3" descr="VÃ½sledek obrÃ¡zku pro vex edr booster kit"/>
        <xdr:cNvSpPr>
          <a:spLocks noChangeAspect="1" noChangeArrowheads="1"/>
        </xdr:cNvSpPr>
      </xdr:nvSpPr>
      <xdr:spPr bwMode="auto">
        <a:xfrm>
          <a:off x="13535025" y="60293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9" name="AutoShape 3" descr="VÃ½sledek obrÃ¡zku pro vex edr booster kit"/>
        <xdr:cNvSpPr>
          <a:spLocks noChangeAspect="1" noChangeArrowheads="1"/>
        </xdr:cNvSpPr>
      </xdr:nvSpPr>
      <xdr:spPr bwMode="auto">
        <a:xfrm>
          <a:off x="13535025" y="62198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30" name="AutoShape 3" descr="VÃ½sledek obrÃ¡zku pro vex edr booster kit"/>
        <xdr:cNvSpPr>
          <a:spLocks noChangeAspect="1" noChangeArrowheads="1"/>
        </xdr:cNvSpPr>
      </xdr:nvSpPr>
      <xdr:spPr bwMode="auto">
        <a:xfrm>
          <a:off x="13535025" y="65436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31" name="AutoShape 3" descr="VÃ½sledek obrÃ¡zku pro vex edr booster kit"/>
        <xdr:cNvSpPr>
          <a:spLocks noChangeAspect="1" noChangeArrowheads="1"/>
        </xdr:cNvSpPr>
      </xdr:nvSpPr>
      <xdr:spPr bwMode="auto">
        <a:xfrm>
          <a:off x="13535025" y="67056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32" name="AutoShape 3" descr="VÃ½sledek obrÃ¡zku pro vex edr booster kit"/>
        <xdr:cNvSpPr>
          <a:spLocks noChangeAspect="1" noChangeArrowheads="1"/>
        </xdr:cNvSpPr>
      </xdr:nvSpPr>
      <xdr:spPr bwMode="auto">
        <a:xfrm>
          <a:off x="13535025" y="6867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33" name="AutoShape 3" descr="VÃ½sledek obrÃ¡zku pro vex edr booster kit"/>
        <xdr:cNvSpPr>
          <a:spLocks noChangeAspect="1" noChangeArrowheads="1"/>
        </xdr:cNvSpPr>
      </xdr:nvSpPr>
      <xdr:spPr bwMode="auto">
        <a:xfrm>
          <a:off x="13535025" y="7029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34" name="AutoShape 3" descr="VÃ½sledek obrÃ¡zku pro vex edr booster kit"/>
        <xdr:cNvSpPr>
          <a:spLocks noChangeAspect="1" noChangeArrowheads="1"/>
        </xdr:cNvSpPr>
      </xdr:nvSpPr>
      <xdr:spPr bwMode="auto">
        <a:xfrm>
          <a:off x="13535025" y="7029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35" name="AutoShape 3" descr="VÃ½sledek obrÃ¡zku pro vex edr booster kit"/>
        <xdr:cNvSpPr>
          <a:spLocks noChangeAspect="1" noChangeArrowheads="1"/>
        </xdr:cNvSpPr>
      </xdr:nvSpPr>
      <xdr:spPr bwMode="auto">
        <a:xfrm>
          <a:off x="13535025" y="7191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36" name="AutoShape 3" descr="VÃ½sledek obrÃ¡zku pro vex edr booster kit"/>
        <xdr:cNvSpPr>
          <a:spLocks noChangeAspect="1" noChangeArrowheads="1"/>
        </xdr:cNvSpPr>
      </xdr:nvSpPr>
      <xdr:spPr bwMode="auto">
        <a:xfrm>
          <a:off x="13535025" y="44862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37" name="AutoShape 3" descr="VÃ½sledek obrÃ¡zku pro vex edr booster kit"/>
        <xdr:cNvSpPr>
          <a:spLocks noChangeAspect="1" noChangeArrowheads="1"/>
        </xdr:cNvSpPr>
      </xdr:nvSpPr>
      <xdr:spPr bwMode="auto">
        <a:xfrm>
          <a:off x="13535025" y="46482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16</xdr:row>
      <xdr:rowOff>0</xdr:rowOff>
    </xdr:from>
    <xdr:ext cx="304800" cy="295275"/>
    <xdr:sp macro="" textlink="">
      <xdr:nvSpPr>
        <xdr:cNvPr id="2"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3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33375"/>
    <xdr:sp macro="" textlink="">
      <xdr:nvSpPr>
        <xdr:cNvPr id="56" name="AutoShape 3" descr="VÃ½sledek obrÃ¡zku pro vex edr booster kit"/>
        <xdr:cNvSpPr>
          <a:spLocks noChangeAspect="1" noChangeArrowheads="1"/>
        </xdr:cNvSpPr>
      </xdr:nvSpPr>
      <xdr:spPr bwMode="auto">
        <a:xfrm>
          <a:off x="13535025" y="2657475"/>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57"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5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6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8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9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0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1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2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3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295275"/>
    <xdr:sp macro="" textlink="">
      <xdr:nvSpPr>
        <xdr:cNvPr id="148"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5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6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7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9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02"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03"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0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2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3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4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5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6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7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4"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5"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6"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7"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8"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89"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90"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91"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92"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93" name="AutoShape 3" descr="VÃ½sledek obrÃ¡zku pro vex edr booster kit"/>
        <xdr:cNvSpPr>
          <a:spLocks noChangeAspect="1" noChangeArrowheads="1"/>
        </xdr:cNvSpPr>
      </xdr:nvSpPr>
      <xdr:spPr bwMode="auto">
        <a:xfrm>
          <a:off x="13535025" y="4438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17</xdr:row>
      <xdr:rowOff>0</xdr:rowOff>
    </xdr:from>
    <xdr:ext cx="304800" cy="295275"/>
    <xdr:sp macro="" textlink="">
      <xdr:nvSpPr>
        <xdr:cNvPr id="2" name="AutoShape 3" descr="VÃ½sledek obrÃ¡zku pro vex edr booster kit"/>
        <xdr:cNvSpPr>
          <a:spLocks noChangeAspect="1" noChangeArrowheads="1"/>
        </xdr:cNvSpPr>
      </xdr:nvSpPr>
      <xdr:spPr bwMode="auto">
        <a:xfrm>
          <a:off x="13535025" y="41910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52425"/>
    <xdr:sp macro="" textlink="">
      <xdr:nvSpPr>
        <xdr:cNvPr id="15" name="AutoShape 3" descr="VÃ½sledek obrÃ¡zku pro vex edr booster kit"/>
        <xdr:cNvSpPr>
          <a:spLocks noChangeAspect="1" noChangeArrowheads="1"/>
        </xdr:cNvSpPr>
      </xdr:nvSpPr>
      <xdr:spPr bwMode="auto">
        <a:xfrm>
          <a:off x="13535025" y="7429500"/>
          <a:ext cx="304800" cy="3524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6"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295275"/>
    <xdr:sp macro="" textlink="">
      <xdr:nvSpPr>
        <xdr:cNvPr id="17" name="AutoShape 3" descr="VÃ½sledek obrÃ¡zku pro vex edr booster kit"/>
        <xdr:cNvSpPr>
          <a:spLocks noChangeAspect="1" noChangeArrowheads="1"/>
        </xdr:cNvSpPr>
      </xdr:nvSpPr>
      <xdr:spPr bwMode="auto">
        <a:xfrm>
          <a:off x="13535025" y="84010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295275"/>
    <xdr:sp macro="" textlink="">
      <xdr:nvSpPr>
        <xdr:cNvPr id="19" name="AutoShape 3" descr="VÃ½sledek obrÃ¡zku pro vex edr booster kit"/>
        <xdr:cNvSpPr>
          <a:spLocks noChangeAspect="1" noChangeArrowheads="1"/>
        </xdr:cNvSpPr>
      </xdr:nvSpPr>
      <xdr:spPr bwMode="auto">
        <a:xfrm>
          <a:off x="13535025" y="95345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0"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 name="AutoShape 3" descr="VÃ½sledek obrÃ¡zku pro vex edr booster kit"/>
        <xdr:cNvSpPr>
          <a:spLocks noChangeAspect="1" noChangeArrowheads="1"/>
        </xdr:cNvSpPr>
      </xdr:nvSpPr>
      <xdr:spPr bwMode="auto">
        <a:xfrm>
          <a:off x="13535025" y="28194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5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6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71475"/>
    <xdr:sp macro="" textlink="">
      <xdr:nvSpPr>
        <xdr:cNvPr id="61" name="AutoShape 3" descr="VÃ½sledek obrÃ¡zku pro vex edr booster kit"/>
        <xdr:cNvSpPr>
          <a:spLocks noChangeAspect="1" noChangeArrowheads="1"/>
        </xdr:cNvSpPr>
      </xdr:nvSpPr>
      <xdr:spPr bwMode="auto">
        <a:xfrm>
          <a:off x="13535025" y="5000625"/>
          <a:ext cx="304800" cy="371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62" name="AutoShape 3" descr="VÃ½sledek obrÃ¡zku pro vex edr booster kit"/>
        <xdr:cNvSpPr>
          <a:spLocks noChangeAspect="1" noChangeArrowheads="1"/>
        </xdr:cNvSpPr>
      </xdr:nvSpPr>
      <xdr:spPr bwMode="auto">
        <a:xfrm>
          <a:off x="13535025" y="500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63" name="AutoShape 3" descr="VÃ½sledek obrÃ¡zku pro vex edr booster kit"/>
        <xdr:cNvSpPr>
          <a:spLocks noChangeAspect="1" noChangeArrowheads="1"/>
        </xdr:cNvSpPr>
      </xdr:nvSpPr>
      <xdr:spPr bwMode="auto">
        <a:xfrm>
          <a:off x="13535025" y="5810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64" name="AutoShape 3" descr="VÃ½sledek obrÃ¡zku pro vex edr booster kit"/>
        <xdr:cNvSpPr>
          <a:spLocks noChangeAspect="1" noChangeArrowheads="1"/>
        </xdr:cNvSpPr>
      </xdr:nvSpPr>
      <xdr:spPr bwMode="auto">
        <a:xfrm>
          <a:off x="13535025" y="581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295275"/>
    <xdr:sp macro="" textlink="">
      <xdr:nvSpPr>
        <xdr:cNvPr id="65" name="AutoShape 3" descr="VÃ½sledek obrÃ¡zku pro vex edr booster kit"/>
        <xdr:cNvSpPr>
          <a:spLocks noChangeAspect="1" noChangeArrowheads="1"/>
        </xdr:cNvSpPr>
      </xdr:nvSpPr>
      <xdr:spPr bwMode="auto">
        <a:xfrm>
          <a:off x="13535025" y="6781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66" name="AutoShape 3" descr="VÃ½sledek obrÃ¡zku pro vex edr booster kit"/>
        <xdr:cNvSpPr>
          <a:spLocks noChangeAspect="1" noChangeArrowheads="1"/>
        </xdr:cNvSpPr>
      </xdr:nvSpPr>
      <xdr:spPr bwMode="auto">
        <a:xfrm>
          <a:off x="13535025" y="67818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67"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68"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69"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70"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71"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72"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295275"/>
    <xdr:sp macro="" textlink="">
      <xdr:nvSpPr>
        <xdr:cNvPr id="73" name="AutoShape 3" descr="VÃ½sledek obrÃ¡zku pro vex edr booster kit"/>
        <xdr:cNvSpPr>
          <a:spLocks noChangeAspect="1" noChangeArrowheads="1"/>
        </xdr:cNvSpPr>
      </xdr:nvSpPr>
      <xdr:spPr bwMode="auto">
        <a:xfrm>
          <a:off x="13535025" y="87249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74" name="AutoShape 3" descr="VÃ½sledek obrÃ¡zku pro vex edr booster kit"/>
        <xdr:cNvSpPr>
          <a:spLocks noChangeAspect="1" noChangeArrowheads="1"/>
        </xdr:cNvSpPr>
      </xdr:nvSpPr>
      <xdr:spPr bwMode="auto">
        <a:xfrm>
          <a:off x="13535025" y="87249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75" name="AutoShape 3" descr="VÃ½sledek obrÃ¡zku pro vex edr booster kit"/>
        <xdr:cNvSpPr>
          <a:spLocks noChangeAspect="1" noChangeArrowheads="1"/>
        </xdr:cNvSpPr>
      </xdr:nvSpPr>
      <xdr:spPr bwMode="auto">
        <a:xfrm>
          <a:off x="13535025" y="9534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76" name="AutoShape 3" descr="VÃ½sledek obrÃ¡zku pro vex edr booster kit"/>
        <xdr:cNvSpPr>
          <a:spLocks noChangeAspect="1" noChangeArrowheads="1"/>
        </xdr:cNvSpPr>
      </xdr:nvSpPr>
      <xdr:spPr bwMode="auto">
        <a:xfrm>
          <a:off x="13535025" y="9534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77"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9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91"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92"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93"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94"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95" name="AutoShape 3" descr="VÃ½sledek obrÃ¡zku pro vex edr booster kit"/>
        <xdr:cNvSpPr>
          <a:spLocks noChangeAspect="1" noChangeArrowheads="1"/>
        </xdr:cNvSpPr>
      </xdr:nvSpPr>
      <xdr:spPr bwMode="auto">
        <a:xfrm>
          <a:off x="13535025" y="9534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96"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97" name="AutoShape 3" descr="VÃ½sledek obrÃ¡zku pro vex edr booster kit"/>
        <xdr:cNvSpPr>
          <a:spLocks noChangeAspect="1" noChangeArrowheads="1"/>
        </xdr:cNvSpPr>
      </xdr:nvSpPr>
      <xdr:spPr bwMode="auto">
        <a:xfrm>
          <a:off x="13535025" y="28194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9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9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0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1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7"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8"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29"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0"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1"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2"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3"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4"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5"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36" name="AutoShape 3" descr="VÃ½sledek obrÃ¡zku pro vex edr booster kit"/>
        <xdr:cNvSpPr>
          <a:spLocks noChangeAspect="1" noChangeArrowheads="1"/>
        </xdr:cNvSpPr>
      </xdr:nvSpPr>
      <xdr:spPr bwMode="auto">
        <a:xfrm>
          <a:off x="13535025" y="4191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37" name="AutoShape 3" descr="VÃ½sledek obrÃ¡zku pro vex edr booster kit"/>
        <xdr:cNvSpPr>
          <a:spLocks noChangeAspect="1" noChangeArrowheads="1"/>
        </xdr:cNvSpPr>
      </xdr:nvSpPr>
      <xdr:spPr bwMode="auto">
        <a:xfrm>
          <a:off x="13535025" y="500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38" name="AutoShape 3" descr="VÃ½sledek obrÃ¡zku pro vex edr booster kit"/>
        <xdr:cNvSpPr>
          <a:spLocks noChangeAspect="1" noChangeArrowheads="1"/>
        </xdr:cNvSpPr>
      </xdr:nvSpPr>
      <xdr:spPr bwMode="auto">
        <a:xfrm>
          <a:off x="13535025" y="5000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39" name="AutoShape 3" descr="VÃ½sledek obrÃ¡zku pro vex edr booster kit"/>
        <xdr:cNvSpPr>
          <a:spLocks noChangeAspect="1" noChangeArrowheads="1"/>
        </xdr:cNvSpPr>
      </xdr:nvSpPr>
      <xdr:spPr bwMode="auto">
        <a:xfrm>
          <a:off x="13535025" y="581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40" name="AutoShape 3" descr="VÃ½sledek obrÃ¡zku pro vex edr booster kit"/>
        <xdr:cNvSpPr>
          <a:spLocks noChangeAspect="1" noChangeArrowheads="1"/>
        </xdr:cNvSpPr>
      </xdr:nvSpPr>
      <xdr:spPr bwMode="auto">
        <a:xfrm>
          <a:off x="13535025" y="58102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41" name="AutoShape 3" descr="VÃ½sledek obrÃ¡zku pro vex edr booster kit"/>
        <xdr:cNvSpPr>
          <a:spLocks noChangeAspect="1" noChangeArrowheads="1"/>
        </xdr:cNvSpPr>
      </xdr:nvSpPr>
      <xdr:spPr bwMode="auto">
        <a:xfrm>
          <a:off x="13535025" y="67818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42" name="AutoShape 3" descr="VÃ½sledek obrÃ¡zku pro vex edr booster kit"/>
        <xdr:cNvSpPr>
          <a:spLocks noChangeAspect="1" noChangeArrowheads="1"/>
        </xdr:cNvSpPr>
      </xdr:nvSpPr>
      <xdr:spPr bwMode="auto">
        <a:xfrm>
          <a:off x="13535025" y="67818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43"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44"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45"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46" name="AutoShape 3" descr="VÃ½sledek obrÃ¡zku pro vex edr booster kit"/>
        <xdr:cNvSpPr>
          <a:spLocks noChangeAspect="1" noChangeArrowheads="1"/>
        </xdr:cNvSpPr>
      </xdr:nvSpPr>
      <xdr:spPr bwMode="auto">
        <a:xfrm>
          <a:off x="13535025" y="7429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47"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48" name="AutoShape 3" descr="VÃ½sledek obrÃ¡zku pro vex edr booster kit"/>
        <xdr:cNvSpPr>
          <a:spLocks noChangeAspect="1" noChangeArrowheads="1"/>
        </xdr:cNvSpPr>
      </xdr:nvSpPr>
      <xdr:spPr bwMode="auto">
        <a:xfrm>
          <a:off x="13535025" y="840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49" name="AutoShape 3" descr="VÃ½sledek obrÃ¡zku pro vex edr booster kit"/>
        <xdr:cNvSpPr>
          <a:spLocks noChangeAspect="1" noChangeArrowheads="1"/>
        </xdr:cNvSpPr>
      </xdr:nvSpPr>
      <xdr:spPr bwMode="auto">
        <a:xfrm>
          <a:off x="13535025" y="87249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0" name="AutoShape 3" descr="VÃ½sledek obrÃ¡zku pro vex edr booster kit"/>
        <xdr:cNvSpPr>
          <a:spLocks noChangeAspect="1" noChangeArrowheads="1"/>
        </xdr:cNvSpPr>
      </xdr:nvSpPr>
      <xdr:spPr bwMode="auto">
        <a:xfrm>
          <a:off x="13535025" y="87249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1" name="AutoShape 3" descr="VÃ½sledek obrÃ¡zku pro vex edr booster kit"/>
        <xdr:cNvSpPr>
          <a:spLocks noChangeAspect="1" noChangeArrowheads="1"/>
        </xdr:cNvSpPr>
      </xdr:nvSpPr>
      <xdr:spPr bwMode="auto">
        <a:xfrm>
          <a:off x="13535025" y="9534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2" name="AutoShape 3" descr="VÃ½sledek obrÃ¡zku pro vex edr booster kit"/>
        <xdr:cNvSpPr>
          <a:spLocks noChangeAspect="1" noChangeArrowheads="1"/>
        </xdr:cNvSpPr>
      </xdr:nvSpPr>
      <xdr:spPr bwMode="auto">
        <a:xfrm>
          <a:off x="13535025" y="95345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53" name="AutoShape 3" descr="VÃ½sledek obrÃ¡zku pro vex edr booster kit"/>
        <xdr:cNvSpPr>
          <a:spLocks noChangeAspect="1" noChangeArrowheads="1"/>
        </xdr:cNvSpPr>
      </xdr:nvSpPr>
      <xdr:spPr bwMode="auto">
        <a:xfrm>
          <a:off x="135350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14</xdr:row>
      <xdr:rowOff>0</xdr:rowOff>
    </xdr:from>
    <xdr:ext cx="304800" cy="295275"/>
    <xdr:sp macro="" textlink="">
      <xdr:nvSpPr>
        <xdr:cNvPr id="2" name="AutoShape 1" descr="Výsledek obrázku pro kuka ready2educate"/>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3" name="AutoShape 3" descr="VÃ½sledek obrÃ¡zku pro vex edr booster kit"/>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1219200"/>
    <xdr:sp macro="" textlink="">
      <xdr:nvSpPr>
        <xdr:cNvPr id="4" name="AutoShape 1" descr="Výsledek obrázku pro kuka ready2educate"/>
        <xdr:cNvSpPr>
          <a:spLocks noChangeAspect="1" noChangeArrowheads="1"/>
        </xdr:cNvSpPr>
      </xdr:nvSpPr>
      <xdr:spPr bwMode="auto">
        <a:xfrm>
          <a:off x="13535025" y="2657475"/>
          <a:ext cx="304800" cy="1219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1219200"/>
    <xdr:sp macro="" textlink="">
      <xdr:nvSpPr>
        <xdr:cNvPr id="5" name="AutoShape 3" descr="VÃ½sledek obrÃ¡zku pro vex edr booster kit"/>
        <xdr:cNvSpPr>
          <a:spLocks noChangeAspect="1" noChangeArrowheads="1"/>
        </xdr:cNvSpPr>
      </xdr:nvSpPr>
      <xdr:spPr bwMode="auto">
        <a:xfrm>
          <a:off x="13535025" y="2657475"/>
          <a:ext cx="304800" cy="1219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295275"/>
    <xdr:sp macro="" textlink="">
      <xdr:nvSpPr>
        <xdr:cNvPr id="6" name="AutoShape 3" descr="VÃ½sledek obrÃ¡zku pro vex edr booster kit"/>
        <xdr:cNvSpPr>
          <a:spLocks noChangeAspect="1" noChangeArrowheads="1"/>
        </xdr:cNvSpPr>
      </xdr:nvSpPr>
      <xdr:spPr bwMode="auto">
        <a:xfrm>
          <a:off x="13535025" y="107537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7" name="AutoShape 3" descr="VÃ½sledek obrÃ¡zku pro vex edr booster kit"/>
        <xdr:cNvSpPr>
          <a:spLocks noChangeAspect="1" noChangeArrowheads="1"/>
        </xdr:cNvSpPr>
      </xdr:nvSpPr>
      <xdr:spPr bwMode="auto">
        <a:xfrm>
          <a:off x="13535025" y="1075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8" name="AutoShape 3" descr="VÃ½sledek obrÃ¡zku pro vex edr booster kit"/>
        <xdr:cNvSpPr>
          <a:spLocks noChangeAspect="1" noChangeArrowheads="1"/>
        </xdr:cNvSpPr>
      </xdr:nvSpPr>
      <xdr:spPr bwMode="auto">
        <a:xfrm>
          <a:off x="13535025" y="1075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 name="AutoShape 3" descr="VÃ½sledek obrÃ¡zku pro vex edr booster kit"/>
        <xdr:cNvSpPr>
          <a:spLocks noChangeAspect="1" noChangeArrowheads="1"/>
        </xdr:cNvSpPr>
      </xdr:nvSpPr>
      <xdr:spPr bwMode="auto">
        <a:xfrm>
          <a:off x="13535025" y="1075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10" name="AutoShape 3" descr="VÃ½sledek obrÃ¡zku pro vex edr booster kit"/>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295275"/>
    <xdr:sp macro="" textlink="">
      <xdr:nvSpPr>
        <xdr:cNvPr id="11" name="AutoShape 3" descr="VÃ½sledek obrÃ¡zku pro vex edr booster kit"/>
        <xdr:cNvSpPr>
          <a:spLocks noChangeAspect="1" noChangeArrowheads="1"/>
        </xdr:cNvSpPr>
      </xdr:nvSpPr>
      <xdr:spPr bwMode="auto">
        <a:xfrm>
          <a:off x="13535025" y="28194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295275"/>
    <xdr:sp macro="" textlink="">
      <xdr:nvSpPr>
        <xdr:cNvPr id="12" name="AutoShape 3" descr="VÃ½sledek obrÃ¡zku pro vex edr booster kit"/>
        <xdr:cNvSpPr>
          <a:spLocks noChangeAspect="1" noChangeArrowheads="1"/>
        </xdr:cNvSpPr>
      </xdr:nvSpPr>
      <xdr:spPr bwMode="auto">
        <a:xfrm>
          <a:off x="13535025" y="3143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295275"/>
    <xdr:sp macro="" textlink="">
      <xdr:nvSpPr>
        <xdr:cNvPr id="13" name="AutoShape 3" descr="VÃ½sledek obrÃ¡zku pro vex edr booster kit"/>
        <xdr:cNvSpPr>
          <a:spLocks noChangeAspect="1" noChangeArrowheads="1"/>
        </xdr:cNvSpPr>
      </xdr:nvSpPr>
      <xdr:spPr bwMode="auto">
        <a:xfrm>
          <a:off x="13535025" y="36290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295275"/>
    <xdr:sp macro="" textlink="">
      <xdr:nvSpPr>
        <xdr:cNvPr id="14" name="AutoShape 3" descr="VÃ½sledek obrÃ¡zku pro vex edr booster kit"/>
        <xdr:cNvSpPr>
          <a:spLocks noChangeAspect="1" noChangeArrowheads="1"/>
        </xdr:cNvSpPr>
      </xdr:nvSpPr>
      <xdr:spPr bwMode="auto">
        <a:xfrm>
          <a:off x="13535025" y="36290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85750"/>
    <xdr:sp macro="" textlink="">
      <xdr:nvSpPr>
        <xdr:cNvPr id="15" name="AutoShape 3" descr="VÃ½sledek obrÃ¡zku pro vex edr booster kit"/>
        <xdr:cNvSpPr>
          <a:spLocks noChangeAspect="1" noChangeArrowheads="1"/>
        </xdr:cNvSpPr>
      </xdr:nvSpPr>
      <xdr:spPr bwMode="auto">
        <a:xfrm>
          <a:off x="13535025" y="4114800"/>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16"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17"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18"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428625"/>
    <xdr:sp macro="" textlink="">
      <xdr:nvSpPr>
        <xdr:cNvPr id="19" name="AutoShape 3" descr="VÃ½sledek obrÃ¡zku pro vex edr booster kit"/>
        <xdr:cNvSpPr>
          <a:spLocks noChangeAspect="1" noChangeArrowheads="1"/>
        </xdr:cNvSpPr>
      </xdr:nvSpPr>
      <xdr:spPr bwMode="auto">
        <a:xfrm>
          <a:off x="13535025" y="4438650"/>
          <a:ext cx="304800" cy="4286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20"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21"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22"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90525"/>
    <xdr:sp macro="" textlink="">
      <xdr:nvSpPr>
        <xdr:cNvPr id="23" name="AutoShape 3" descr="VÃ½sledek obrÃ¡zku pro vex edr booster kit"/>
        <xdr:cNvSpPr>
          <a:spLocks noChangeAspect="1" noChangeArrowheads="1"/>
        </xdr:cNvSpPr>
      </xdr:nvSpPr>
      <xdr:spPr bwMode="auto">
        <a:xfrm>
          <a:off x="13535025" y="4924425"/>
          <a:ext cx="304800" cy="3905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285750"/>
    <xdr:sp macro="" textlink="">
      <xdr:nvSpPr>
        <xdr:cNvPr id="24" name="AutoShape 3" descr="VÃ½sledek obrÃ¡zku pro vex edr booster kit"/>
        <xdr:cNvSpPr>
          <a:spLocks noChangeAspect="1" noChangeArrowheads="1"/>
        </xdr:cNvSpPr>
      </xdr:nvSpPr>
      <xdr:spPr bwMode="auto">
        <a:xfrm>
          <a:off x="13535025" y="5572125"/>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295275"/>
    <xdr:sp macro="" textlink="">
      <xdr:nvSpPr>
        <xdr:cNvPr id="25" name="AutoShape 3" descr="VÃ½sledek obrÃ¡zku pro vex edr booster kit"/>
        <xdr:cNvSpPr>
          <a:spLocks noChangeAspect="1" noChangeArrowheads="1"/>
        </xdr:cNvSpPr>
      </xdr:nvSpPr>
      <xdr:spPr bwMode="auto">
        <a:xfrm>
          <a:off x="13535025" y="55721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285750"/>
    <xdr:sp macro="" textlink="">
      <xdr:nvSpPr>
        <xdr:cNvPr id="26" name="AutoShape 3" descr="VÃ½sledek obrÃ¡zku pro vex edr booster kit"/>
        <xdr:cNvSpPr>
          <a:spLocks noChangeAspect="1" noChangeArrowheads="1"/>
        </xdr:cNvSpPr>
      </xdr:nvSpPr>
      <xdr:spPr bwMode="auto">
        <a:xfrm>
          <a:off x="13535025" y="6057900"/>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295275"/>
    <xdr:sp macro="" textlink="">
      <xdr:nvSpPr>
        <xdr:cNvPr id="27" name="AutoShape 3" descr="VÃ½sledek obrÃ¡zku pro vex edr booster kit"/>
        <xdr:cNvSpPr>
          <a:spLocks noChangeAspect="1" noChangeArrowheads="1"/>
        </xdr:cNvSpPr>
      </xdr:nvSpPr>
      <xdr:spPr bwMode="auto">
        <a:xfrm>
          <a:off x="13535025" y="60579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285750"/>
    <xdr:sp macro="" textlink="">
      <xdr:nvSpPr>
        <xdr:cNvPr id="28" name="AutoShape 3" descr="VÃ½sledek obrÃ¡zku pro vex edr booster kit"/>
        <xdr:cNvSpPr>
          <a:spLocks noChangeAspect="1" noChangeArrowheads="1"/>
        </xdr:cNvSpPr>
      </xdr:nvSpPr>
      <xdr:spPr bwMode="auto">
        <a:xfrm>
          <a:off x="13535025" y="6705600"/>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295275"/>
    <xdr:sp macro="" textlink="">
      <xdr:nvSpPr>
        <xdr:cNvPr id="29" name="AutoShape 3" descr="VÃ½sledek obrÃ¡zku pro vex edr booster kit"/>
        <xdr:cNvSpPr>
          <a:spLocks noChangeAspect="1" noChangeArrowheads="1"/>
        </xdr:cNvSpPr>
      </xdr:nvSpPr>
      <xdr:spPr bwMode="auto">
        <a:xfrm>
          <a:off x="13535025" y="67056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285750"/>
    <xdr:sp macro="" textlink="">
      <xdr:nvSpPr>
        <xdr:cNvPr id="30" name="AutoShape 3" descr="VÃ½sledek obrÃ¡zku pro vex edr booster kit"/>
        <xdr:cNvSpPr>
          <a:spLocks noChangeAspect="1" noChangeArrowheads="1"/>
        </xdr:cNvSpPr>
      </xdr:nvSpPr>
      <xdr:spPr bwMode="auto">
        <a:xfrm>
          <a:off x="13535025" y="7191375"/>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295275"/>
    <xdr:sp macro="" textlink="">
      <xdr:nvSpPr>
        <xdr:cNvPr id="31" name="AutoShape 3" descr="VÃ½sledek obrÃ¡zku pro vex edr booster kit"/>
        <xdr:cNvSpPr>
          <a:spLocks noChangeAspect="1" noChangeArrowheads="1"/>
        </xdr:cNvSpPr>
      </xdr:nvSpPr>
      <xdr:spPr bwMode="auto">
        <a:xfrm>
          <a:off x="13535025" y="71913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285750"/>
    <xdr:sp macro="" textlink="">
      <xdr:nvSpPr>
        <xdr:cNvPr id="32" name="AutoShape 3" descr="VÃ½sledek obrÃ¡zku pro vex edr booster kit"/>
        <xdr:cNvSpPr>
          <a:spLocks noChangeAspect="1" noChangeArrowheads="1"/>
        </xdr:cNvSpPr>
      </xdr:nvSpPr>
      <xdr:spPr bwMode="auto">
        <a:xfrm>
          <a:off x="13535025" y="7839075"/>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295275"/>
    <xdr:sp macro="" textlink="">
      <xdr:nvSpPr>
        <xdr:cNvPr id="33" name="AutoShape 3" descr="VÃ½sledek obrÃ¡zku pro vex edr booster kit"/>
        <xdr:cNvSpPr>
          <a:spLocks noChangeAspect="1" noChangeArrowheads="1"/>
        </xdr:cNvSpPr>
      </xdr:nvSpPr>
      <xdr:spPr bwMode="auto">
        <a:xfrm>
          <a:off x="13535025" y="78390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285750"/>
    <xdr:sp macro="" textlink="">
      <xdr:nvSpPr>
        <xdr:cNvPr id="34" name="AutoShape 3" descr="VÃ½sledek obrÃ¡zku pro vex edr booster kit"/>
        <xdr:cNvSpPr>
          <a:spLocks noChangeAspect="1" noChangeArrowheads="1"/>
        </xdr:cNvSpPr>
      </xdr:nvSpPr>
      <xdr:spPr bwMode="auto">
        <a:xfrm>
          <a:off x="13535025" y="8486775"/>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295275"/>
    <xdr:sp macro="" textlink="">
      <xdr:nvSpPr>
        <xdr:cNvPr id="35" name="AutoShape 3" descr="VÃ½sledek obrÃ¡zku pro vex edr booster kit"/>
        <xdr:cNvSpPr>
          <a:spLocks noChangeAspect="1" noChangeArrowheads="1"/>
        </xdr:cNvSpPr>
      </xdr:nvSpPr>
      <xdr:spPr bwMode="auto">
        <a:xfrm>
          <a:off x="13535025" y="84867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285750"/>
    <xdr:sp macro="" textlink="">
      <xdr:nvSpPr>
        <xdr:cNvPr id="36" name="AutoShape 3" descr="VÃ½sledek obrÃ¡zku pro vex edr booster kit"/>
        <xdr:cNvSpPr>
          <a:spLocks noChangeAspect="1" noChangeArrowheads="1"/>
        </xdr:cNvSpPr>
      </xdr:nvSpPr>
      <xdr:spPr bwMode="auto">
        <a:xfrm>
          <a:off x="13535025" y="8810625"/>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295275"/>
    <xdr:sp macro="" textlink="">
      <xdr:nvSpPr>
        <xdr:cNvPr id="37" name="AutoShape 3" descr="VÃ½sledek obrÃ¡zku pro vex edr booster kit"/>
        <xdr:cNvSpPr>
          <a:spLocks noChangeAspect="1" noChangeArrowheads="1"/>
        </xdr:cNvSpPr>
      </xdr:nvSpPr>
      <xdr:spPr bwMode="auto">
        <a:xfrm>
          <a:off x="13535025" y="88106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61950"/>
    <xdr:sp macro="" textlink="">
      <xdr:nvSpPr>
        <xdr:cNvPr id="38" name="AutoShape 3" descr="VÃ½sledek obrÃ¡zku pro vex edr booster kit"/>
        <xdr:cNvSpPr>
          <a:spLocks noChangeAspect="1" noChangeArrowheads="1"/>
        </xdr:cNvSpPr>
      </xdr:nvSpPr>
      <xdr:spPr bwMode="auto">
        <a:xfrm>
          <a:off x="13535025" y="9620250"/>
          <a:ext cx="304800" cy="3619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295275"/>
    <xdr:sp macro="" textlink="">
      <xdr:nvSpPr>
        <xdr:cNvPr id="39" name="AutoShape 3" descr="VÃ½sledek obrÃ¡zku pro vex edr booster kit"/>
        <xdr:cNvSpPr>
          <a:spLocks noChangeAspect="1" noChangeArrowheads="1"/>
        </xdr:cNvSpPr>
      </xdr:nvSpPr>
      <xdr:spPr bwMode="auto">
        <a:xfrm>
          <a:off x="13535025" y="9620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285750"/>
    <xdr:sp macro="" textlink="">
      <xdr:nvSpPr>
        <xdr:cNvPr id="40" name="AutoShape 3" descr="VÃ½sledek obrÃ¡zku pro vex edr booster kit"/>
        <xdr:cNvSpPr>
          <a:spLocks noChangeAspect="1" noChangeArrowheads="1"/>
        </xdr:cNvSpPr>
      </xdr:nvSpPr>
      <xdr:spPr bwMode="auto">
        <a:xfrm>
          <a:off x="13535025" y="10429875"/>
          <a:ext cx="304800" cy="2857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41" name="AutoShape 1" descr="Výsledek obrázku pro kuka ready2educate"/>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42" name="AutoShape 3" descr="VÃ½sledek obrÃ¡zku pro vex edr booster kit"/>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1219200"/>
    <xdr:sp macro="" textlink="">
      <xdr:nvSpPr>
        <xdr:cNvPr id="43" name="AutoShape 1" descr="Výsledek obrázku pro kuka ready2educate"/>
        <xdr:cNvSpPr>
          <a:spLocks noChangeAspect="1" noChangeArrowheads="1"/>
        </xdr:cNvSpPr>
      </xdr:nvSpPr>
      <xdr:spPr bwMode="auto">
        <a:xfrm>
          <a:off x="13535025" y="2657475"/>
          <a:ext cx="304800" cy="1219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1219200"/>
    <xdr:sp macro="" textlink="">
      <xdr:nvSpPr>
        <xdr:cNvPr id="44" name="AutoShape 3" descr="VÃ½sledek obrÃ¡zku pro vex edr booster kit"/>
        <xdr:cNvSpPr>
          <a:spLocks noChangeAspect="1" noChangeArrowheads="1"/>
        </xdr:cNvSpPr>
      </xdr:nvSpPr>
      <xdr:spPr bwMode="auto">
        <a:xfrm>
          <a:off x="13535025" y="2657475"/>
          <a:ext cx="304800" cy="1219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295275"/>
    <xdr:sp macro="" textlink="">
      <xdr:nvSpPr>
        <xdr:cNvPr id="45" name="AutoShape 3" descr="VÃ½sledek obrÃ¡zku pro vex edr booster kit"/>
        <xdr:cNvSpPr>
          <a:spLocks noChangeAspect="1" noChangeArrowheads="1"/>
        </xdr:cNvSpPr>
      </xdr:nvSpPr>
      <xdr:spPr bwMode="auto">
        <a:xfrm>
          <a:off x="13535025" y="107537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6" name="AutoShape 3" descr="VÃ½sledek obrÃ¡zku pro vex edr booster kit"/>
        <xdr:cNvSpPr>
          <a:spLocks noChangeAspect="1" noChangeArrowheads="1"/>
        </xdr:cNvSpPr>
      </xdr:nvSpPr>
      <xdr:spPr bwMode="auto">
        <a:xfrm>
          <a:off x="13535025" y="1075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7" name="AutoShape 3" descr="VÃ½sledek obrÃ¡zku pro vex edr booster kit"/>
        <xdr:cNvSpPr>
          <a:spLocks noChangeAspect="1" noChangeArrowheads="1"/>
        </xdr:cNvSpPr>
      </xdr:nvSpPr>
      <xdr:spPr bwMode="auto">
        <a:xfrm>
          <a:off x="13535025" y="1075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 name="AutoShape 3" descr="VÃ½sledek obrÃ¡zku pro vex edr booster kit"/>
        <xdr:cNvSpPr>
          <a:spLocks noChangeAspect="1" noChangeArrowheads="1"/>
        </xdr:cNvSpPr>
      </xdr:nvSpPr>
      <xdr:spPr bwMode="auto">
        <a:xfrm>
          <a:off x="13535025" y="1075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49" name="AutoShape 3" descr="VÃ½sledek obrÃ¡zku pro vex edr booster kit"/>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295275"/>
    <xdr:sp macro="" textlink="">
      <xdr:nvSpPr>
        <xdr:cNvPr id="50" name="AutoShape 3" descr="VÃ½sledek obrÃ¡zku pro vex edr booster kit"/>
        <xdr:cNvSpPr>
          <a:spLocks noChangeAspect="1" noChangeArrowheads="1"/>
        </xdr:cNvSpPr>
      </xdr:nvSpPr>
      <xdr:spPr bwMode="auto">
        <a:xfrm>
          <a:off x="13535025" y="28194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295275"/>
    <xdr:sp macro="" textlink="">
      <xdr:nvSpPr>
        <xdr:cNvPr id="51" name="AutoShape 3" descr="VÃ½sledek obrÃ¡zku pro vex edr booster kit"/>
        <xdr:cNvSpPr>
          <a:spLocks noChangeAspect="1" noChangeArrowheads="1"/>
        </xdr:cNvSpPr>
      </xdr:nvSpPr>
      <xdr:spPr bwMode="auto">
        <a:xfrm>
          <a:off x="13535025" y="3143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295275"/>
    <xdr:sp macro="" textlink="">
      <xdr:nvSpPr>
        <xdr:cNvPr id="52" name="AutoShape 3" descr="VÃ½sledek obrÃ¡zku pro vex edr booster kit"/>
        <xdr:cNvSpPr>
          <a:spLocks noChangeAspect="1" noChangeArrowheads="1"/>
        </xdr:cNvSpPr>
      </xdr:nvSpPr>
      <xdr:spPr bwMode="auto">
        <a:xfrm>
          <a:off x="13535025" y="36290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295275"/>
    <xdr:sp macro="" textlink="">
      <xdr:nvSpPr>
        <xdr:cNvPr id="53" name="AutoShape 3" descr="VÃ½sledek obrÃ¡zku pro vex edr booster kit"/>
        <xdr:cNvSpPr>
          <a:spLocks noChangeAspect="1" noChangeArrowheads="1"/>
        </xdr:cNvSpPr>
      </xdr:nvSpPr>
      <xdr:spPr bwMode="auto">
        <a:xfrm>
          <a:off x="13535025" y="36290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54"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55"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56"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295275"/>
    <xdr:sp macro="" textlink="">
      <xdr:nvSpPr>
        <xdr:cNvPr id="57" name="AutoShape 3" descr="VÃ½sledek obrÃ¡zku pro vex edr booster kit"/>
        <xdr:cNvSpPr>
          <a:spLocks noChangeAspect="1" noChangeArrowheads="1"/>
        </xdr:cNvSpPr>
      </xdr:nvSpPr>
      <xdr:spPr bwMode="auto">
        <a:xfrm>
          <a:off x="13535025" y="41148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58"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59"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60"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295275"/>
    <xdr:sp macro="" textlink="">
      <xdr:nvSpPr>
        <xdr:cNvPr id="61" name="AutoShape 3" descr="VÃ½sledek obrÃ¡zku pro vex edr booster kit"/>
        <xdr:cNvSpPr>
          <a:spLocks noChangeAspect="1" noChangeArrowheads="1"/>
        </xdr:cNvSpPr>
      </xdr:nvSpPr>
      <xdr:spPr bwMode="auto">
        <a:xfrm>
          <a:off x="13535025" y="44386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295275"/>
    <xdr:sp macro="" textlink="">
      <xdr:nvSpPr>
        <xdr:cNvPr id="62" name="AutoShape 3" descr="VÃ½sledek obrÃ¡zku pro vex edr booster kit"/>
        <xdr:cNvSpPr>
          <a:spLocks noChangeAspect="1" noChangeArrowheads="1"/>
        </xdr:cNvSpPr>
      </xdr:nvSpPr>
      <xdr:spPr bwMode="auto">
        <a:xfrm>
          <a:off x="13535025" y="49244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295275"/>
    <xdr:sp macro="" textlink="">
      <xdr:nvSpPr>
        <xdr:cNvPr id="63" name="AutoShape 3" descr="VÃ½sledek obrÃ¡zku pro vex edr booster kit"/>
        <xdr:cNvSpPr>
          <a:spLocks noChangeAspect="1" noChangeArrowheads="1"/>
        </xdr:cNvSpPr>
      </xdr:nvSpPr>
      <xdr:spPr bwMode="auto">
        <a:xfrm>
          <a:off x="13535025" y="55721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295275"/>
    <xdr:sp macro="" textlink="">
      <xdr:nvSpPr>
        <xdr:cNvPr id="64" name="AutoShape 3" descr="VÃ½sledek obrÃ¡zku pro vex edr booster kit"/>
        <xdr:cNvSpPr>
          <a:spLocks noChangeAspect="1" noChangeArrowheads="1"/>
        </xdr:cNvSpPr>
      </xdr:nvSpPr>
      <xdr:spPr bwMode="auto">
        <a:xfrm>
          <a:off x="13535025" y="55721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295275"/>
    <xdr:sp macro="" textlink="">
      <xdr:nvSpPr>
        <xdr:cNvPr id="65" name="AutoShape 3" descr="VÃ½sledek obrÃ¡zku pro vex edr booster kit"/>
        <xdr:cNvSpPr>
          <a:spLocks noChangeAspect="1" noChangeArrowheads="1"/>
        </xdr:cNvSpPr>
      </xdr:nvSpPr>
      <xdr:spPr bwMode="auto">
        <a:xfrm>
          <a:off x="13535025" y="60579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295275"/>
    <xdr:sp macro="" textlink="">
      <xdr:nvSpPr>
        <xdr:cNvPr id="66" name="AutoShape 3" descr="VÃ½sledek obrÃ¡zku pro vex edr booster kit"/>
        <xdr:cNvSpPr>
          <a:spLocks noChangeAspect="1" noChangeArrowheads="1"/>
        </xdr:cNvSpPr>
      </xdr:nvSpPr>
      <xdr:spPr bwMode="auto">
        <a:xfrm>
          <a:off x="13535025" y="60579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295275"/>
    <xdr:sp macro="" textlink="">
      <xdr:nvSpPr>
        <xdr:cNvPr id="67" name="AutoShape 3" descr="VÃ½sledek obrÃ¡zku pro vex edr booster kit"/>
        <xdr:cNvSpPr>
          <a:spLocks noChangeAspect="1" noChangeArrowheads="1"/>
        </xdr:cNvSpPr>
      </xdr:nvSpPr>
      <xdr:spPr bwMode="auto">
        <a:xfrm>
          <a:off x="13535025" y="67056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295275"/>
    <xdr:sp macro="" textlink="">
      <xdr:nvSpPr>
        <xdr:cNvPr id="68" name="AutoShape 3" descr="VÃ½sledek obrÃ¡zku pro vex edr booster kit"/>
        <xdr:cNvSpPr>
          <a:spLocks noChangeAspect="1" noChangeArrowheads="1"/>
        </xdr:cNvSpPr>
      </xdr:nvSpPr>
      <xdr:spPr bwMode="auto">
        <a:xfrm>
          <a:off x="13535025" y="670560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295275"/>
    <xdr:sp macro="" textlink="">
      <xdr:nvSpPr>
        <xdr:cNvPr id="69" name="AutoShape 3" descr="VÃ½sledek obrÃ¡zku pro vex edr booster kit"/>
        <xdr:cNvSpPr>
          <a:spLocks noChangeAspect="1" noChangeArrowheads="1"/>
        </xdr:cNvSpPr>
      </xdr:nvSpPr>
      <xdr:spPr bwMode="auto">
        <a:xfrm>
          <a:off x="13535025" y="71913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295275"/>
    <xdr:sp macro="" textlink="">
      <xdr:nvSpPr>
        <xdr:cNvPr id="70" name="AutoShape 3" descr="VÃ½sledek obrÃ¡zku pro vex edr booster kit"/>
        <xdr:cNvSpPr>
          <a:spLocks noChangeAspect="1" noChangeArrowheads="1"/>
        </xdr:cNvSpPr>
      </xdr:nvSpPr>
      <xdr:spPr bwMode="auto">
        <a:xfrm>
          <a:off x="13535025" y="71913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295275"/>
    <xdr:sp macro="" textlink="">
      <xdr:nvSpPr>
        <xdr:cNvPr id="71" name="AutoShape 3" descr="VÃ½sledek obrÃ¡zku pro vex edr booster kit"/>
        <xdr:cNvSpPr>
          <a:spLocks noChangeAspect="1" noChangeArrowheads="1"/>
        </xdr:cNvSpPr>
      </xdr:nvSpPr>
      <xdr:spPr bwMode="auto">
        <a:xfrm>
          <a:off x="13535025" y="78390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295275"/>
    <xdr:sp macro="" textlink="">
      <xdr:nvSpPr>
        <xdr:cNvPr id="72" name="AutoShape 3" descr="VÃ½sledek obrÃ¡zku pro vex edr booster kit"/>
        <xdr:cNvSpPr>
          <a:spLocks noChangeAspect="1" noChangeArrowheads="1"/>
        </xdr:cNvSpPr>
      </xdr:nvSpPr>
      <xdr:spPr bwMode="auto">
        <a:xfrm>
          <a:off x="13535025" y="78390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295275"/>
    <xdr:sp macro="" textlink="">
      <xdr:nvSpPr>
        <xdr:cNvPr id="73" name="AutoShape 3" descr="VÃ½sledek obrÃ¡zku pro vex edr booster kit"/>
        <xdr:cNvSpPr>
          <a:spLocks noChangeAspect="1" noChangeArrowheads="1"/>
        </xdr:cNvSpPr>
      </xdr:nvSpPr>
      <xdr:spPr bwMode="auto">
        <a:xfrm>
          <a:off x="13535025" y="84867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295275"/>
    <xdr:sp macro="" textlink="">
      <xdr:nvSpPr>
        <xdr:cNvPr id="74" name="AutoShape 3" descr="VÃ½sledek obrÃ¡zku pro vex edr booster kit"/>
        <xdr:cNvSpPr>
          <a:spLocks noChangeAspect="1" noChangeArrowheads="1"/>
        </xdr:cNvSpPr>
      </xdr:nvSpPr>
      <xdr:spPr bwMode="auto">
        <a:xfrm>
          <a:off x="13535025" y="84867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295275"/>
    <xdr:sp macro="" textlink="">
      <xdr:nvSpPr>
        <xdr:cNvPr id="75" name="AutoShape 3" descr="VÃ½sledek obrÃ¡zku pro vex edr booster kit"/>
        <xdr:cNvSpPr>
          <a:spLocks noChangeAspect="1" noChangeArrowheads="1"/>
        </xdr:cNvSpPr>
      </xdr:nvSpPr>
      <xdr:spPr bwMode="auto">
        <a:xfrm>
          <a:off x="13535025" y="88106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295275"/>
    <xdr:sp macro="" textlink="">
      <xdr:nvSpPr>
        <xdr:cNvPr id="76" name="AutoShape 3" descr="VÃ½sledek obrÃ¡zku pro vex edr booster kit"/>
        <xdr:cNvSpPr>
          <a:spLocks noChangeAspect="1" noChangeArrowheads="1"/>
        </xdr:cNvSpPr>
      </xdr:nvSpPr>
      <xdr:spPr bwMode="auto">
        <a:xfrm>
          <a:off x="13535025" y="881062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295275"/>
    <xdr:sp macro="" textlink="">
      <xdr:nvSpPr>
        <xdr:cNvPr id="77" name="AutoShape 3" descr="VÃ½sledek obrÃ¡zku pro vex edr booster kit"/>
        <xdr:cNvSpPr>
          <a:spLocks noChangeAspect="1" noChangeArrowheads="1"/>
        </xdr:cNvSpPr>
      </xdr:nvSpPr>
      <xdr:spPr bwMode="auto">
        <a:xfrm>
          <a:off x="13535025" y="9620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295275"/>
    <xdr:sp macro="" textlink="">
      <xdr:nvSpPr>
        <xdr:cNvPr id="78" name="AutoShape 3" descr="VÃ½sledek obrÃ¡zku pro vex edr booster kit"/>
        <xdr:cNvSpPr>
          <a:spLocks noChangeAspect="1" noChangeArrowheads="1"/>
        </xdr:cNvSpPr>
      </xdr:nvSpPr>
      <xdr:spPr bwMode="auto">
        <a:xfrm>
          <a:off x="13535025" y="9620250"/>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295275"/>
    <xdr:sp macro="" textlink="">
      <xdr:nvSpPr>
        <xdr:cNvPr id="79" name="AutoShape 3" descr="VÃ½sledek obrÃ¡zku pro vex edr booster kit"/>
        <xdr:cNvSpPr>
          <a:spLocks noChangeAspect="1" noChangeArrowheads="1"/>
        </xdr:cNvSpPr>
      </xdr:nvSpPr>
      <xdr:spPr bwMode="auto">
        <a:xfrm>
          <a:off x="13535025" y="104298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14</xdr:row>
      <xdr:rowOff>0</xdr:rowOff>
    </xdr:from>
    <xdr:ext cx="304800" cy="295275"/>
    <xdr:sp macro="" textlink="">
      <xdr:nvSpPr>
        <xdr:cNvPr id="2" name="AutoShape 1" descr="Výsledek obrázku pro kuka ready2educate"/>
        <xdr:cNvSpPr>
          <a:spLocks noChangeAspect="1" noChangeArrowheads="1"/>
        </xdr:cNvSpPr>
      </xdr:nvSpPr>
      <xdr:spPr bwMode="auto">
        <a:xfrm>
          <a:off x="129254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14</xdr:row>
      <xdr:rowOff>0</xdr:rowOff>
    </xdr:from>
    <xdr:ext cx="304800" cy="295275"/>
    <xdr:sp macro="" textlink="">
      <xdr:nvSpPr>
        <xdr:cNvPr id="3" name="AutoShape 3" descr="VÃ½sledek obrÃ¡zku pro vex edr booster kit"/>
        <xdr:cNvSpPr>
          <a:spLocks noChangeAspect="1" noChangeArrowheads="1"/>
        </xdr:cNvSpPr>
      </xdr:nvSpPr>
      <xdr:spPr bwMode="auto">
        <a:xfrm>
          <a:off x="129254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14</xdr:row>
      <xdr:rowOff>0</xdr:rowOff>
    </xdr:from>
    <xdr:ext cx="304800" cy="304800"/>
    <xdr:sp macro="" textlink="">
      <xdr:nvSpPr>
        <xdr:cNvPr id="4" name="AutoShape 1" descr="Výsledek obrázku pro kuka ready2educate"/>
        <xdr:cNvSpPr>
          <a:spLocks noChangeAspect="1" noChangeArrowheads="1"/>
        </xdr:cNvSpPr>
      </xdr:nvSpPr>
      <xdr:spPr bwMode="auto">
        <a:xfrm>
          <a:off x="129254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14</xdr:row>
      <xdr:rowOff>0</xdr:rowOff>
    </xdr:from>
    <xdr:ext cx="304800" cy="304800"/>
    <xdr:sp macro="" textlink="">
      <xdr:nvSpPr>
        <xdr:cNvPr id="5" name="AutoShape 3" descr="VÃ½sledek obrÃ¡zku pro vex edr booster kit"/>
        <xdr:cNvSpPr>
          <a:spLocks noChangeAspect="1" noChangeArrowheads="1"/>
        </xdr:cNvSpPr>
      </xdr:nvSpPr>
      <xdr:spPr bwMode="auto">
        <a:xfrm>
          <a:off x="12925425" y="2657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14</xdr:row>
      <xdr:rowOff>0</xdr:rowOff>
    </xdr:from>
    <xdr:ext cx="304800" cy="1104900"/>
    <xdr:sp macro="" textlink="">
      <xdr:nvSpPr>
        <xdr:cNvPr id="6" name="AutoShape 1" descr="Výsledek obrázku pro kuka ready2educate"/>
        <xdr:cNvSpPr>
          <a:spLocks noChangeAspect="1" noChangeArrowheads="1"/>
        </xdr:cNvSpPr>
      </xdr:nvSpPr>
      <xdr:spPr bwMode="auto">
        <a:xfrm>
          <a:off x="12925425" y="2657475"/>
          <a:ext cx="304800" cy="11049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14</xdr:row>
      <xdr:rowOff>0</xdr:rowOff>
    </xdr:from>
    <xdr:ext cx="304800" cy="1104900"/>
    <xdr:sp macro="" textlink="">
      <xdr:nvSpPr>
        <xdr:cNvPr id="7" name="AutoShape 3" descr="VÃ½sledek obrÃ¡zku pro vex edr booster kit"/>
        <xdr:cNvSpPr>
          <a:spLocks noChangeAspect="1" noChangeArrowheads="1"/>
        </xdr:cNvSpPr>
      </xdr:nvSpPr>
      <xdr:spPr bwMode="auto">
        <a:xfrm>
          <a:off x="12925425" y="2657475"/>
          <a:ext cx="304800" cy="11049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xdr:row>
      <xdr:rowOff>0</xdr:rowOff>
    </xdr:from>
    <xdr:ext cx="304800" cy="180975"/>
    <xdr:sp macro="" textlink="">
      <xdr:nvSpPr>
        <xdr:cNvPr id="8" name="AutoShape 3" descr="VÃ½sledek obrÃ¡zku pro vex edr booster kit"/>
        <xdr:cNvSpPr>
          <a:spLocks noChangeAspect="1" noChangeArrowheads="1"/>
        </xdr:cNvSpPr>
      </xdr:nvSpPr>
      <xdr:spPr bwMode="auto">
        <a:xfrm>
          <a:off x="12925425" y="7105650"/>
          <a:ext cx="304800" cy="180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xdr:row>
      <xdr:rowOff>0</xdr:rowOff>
    </xdr:from>
    <xdr:ext cx="304800" cy="304800"/>
    <xdr:sp macro="" textlink="">
      <xdr:nvSpPr>
        <xdr:cNvPr id="9" name="AutoShape 3" descr="VÃ½sledek obrÃ¡zku pro vex edr booster kit"/>
        <xdr:cNvSpPr>
          <a:spLocks noChangeAspect="1" noChangeArrowheads="1"/>
        </xdr:cNvSpPr>
      </xdr:nvSpPr>
      <xdr:spPr bwMode="auto">
        <a:xfrm>
          <a:off x="12925425" y="7105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xdr:row>
      <xdr:rowOff>0</xdr:rowOff>
    </xdr:from>
    <xdr:ext cx="304800" cy="304800"/>
    <xdr:sp macro="" textlink="">
      <xdr:nvSpPr>
        <xdr:cNvPr id="10" name="AutoShape 3" descr="VÃ½sledek obrÃ¡zku pro vex edr booster kit"/>
        <xdr:cNvSpPr>
          <a:spLocks noChangeAspect="1" noChangeArrowheads="1"/>
        </xdr:cNvSpPr>
      </xdr:nvSpPr>
      <xdr:spPr bwMode="auto">
        <a:xfrm>
          <a:off x="12925425" y="7105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xdr:row>
      <xdr:rowOff>0</xdr:rowOff>
    </xdr:from>
    <xdr:ext cx="304800" cy="304800"/>
    <xdr:sp macro="" textlink="">
      <xdr:nvSpPr>
        <xdr:cNvPr id="11" name="AutoShape 3" descr="VÃ½sledek obrÃ¡zku pro vex edr booster kit"/>
        <xdr:cNvSpPr>
          <a:spLocks noChangeAspect="1" noChangeArrowheads="1"/>
        </xdr:cNvSpPr>
      </xdr:nvSpPr>
      <xdr:spPr bwMode="auto">
        <a:xfrm>
          <a:off x="12925425" y="71056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12" name="AutoShape 1" descr="Výsledek obrázku pro kuka ready2educate"/>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13" name="AutoShape 3" descr="VÃ½sledek obrÃ¡zku pro vex edr booster kit"/>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14" name="AutoShape 1" descr="Výsledek obrázku pro kuka ready2educate"/>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295275"/>
    <xdr:sp macro="" textlink="">
      <xdr:nvSpPr>
        <xdr:cNvPr id="15" name="AutoShape 3" descr="VÃ½sledek obrÃ¡zku pro vex edr booster kit"/>
        <xdr:cNvSpPr>
          <a:spLocks noChangeAspect="1" noChangeArrowheads="1"/>
        </xdr:cNvSpPr>
      </xdr:nvSpPr>
      <xdr:spPr bwMode="auto">
        <a:xfrm>
          <a:off x="13535025" y="2657475"/>
          <a:ext cx="304800" cy="295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0"/>
  <sheetViews>
    <sheetView showGridLines="0" tabSelected="1" workbookViewId="0" topLeftCell="A2">
      <selection activeCell="E17" sqref="E17"/>
    </sheetView>
  </sheetViews>
  <sheetFormatPr defaultColWidth="9.140625" defaultRowHeight="12.75"/>
  <cols>
    <col min="1" max="1" width="2.421875" style="2" customWidth="1"/>
    <col min="2" max="2" width="3.140625" style="2" customWidth="1"/>
    <col min="3" max="3" width="2.7109375" style="2" customWidth="1"/>
    <col min="4" max="4" width="6.8515625" style="2" customWidth="1"/>
    <col min="5" max="5" width="13.57421875" style="2" customWidth="1"/>
    <col min="6" max="6" width="0.5625" style="2" customWidth="1"/>
    <col min="7" max="7" width="2.57421875" style="2" customWidth="1"/>
    <col min="8" max="8" width="2.7109375" style="2" customWidth="1"/>
    <col min="9" max="9" width="9.7109375" style="2" customWidth="1"/>
    <col min="10" max="10" width="13.57421875" style="2" customWidth="1"/>
    <col min="11" max="11" width="0.71875" style="2" customWidth="1"/>
    <col min="12" max="12" width="2.421875" style="2" customWidth="1"/>
    <col min="13" max="13" width="2.8515625" style="2" customWidth="1"/>
    <col min="14" max="14" width="2.00390625" style="2" customWidth="1"/>
    <col min="15" max="15" width="12.7109375" style="2" customWidth="1"/>
    <col min="16" max="16" width="2.8515625" style="2" customWidth="1"/>
    <col min="17" max="17" width="2.00390625" style="2" customWidth="1"/>
    <col min="18" max="18" width="13.57421875" style="2" customWidth="1"/>
    <col min="19" max="19" width="0.5625" style="2" customWidth="1"/>
    <col min="20" max="16384" width="9.140625" style="2" customWidth="1"/>
  </cols>
  <sheetData>
    <row r="1" spans="1:19" ht="12.75" customHeight="1" hidden="1">
      <c r="A1" s="3"/>
      <c r="B1" s="4"/>
      <c r="C1" s="4"/>
      <c r="D1" s="4"/>
      <c r="E1" s="4"/>
      <c r="F1" s="4"/>
      <c r="G1" s="4"/>
      <c r="H1" s="4"/>
      <c r="I1" s="4"/>
      <c r="J1" s="4"/>
      <c r="K1" s="4"/>
      <c r="L1" s="4"/>
      <c r="M1" s="4"/>
      <c r="N1" s="4"/>
      <c r="O1" s="4"/>
      <c r="P1" s="4"/>
      <c r="Q1" s="4"/>
      <c r="R1" s="4"/>
      <c r="S1" s="5"/>
    </row>
    <row r="2" spans="1:19" ht="23.25" customHeight="1">
      <c r="A2" s="96"/>
      <c r="B2" s="97"/>
      <c r="C2" s="97"/>
      <c r="D2" s="97"/>
      <c r="E2" s="97"/>
      <c r="F2" s="97"/>
      <c r="G2" s="98" t="s">
        <v>81</v>
      </c>
      <c r="H2" s="97"/>
      <c r="I2" s="97"/>
      <c r="J2" s="97"/>
      <c r="K2" s="97"/>
      <c r="L2" s="97"/>
      <c r="M2" s="97"/>
      <c r="N2" s="97"/>
      <c r="O2" s="97"/>
      <c r="P2" s="97"/>
      <c r="Q2" s="97"/>
      <c r="R2" s="97"/>
      <c r="S2" s="5"/>
    </row>
    <row r="3" spans="1:19" ht="12" customHeight="1" hidden="1">
      <c r="A3" s="99"/>
      <c r="B3" s="100"/>
      <c r="C3" s="100"/>
      <c r="D3" s="100"/>
      <c r="E3" s="100"/>
      <c r="F3" s="100"/>
      <c r="G3" s="100"/>
      <c r="H3" s="100"/>
      <c r="I3" s="100"/>
      <c r="J3" s="100"/>
      <c r="K3" s="100"/>
      <c r="L3" s="100"/>
      <c r="M3" s="100"/>
      <c r="N3" s="100"/>
      <c r="O3" s="100"/>
      <c r="P3" s="100"/>
      <c r="Q3" s="100"/>
      <c r="R3" s="100"/>
      <c r="S3" s="6"/>
    </row>
    <row r="4" spans="1:19" ht="8.25" customHeight="1">
      <c r="A4" s="7"/>
      <c r="B4" s="8"/>
      <c r="C4" s="8"/>
      <c r="D4" s="8"/>
      <c r="E4" s="8"/>
      <c r="F4" s="8"/>
      <c r="G4" s="8"/>
      <c r="H4" s="8"/>
      <c r="I4" s="8"/>
      <c r="J4" s="8"/>
      <c r="K4" s="8"/>
      <c r="L4" s="8"/>
      <c r="M4" s="8"/>
      <c r="N4" s="8"/>
      <c r="O4" s="8"/>
      <c r="P4" s="8"/>
      <c r="Q4" s="8"/>
      <c r="R4" s="8"/>
      <c r="S4" s="9"/>
    </row>
    <row r="5" spans="1:19" ht="24" customHeight="1">
      <c r="A5" s="10"/>
      <c r="B5" s="11" t="s">
        <v>0</v>
      </c>
      <c r="C5" s="11"/>
      <c r="D5" s="11"/>
      <c r="E5" s="185" t="s">
        <v>188</v>
      </c>
      <c r="F5" s="186"/>
      <c r="G5" s="186"/>
      <c r="H5" s="186"/>
      <c r="I5" s="186"/>
      <c r="J5" s="187"/>
      <c r="K5" s="11"/>
      <c r="L5" s="11"/>
      <c r="M5" s="11"/>
      <c r="N5" s="11"/>
      <c r="O5" s="11" t="s">
        <v>1</v>
      </c>
      <c r="P5" s="101" t="s">
        <v>2</v>
      </c>
      <c r="Q5" s="102"/>
      <c r="R5" s="12"/>
      <c r="S5" s="13"/>
    </row>
    <row r="6" spans="1:19" ht="17.25" customHeight="1" hidden="1">
      <c r="A6" s="10"/>
      <c r="B6" s="11" t="s">
        <v>3</v>
      </c>
      <c r="C6" s="11"/>
      <c r="D6" s="11"/>
      <c r="E6" s="103" t="s">
        <v>4</v>
      </c>
      <c r="F6" s="11"/>
      <c r="G6" s="11"/>
      <c r="H6" s="11"/>
      <c r="I6" s="11"/>
      <c r="J6" s="14"/>
      <c r="K6" s="11"/>
      <c r="L6" s="11"/>
      <c r="M6" s="11"/>
      <c r="N6" s="11"/>
      <c r="O6" s="11"/>
      <c r="P6" s="103"/>
      <c r="Q6" s="104"/>
      <c r="R6" s="14"/>
      <c r="S6" s="13"/>
    </row>
    <row r="7" spans="1:19" ht="24" customHeight="1">
      <c r="A7" s="10"/>
      <c r="B7" s="11" t="s">
        <v>5</v>
      </c>
      <c r="C7" s="11"/>
      <c r="D7" s="11"/>
      <c r="E7" s="188" t="s">
        <v>99</v>
      </c>
      <c r="F7" s="189"/>
      <c r="G7" s="189"/>
      <c r="H7" s="189"/>
      <c r="I7" s="189"/>
      <c r="J7" s="190"/>
      <c r="K7" s="11"/>
      <c r="L7" s="11"/>
      <c r="M7" s="11"/>
      <c r="N7" s="11"/>
      <c r="O7" s="11" t="s">
        <v>6</v>
      </c>
      <c r="P7" s="103" t="s">
        <v>7</v>
      </c>
      <c r="Q7" s="104"/>
      <c r="R7" s="14"/>
      <c r="S7" s="13"/>
    </row>
    <row r="8" spans="1:19" ht="17.25" customHeight="1" hidden="1">
      <c r="A8" s="10"/>
      <c r="B8" s="11" t="s">
        <v>8</v>
      </c>
      <c r="C8" s="11"/>
      <c r="D8" s="11"/>
      <c r="E8" s="103" t="s">
        <v>2</v>
      </c>
      <c r="F8" s="11"/>
      <c r="G8" s="11"/>
      <c r="H8" s="11"/>
      <c r="I8" s="11"/>
      <c r="J8" s="14"/>
      <c r="K8" s="11"/>
      <c r="L8" s="11"/>
      <c r="M8" s="11"/>
      <c r="N8" s="11"/>
      <c r="O8" s="11"/>
      <c r="P8" s="103"/>
      <c r="Q8" s="104"/>
      <c r="R8" s="14"/>
      <c r="S8" s="13"/>
    </row>
    <row r="9" spans="1:19" ht="24" customHeight="1">
      <c r="A9" s="10"/>
      <c r="B9" s="11" t="s">
        <v>9</v>
      </c>
      <c r="C9" s="11"/>
      <c r="D9" s="11"/>
      <c r="E9" s="191" t="s">
        <v>191</v>
      </c>
      <c r="F9" s="192"/>
      <c r="G9" s="192"/>
      <c r="H9" s="192"/>
      <c r="I9" s="192"/>
      <c r="J9" s="193"/>
      <c r="K9" s="11"/>
      <c r="L9" s="11"/>
      <c r="M9" s="11"/>
      <c r="N9" s="11"/>
      <c r="O9" s="11" t="s">
        <v>10</v>
      </c>
      <c r="P9" s="194" t="s">
        <v>7</v>
      </c>
      <c r="Q9" s="195"/>
      <c r="R9" s="196"/>
      <c r="S9" s="13"/>
    </row>
    <row r="10" spans="1:19" ht="17.25" customHeight="1" hidden="1">
      <c r="A10" s="10"/>
      <c r="B10" s="11" t="s">
        <v>11</v>
      </c>
      <c r="C10" s="11"/>
      <c r="D10" s="11"/>
      <c r="E10" s="11" t="s">
        <v>2</v>
      </c>
      <c r="F10" s="11"/>
      <c r="G10" s="11"/>
      <c r="H10" s="11"/>
      <c r="I10" s="11"/>
      <c r="J10" s="11"/>
      <c r="K10" s="11"/>
      <c r="L10" s="11"/>
      <c r="M10" s="11"/>
      <c r="N10" s="11"/>
      <c r="O10" s="11"/>
      <c r="P10" s="104"/>
      <c r="Q10" s="104"/>
      <c r="R10" s="11"/>
      <c r="S10" s="13"/>
    </row>
    <row r="11" spans="1:19" ht="17.25" customHeight="1" hidden="1">
      <c r="A11" s="10"/>
      <c r="B11" s="11" t="s">
        <v>12</v>
      </c>
      <c r="C11" s="11"/>
      <c r="D11" s="11"/>
      <c r="E11" s="11" t="s">
        <v>2</v>
      </c>
      <c r="F11" s="11"/>
      <c r="G11" s="11"/>
      <c r="H11" s="11"/>
      <c r="I11" s="11"/>
      <c r="J11" s="11"/>
      <c r="K11" s="11"/>
      <c r="L11" s="11"/>
      <c r="M11" s="11"/>
      <c r="N11" s="11"/>
      <c r="O11" s="11"/>
      <c r="P11" s="104"/>
      <c r="Q11" s="104"/>
      <c r="R11" s="11"/>
      <c r="S11" s="13"/>
    </row>
    <row r="12" spans="1:19" ht="17.25" customHeight="1" hidden="1">
      <c r="A12" s="10"/>
      <c r="B12" s="11" t="s">
        <v>13</v>
      </c>
      <c r="C12" s="11"/>
      <c r="D12" s="11"/>
      <c r="E12" s="11" t="s">
        <v>2</v>
      </c>
      <c r="F12" s="11"/>
      <c r="G12" s="11"/>
      <c r="H12" s="11"/>
      <c r="I12" s="11"/>
      <c r="J12" s="11"/>
      <c r="K12" s="11"/>
      <c r="L12" s="11"/>
      <c r="M12" s="11"/>
      <c r="N12" s="11"/>
      <c r="O12" s="11"/>
      <c r="P12" s="104"/>
      <c r="Q12" s="104"/>
      <c r="R12" s="11"/>
      <c r="S12" s="13"/>
    </row>
    <row r="13" spans="1:19" ht="17.25" customHeight="1" hidden="1">
      <c r="A13" s="10"/>
      <c r="B13" s="11"/>
      <c r="C13" s="11"/>
      <c r="D13" s="11"/>
      <c r="E13" s="11" t="s">
        <v>2</v>
      </c>
      <c r="F13" s="11"/>
      <c r="G13" s="11"/>
      <c r="H13" s="11"/>
      <c r="I13" s="11"/>
      <c r="J13" s="11"/>
      <c r="K13" s="11"/>
      <c r="L13" s="11"/>
      <c r="M13" s="11"/>
      <c r="N13" s="11"/>
      <c r="O13" s="11"/>
      <c r="P13" s="104"/>
      <c r="Q13" s="104"/>
      <c r="R13" s="11"/>
      <c r="S13" s="13"/>
    </row>
    <row r="14" spans="1:19" ht="17.25" customHeight="1" hidden="1">
      <c r="A14" s="10"/>
      <c r="B14" s="11"/>
      <c r="C14" s="11"/>
      <c r="D14" s="11"/>
      <c r="E14" s="11" t="s">
        <v>2</v>
      </c>
      <c r="F14" s="11"/>
      <c r="G14" s="11"/>
      <c r="H14" s="11"/>
      <c r="I14" s="11"/>
      <c r="J14" s="11"/>
      <c r="K14" s="11"/>
      <c r="L14" s="11"/>
      <c r="M14" s="11"/>
      <c r="N14" s="11"/>
      <c r="O14" s="11"/>
      <c r="P14" s="104"/>
      <c r="Q14" s="104"/>
      <c r="R14" s="11"/>
      <c r="S14" s="13"/>
    </row>
    <row r="15" spans="1:19" ht="17.25" customHeight="1" hidden="1">
      <c r="A15" s="10"/>
      <c r="B15" s="11"/>
      <c r="C15" s="11"/>
      <c r="D15" s="11"/>
      <c r="E15" s="11" t="s">
        <v>2</v>
      </c>
      <c r="F15" s="11"/>
      <c r="G15" s="11"/>
      <c r="H15" s="11"/>
      <c r="I15" s="11"/>
      <c r="J15" s="11"/>
      <c r="K15" s="11"/>
      <c r="L15" s="11"/>
      <c r="M15" s="11"/>
      <c r="N15" s="11"/>
      <c r="O15" s="11"/>
      <c r="P15" s="104"/>
      <c r="Q15" s="104"/>
      <c r="R15" s="11"/>
      <c r="S15" s="13"/>
    </row>
    <row r="16" spans="1:19" ht="17.25" customHeight="1" hidden="1">
      <c r="A16" s="10"/>
      <c r="B16" s="11"/>
      <c r="C16" s="11"/>
      <c r="D16" s="11"/>
      <c r="E16" s="11" t="s">
        <v>2</v>
      </c>
      <c r="F16" s="11"/>
      <c r="G16" s="11"/>
      <c r="H16" s="11"/>
      <c r="I16" s="11"/>
      <c r="J16" s="11"/>
      <c r="K16" s="11"/>
      <c r="L16" s="11"/>
      <c r="M16" s="11"/>
      <c r="N16" s="11"/>
      <c r="O16" s="11"/>
      <c r="P16" s="104"/>
      <c r="Q16" s="104"/>
      <c r="R16" s="11"/>
      <c r="S16" s="13"/>
    </row>
    <row r="17" spans="1:19" ht="17.25" customHeight="1" hidden="1">
      <c r="A17" s="10"/>
      <c r="B17" s="11"/>
      <c r="C17" s="11"/>
      <c r="D17" s="11"/>
      <c r="E17" s="11" t="s">
        <v>2</v>
      </c>
      <c r="F17" s="11"/>
      <c r="G17" s="11"/>
      <c r="H17" s="11"/>
      <c r="I17" s="11"/>
      <c r="J17" s="11"/>
      <c r="K17" s="11"/>
      <c r="L17" s="11"/>
      <c r="M17" s="11"/>
      <c r="N17" s="11"/>
      <c r="O17" s="11"/>
      <c r="P17" s="104"/>
      <c r="Q17" s="104"/>
      <c r="R17" s="11"/>
      <c r="S17" s="13"/>
    </row>
    <row r="18" spans="1:19" ht="17.25" customHeight="1" hidden="1">
      <c r="A18" s="10"/>
      <c r="B18" s="11"/>
      <c r="C18" s="11"/>
      <c r="D18" s="11"/>
      <c r="E18" s="11" t="s">
        <v>2</v>
      </c>
      <c r="F18" s="11"/>
      <c r="G18" s="11"/>
      <c r="H18" s="11"/>
      <c r="I18" s="11"/>
      <c r="J18" s="11"/>
      <c r="K18" s="11"/>
      <c r="L18" s="11"/>
      <c r="M18" s="11"/>
      <c r="N18" s="11"/>
      <c r="O18" s="11"/>
      <c r="P18" s="104"/>
      <c r="Q18" s="104"/>
      <c r="R18" s="11"/>
      <c r="S18" s="13"/>
    </row>
    <row r="19" spans="1:19" ht="17.25" customHeight="1" hidden="1">
      <c r="A19" s="10"/>
      <c r="B19" s="11"/>
      <c r="C19" s="11"/>
      <c r="D19" s="11"/>
      <c r="E19" s="11" t="s">
        <v>2</v>
      </c>
      <c r="F19" s="11"/>
      <c r="G19" s="11"/>
      <c r="H19" s="11"/>
      <c r="I19" s="11"/>
      <c r="J19" s="11"/>
      <c r="K19" s="11"/>
      <c r="L19" s="11"/>
      <c r="M19" s="11"/>
      <c r="N19" s="11"/>
      <c r="O19" s="11"/>
      <c r="P19" s="104"/>
      <c r="Q19" s="104"/>
      <c r="R19" s="11"/>
      <c r="S19" s="13"/>
    </row>
    <row r="20" spans="1:19" ht="17.25" customHeight="1" hidden="1">
      <c r="A20" s="10"/>
      <c r="B20" s="11"/>
      <c r="C20" s="11"/>
      <c r="D20" s="11"/>
      <c r="E20" s="11" t="s">
        <v>2</v>
      </c>
      <c r="F20" s="11"/>
      <c r="G20" s="11"/>
      <c r="H20" s="11"/>
      <c r="I20" s="11"/>
      <c r="J20" s="11"/>
      <c r="K20" s="11"/>
      <c r="L20" s="11"/>
      <c r="M20" s="11"/>
      <c r="N20" s="11"/>
      <c r="O20" s="11"/>
      <c r="P20" s="104"/>
      <c r="Q20" s="104"/>
      <c r="R20" s="11"/>
      <c r="S20" s="13"/>
    </row>
    <row r="21" spans="1:19" ht="17.25" customHeight="1" hidden="1">
      <c r="A21" s="10"/>
      <c r="B21" s="11"/>
      <c r="C21" s="11"/>
      <c r="D21" s="11"/>
      <c r="E21" s="11" t="s">
        <v>2</v>
      </c>
      <c r="F21" s="11"/>
      <c r="G21" s="11"/>
      <c r="H21" s="11"/>
      <c r="I21" s="11"/>
      <c r="J21" s="11"/>
      <c r="K21" s="11"/>
      <c r="L21" s="11"/>
      <c r="M21" s="11"/>
      <c r="N21" s="11"/>
      <c r="O21" s="11"/>
      <c r="P21" s="104"/>
      <c r="Q21" s="104"/>
      <c r="R21" s="11"/>
      <c r="S21" s="13"/>
    </row>
    <row r="22" spans="1:19" ht="17.25" customHeight="1" hidden="1">
      <c r="A22" s="10"/>
      <c r="B22" s="11"/>
      <c r="C22" s="11"/>
      <c r="D22" s="11"/>
      <c r="E22" s="11" t="s">
        <v>2</v>
      </c>
      <c r="F22" s="11"/>
      <c r="G22" s="11"/>
      <c r="H22" s="11"/>
      <c r="I22" s="11"/>
      <c r="J22" s="11"/>
      <c r="K22" s="11"/>
      <c r="L22" s="11"/>
      <c r="M22" s="11"/>
      <c r="N22" s="11"/>
      <c r="O22" s="11"/>
      <c r="P22" s="104"/>
      <c r="Q22" s="104"/>
      <c r="R22" s="11"/>
      <c r="S22" s="13"/>
    </row>
    <row r="23" spans="1:19" ht="17.25" customHeight="1" hidden="1">
      <c r="A23" s="10"/>
      <c r="B23" s="11"/>
      <c r="C23" s="11"/>
      <c r="D23" s="11"/>
      <c r="E23" s="11" t="s">
        <v>2</v>
      </c>
      <c r="F23" s="11"/>
      <c r="G23" s="11"/>
      <c r="H23" s="11"/>
      <c r="I23" s="11"/>
      <c r="J23" s="11"/>
      <c r="K23" s="11"/>
      <c r="L23" s="11"/>
      <c r="M23" s="11"/>
      <c r="N23" s="11"/>
      <c r="O23" s="11"/>
      <c r="P23" s="104"/>
      <c r="Q23" s="104"/>
      <c r="R23" s="11"/>
      <c r="S23" s="13"/>
    </row>
    <row r="24" spans="1:19" ht="17.25" customHeight="1" hidden="1">
      <c r="A24" s="10"/>
      <c r="B24" s="11"/>
      <c r="C24" s="11"/>
      <c r="D24" s="11"/>
      <c r="E24" s="11" t="s">
        <v>2</v>
      </c>
      <c r="F24" s="11"/>
      <c r="G24" s="11"/>
      <c r="H24" s="11"/>
      <c r="I24" s="11"/>
      <c r="J24" s="11"/>
      <c r="K24" s="11"/>
      <c r="L24" s="11"/>
      <c r="M24" s="11"/>
      <c r="N24" s="11"/>
      <c r="O24" s="11"/>
      <c r="P24" s="104"/>
      <c r="Q24" s="104"/>
      <c r="R24" s="11"/>
      <c r="S24" s="13"/>
    </row>
    <row r="25" spans="1:19" ht="17.85" customHeight="1">
      <c r="A25" s="10"/>
      <c r="B25" s="11"/>
      <c r="C25" s="11"/>
      <c r="D25" s="11"/>
      <c r="E25" s="11"/>
      <c r="F25" s="11"/>
      <c r="G25" s="11"/>
      <c r="H25" s="11"/>
      <c r="I25" s="11"/>
      <c r="J25" s="11"/>
      <c r="K25" s="11"/>
      <c r="L25" s="11"/>
      <c r="M25" s="11"/>
      <c r="N25" s="11"/>
      <c r="O25" s="11" t="s">
        <v>14</v>
      </c>
      <c r="P25" s="11" t="s">
        <v>15</v>
      </c>
      <c r="Q25" s="11"/>
      <c r="R25" s="11"/>
      <c r="S25" s="13"/>
    </row>
    <row r="26" spans="1:19" ht="17.85" customHeight="1">
      <c r="A26" s="10"/>
      <c r="B26" s="11" t="s">
        <v>16</v>
      </c>
      <c r="C26" s="11"/>
      <c r="D26" s="11"/>
      <c r="E26" s="198" t="s">
        <v>189</v>
      </c>
      <c r="F26" s="199"/>
      <c r="G26" s="199"/>
      <c r="H26" s="199"/>
      <c r="I26" s="199"/>
      <c r="J26" s="200"/>
      <c r="K26" s="11"/>
      <c r="L26" s="11"/>
      <c r="M26" s="11"/>
      <c r="N26" s="11"/>
      <c r="O26" s="105">
        <v>48512711</v>
      </c>
      <c r="P26" s="106" t="s">
        <v>7</v>
      </c>
      <c r="Q26" s="107"/>
      <c r="R26" s="16"/>
      <c r="S26" s="13"/>
    </row>
    <row r="27" spans="1:19" ht="17.85" customHeight="1">
      <c r="A27" s="10"/>
      <c r="B27" s="11" t="s">
        <v>17</v>
      </c>
      <c r="C27" s="11"/>
      <c r="D27" s="11"/>
      <c r="E27" s="103" t="s">
        <v>98</v>
      </c>
      <c r="F27" s="11"/>
      <c r="G27" s="11"/>
      <c r="H27" s="11"/>
      <c r="I27" s="11"/>
      <c r="J27" s="14"/>
      <c r="K27" s="11"/>
      <c r="L27" s="11"/>
      <c r="M27" s="11"/>
      <c r="N27" s="11"/>
      <c r="O27" s="105" t="s">
        <v>7</v>
      </c>
      <c r="P27" s="106" t="s">
        <v>7</v>
      </c>
      <c r="Q27" s="107"/>
      <c r="R27" s="16"/>
      <c r="S27" s="13"/>
    </row>
    <row r="28" spans="1:19" ht="17.85" customHeight="1">
      <c r="A28" s="10"/>
      <c r="B28" s="11" t="s">
        <v>18</v>
      </c>
      <c r="C28" s="11"/>
      <c r="D28" s="11"/>
      <c r="E28" s="103" t="s">
        <v>2</v>
      </c>
      <c r="F28" s="11"/>
      <c r="G28" s="11"/>
      <c r="H28" s="11"/>
      <c r="I28" s="11"/>
      <c r="J28" s="14"/>
      <c r="K28" s="11"/>
      <c r="L28" s="11"/>
      <c r="M28" s="11"/>
      <c r="N28" s="11"/>
      <c r="O28" s="105" t="s">
        <v>7</v>
      </c>
      <c r="P28" s="106" t="s">
        <v>7</v>
      </c>
      <c r="Q28" s="107"/>
      <c r="R28" s="16"/>
      <c r="S28" s="13"/>
    </row>
    <row r="29" spans="1:19" ht="17.85" customHeight="1">
      <c r="A29" s="10"/>
      <c r="B29" s="11"/>
      <c r="C29" s="11"/>
      <c r="D29" s="11"/>
      <c r="E29" s="108" t="s">
        <v>7</v>
      </c>
      <c r="F29" s="17"/>
      <c r="G29" s="17"/>
      <c r="H29" s="17"/>
      <c r="I29" s="17"/>
      <c r="J29" s="18"/>
      <c r="K29" s="11"/>
      <c r="L29" s="11"/>
      <c r="M29" s="11"/>
      <c r="N29" s="11"/>
      <c r="O29" s="104"/>
      <c r="P29" s="104"/>
      <c r="Q29" s="104"/>
      <c r="R29" s="11"/>
      <c r="S29" s="13"/>
    </row>
    <row r="30" spans="1:19" ht="17.85" customHeight="1">
      <c r="A30" s="10"/>
      <c r="B30" s="11"/>
      <c r="C30" s="11"/>
      <c r="D30" s="11"/>
      <c r="E30" s="104" t="s">
        <v>19</v>
      </c>
      <c r="F30" s="11"/>
      <c r="G30" s="11" t="s">
        <v>20</v>
      </c>
      <c r="H30" s="11"/>
      <c r="I30" s="11"/>
      <c r="J30" s="11"/>
      <c r="K30" s="11"/>
      <c r="L30" s="11"/>
      <c r="M30" s="11"/>
      <c r="N30" s="11"/>
      <c r="O30" s="104" t="s">
        <v>21</v>
      </c>
      <c r="P30" s="104"/>
      <c r="Q30" s="104"/>
      <c r="R30" s="19"/>
      <c r="S30" s="13"/>
    </row>
    <row r="31" spans="1:19" ht="17.85" customHeight="1">
      <c r="A31" s="10"/>
      <c r="B31" s="11"/>
      <c r="C31" s="11"/>
      <c r="D31" s="11"/>
      <c r="E31" s="105" t="s">
        <v>7</v>
      </c>
      <c r="F31" s="11"/>
      <c r="G31" s="106" t="s">
        <v>98</v>
      </c>
      <c r="H31" s="20"/>
      <c r="I31" s="109"/>
      <c r="J31" s="11"/>
      <c r="K31" s="11"/>
      <c r="L31" s="11"/>
      <c r="M31" s="11"/>
      <c r="N31" s="11"/>
      <c r="O31" s="110" t="s">
        <v>135</v>
      </c>
      <c r="P31" s="104"/>
      <c r="Q31" s="104"/>
      <c r="R31" s="19"/>
      <c r="S31" s="13"/>
    </row>
    <row r="32" spans="1:19" ht="8.25" customHeight="1">
      <c r="A32" s="21"/>
      <c r="B32" s="22"/>
      <c r="C32" s="22"/>
      <c r="D32" s="22"/>
      <c r="E32" s="22"/>
      <c r="F32" s="22"/>
      <c r="G32" s="22"/>
      <c r="H32" s="22"/>
      <c r="I32" s="22"/>
      <c r="J32" s="22"/>
      <c r="K32" s="22"/>
      <c r="L32" s="22"/>
      <c r="M32" s="22"/>
      <c r="N32" s="22"/>
      <c r="O32" s="22"/>
      <c r="P32" s="22"/>
      <c r="Q32" s="22"/>
      <c r="R32" s="22"/>
      <c r="S32" s="23"/>
    </row>
    <row r="33" spans="1:19" ht="20.25" customHeight="1">
      <c r="A33" s="24"/>
      <c r="B33" s="25"/>
      <c r="C33" s="25"/>
      <c r="D33" s="25"/>
      <c r="E33" s="26" t="s">
        <v>22</v>
      </c>
      <c r="F33" s="25"/>
      <c r="G33" s="25"/>
      <c r="H33" s="25"/>
      <c r="I33" s="25"/>
      <c r="J33" s="25"/>
      <c r="K33" s="25"/>
      <c r="L33" s="25"/>
      <c r="M33" s="25"/>
      <c r="N33" s="25"/>
      <c r="O33" s="25"/>
      <c r="P33" s="25"/>
      <c r="Q33" s="25"/>
      <c r="R33" s="25"/>
      <c r="S33" s="27"/>
    </row>
    <row r="34" spans="1:19" ht="20.25" customHeight="1">
      <c r="A34" s="28" t="s">
        <v>23</v>
      </c>
      <c r="B34" s="29"/>
      <c r="C34" s="29"/>
      <c r="D34" s="30"/>
      <c r="E34" s="31" t="s">
        <v>24</v>
      </c>
      <c r="F34" s="30"/>
      <c r="G34" s="31" t="s">
        <v>25</v>
      </c>
      <c r="H34" s="29"/>
      <c r="I34" s="30"/>
      <c r="J34" s="31" t="s">
        <v>26</v>
      </c>
      <c r="K34" s="29"/>
      <c r="L34" s="31" t="s">
        <v>27</v>
      </c>
      <c r="M34" s="29"/>
      <c r="N34" s="29"/>
      <c r="O34" s="30"/>
      <c r="P34" s="31" t="s">
        <v>28</v>
      </c>
      <c r="Q34" s="29"/>
      <c r="R34" s="29"/>
      <c r="S34" s="32"/>
    </row>
    <row r="35" spans="1:19" ht="20.25" customHeight="1">
      <c r="A35" s="111"/>
      <c r="B35" s="112"/>
      <c r="C35" s="112"/>
      <c r="D35" s="113">
        <v>0</v>
      </c>
      <c r="E35" s="114">
        <f>IF(D35=0,0,R49/D35)</f>
        <v>0</v>
      </c>
      <c r="F35" s="115"/>
      <c r="G35" s="116"/>
      <c r="H35" s="112"/>
      <c r="I35" s="113">
        <v>0</v>
      </c>
      <c r="J35" s="114">
        <f>IF(I35=0,0,R49/I35)</f>
        <v>0</v>
      </c>
      <c r="K35" s="117"/>
      <c r="L35" s="116"/>
      <c r="M35" s="112"/>
      <c r="N35" s="112"/>
      <c r="O35" s="113">
        <v>0</v>
      </c>
      <c r="P35" s="116"/>
      <c r="Q35" s="112"/>
      <c r="R35" s="118">
        <f>IF(O35=0,0,R49/O35)</f>
        <v>0</v>
      </c>
      <c r="S35" s="33"/>
    </row>
    <row r="36" spans="1:19" ht="20.25" customHeight="1">
      <c r="A36" s="24"/>
      <c r="B36" s="25"/>
      <c r="C36" s="25"/>
      <c r="D36" s="25"/>
      <c r="E36" s="26" t="s">
        <v>29</v>
      </c>
      <c r="F36" s="25"/>
      <c r="G36" s="25"/>
      <c r="H36" s="25"/>
      <c r="I36" s="25"/>
      <c r="J36" s="34" t="s">
        <v>30</v>
      </c>
      <c r="K36" s="25"/>
      <c r="L36" s="25"/>
      <c r="M36" s="25"/>
      <c r="N36" s="25"/>
      <c r="O36" s="25"/>
      <c r="P36" s="25"/>
      <c r="Q36" s="25"/>
      <c r="R36" s="25"/>
      <c r="S36" s="27"/>
    </row>
    <row r="37" spans="1:19" ht="20.25" customHeight="1">
      <c r="A37" s="35" t="s">
        <v>31</v>
      </c>
      <c r="B37" s="36"/>
      <c r="C37" s="37" t="s">
        <v>32</v>
      </c>
      <c r="D37" s="38"/>
      <c r="E37" s="38"/>
      <c r="F37" s="39"/>
      <c r="G37" s="35" t="s">
        <v>33</v>
      </c>
      <c r="H37" s="40"/>
      <c r="I37" s="37" t="s">
        <v>34</v>
      </c>
      <c r="J37" s="38"/>
      <c r="K37" s="38"/>
      <c r="L37" s="35" t="s">
        <v>35</v>
      </c>
      <c r="M37" s="40"/>
      <c r="N37" s="37" t="s">
        <v>36</v>
      </c>
      <c r="O37" s="38"/>
      <c r="P37" s="38"/>
      <c r="Q37" s="38"/>
      <c r="R37" s="38"/>
      <c r="S37" s="39"/>
    </row>
    <row r="38" spans="1:19" ht="20.25" customHeight="1">
      <c r="A38" s="41">
        <v>1</v>
      </c>
      <c r="B38" s="42" t="s">
        <v>37</v>
      </c>
      <c r="C38" s="12"/>
      <c r="D38" s="43"/>
      <c r="E38" s="119">
        <v>0</v>
      </c>
      <c r="F38" s="44"/>
      <c r="G38" s="41">
        <v>10</v>
      </c>
      <c r="H38" s="45" t="s">
        <v>38</v>
      </c>
      <c r="I38" s="16"/>
      <c r="J38" s="120">
        <v>0</v>
      </c>
      <c r="K38" s="121"/>
      <c r="L38" s="41">
        <v>14</v>
      </c>
      <c r="M38" s="106" t="s">
        <v>39</v>
      </c>
      <c r="N38" s="20"/>
      <c r="O38" s="20"/>
      <c r="P38" s="122" t="str">
        <f>M51</f>
        <v>21</v>
      </c>
      <c r="Q38" s="123" t="s">
        <v>41</v>
      </c>
      <c r="R38" s="119">
        <f>(E38+E40+E42)*0.025</f>
        <v>0</v>
      </c>
      <c r="S38" s="46"/>
    </row>
    <row r="39" spans="1:19" ht="20.25" customHeight="1">
      <c r="A39" s="41">
        <v>2</v>
      </c>
      <c r="B39" s="47"/>
      <c r="C39" s="18"/>
      <c r="D39" s="43"/>
      <c r="E39" s="119"/>
      <c r="F39" s="44"/>
      <c r="G39" s="41">
        <v>11</v>
      </c>
      <c r="H39" s="11" t="s">
        <v>42</v>
      </c>
      <c r="I39" s="43"/>
      <c r="J39" s="120">
        <v>0</v>
      </c>
      <c r="K39" s="121"/>
      <c r="L39" s="41">
        <v>15</v>
      </c>
      <c r="M39" s="106" t="s">
        <v>89</v>
      </c>
      <c r="N39" s="20"/>
      <c r="O39" s="20"/>
      <c r="P39" s="122" t="str">
        <f>M51</f>
        <v>21</v>
      </c>
      <c r="Q39" s="123" t="s">
        <v>41</v>
      </c>
      <c r="R39" s="119">
        <v>0</v>
      </c>
      <c r="S39" s="46"/>
    </row>
    <row r="40" spans="1:19" ht="20.25" customHeight="1">
      <c r="A40" s="41">
        <v>3</v>
      </c>
      <c r="B40" s="42" t="s">
        <v>43</v>
      </c>
      <c r="C40" s="12"/>
      <c r="D40" s="43"/>
      <c r="E40" s="119">
        <f>Rekapitulace!C23</f>
        <v>0</v>
      </c>
      <c r="F40" s="44"/>
      <c r="G40" s="41">
        <v>12</v>
      </c>
      <c r="H40" s="45" t="s">
        <v>44</v>
      </c>
      <c r="I40" s="16"/>
      <c r="J40" s="120">
        <v>0</v>
      </c>
      <c r="K40" s="121"/>
      <c r="L40" s="41">
        <v>16</v>
      </c>
      <c r="M40" s="106" t="s">
        <v>45</v>
      </c>
      <c r="N40" s="20"/>
      <c r="O40" s="20"/>
      <c r="P40" s="122" t="str">
        <f>M51</f>
        <v>21</v>
      </c>
      <c r="Q40" s="123" t="s">
        <v>41</v>
      </c>
      <c r="R40" s="119">
        <v>0</v>
      </c>
      <c r="S40" s="46"/>
    </row>
    <row r="41" spans="1:19" ht="20.25" customHeight="1">
      <c r="A41" s="41">
        <v>4</v>
      </c>
      <c r="B41" s="47"/>
      <c r="C41" s="18"/>
      <c r="D41" s="43"/>
      <c r="E41" s="119"/>
      <c r="F41" s="44"/>
      <c r="G41" s="41"/>
      <c r="H41" s="45"/>
      <c r="I41" s="16"/>
      <c r="J41" s="120"/>
      <c r="K41" s="121"/>
      <c r="L41" s="41">
        <v>17</v>
      </c>
      <c r="M41" s="106" t="s">
        <v>46</v>
      </c>
      <c r="N41" s="20"/>
      <c r="O41" s="20"/>
      <c r="P41" s="122" t="str">
        <f>M51</f>
        <v>21</v>
      </c>
      <c r="Q41" s="123" t="s">
        <v>41</v>
      </c>
      <c r="R41" s="119">
        <f>(E38+E40+E42)*0.04</f>
        <v>0</v>
      </c>
      <c r="S41" s="46"/>
    </row>
    <row r="42" spans="1:19" ht="20.25" customHeight="1">
      <c r="A42" s="41">
        <v>5</v>
      </c>
      <c r="B42" s="42" t="s">
        <v>88</v>
      </c>
      <c r="C42" s="12"/>
      <c r="D42" s="43"/>
      <c r="E42" s="119">
        <f>Rekapitulace!C29</f>
        <v>0</v>
      </c>
      <c r="F42" s="78"/>
      <c r="G42" s="48"/>
      <c r="H42" s="20"/>
      <c r="I42" s="16"/>
      <c r="J42" s="124"/>
      <c r="K42" s="125"/>
      <c r="L42" s="41">
        <v>18</v>
      </c>
      <c r="M42" s="106" t="s">
        <v>47</v>
      </c>
      <c r="N42" s="20"/>
      <c r="O42" s="20"/>
      <c r="P42" s="122">
        <f>M53</f>
        <v>0</v>
      </c>
      <c r="Q42" s="123" t="s">
        <v>41</v>
      </c>
      <c r="R42" s="119">
        <v>0</v>
      </c>
      <c r="S42" s="13"/>
    </row>
    <row r="43" spans="1:19" ht="20.25" customHeight="1">
      <c r="A43" s="41">
        <v>6</v>
      </c>
      <c r="B43" s="47"/>
      <c r="C43" s="18"/>
      <c r="D43" s="43"/>
      <c r="E43" s="119"/>
      <c r="F43" s="78"/>
      <c r="G43" s="48"/>
      <c r="H43" s="20"/>
      <c r="I43" s="16"/>
      <c r="J43" s="124"/>
      <c r="K43" s="125"/>
      <c r="L43" s="41">
        <v>19</v>
      </c>
      <c r="M43" s="45" t="s">
        <v>48</v>
      </c>
      <c r="N43" s="20"/>
      <c r="O43" s="20"/>
      <c r="P43" s="20"/>
      <c r="Q43" s="16"/>
      <c r="R43" s="119">
        <v>0</v>
      </c>
      <c r="S43" s="13"/>
    </row>
    <row r="44" spans="1:19" ht="20.25" customHeight="1">
      <c r="A44" s="41">
        <v>7</v>
      </c>
      <c r="B44" s="42" t="s">
        <v>83</v>
      </c>
      <c r="C44" s="12"/>
      <c r="D44" s="43"/>
      <c r="E44" s="119">
        <f>Rekapitulace!C14</f>
        <v>0</v>
      </c>
      <c r="F44" s="78"/>
      <c r="G44" s="48"/>
      <c r="H44" s="20"/>
      <c r="I44" s="16"/>
      <c r="J44" s="124"/>
      <c r="K44" s="125"/>
      <c r="L44" s="41"/>
      <c r="M44" s="45"/>
      <c r="N44" s="20"/>
      <c r="O44" s="20"/>
      <c r="P44" s="20"/>
      <c r="Q44" s="16"/>
      <c r="R44" s="119"/>
      <c r="S44" s="13"/>
    </row>
    <row r="45" spans="1:19" ht="20.25" customHeight="1">
      <c r="A45" s="41">
        <v>8</v>
      </c>
      <c r="B45" s="47"/>
      <c r="C45" s="18"/>
      <c r="D45" s="43"/>
      <c r="E45" s="119"/>
      <c r="F45" s="78"/>
      <c r="G45" s="48"/>
      <c r="H45" s="20"/>
      <c r="I45" s="16"/>
      <c r="J45" s="125"/>
      <c r="K45" s="125"/>
      <c r="L45" s="41"/>
      <c r="M45" s="45"/>
      <c r="N45" s="20"/>
      <c r="O45" s="20"/>
      <c r="P45" s="20"/>
      <c r="Q45" s="16"/>
      <c r="R45" s="119"/>
      <c r="S45" s="13"/>
    </row>
    <row r="46" spans="1:19" ht="20.25" customHeight="1">
      <c r="A46" s="41">
        <v>9</v>
      </c>
      <c r="B46" s="49" t="s">
        <v>84</v>
      </c>
      <c r="C46" s="20"/>
      <c r="D46" s="16"/>
      <c r="E46" s="126">
        <f>SUM(E38:E45)</f>
        <v>0</v>
      </c>
      <c r="F46" s="50"/>
      <c r="G46" s="41">
        <v>13</v>
      </c>
      <c r="H46" s="49" t="s">
        <v>85</v>
      </c>
      <c r="I46" s="16"/>
      <c r="J46" s="127">
        <f>SUM(J38:J41)</f>
        <v>0</v>
      </c>
      <c r="K46" s="128"/>
      <c r="L46" s="41">
        <v>20</v>
      </c>
      <c r="M46" s="42" t="s">
        <v>86</v>
      </c>
      <c r="N46" s="15"/>
      <c r="O46" s="15"/>
      <c r="P46" s="15"/>
      <c r="Q46" s="51"/>
      <c r="R46" s="126">
        <f>SUM(R38:R45)</f>
        <v>0</v>
      </c>
      <c r="S46" s="27"/>
    </row>
    <row r="47" spans="1:19" ht="20.25" customHeight="1">
      <c r="A47" s="52">
        <v>21</v>
      </c>
      <c r="B47" s="53" t="s">
        <v>49</v>
      </c>
      <c r="C47" s="54"/>
      <c r="D47" s="55"/>
      <c r="E47" s="129">
        <v>0</v>
      </c>
      <c r="F47" s="56"/>
      <c r="G47" s="52">
        <v>22</v>
      </c>
      <c r="H47" s="53" t="s">
        <v>50</v>
      </c>
      <c r="I47" s="55"/>
      <c r="J47" s="176">
        <f>(E38+E40+E42)*0.03</f>
        <v>0</v>
      </c>
      <c r="K47" s="130" t="str">
        <f>M51</f>
        <v>21</v>
      </c>
      <c r="L47" s="52">
        <v>23</v>
      </c>
      <c r="M47" s="53" t="s">
        <v>51</v>
      </c>
      <c r="N47" s="54"/>
      <c r="O47" s="54"/>
      <c r="P47" s="54"/>
      <c r="Q47" s="55"/>
      <c r="R47" s="129">
        <v>0</v>
      </c>
      <c r="S47" s="23"/>
    </row>
    <row r="48" spans="1:19" ht="20.25" customHeight="1">
      <c r="A48" s="57" t="s">
        <v>17</v>
      </c>
      <c r="B48" s="8"/>
      <c r="C48" s="8"/>
      <c r="D48" s="8"/>
      <c r="E48" s="8"/>
      <c r="F48" s="58"/>
      <c r="G48" s="59"/>
      <c r="H48" s="8"/>
      <c r="I48" s="8"/>
      <c r="J48" s="8"/>
      <c r="K48" s="8"/>
      <c r="L48" s="60" t="s">
        <v>52</v>
      </c>
      <c r="M48" s="30"/>
      <c r="N48" s="37" t="s">
        <v>53</v>
      </c>
      <c r="O48" s="29"/>
      <c r="P48" s="29"/>
      <c r="Q48" s="29"/>
      <c r="R48" s="29"/>
      <c r="S48" s="32"/>
    </row>
    <row r="49" spans="1:19" ht="20.25" customHeight="1">
      <c r="A49" s="10"/>
      <c r="B49" s="11"/>
      <c r="C49" s="11"/>
      <c r="D49" s="11"/>
      <c r="E49" s="11"/>
      <c r="F49" s="14"/>
      <c r="G49" s="61"/>
      <c r="H49" s="11"/>
      <c r="I49" s="11"/>
      <c r="J49" s="11"/>
      <c r="K49" s="11"/>
      <c r="L49" s="41">
        <v>24</v>
      </c>
      <c r="M49" s="45" t="s">
        <v>87</v>
      </c>
      <c r="N49" s="20"/>
      <c r="O49" s="20"/>
      <c r="P49" s="20"/>
      <c r="Q49" s="46"/>
      <c r="R49" s="126">
        <f>ROUND(E46+J46+R46+E47+J47+R47,2)</f>
        <v>0</v>
      </c>
      <c r="S49" s="62">
        <f>E46+J46+R46+E47+J47+R47</f>
        <v>0</v>
      </c>
    </row>
    <row r="50" spans="1:19" ht="20.25" customHeight="1">
      <c r="A50" s="63" t="s">
        <v>54</v>
      </c>
      <c r="B50" s="17"/>
      <c r="C50" s="17"/>
      <c r="D50" s="17"/>
      <c r="E50" s="17"/>
      <c r="F50" s="18"/>
      <c r="G50" s="64" t="s">
        <v>55</v>
      </c>
      <c r="H50" s="17"/>
      <c r="I50" s="17"/>
      <c r="J50" s="17"/>
      <c r="K50" s="17"/>
      <c r="L50" s="41">
        <v>25</v>
      </c>
      <c r="M50" s="131">
        <v>12</v>
      </c>
      <c r="N50" s="18" t="s">
        <v>41</v>
      </c>
      <c r="O50" s="132">
        <v>0</v>
      </c>
      <c r="P50" s="20" t="s">
        <v>56</v>
      </c>
      <c r="Q50" s="16"/>
      <c r="R50" s="133">
        <f>ROUND(O50*M50/100,2)</f>
        <v>0</v>
      </c>
      <c r="S50" s="65">
        <f>O50*M50/100</f>
        <v>0</v>
      </c>
    </row>
    <row r="51" spans="1:19" ht="20.25" customHeight="1" thickBot="1">
      <c r="A51" s="66" t="s">
        <v>16</v>
      </c>
      <c r="B51" s="15"/>
      <c r="C51" s="15"/>
      <c r="D51" s="15"/>
      <c r="E51" s="15"/>
      <c r="F51" s="12"/>
      <c r="G51" s="67"/>
      <c r="H51" s="15"/>
      <c r="I51" s="15"/>
      <c r="J51" s="15"/>
      <c r="K51" s="15"/>
      <c r="L51" s="41">
        <v>26</v>
      </c>
      <c r="M51" s="134" t="s">
        <v>40</v>
      </c>
      <c r="N51" s="16" t="s">
        <v>41</v>
      </c>
      <c r="O51" s="132">
        <f>R49</f>
        <v>0</v>
      </c>
      <c r="P51" s="20" t="s">
        <v>56</v>
      </c>
      <c r="Q51" s="16"/>
      <c r="R51" s="119">
        <f>ROUND(O51*M51/100,2)</f>
        <v>0</v>
      </c>
      <c r="S51" s="68">
        <f>O51*M51/100</f>
        <v>0</v>
      </c>
    </row>
    <row r="52" spans="1:19" ht="20.25" customHeight="1" thickBot="1">
      <c r="A52" s="10"/>
      <c r="B52" s="11"/>
      <c r="C52" s="11"/>
      <c r="D52" s="11"/>
      <c r="E52" s="11"/>
      <c r="F52" s="14"/>
      <c r="G52" s="61"/>
      <c r="H52" s="11"/>
      <c r="I52" s="11"/>
      <c r="J52" s="11"/>
      <c r="K52" s="11"/>
      <c r="L52" s="52">
        <v>27</v>
      </c>
      <c r="M52" s="69" t="s">
        <v>90</v>
      </c>
      <c r="N52" s="54"/>
      <c r="O52" s="54"/>
      <c r="P52" s="54"/>
      <c r="Q52" s="70"/>
      <c r="R52" s="135">
        <f>R49+R50+R51</f>
        <v>0</v>
      </c>
      <c r="S52" s="71"/>
    </row>
    <row r="53" spans="1:19" ht="20.25" customHeight="1">
      <c r="A53" s="63" t="s">
        <v>54</v>
      </c>
      <c r="B53" s="17"/>
      <c r="C53" s="17"/>
      <c r="D53" s="17"/>
      <c r="E53" s="17"/>
      <c r="F53" s="18"/>
      <c r="G53" s="64" t="s">
        <v>55</v>
      </c>
      <c r="H53" s="17"/>
      <c r="I53" s="17"/>
      <c r="J53" s="17"/>
      <c r="K53" s="17"/>
      <c r="L53" s="60" t="s">
        <v>57</v>
      </c>
      <c r="M53" s="30"/>
      <c r="N53" s="37" t="s">
        <v>58</v>
      </c>
      <c r="O53" s="29"/>
      <c r="P53" s="29"/>
      <c r="Q53" s="29"/>
      <c r="R53" s="136"/>
      <c r="S53" s="32"/>
    </row>
    <row r="54" spans="1:19" ht="20.25" customHeight="1">
      <c r="A54" s="66" t="s">
        <v>18</v>
      </c>
      <c r="B54" s="15"/>
      <c r="C54" s="15"/>
      <c r="D54" s="15"/>
      <c r="E54" s="15"/>
      <c r="F54" s="12"/>
      <c r="G54" s="67"/>
      <c r="H54" s="15"/>
      <c r="I54" s="15"/>
      <c r="J54" s="15"/>
      <c r="K54" s="15"/>
      <c r="L54" s="41">
        <v>28</v>
      </c>
      <c r="M54" s="45" t="s">
        <v>59</v>
      </c>
      <c r="N54" s="20"/>
      <c r="O54" s="20"/>
      <c r="P54" s="20"/>
      <c r="Q54" s="16"/>
      <c r="R54" s="119">
        <v>0</v>
      </c>
      <c r="S54" s="46"/>
    </row>
    <row r="55" spans="1:19" ht="20.25" customHeight="1">
      <c r="A55" s="10"/>
      <c r="B55" s="11"/>
      <c r="C55" s="11"/>
      <c r="D55" s="11"/>
      <c r="E55" s="11"/>
      <c r="F55" s="14"/>
      <c r="G55" s="61"/>
      <c r="H55" s="11"/>
      <c r="I55" s="11"/>
      <c r="J55" s="11"/>
      <c r="K55" s="11"/>
      <c r="L55" s="41">
        <v>29</v>
      </c>
      <c r="M55" s="45" t="s">
        <v>60</v>
      </c>
      <c r="N55" s="20"/>
      <c r="O55" s="20"/>
      <c r="P55" s="20"/>
      <c r="Q55" s="16"/>
      <c r="R55" s="119">
        <v>0</v>
      </c>
      <c r="S55" s="46"/>
    </row>
    <row r="56" spans="1:19" ht="20.25" customHeight="1">
      <c r="A56" s="72" t="s">
        <v>54</v>
      </c>
      <c r="B56" s="22"/>
      <c r="C56" s="22"/>
      <c r="D56" s="22"/>
      <c r="E56" s="22"/>
      <c r="F56" s="73"/>
      <c r="G56" s="74" t="s">
        <v>55</v>
      </c>
      <c r="H56" s="22"/>
      <c r="I56" s="22"/>
      <c r="J56" s="22"/>
      <c r="K56" s="22"/>
      <c r="L56" s="52">
        <v>30</v>
      </c>
      <c r="M56" s="53" t="s">
        <v>61</v>
      </c>
      <c r="N56" s="54"/>
      <c r="O56" s="54"/>
      <c r="P56" s="54"/>
      <c r="Q56" s="55"/>
      <c r="R56" s="114">
        <v>0</v>
      </c>
      <c r="S56" s="75"/>
    </row>
    <row r="57" spans="1:18" ht="12.75">
      <c r="A57" s="137"/>
      <c r="B57" s="137"/>
      <c r="C57" s="137"/>
      <c r="D57" s="137"/>
      <c r="E57" s="137"/>
      <c r="F57" s="137"/>
      <c r="G57" s="137"/>
      <c r="H57" s="137"/>
      <c r="I57" s="137"/>
      <c r="J57" s="137"/>
      <c r="K57" s="137"/>
      <c r="L57" s="137"/>
      <c r="M57" s="137"/>
      <c r="N57" s="137"/>
      <c r="O57" s="137"/>
      <c r="P57" s="137"/>
      <c r="Q57" s="137"/>
      <c r="R57" s="137"/>
    </row>
    <row r="58" spans="1:18" ht="12.75">
      <c r="A58" s="137"/>
      <c r="B58" s="137"/>
      <c r="C58" s="137"/>
      <c r="D58" s="137"/>
      <c r="E58" s="137"/>
      <c r="F58" s="137"/>
      <c r="G58" s="137"/>
      <c r="H58" s="137"/>
      <c r="I58" s="137"/>
      <c r="J58" s="137"/>
      <c r="K58" s="137"/>
      <c r="L58" s="137"/>
      <c r="M58" s="137"/>
      <c r="N58" s="137"/>
      <c r="O58" s="137"/>
      <c r="P58" s="137"/>
      <c r="Q58" s="137"/>
      <c r="R58" s="137"/>
    </row>
    <row r="59" spans="1:18" ht="27" customHeight="1">
      <c r="A59" s="197"/>
      <c r="B59" s="197"/>
      <c r="C59" s="197"/>
      <c r="D59" s="197"/>
      <c r="E59" s="197"/>
      <c r="F59" s="197"/>
      <c r="G59" s="197"/>
      <c r="H59" s="197"/>
      <c r="I59" s="197"/>
      <c r="J59" s="197"/>
      <c r="K59" s="197"/>
      <c r="L59" s="197"/>
      <c r="M59" s="197"/>
      <c r="N59" s="197"/>
      <c r="O59" s="197"/>
      <c r="P59" s="197"/>
      <c r="Q59" s="197"/>
      <c r="R59" s="197"/>
    </row>
    <row r="60" spans="1:18" ht="12.75">
      <c r="A60" s="137"/>
      <c r="B60" s="137"/>
      <c r="C60" s="137"/>
      <c r="D60" s="137"/>
      <c r="E60" s="137"/>
      <c r="F60" s="137"/>
      <c r="G60" s="137"/>
      <c r="H60" s="137"/>
      <c r="I60" s="137"/>
      <c r="J60" s="137"/>
      <c r="K60" s="137"/>
      <c r="L60" s="137"/>
      <c r="M60" s="137"/>
      <c r="N60" s="137"/>
      <c r="O60" s="137"/>
      <c r="P60" s="137"/>
      <c r="Q60" s="137"/>
      <c r="R60" s="137"/>
    </row>
  </sheetData>
  <sheetProtection formatCells="0" formatColumns="0" formatRows="0" insertColumns="0" insertRows="0" insertHyperlinks="0" deleteColumns="0" deleteRows="0" sort="0" autoFilter="0" pivotTables="0"/>
  <mergeCells count="6">
    <mergeCell ref="E5:J5"/>
    <mergeCell ref="E7:J7"/>
    <mergeCell ref="E9:J9"/>
    <mergeCell ref="P9:R9"/>
    <mergeCell ref="A59:R59"/>
    <mergeCell ref="E26:J26"/>
  </mergeCells>
  <printOptions horizontalCentered="1" verticalCentered="1"/>
  <pageMargins left="0.5905511811023623" right="0.5905511811023623" top="0.9055118110236221" bottom="0.9055118110236221" header="0.5118110236220472" footer="0.5118110236220472"/>
  <pageSetup errors="blank" fitToHeight="1" fitToWidth="1" horizontalDpi="200" verticalDpi="200" orientation="portrait" paperSize="9" scale="94"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workbookViewId="0" topLeftCell="A1">
      <selection activeCell="C21" sqref="C21"/>
    </sheetView>
  </sheetViews>
  <sheetFormatPr defaultColWidth="9.140625" defaultRowHeight="12.75"/>
  <cols>
    <col min="1" max="1" width="11.7109375" style="158" customWidth="1"/>
    <col min="2" max="2" width="62.8515625" style="158" customWidth="1"/>
    <col min="3" max="3" width="13.57421875" style="158" customWidth="1"/>
    <col min="4" max="4" width="9.140625" style="159" customWidth="1"/>
    <col min="5" max="16384" width="9.140625" style="158" customWidth="1"/>
  </cols>
  <sheetData>
    <row r="1" spans="1:4" s="2" customFormat="1" ht="17.4">
      <c r="A1" s="79" t="s">
        <v>80</v>
      </c>
      <c r="B1" s="88"/>
      <c r="C1" s="88"/>
      <c r="D1" s="76"/>
    </row>
    <row r="2" spans="1:4" s="2" customFormat="1" ht="13.2">
      <c r="A2" s="80" t="s">
        <v>62</v>
      </c>
      <c r="B2" s="82" t="str">
        <f>'Krycí list'!E5</f>
        <v>Učebny pro výuku v ZŠ Antonínská</v>
      </c>
      <c r="C2" s="89"/>
      <c r="D2" s="76"/>
    </row>
    <row r="3" spans="1:4" s="2" customFormat="1" ht="13.2">
      <c r="A3" s="80" t="s">
        <v>63</v>
      </c>
      <c r="B3" s="82" t="str">
        <f>'Krycí list'!E7</f>
        <v>Základní škola a mateřská škola Brno, Antonínská 3, p. o.
 Antonínská 550/3, Veveří, 602 00 Brno</v>
      </c>
      <c r="C3" s="90"/>
      <c r="D3" s="76"/>
    </row>
    <row r="4" spans="1:4" s="2" customFormat="1" ht="13.2">
      <c r="A4" s="80" t="s">
        <v>64</v>
      </c>
      <c r="B4" s="82" t="str">
        <f>'Krycí list'!E9</f>
        <v>NEOCENĚNÝ SOUPIS PRACÍ A DODÁVEK A SLUŽEB</v>
      </c>
      <c r="C4" s="90"/>
      <c r="D4" s="76"/>
    </row>
    <row r="5" spans="1:4" s="2" customFormat="1" ht="13.2">
      <c r="A5" s="81" t="s">
        <v>65</v>
      </c>
      <c r="B5" s="82" t="str">
        <f>'Krycí list'!P5</f>
        <v xml:space="preserve"> </v>
      </c>
      <c r="C5" s="90"/>
      <c r="D5" s="76"/>
    </row>
    <row r="6" spans="1:4" s="2" customFormat="1" ht="6" customHeight="1">
      <c r="A6" s="81"/>
      <c r="B6" s="82"/>
      <c r="C6" s="90"/>
      <c r="D6" s="76"/>
    </row>
    <row r="7" spans="1:4" s="2" customFormat="1" ht="13.2">
      <c r="A7" s="91" t="s">
        <v>66</v>
      </c>
      <c r="B7" s="82" t="str">
        <f>'Krycí list'!E26</f>
        <v>Základní škola a mateřská škola Brno, Antonínská 3, p.o.
Antonínská 550/3, Veveří, 602 00 Brno</v>
      </c>
      <c r="C7" s="90"/>
      <c r="D7" s="76"/>
    </row>
    <row r="8" spans="1:4" s="2" customFormat="1" ht="13.2">
      <c r="A8" s="91" t="s">
        <v>67</v>
      </c>
      <c r="B8" s="82" t="str">
        <f>'Krycí list'!E28</f>
        <v xml:space="preserve"> </v>
      </c>
      <c r="C8" s="90"/>
      <c r="D8" s="76"/>
    </row>
    <row r="9" spans="1:4" s="2" customFormat="1" ht="13.2">
      <c r="A9" s="91" t="s">
        <v>68</v>
      </c>
      <c r="B9" s="83" t="str">
        <f>'Krycí list'!O31</f>
        <v>03/2023</v>
      </c>
      <c r="C9" s="90"/>
      <c r="D9" s="76"/>
    </row>
    <row r="10" spans="1:4" s="2" customFormat="1" ht="6.75" customHeight="1">
      <c r="A10" s="88"/>
      <c r="B10" s="88"/>
      <c r="C10" s="88"/>
      <c r="D10" s="76"/>
    </row>
    <row r="11" spans="1:4" s="2" customFormat="1" ht="13.2">
      <c r="A11" s="84" t="s">
        <v>69</v>
      </c>
      <c r="B11" s="85" t="s">
        <v>70</v>
      </c>
      <c r="C11" s="92" t="s">
        <v>71</v>
      </c>
      <c r="D11" s="76"/>
    </row>
    <row r="12" spans="1:4" s="2" customFormat="1" ht="13.2">
      <c r="A12" s="86">
        <v>1</v>
      </c>
      <c r="B12" s="87">
        <v>2</v>
      </c>
      <c r="C12" s="93">
        <v>3</v>
      </c>
      <c r="D12" s="76"/>
    </row>
    <row r="13" spans="1:4" s="2" customFormat="1" ht="4.5" customHeight="1">
      <c r="A13" s="94"/>
      <c r="B13" s="95"/>
      <c r="C13" s="95"/>
      <c r="D13" s="76"/>
    </row>
    <row r="14" spans="1:3" s="1" customFormat="1" ht="12" customHeight="1">
      <c r="A14" s="162" t="str">
        <f>'Cvičná kuchyň'!$D$14</f>
        <v>AVT</v>
      </c>
      <c r="B14" s="163" t="s">
        <v>190</v>
      </c>
      <c r="C14" s="164">
        <f>'Cvičná kuchyň'!I14+Družina!I14+Kabinet!I14+Přírodopis!I14+Zeměpis!I14</f>
        <v>0</v>
      </c>
    </row>
    <row r="15" spans="1:3" s="77" customFormat="1" ht="12" customHeight="1">
      <c r="A15" s="165"/>
      <c r="B15" s="166" t="str">
        <f>'Cvičná kuchyň'!E14</f>
        <v>Pomůcky do cvičné kuchyně</v>
      </c>
      <c r="C15" s="167">
        <f>'Cvičná kuchyň'!I14</f>
        <v>0</v>
      </c>
    </row>
    <row r="16" spans="1:3" s="77" customFormat="1" ht="12" customHeight="1">
      <c r="A16" s="165"/>
      <c r="B16" s="166" t="str">
        <f>Družina!E14</f>
        <v>Pomůcky do družiny</v>
      </c>
      <c r="C16" s="167">
        <f>Družina!I14</f>
        <v>0</v>
      </c>
    </row>
    <row r="17" spans="1:3" s="77" customFormat="1" ht="12" customHeight="1">
      <c r="A17" s="165"/>
      <c r="B17" s="166" t="str">
        <f>Kabinet!E14</f>
        <v>Pomůcky v kabinetu</v>
      </c>
      <c r="C17" s="167">
        <f>Kabinet!I14</f>
        <v>0</v>
      </c>
    </row>
    <row r="18" spans="1:3" s="77" customFormat="1" ht="12" customHeight="1">
      <c r="A18" s="165"/>
      <c r="B18" s="166" t="str">
        <f>Přírodopis!E14</f>
        <v>Pomůcky do učebny přírodopisu</v>
      </c>
      <c r="C18" s="167">
        <f>Přírodopis!I14</f>
        <v>0</v>
      </c>
    </row>
    <row r="19" spans="1:3" s="77" customFormat="1" ht="12" customHeight="1">
      <c r="A19" s="165"/>
      <c r="B19" s="166" t="str">
        <f>Zeměpis!E14</f>
        <v>Pomůcky do učebny zeměpisu</v>
      </c>
      <c r="C19" s="167">
        <f>Zeměpis!I14</f>
        <v>0</v>
      </c>
    </row>
    <row r="20" spans="1:4" s="156" customFormat="1" ht="12" customHeight="1">
      <c r="A20" s="165"/>
      <c r="B20" s="177" t="str">
        <f>'Cvičná kuchyň'!$E$45</f>
        <v>Celkem bez DPH</v>
      </c>
      <c r="C20" s="178">
        <f>SUM(C15:C19)</f>
        <v>0</v>
      </c>
      <c r="D20" s="157"/>
    </row>
    <row r="21" spans="1:4" s="156" customFormat="1" ht="12" customHeight="1">
      <c r="A21" s="165"/>
      <c r="B21" s="177"/>
      <c r="C21" s="178"/>
      <c r="D21" s="157"/>
    </row>
    <row r="22" spans="1:4" s="156" customFormat="1" ht="12" customHeight="1">
      <c r="A22" s="165"/>
      <c r="B22" s="166"/>
      <c r="C22" s="167"/>
      <c r="D22" s="157"/>
    </row>
    <row r="23" spans="1:4" s="156" customFormat="1" ht="12" customHeight="1">
      <c r="A23" s="162"/>
      <c r="B23" s="163"/>
      <c r="C23" s="164"/>
      <c r="D23" s="157"/>
    </row>
    <row r="24" spans="1:4" ht="12.75">
      <c r="A24" s="165"/>
      <c r="B24" s="168"/>
      <c r="C24" s="169"/>
      <c r="D24" s="171"/>
    </row>
    <row r="25" spans="1:4" ht="12.75">
      <c r="A25" s="165"/>
      <c r="B25" s="168"/>
      <c r="C25" s="169"/>
      <c r="D25" s="171"/>
    </row>
    <row r="26" spans="1:4" ht="12.75">
      <c r="A26" s="165"/>
      <c r="B26" s="168"/>
      <c r="C26" s="169"/>
      <c r="D26" s="171"/>
    </row>
    <row r="27" spans="1:3" ht="12.75">
      <c r="A27" s="174"/>
      <c r="B27" s="168"/>
      <c r="C27" s="169"/>
    </row>
    <row r="28" spans="1:3" ht="12.75">
      <c r="A28" s="174"/>
      <c r="B28" s="168"/>
      <c r="C28" s="169"/>
    </row>
    <row r="29" spans="1:3" ht="12.75">
      <c r="A29" s="162"/>
      <c r="B29" s="163"/>
      <c r="C29" s="164"/>
    </row>
    <row r="30" spans="1:3" ht="12.75">
      <c r="A30" s="174"/>
      <c r="B30" s="168"/>
      <c r="C30" s="169"/>
    </row>
    <row r="31" spans="1:3" ht="12.75">
      <c r="A31" s="174"/>
      <c r="B31" s="168"/>
      <c r="C31" s="169"/>
    </row>
    <row r="32" spans="1:3" ht="12.75">
      <c r="A32" s="174"/>
      <c r="B32" s="168"/>
      <c r="C32" s="169"/>
    </row>
    <row r="33" spans="1:3" ht="12.75">
      <c r="A33" s="162"/>
      <c r="B33" s="163"/>
      <c r="C33" s="164"/>
    </row>
    <row r="34" spans="1:3" ht="12.75">
      <c r="A34" s="175"/>
      <c r="B34" s="168"/>
      <c r="C34" s="169"/>
    </row>
    <row r="35" spans="1:3" ht="12.75">
      <c r="A35" s="175"/>
      <c r="B35" s="168"/>
      <c r="C35" s="169"/>
    </row>
    <row r="36" spans="1:3" ht="12.75">
      <c r="A36" s="175"/>
      <c r="B36" s="168"/>
      <c r="C36" s="169"/>
    </row>
    <row r="37" spans="1:3" ht="12.75">
      <c r="A37" s="175"/>
      <c r="B37" s="168"/>
      <c r="C37" s="169"/>
    </row>
    <row r="38" spans="1:3" ht="12.75">
      <c r="A38" s="175"/>
      <c r="B38" s="168"/>
      <c r="C38" s="169"/>
    </row>
    <row r="39" spans="1:3" ht="12.75">
      <c r="A39" s="170"/>
      <c r="B39" s="172"/>
      <c r="C39" s="173"/>
    </row>
    <row r="40" spans="1:3" ht="12.75">
      <c r="A40" s="170"/>
      <c r="B40" s="170"/>
      <c r="C40" s="170"/>
    </row>
    <row r="41" spans="1:3" ht="12.75">
      <c r="A41" s="170"/>
      <c r="B41" s="170"/>
      <c r="C41" s="170"/>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5"/>
  <sheetViews>
    <sheetView showGridLines="0" zoomScale="70" zoomScaleNormal="70" workbookViewId="0" topLeftCell="A1">
      <selection activeCell="H16" sqref="H16:H690"/>
    </sheetView>
  </sheetViews>
  <sheetFormatPr defaultColWidth="9.140625" defaultRowHeight="12.75"/>
  <cols>
    <col min="1" max="1" width="5.57421875" style="206" customWidth="1"/>
    <col min="2" max="2" width="4.421875" style="209" customWidth="1"/>
    <col min="3" max="3" width="6.421875" style="209" customWidth="1"/>
    <col min="4" max="4" width="12.7109375" style="216" customWidth="1"/>
    <col min="5" max="5" width="96.00390625" style="219" customWidth="1"/>
    <col min="6" max="6" width="7.7109375" style="209" customWidth="1"/>
    <col min="7" max="7" width="9.8515625" style="206" customWidth="1"/>
    <col min="8" max="8" width="13.28125" style="206" customWidth="1"/>
    <col min="9" max="9" width="15.57421875" style="206" customWidth="1"/>
    <col min="10" max="10" width="6.7109375" style="206" customWidth="1"/>
    <col min="11" max="11" width="15.57421875" style="206" customWidth="1"/>
    <col min="12" max="35" width="9.140625" style="206" customWidth="1"/>
    <col min="36" max="16384" width="9.140625" style="137" customWidth="1"/>
  </cols>
  <sheetData>
    <row r="1" spans="1:11" s="230" customFormat="1" ht="17.4">
      <c r="A1" s="228" t="s">
        <v>97</v>
      </c>
      <c r="B1" s="229"/>
      <c r="C1" s="229"/>
      <c r="D1" s="214"/>
      <c r="E1" s="214"/>
      <c r="F1" s="229"/>
      <c r="G1" s="229"/>
      <c r="H1" s="229"/>
      <c r="I1" s="229"/>
      <c r="J1" s="229"/>
      <c r="K1" s="229"/>
    </row>
    <row r="2" spans="1:11" s="230" customFormat="1" ht="12.75">
      <c r="A2" s="231" t="s">
        <v>62</v>
      </c>
      <c r="B2" s="229"/>
      <c r="C2" s="139" t="s">
        <v>105</v>
      </c>
      <c r="D2" s="210"/>
      <c r="E2" s="210"/>
      <c r="F2" s="229"/>
      <c r="G2" s="229"/>
      <c r="H2" s="229"/>
      <c r="I2" s="229"/>
      <c r="J2" s="229"/>
      <c r="K2" s="229"/>
    </row>
    <row r="3" spans="1:11" s="230" customFormat="1" ht="12.75">
      <c r="A3" s="231" t="s">
        <v>63</v>
      </c>
      <c r="B3" s="229"/>
      <c r="C3" s="201" t="str">
        <f>'Krycí list'!E7</f>
        <v>Základní škola a mateřská škola Brno, Antonínská 3, p. o.
 Antonínská 550/3, Veveří, 602 00 Brno</v>
      </c>
      <c r="D3" s="201"/>
      <c r="E3" s="201"/>
      <c r="F3" s="229"/>
      <c r="G3" s="229"/>
      <c r="H3" s="229"/>
      <c r="I3" s="139"/>
      <c r="J3" s="229"/>
      <c r="K3" s="229"/>
    </row>
    <row r="4" spans="1:11" s="230" customFormat="1" ht="12.75">
      <c r="A4" s="231" t="s">
        <v>64</v>
      </c>
      <c r="B4" s="229"/>
      <c r="C4" s="139" t="str">
        <f>'Krycí list'!E9</f>
        <v>NEOCENĚNÝ SOUPIS PRACÍ A DODÁVEK A SLUŽEB</v>
      </c>
      <c r="D4" s="210"/>
      <c r="E4" s="210"/>
      <c r="F4" s="229"/>
      <c r="G4" s="229"/>
      <c r="H4" s="229"/>
      <c r="I4" s="139"/>
      <c r="J4" s="229"/>
      <c r="K4" s="229"/>
    </row>
    <row r="5" spans="1:11" s="230" customFormat="1" ht="12.75">
      <c r="A5" s="229" t="s">
        <v>72</v>
      </c>
      <c r="B5" s="229"/>
      <c r="C5" s="139" t="str">
        <f>'Krycí list'!P5</f>
        <v xml:space="preserve"> </v>
      </c>
      <c r="D5" s="210"/>
      <c r="E5" s="210"/>
      <c r="F5" s="229"/>
      <c r="G5" s="229"/>
      <c r="H5" s="229"/>
      <c r="I5" s="139"/>
      <c r="J5" s="229"/>
      <c r="K5" s="229"/>
    </row>
    <row r="6" spans="1:11" s="230" customFormat="1" ht="12.75">
      <c r="A6" s="229"/>
      <c r="B6" s="229"/>
      <c r="C6" s="139"/>
      <c r="D6" s="210"/>
      <c r="E6" s="210"/>
      <c r="F6" s="229"/>
      <c r="G6" s="229"/>
      <c r="H6" s="229"/>
      <c r="I6" s="139"/>
      <c r="J6" s="229"/>
      <c r="K6" s="229"/>
    </row>
    <row r="7" spans="1:11" s="230" customFormat="1" ht="12.75">
      <c r="A7" s="229" t="s">
        <v>66</v>
      </c>
      <c r="B7" s="229"/>
      <c r="C7" s="201" t="str">
        <f>'Krycí list'!E26</f>
        <v>Základní škola a mateřská škola Brno, Antonínská 3, p.o.
Antonínská 550/3, Veveří, 602 00 Brno</v>
      </c>
      <c r="D7" s="201"/>
      <c r="E7" s="201"/>
      <c r="F7" s="229"/>
      <c r="G7" s="229"/>
      <c r="H7" s="229"/>
      <c r="I7" s="139"/>
      <c r="J7" s="229"/>
      <c r="K7" s="229"/>
    </row>
    <row r="8" spans="1:11" s="230" customFormat="1" ht="12.75">
      <c r="A8" s="229" t="s">
        <v>67</v>
      </c>
      <c r="B8" s="229"/>
      <c r="C8" s="201" t="str">
        <f>'Krycí list'!E28</f>
        <v xml:space="preserve"> </v>
      </c>
      <c r="D8" s="201"/>
      <c r="E8" s="210"/>
      <c r="F8" s="229"/>
      <c r="G8" s="229"/>
      <c r="H8" s="229"/>
      <c r="I8" s="139"/>
      <c r="J8" s="229"/>
      <c r="K8" s="229"/>
    </row>
    <row r="9" spans="1:11" s="230" customFormat="1" ht="12.75">
      <c r="A9" s="229" t="s">
        <v>68</v>
      </c>
      <c r="B9" s="229"/>
      <c r="C9" s="202" t="str">
        <f>'Krycí list'!O31</f>
        <v>03/2023</v>
      </c>
      <c r="D9" s="202"/>
      <c r="E9" s="210"/>
      <c r="F9" s="229"/>
      <c r="G9" s="229"/>
      <c r="H9" s="229"/>
      <c r="I9" s="139"/>
      <c r="J9" s="229"/>
      <c r="K9" s="229"/>
    </row>
    <row r="10" spans="1:11" s="230" customFormat="1" ht="12.75">
      <c r="A10" s="229"/>
      <c r="B10" s="229"/>
      <c r="C10" s="229"/>
      <c r="D10" s="214"/>
      <c r="E10" s="214"/>
      <c r="F10" s="229"/>
      <c r="G10" s="229"/>
      <c r="H10" s="229"/>
      <c r="I10" s="229"/>
      <c r="J10" s="229"/>
      <c r="K10" s="229"/>
    </row>
    <row r="11" spans="1:12" s="226" customFormat="1" ht="39.6">
      <c r="A11" s="140" t="s">
        <v>73</v>
      </c>
      <c r="B11" s="141" t="s">
        <v>74</v>
      </c>
      <c r="C11" s="141" t="s">
        <v>75</v>
      </c>
      <c r="D11" s="141" t="s">
        <v>76</v>
      </c>
      <c r="E11" s="141" t="s">
        <v>91</v>
      </c>
      <c r="F11" s="141" t="s">
        <v>77</v>
      </c>
      <c r="G11" s="141" t="s">
        <v>78</v>
      </c>
      <c r="H11" s="141" t="s">
        <v>94</v>
      </c>
      <c r="I11" s="141" t="s">
        <v>95</v>
      </c>
      <c r="J11" s="141" t="s">
        <v>79</v>
      </c>
      <c r="K11" s="141" t="s">
        <v>92</v>
      </c>
      <c r="L11" s="225"/>
    </row>
    <row r="12" spans="1:12" s="209" customFormat="1" ht="12.75">
      <c r="A12" s="152">
        <v>1</v>
      </c>
      <c r="B12" s="153">
        <v>2</v>
      </c>
      <c r="C12" s="153">
        <v>3</v>
      </c>
      <c r="D12" s="142">
        <v>4</v>
      </c>
      <c r="E12" s="142">
        <v>5</v>
      </c>
      <c r="F12" s="153">
        <v>6</v>
      </c>
      <c r="G12" s="153">
        <v>7</v>
      </c>
      <c r="H12" s="153">
        <v>8</v>
      </c>
      <c r="I12" s="153">
        <v>9</v>
      </c>
      <c r="J12" s="153">
        <v>10</v>
      </c>
      <c r="K12" s="153">
        <v>11</v>
      </c>
      <c r="L12" s="227"/>
    </row>
    <row r="13" spans="1:11" ht="12.75">
      <c r="A13" s="205"/>
      <c r="B13" s="208"/>
      <c r="C13" s="208"/>
      <c r="D13" s="215"/>
      <c r="E13" s="217"/>
      <c r="F13" s="208"/>
      <c r="G13" s="205"/>
      <c r="H13" s="205"/>
      <c r="I13" s="205"/>
      <c r="J13" s="205"/>
      <c r="K13" s="205"/>
    </row>
    <row r="14" spans="1:35" s="143" customFormat="1" ht="12.75">
      <c r="A14" s="203"/>
      <c r="B14" s="146"/>
      <c r="C14" s="146"/>
      <c r="D14" s="211" t="s">
        <v>82</v>
      </c>
      <c r="E14" s="160" t="s">
        <v>183</v>
      </c>
      <c r="F14" s="220"/>
      <c r="G14" s="222"/>
      <c r="H14" s="222"/>
      <c r="I14" s="161">
        <f>+I15</f>
        <v>0</v>
      </c>
      <c r="J14" s="149"/>
      <c r="K14" s="147"/>
      <c r="L14" s="224"/>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row>
    <row r="15" spans="1:35" s="138" customFormat="1" ht="12.75">
      <c r="A15" s="203"/>
      <c r="B15" s="144"/>
      <c r="C15" s="232"/>
      <c r="D15" s="233"/>
      <c r="E15" s="181" t="s">
        <v>106</v>
      </c>
      <c r="F15" s="232"/>
      <c r="G15" s="223"/>
      <c r="H15" s="223"/>
      <c r="I15" s="145">
        <f>SUM(I16:I44)</f>
        <v>0</v>
      </c>
      <c r="J15" s="149"/>
      <c r="K15" s="147"/>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35" s="138" customFormat="1" ht="12.75">
      <c r="A16" s="203">
        <v>1</v>
      </c>
      <c r="B16" s="146"/>
      <c r="C16" s="146" t="s">
        <v>96</v>
      </c>
      <c r="D16" s="212"/>
      <c r="E16" s="180" t="s">
        <v>129</v>
      </c>
      <c r="F16" s="146"/>
      <c r="G16" s="148">
        <f aca="true" t="shared" si="0" ref="G16:G21">1*4</f>
        <v>4</v>
      </c>
      <c r="H16" s="147"/>
      <c r="I16" s="155">
        <f aca="true" t="shared" si="1" ref="I16:I44">ROUND(G16*H16,2)</f>
        <v>0</v>
      </c>
      <c r="J16" s="149">
        <v>21</v>
      </c>
      <c r="K16" s="147">
        <f aca="true" t="shared" si="2" ref="K16:K44">I16+((I16/100)*J16)</f>
        <v>0</v>
      </c>
      <c r="L16" s="179"/>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row>
    <row r="17" spans="1:35" s="138" customFormat="1" ht="12.75">
      <c r="A17" s="203">
        <v>2</v>
      </c>
      <c r="B17" s="146"/>
      <c r="C17" s="146" t="s">
        <v>96</v>
      </c>
      <c r="D17" s="212"/>
      <c r="E17" s="180" t="s">
        <v>130</v>
      </c>
      <c r="F17" s="146"/>
      <c r="G17" s="148">
        <f t="shared" si="0"/>
        <v>4</v>
      </c>
      <c r="H17" s="147"/>
      <c r="I17" s="155">
        <f t="shared" si="1"/>
        <v>0</v>
      </c>
      <c r="J17" s="149">
        <v>21</v>
      </c>
      <c r="K17" s="147">
        <f t="shared" si="2"/>
        <v>0</v>
      </c>
      <c r="L17" s="179"/>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row>
    <row r="18" spans="1:35" s="138" customFormat="1" ht="12.75">
      <c r="A18" s="203">
        <v>3</v>
      </c>
      <c r="B18" s="146"/>
      <c r="C18" s="146" t="s">
        <v>96</v>
      </c>
      <c r="D18" s="212"/>
      <c r="E18" s="180" t="s">
        <v>107</v>
      </c>
      <c r="F18" s="146"/>
      <c r="G18" s="148">
        <f t="shared" si="0"/>
        <v>4</v>
      </c>
      <c r="H18" s="147"/>
      <c r="I18" s="155">
        <f t="shared" si="1"/>
        <v>0</v>
      </c>
      <c r="J18" s="149">
        <v>21</v>
      </c>
      <c r="K18" s="147">
        <f t="shared" si="2"/>
        <v>0</v>
      </c>
      <c r="L18" s="179"/>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row>
    <row r="19" spans="1:35" s="138" customFormat="1" ht="12.75">
      <c r="A19" s="203">
        <v>4</v>
      </c>
      <c r="B19" s="146"/>
      <c r="C19" s="146" t="s">
        <v>96</v>
      </c>
      <c r="D19" s="212"/>
      <c r="E19" s="180" t="s">
        <v>108</v>
      </c>
      <c r="F19" s="146"/>
      <c r="G19" s="148">
        <f t="shared" si="0"/>
        <v>4</v>
      </c>
      <c r="H19" s="147"/>
      <c r="I19" s="155">
        <f t="shared" si="1"/>
        <v>0</v>
      </c>
      <c r="J19" s="149">
        <v>21</v>
      </c>
      <c r="K19" s="147">
        <f t="shared" si="2"/>
        <v>0</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row>
    <row r="20" spans="1:35" s="138" customFormat="1" ht="14.4">
      <c r="A20" s="203">
        <v>5</v>
      </c>
      <c r="B20" s="146"/>
      <c r="C20" s="146" t="s">
        <v>96</v>
      </c>
      <c r="D20" s="212"/>
      <c r="E20" s="180" t="s">
        <v>109</v>
      </c>
      <c r="F20" s="146"/>
      <c r="G20" s="148">
        <f t="shared" si="0"/>
        <v>4</v>
      </c>
      <c r="H20" s="147"/>
      <c r="I20" s="155">
        <f t="shared" si="1"/>
        <v>0</v>
      </c>
      <c r="J20" s="149">
        <v>21</v>
      </c>
      <c r="K20" s="147">
        <f t="shared" si="2"/>
        <v>0</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row>
    <row r="21" spans="1:35" s="138" customFormat="1" ht="25.5">
      <c r="A21" s="203">
        <v>6</v>
      </c>
      <c r="B21" s="146"/>
      <c r="C21" s="146" t="s">
        <v>96</v>
      </c>
      <c r="D21" s="212"/>
      <c r="E21" s="180" t="s">
        <v>110</v>
      </c>
      <c r="F21" s="146"/>
      <c r="G21" s="148">
        <f t="shared" si="0"/>
        <v>4</v>
      </c>
      <c r="H21" s="147"/>
      <c r="I21" s="155">
        <f t="shared" si="1"/>
        <v>0</v>
      </c>
      <c r="J21" s="149">
        <v>21</v>
      </c>
      <c r="K21" s="147">
        <f t="shared" si="2"/>
        <v>0</v>
      </c>
      <c r="L21" s="179"/>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row>
    <row r="22" spans="1:35" s="138" customFormat="1" ht="15">
      <c r="A22" s="203">
        <v>7</v>
      </c>
      <c r="B22" s="146"/>
      <c r="C22" s="146" t="s">
        <v>96</v>
      </c>
      <c r="D22" s="212"/>
      <c r="E22" s="180" t="s">
        <v>111</v>
      </c>
      <c r="F22" s="146"/>
      <c r="G22" s="148">
        <f>20*4</f>
        <v>80</v>
      </c>
      <c r="H22" s="147"/>
      <c r="I22" s="155">
        <f t="shared" si="1"/>
        <v>0</v>
      </c>
      <c r="J22" s="149">
        <v>21</v>
      </c>
      <c r="K22" s="147">
        <f t="shared" si="2"/>
        <v>0</v>
      </c>
      <c r="L22" s="179"/>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row>
    <row r="23" spans="1:35" s="138" customFormat="1" ht="12.75">
      <c r="A23" s="203">
        <v>8</v>
      </c>
      <c r="B23" s="146"/>
      <c r="C23" s="146" t="s">
        <v>96</v>
      </c>
      <c r="D23" s="212"/>
      <c r="E23" s="180" t="s">
        <v>112</v>
      </c>
      <c r="F23" s="146"/>
      <c r="G23" s="148">
        <f>20*4</f>
        <v>80</v>
      </c>
      <c r="H23" s="147"/>
      <c r="I23" s="155">
        <f t="shared" si="1"/>
        <v>0</v>
      </c>
      <c r="J23" s="149">
        <v>21</v>
      </c>
      <c r="K23" s="147">
        <f t="shared" si="2"/>
        <v>0</v>
      </c>
      <c r="L23" s="179"/>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row>
    <row r="24" spans="1:35" s="138" customFormat="1" ht="12.75">
      <c r="A24" s="203">
        <v>9</v>
      </c>
      <c r="B24" s="146"/>
      <c r="C24" s="146" t="s">
        <v>96</v>
      </c>
      <c r="D24" s="212"/>
      <c r="E24" s="180" t="s">
        <v>113</v>
      </c>
      <c r="F24" s="146"/>
      <c r="G24" s="148">
        <f>1*4</f>
        <v>4</v>
      </c>
      <c r="H24" s="147"/>
      <c r="I24" s="155">
        <f t="shared" si="1"/>
        <v>0</v>
      </c>
      <c r="J24" s="149">
        <v>21</v>
      </c>
      <c r="K24" s="147">
        <f t="shared" si="2"/>
        <v>0</v>
      </c>
      <c r="L24" s="179"/>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row>
    <row r="25" spans="1:35" s="138" customFormat="1" ht="12.75">
      <c r="A25" s="203">
        <v>10</v>
      </c>
      <c r="B25" s="146"/>
      <c r="C25" s="146" t="s">
        <v>96</v>
      </c>
      <c r="D25" s="212"/>
      <c r="E25" s="180" t="s">
        <v>114</v>
      </c>
      <c r="F25" s="146"/>
      <c r="G25" s="148">
        <f>1*4</f>
        <v>4</v>
      </c>
      <c r="H25" s="147"/>
      <c r="I25" s="155">
        <f t="shared" si="1"/>
        <v>0</v>
      </c>
      <c r="J25" s="149">
        <v>21</v>
      </c>
      <c r="K25" s="147">
        <f t="shared" si="2"/>
        <v>0</v>
      </c>
      <c r="L25" s="179"/>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row>
    <row r="26" spans="1:35" s="138" customFormat="1" ht="15">
      <c r="A26" s="203">
        <v>11</v>
      </c>
      <c r="B26" s="146"/>
      <c r="C26" s="146" t="s">
        <v>96</v>
      </c>
      <c r="D26" s="212"/>
      <c r="E26" s="180" t="s">
        <v>115</v>
      </c>
      <c r="F26" s="146"/>
      <c r="G26" s="148">
        <f>2*4</f>
        <v>8</v>
      </c>
      <c r="H26" s="147"/>
      <c r="I26" s="155">
        <f t="shared" si="1"/>
        <v>0</v>
      </c>
      <c r="J26" s="149">
        <v>21</v>
      </c>
      <c r="K26" s="147">
        <f t="shared" si="2"/>
        <v>0</v>
      </c>
      <c r="L26" s="179"/>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row>
    <row r="27" spans="1:35" s="138" customFormat="1" ht="15">
      <c r="A27" s="203">
        <v>12</v>
      </c>
      <c r="B27" s="146"/>
      <c r="C27" s="146" t="s">
        <v>96</v>
      </c>
      <c r="D27" s="212"/>
      <c r="E27" s="180" t="s">
        <v>116</v>
      </c>
      <c r="F27" s="146"/>
      <c r="G27" s="148">
        <f aca="true" t="shared" si="3" ref="G27:G41">1*4</f>
        <v>4</v>
      </c>
      <c r="H27" s="147"/>
      <c r="I27" s="155">
        <f t="shared" si="1"/>
        <v>0</v>
      </c>
      <c r="J27" s="149">
        <v>21</v>
      </c>
      <c r="K27" s="147">
        <f t="shared" si="2"/>
        <v>0</v>
      </c>
      <c r="L27" s="179"/>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row>
    <row r="28" spans="1:35" s="138" customFormat="1" ht="15">
      <c r="A28" s="203">
        <v>13</v>
      </c>
      <c r="B28" s="146"/>
      <c r="C28" s="146" t="s">
        <v>96</v>
      </c>
      <c r="D28" s="212"/>
      <c r="E28" s="180" t="s">
        <v>117</v>
      </c>
      <c r="F28" s="146"/>
      <c r="G28" s="148">
        <f t="shared" si="3"/>
        <v>4</v>
      </c>
      <c r="H28" s="147"/>
      <c r="I28" s="155">
        <f t="shared" si="1"/>
        <v>0</v>
      </c>
      <c r="J28" s="149">
        <v>21</v>
      </c>
      <c r="K28" s="147">
        <f t="shared" si="2"/>
        <v>0</v>
      </c>
      <c r="L28" s="179"/>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row>
    <row r="29" spans="1:35" s="138" customFormat="1" ht="12.75">
      <c r="A29" s="203">
        <v>14</v>
      </c>
      <c r="B29" s="146"/>
      <c r="C29" s="146" t="s">
        <v>96</v>
      </c>
      <c r="D29" s="212"/>
      <c r="E29" s="180" t="s">
        <v>118</v>
      </c>
      <c r="F29" s="146"/>
      <c r="G29" s="148">
        <f t="shared" si="3"/>
        <v>4</v>
      </c>
      <c r="H29" s="147"/>
      <c r="I29" s="155">
        <f t="shared" si="1"/>
        <v>0</v>
      </c>
      <c r="J29" s="149">
        <v>21</v>
      </c>
      <c r="K29" s="147">
        <f t="shared" si="2"/>
        <v>0</v>
      </c>
      <c r="L29" s="179"/>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row>
    <row r="30" spans="1:35" s="138" customFormat="1" ht="12.75">
      <c r="A30" s="203">
        <v>15</v>
      </c>
      <c r="B30" s="146"/>
      <c r="C30" s="146" t="s">
        <v>96</v>
      </c>
      <c r="D30" s="212"/>
      <c r="E30" s="180" t="s">
        <v>119</v>
      </c>
      <c r="F30" s="146"/>
      <c r="G30" s="148">
        <f t="shared" si="3"/>
        <v>4</v>
      </c>
      <c r="H30" s="147"/>
      <c r="I30" s="155">
        <f t="shared" si="1"/>
        <v>0</v>
      </c>
      <c r="J30" s="149">
        <v>21</v>
      </c>
      <c r="K30" s="147">
        <f t="shared" si="2"/>
        <v>0</v>
      </c>
      <c r="L30" s="179"/>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row>
    <row r="31" spans="1:35" s="138" customFormat="1" ht="12.75">
      <c r="A31" s="203">
        <v>16</v>
      </c>
      <c r="B31" s="146"/>
      <c r="C31" s="146" t="s">
        <v>96</v>
      </c>
      <c r="D31" s="212"/>
      <c r="E31" s="180" t="s">
        <v>120</v>
      </c>
      <c r="F31" s="146"/>
      <c r="G31" s="148">
        <f t="shared" si="3"/>
        <v>4</v>
      </c>
      <c r="H31" s="147"/>
      <c r="I31" s="155">
        <f t="shared" si="1"/>
        <v>0</v>
      </c>
      <c r="J31" s="149">
        <v>21</v>
      </c>
      <c r="K31" s="147">
        <f t="shared" si="2"/>
        <v>0</v>
      </c>
      <c r="L31" s="179"/>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row>
    <row r="32" spans="1:35" s="138" customFormat="1" ht="12.75">
      <c r="A32" s="203">
        <v>17</v>
      </c>
      <c r="B32" s="146"/>
      <c r="C32" s="146" t="s">
        <v>96</v>
      </c>
      <c r="D32" s="212"/>
      <c r="E32" s="180" t="s">
        <v>121</v>
      </c>
      <c r="F32" s="146"/>
      <c r="G32" s="148">
        <f t="shared" si="3"/>
        <v>4</v>
      </c>
      <c r="H32" s="147"/>
      <c r="I32" s="155">
        <f t="shared" si="1"/>
        <v>0</v>
      </c>
      <c r="J32" s="149">
        <v>21</v>
      </c>
      <c r="K32" s="147">
        <f t="shared" si="2"/>
        <v>0</v>
      </c>
      <c r="L32" s="179"/>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row>
    <row r="33" spans="1:35" s="138" customFormat="1" ht="12.75">
      <c r="A33" s="203">
        <v>18</v>
      </c>
      <c r="B33" s="146"/>
      <c r="C33" s="146" t="s">
        <v>96</v>
      </c>
      <c r="D33" s="212"/>
      <c r="E33" s="180" t="s">
        <v>122</v>
      </c>
      <c r="F33" s="146"/>
      <c r="G33" s="148">
        <f t="shared" si="3"/>
        <v>4</v>
      </c>
      <c r="H33" s="147"/>
      <c r="I33" s="155">
        <f t="shared" si="1"/>
        <v>0</v>
      </c>
      <c r="J33" s="149">
        <v>21</v>
      </c>
      <c r="K33" s="147">
        <f t="shared" si="2"/>
        <v>0</v>
      </c>
      <c r="L33" s="179"/>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row>
    <row r="34" spans="1:35" s="138" customFormat="1" ht="15">
      <c r="A34" s="203">
        <v>19</v>
      </c>
      <c r="B34" s="146"/>
      <c r="C34" s="146" t="s">
        <v>96</v>
      </c>
      <c r="D34" s="212"/>
      <c r="E34" s="180" t="s">
        <v>131</v>
      </c>
      <c r="F34" s="146"/>
      <c r="G34" s="148">
        <f t="shared" si="3"/>
        <v>4</v>
      </c>
      <c r="H34" s="147"/>
      <c r="I34" s="155">
        <f t="shared" si="1"/>
        <v>0</v>
      </c>
      <c r="J34" s="149">
        <v>21</v>
      </c>
      <c r="K34" s="147">
        <f t="shared" si="2"/>
        <v>0</v>
      </c>
      <c r="L34" s="179"/>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row>
    <row r="35" spans="1:35" s="138" customFormat="1" ht="12.75">
      <c r="A35" s="203">
        <v>20</v>
      </c>
      <c r="B35" s="146"/>
      <c r="C35" s="146" t="s">
        <v>96</v>
      </c>
      <c r="D35" s="212"/>
      <c r="E35" s="180" t="s">
        <v>132</v>
      </c>
      <c r="F35" s="146"/>
      <c r="G35" s="148">
        <f t="shared" si="3"/>
        <v>4</v>
      </c>
      <c r="H35" s="147"/>
      <c r="I35" s="155">
        <f t="shared" si="1"/>
        <v>0</v>
      </c>
      <c r="J35" s="149">
        <v>21</v>
      </c>
      <c r="K35" s="147">
        <f t="shared" si="2"/>
        <v>0</v>
      </c>
      <c r="L35" s="179"/>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row>
    <row r="36" spans="1:35" s="138" customFormat="1" ht="12.75">
      <c r="A36" s="203">
        <v>21</v>
      </c>
      <c r="B36" s="146"/>
      <c r="C36" s="146" t="s">
        <v>96</v>
      </c>
      <c r="D36" s="212"/>
      <c r="E36" s="180" t="s">
        <v>123</v>
      </c>
      <c r="F36" s="146"/>
      <c r="G36" s="148">
        <f t="shared" si="3"/>
        <v>4</v>
      </c>
      <c r="H36" s="147"/>
      <c r="I36" s="155">
        <f t="shared" si="1"/>
        <v>0</v>
      </c>
      <c r="J36" s="149">
        <v>21</v>
      </c>
      <c r="K36" s="147">
        <f t="shared" si="2"/>
        <v>0</v>
      </c>
      <c r="L36" s="179"/>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row>
    <row r="37" spans="1:35" s="138" customFormat="1" ht="12.75">
      <c r="A37" s="203">
        <v>22</v>
      </c>
      <c r="B37" s="146"/>
      <c r="C37" s="146" t="s">
        <v>96</v>
      </c>
      <c r="D37" s="212"/>
      <c r="E37" s="180" t="s">
        <v>124</v>
      </c>
      <c r="F37" s="146"/>
      <c r="G37" s="148">
        <f t="shared" si="3"/>
        <v>4</v>
      </c>
      <c r="H37" s="147"/>
      <c r="I37" s="155">
        <f t="shared" si="1"/>
        <v>0</v>
      </c>
      <c r="J37" s="149">
        <v>21</v>
      </c>
      <c r="K37" s="147">
        <f t="shared" si="2"/>
        <v>0</v>
      </c>
      <c r="L37" s="179"/>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row>
    <row r="38" spans="1:35" s="138" customFormat="1" ht="12.75">
      <c r="A38" s="203">
        <v>23</v>
      </c>
      <c r="B38" s="146"/>
      <c r="C38" s="146" t="s">
        <v>96</v>
      </c>
      <c r="D38" s="212"/>
      <c r="E38" s="180" t="s">
        <v>125</v>
      </c>
      <c r="F38" s="146"/>
      <c r="G38" s="148">
        <f t="shared" si="3"/>
        <v>4</v>
      </c>
      <c r="H38" s="147"/>
      <c r="I38" s="155">
        <f t="shared" si="1"/>
        <v>0</v>
      </c>
      <c r="J38" s="149">
        <v>21</v>
      </c>
      <c r="K38" s="147">
        <f t="shared" si="2"/>
        <v>0</v>
      </c>
      <c r="L38" s="179"/>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row>
    <row r="39" spans="1:35" s="138" customFormat="1" ht="12.75">
      <c r="A39" s="203">
        <v>24</v>
      </c>
      <c r="B39" s="146"/>
      <c r="C39" s="146" t="s">
        <v>96</v>
      </c>
      <c r="D39" s="212"/>
      <c r="E39" s="180" t="s">
        <v>126</v>
      </c>
      <c r="F39" s="146"/>
      <c r="G39" s="148">
        <f t="shared" si="3"/>
        <v>4</v>
      </c>
      <c r="H39" s="147"/>
      <c r="I39" s="155">
        <f t="shared" si="1"/>
        <v>0</v>
      </c>
      <c r="J39" s="149">
        <v>21</v>
      </c>
      <c r="K39" s="147">
        <f t="shared" si="2"/>
        <v>0</v>
      </c>
      <c r="L39" s="179"/>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row>
    <row r="40" spans="1:35" s="138" customFormat="1" ht="12.75">
      <c r="A40" s="203">
        <v>25</v>
      </c>
      <c r="B40" s="146"/>
      <c r="C40" s="146" t="s">
        <v>96</v>
      </c>
      <c r="D40" s="212"/>
      <c r="E40" s="180" t="s">
        <v>127</v>
      </c>
      <c r="F40" s="146"/>
      <c r="G40" s="148">
        <f t="shared" si="3"/>
        <v>4</v>
      </c>
      <c r="H40" s="147"/>
      <c r="I40" s="155">
        <f t="shared" si="1"/>
        <v>0</v>
      </c>
      <c r="J40" s="149">
        <v>21</v>
      </c>
      <c r="K40" s="147">
        <f t="shared" si="2"/>
        <v>0</v>
      </c>
      <c r="L40" s="179"/>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row>
    <row r="41" spans="1:35" s="138" customFormat="1" ht="12.75">
      <c r="A41" s="203">
        <v>26</v>
      </c>
      <c r="B41" s="146"/>
      <c r="C41" s="146" t="s">
        <v>96</v>
      </c>
      <c r="D41" s="212"/>
      <c r="E41" s="180" t="s">
        <v>128</v>
      </c>
      <c r="F41" s="146"/>
      <c r="G41" s="148">
        <f t="shared" si="3"/>
        <v>4</v>
      </c>
      <c r="H41" s="147"/>
      <c r="I41" s="155">
        <f t="shared" si="1"/>
        <v>0</v>
      </c>
      <c r="J41" s="149">
        <v>21</v>
      </c>
      <c r="K41" s="147">
        <f t="shared" si="2"/>
        <v>0</v>
      </c>
      <c r="L41" s="179"/>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row>
    <row r="42" spans="1:35" s="138" customFormat="1" ht="114.75">
      <c r="A42" s="203">
        <v>27</v>
      </c>
      <c r="B42" s="146"/>
      <c r="C42" s="146" t="s">
        <v>96</v>
      </c>
      <c r="D42" s="212" t="s">
        <v>133</v>
      </c>
      <c r="E42" s="180" t="s">
        <v>134</v>
      </c>
      <c r="F42" s="146" t="s">
        <v>100</v>
      </c>
      <c r="G42" s="154">
        <v>1</v>
      </c>
      <c r="H42" s="147"/>
      <c r="I42" s="155">
        <f t="shared" si="1"/>
        <v>0</v>
      </c>
      <c r="J42" s="149">
        <v>21</v>
      </c>
      <c r="K42" s="147">
        <f t="shared" si="2"/>
        <v>0</v>
      </c>
      <c r="L42" s="179"/>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row>
    <row r="43" spans="1:35" s="138" customFormat="1" ht="63.75">
      <c r="A43" s="203">
        <v>28</v>
      </c>
      <c r="B43" s="146"/>
      <c r="C43" s="146" t="s">
        <v>96</v>
      </c>
      <c r="D43" s="212" t="s">
        <v>101</v>
      </c>
      <c r="E43" s="180" t="s">
        <v>103</v>
      </c>
      <c r="F43" s="146" t="s">
        <v>100</v>
      </c>
      <c r="G43" s="154">
        <v>2</v>
      </c>
      <c r="H43" s="147"/>
      <c r="I43" s="155">
        <f t="shared" si="1"/>
        <v>0</v>
      </c>
      <c r="J43" s="149">
        <v>21</v>
      </c>
      <c r="K43" s="147">
        <f t="shared" si="2"/>
        <v>0</v>
      </c>
      <c r="L43" s="179"/>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row>
    <row r="44" spans="1:35" s="138" customFormat="1" ht="38.25">
      <c r="A44" s="203">
        <v>29</v>
      </c>
      <c r="B44" s="146"/>
      <c r="C44" s="146" t="s">
        <v>96</v>
      </c>
      <c r="D44" s="212" t="s">
        <v>102</v>
      </c>
      <c r="E44" s="180" t="s">
        <v>104</v>
      </c>
      <c r="F44" s="146" t="s">
        <v>100</v>
      </c>
      <c r="G44" s="154">
        <v>4</v>
      </c>
      <c r="H44" s="147"/>
      <c r="I44" s="155">
        <f t="shared" si="1"/>
        <v>0</v>
      </c>
      <c r="J44" s="149">
        <v>21</v>
      </c>
      <c r="K44" s="147">
        <f t="shared" si="2"/>
        <v>0</v>
      </c>
      <c r="L44" s="179"/>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row>
    <row r="45" spans="1:35" s="150" customFormat="1" ht="12.75">
      <c r="A45" s="204"/>
      <c r="B45" s="207"/>
      <c r="C45" s="207"/>
      <c r="D45" s="213"/>
      <c r="E45" s="218" t="s">
        <v>93</v>
      </c>
      <c r="F45" s="207"/>
      <c r="G45" s="204"/>
      <c r="H45" s="204"/>
      <c r="I45" s="151">
        <f>+I14</f>
        <v>0</v>
      </c>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row>
  </sheetData>
  <sheetProtection formatCells="0" formatColumns="0" formatRows="0" insertColumns="0" insertRows="0" insertHyperlinks="0" deleteColumns="0" deleteRows="0" sort="0" autoFilter="0" pivotTables="0"/>
  <mergeCells count="4">
    <mergeCell ref="C3:E3"/>
    <mergeCell ref="C7:E7"/>
    <mergeCell ref="C9:D9"/>
    <mergeCell ref="C8:D8"/>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26977-B35C-4CC7-B88D-037033229CEB}">
  <sheetPr>
    <pageSetUpPr fitToPage="1"/>
  </sheetPr>
  <dimension ref="A1:AI17"/>
  <sheetViews>
    <sheetView showGridLines="0" zoomScale="80" zoomScaleNormal="80" workbookViewId="0" topLeftCell="A1">
      <selection activeCell="H16" sqref="H16:H690"/>
    </sheetView>
  </sheetViews>
  <sheetFormatPr defaultColWidth="9.140625" defaultRowHeight="12.75"/>
  <cols>
    <col min="1" max="1" width="5.57421875" style="206" customWidth="1"/>
    <col min="2" max="2" width="4.421875" style="209" customWidth="1"/>
    <col min="3" max="3" width="6.421875" style="209" customWidth="1"/>
    <col min="4" max="4" width="12.7109375" style="216" customWidth="1"/>
    <col min="5" max="5" width="96.00390625" style="219" customWidth="1"/>
    <col min="6" max="6" width="7.7109375" style="209" customWidth="1"/>
    <col min="7" max="7" width="9.8515625" style="206" customWidth="1"/>
    <col min="8" max="8" width="13.28125" style="206" customWidth="1"/>
    <col min="9" max="9" width="15.57421875" style="206" customWidth="1"/>
    <col min="10" max="10" width="6.7109375" style="206" customWidth="1"/>
    <col min="11" max="11" width="15.57421875" style="206" customWidth="1"/>
    <col min="12" max="35" width="9.140625" style="206" customWidth="1"/>
    <col min="36" max="16384" width="9.140625" style="137" customWidth="1"/>
  </cols>
  <sheetData>
    <row r="1" spans="1:11" s="230" customFormat="1" ht="17.4">
      <c r="A1" s="228" t="s">
        <v>97</v>
      </c>
      <c r="B1" s="229"/>
      <c r="C1" s="229"/>
      <c r="D1" s="214"/>
      <c r="E1" s="214"/>
      <c r="F1" s="229"/>
      <c r="G1" s="229"/>
      <c r="H1" s="229"/>
      <c r="I1" s="229"/>
      <c r="J1" s="229"/>
      <c r="K1" s="229"/>
    </row>
    <row r="2" spans="1:11" s="230" customFormat="1" ht="12.75">
      <c r="A2" s="231" t="s">
        <v>62</v>
      </c>
      <c r="B2" s="229"/>
      <c r="C2" s="139" t="s">
        <v>182</v>
      </c>
      <c r="D2" s="210"/>
      <c r="E2" s="210"/>
      <c r="F2" s="229"/>
      <c r="G2" s="229"/>
      <c r="H2" s="229"/>
      <c r="I2" s="229"/>
      <c r="J2" s="229"/>
      <c r="K2" s="229"/>
    </row>
    <row r="3" spans="1:11" s="230" customFormat="1" ht="12.75">
      <c r="A3" s="231" t="s">
        <v>63</v>
      </c>
      <c r="B3" s="229"/>
      <c r="C3" s="201" t="str">
        <f>'Krycí list'!E7</f>
        <v>Základní škola a mateřská škola Brno, Antonínská 3, p. o.
 Antonínská 550/3, Veveří, 602 00 Brno</v>
      </c>
      <c r="D3" s="201"/>
      <c r="E3" s="201"/>
      <c r="F3" s="229"/>
      <c r="G3" s="229"/>
      <c r="H3" s="229"/>
      <c r="I3" s="139"/>
      <c r="J3" s="229"/>
      <c r="K3" s="229"/>
    </row>
    <row r="4" spans="1:11" s="230" customFormat="1" ht="12.75">
      <c r="A4" s="231" t="s">
        <v>64</v>
      </c>
      <c r="B4" s="229"/>
      <c r="C4" s="139" t="str">
        <f>'Krycí list'!E9</f>
        <v>NEOCENĚNÝ SOUPIS PRACÍ A DODÁVEK A SLUŽEB</v>
      </c>
      <c r="D4" s="210"/>
      <c r="E4" s="210"/>
      <c r="F4" s="229"/>
      <c r="G4" s="229"/>
      <c r="H4" s="229"/>
      <c r="I4" s="139"/>
      <c r="J4" s="229"/>
      <c r="K4" s="229"/>
    </row>
    <row r="5" spans="1:11" s="230" customFormat="1" ht="12.75">
      <c r="A5" s="229" t="s">
        <v>72</v>
      </c>
      <c r="B5" s="229"/>
      <c r="C5" s="139" t="str">
        <f>'Krycí list'!P5</f>
        <v xml:space="preserve"> </v>
      </c>
      <c r="D5" s="210"/>
      <c r="E5" s="210"/>
      <c r="F5" s="229"/>
      <c r="G5" s="229"/>
      <c r="H5" s="229"/>
      <c r="I5" s="139"/>
      <c r="J5" s="229"/>
      <c r="K5" s="229"/>
    </row>
    <row r="6" spans="1:11" s="230" customFormat="1" ht="12.75">
      <c r="A6" s="229"/>
      <c r="B6" s="229"/>
      <c r="C6" s="139"/>
      <c r="D6" s="210"/>
      <c r="E6" s="210"/>
      <c r="F6" s="229"/>
      <c r="G6" s="229"/>
      <c r="H6" s="229"/>
      <c r="I6" s="139"/>
      <c r="J6" s="229"/>
      <c r="K6" s="229"/>
    </row>
    <row r="7" spans="1:11" s="230" customFormat="1" ht="12.75">
      <c r="A7" s="229" t="s">
        <v>66</v>
      </c>
      <c r="B7" s="229"/>
      <c r="C7" s="201" t="str">
        <f>'Krycí list'!E26</f>
        <v>Základní škola a mateřská škola Brno, Antonínská 3, p.o.
Antonínská 550/3, Veveří, 602 00 Brno</v>
      </c>
      <c r="D7" s="201"/>
      <c r="E7" s="201"/>
      <c r="F7" s="229"/>
      <c r="G7" s="229"/>
      <c r="H7" s="229"/>
      <c r="I7" s="139"/>
      <c r="J7" s="229"/>
      <c r="K7" s="229"/>
    </row>
    <row r="8" spans="1:11" s="230" customFormat="1" ht="12.75">
      <c r="A8" s="229" t="s">
        <v>67</v>
      </c>
      <c r="B8" s="229"/>
      <c r="C8" s="201" t="str">
        <f>'Krycí list'!E28</f>
        <v xml:space="preserve"> </v>
      </c>
      <c r="D8" s="201"/>
      <c r="E8" s="210"/>
      <c r="F8" s="229"/>
      <c r="G8" s="229"/>
      <c r="H8" s="229"/>
      <c r="I8" s="139"/>
      <c r="J8" s="229"/>
      <c r="K8" s="229"/>
    </row>
    <row r="9" spans="1:11" s="230" customFormat="1" ht="12.75">
      <c r="A9" s="229" t="s">
        <v>68</v>
      </c>
      <c r="B9" s="229"/>
      <c r="C9" s="202" t="str">
        <f>'Krycí list'!O31</f>
        <v>03/2023</v>
      </c>
      <c r="D9" s="202"/>
      <c r="E9" s="210"/>
      <c r="F9" s="229"/>
      <c r="G9" s="229"/>
      <c r="H9" s="229"/>
      <c r="I9" s="139"/>
      <c r="J9" s="229"/>
      <c r="K9" s="229"/>
    </row>
    <row r="10" spans="1:11" s="230" customFormat="1" ht="12.75">
      <c r="A10" s="229"/>
      <c r="B10" s="229"/>
      <c r="C10" s="229"/>
      <c r="D10" s="214"/>
      <c r="E10" s="214"/>
      <c r="F10" s="229"/>
      <c r="G10" s="229"/>
      <c r="H10" s="229"/>
      <c r="I10" s="229"/>
      <c r="J10" s="229"/>
      <c r="K10" s="229"/>
    </row>
    <row r="11" spans="1:12" s="226" customFormat="1" ht="39.6">
      <c r="A11" s="140" t="s">
        <v>73</v>
      </c>
      <c r="B11" s="141" t="s">
        <v>74</v>
      </c>
      <c r="C11" s="141" t="s">
        <v>75</v>
      </c>
      <c r="D11" s="141" t="s">
        <v>76</v>
      </c>
      <c r="E11" s="141" t="s">
        <v>91</v>
      </c>
      <c r="F11" s="141" t="s">
        <v>77</v>
      </c>
      <c r="G11" s="141" t="s">
        <v>78</v>
      </c>
      <c r="H11" s="141" t="s">
        <v>94</v>
      </c>
      <c r="I11" s="141" t="s">
        <v>95</v>
      </c>
      <c r="J11" s="141" t="s">
        <v>79</v>
      </c>
      <c r="K11" s="141" t="s">
        <v>92</v>
      </c>
      <c r="L11" s="225"/>
    </row>
    <row r="12" spans="1:12" s="209" customFormat="1" ht="12.75">
      <c r="A12" s="152">
        <v>1</v>
      </c>
      <c r="B12" s="153">
        <v>2</v>
      </c>
      <c r="C12" s="153">
        <v>3</v>
      </c>
      <c r="D12" s="142">
        <v>4</v>
      </c>
      <c r="E12" s="142">
        <v>5</v>
      </c>
      <c r="F12" s="153">
        <v>6</v>
      </c>
      <c r="G12" s="153">
        <v>7</v>
      </c>
      <c r="H12" s="153">
        <v>8</v>
      </c>
      <c r="I12" s="153">
        <v>9</v>
      </c>
      <c r="J12" s="153">
        <v>10</v>
      </c>
      <c r="K12" s="153">
        <v>11</v>
      </c>
      <c r="L12" s="227"/>
    </row>
    <row r="13" spans="1:11" ht="12.75">
      <c r="A13" s="205"/>
      <c r="B13" s="208"/>
      <c r="C13" s="208"/>
      <c r="D13" s="215"/>
      <c r="E13" s="217"/>
      <c r="F13" s="208"/>
      <c r="G13" s="205"/>
      <c r="H13" s="205"/>
      <c r="I13" s="205"/>
      <c r="J13" s="205"/>
      <c r="K13" s="205"/>
    </row>
    <row r="14" spans="1:35" s="143" customFormat="1" ht="12.75">
      <c r="A14" s="203"/>
      <c r="B14" s="146"/>
      <c r="C14" s="146"/>
      <c r="D14" s="211" t="s">
        <v>82</v>
      </c>
      <c r="E14" s="160" t="s">
        <v>184</v>
      </c>
      <c r="F14" s="220"/>
      <c r="G14" s="222"/>
      <c r="H14" s="222"/>
      <c r="I14" s="161">
        <f>+I15</f>
        <v>0</v>
      </c>
      <c r="J14" s="149"/>
      <c r="K14" s="147"/>
      <c r="L14" s="224"/>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row>
    <row r="15" spans="1:35" s="138" customFormat="1" ht="12.75">
      <c r="A15" s="203"/>
      <c r="B15" s="144"/>
      <c r="C15" s="232"/>
      <c r="D15" s="233"/>
      <c r="E15" s="181" t="s">
        <v>106</v>
      </c>
      <c r="F15" s="232"/>
      <c r="G15" s="223"/>
      <c r="H15" s="223"/>
      <c r="I15" s="145">
        <f>SUM(I16)</f>
        <v>0</v>
      </c>
      <c r="J15" s="149"/>
      <c r="K15" s="147"/>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35" s="138" customFormat="1" ht="127.5">
      <c r="A16" s="203">
        <v>1</v>
      </c>
      <c r="B16" s="146"/>
      <c r="C16" s="146" t="s">
        <v>96</v>
      </c>
      <c r="D16" s="212" t="s">
        <v>136</v>
      </c>
      <c r="E16" s="180" t="s">
        <v>137</v>
      </c>
      <c r="F16" s="146" t="s">
        <v>100</v>
      </c>
      <c r="G16" s="148">
        <v>1</v>
      </c>
      <c r="H16" s="147"/>
      <c r="I16" s="155">
        <f aca="true" t="shared" si="0" ref="I16">ROUND(G16*H16,2)</f>
        <v>0</v>
      </c>
      <c r="J16" s="149">
        <v>21</v>
      </c>
      <c r="K16" s="147">
        <f aca="true" t="shared" si="1" ref="K16">I16+((I16/100)*J16)</f>
        <v>0</v>
      </c>
      <c r="L16" s="179"/>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row>
    <row r="17" spans="1:35" s="150" customFormat="1" ht="12.75">
      <c r="A17" s="204"/>
      <c r="B17" s="207"/>
      <c r="C17" s="207"/>
      <c r="D17" s="213"/>
      <c r="E17" s="218" t="s">
        <v>93</v>
      </c>
      <c r="F17" s="207"/>
      <c r="G17" s="204"/>
      <c r="H17" s="204"/>
      <c r="I17" s="151">
        <f>+I14</f>
        <v>0</v>
      </c>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7CCCF-58A8-45DC-BC53-7E2CB0076293}">
  <sheetPr>
    <pageSetUpPr fitToPage="1"/>
  </sheetPr>
  <dimension ref="A1:AI26"/>
  <sheetViews>
    <sheetView showGridLines="0" zoomScale="70" zoomScaleNormal="70" workbookViewId="0" topLeftCell="A1">
      <selection activeCell="H16" sqref="H16:H690"/>
    </sheetView>
  </sheetViews>
  <sheetFormatPr defaultColWidth="9.140625" defaultRowHeight="12.75"/>
  <cols>
    <col min="1" max="1" width="5.57421875" style="206" customWidth="1"/>
    <col min="2" max="2" width="4.421875" style="209" customWidth="1"/>
    <col min="3" max="3" width="6.421875" style="209" customWidth="1"/>
    <col min="4" max="4" width="12.7109375" style="216" customWidth="1"/>
    <col min="5" max="5" width="96.00390625" style="219" customWidth="1"/>
    <col min="6" max="6" width="7.7109375" style="209" customWidth="1"/>
    <col min="7" max="7" width="9.8515625" style="206" customWidth="1"/>
    <col min="8" max="8" width="13.28125" style="206" customWidth="1"/>
    <col min="9" max="9" width="15.57421875" style="206" customWidth="1"/>
    <col min="10" max="10" width="6.7109375" style="206" customWidth="1"/>
    <col min="11" max="11" width="15.57421875" style="206" customWidth="1"/>
    <col min="12" max="35" width="9.140625" style="206" customWidth="1"/>
    <col min="36" max="16384" width="9.140625" style="137" customWidth="1"/>
  </cols>
  <sheetData>
    <row r="1" spans="1:11" s="230" customFormat="1" ht="17.4">
      <c r="A1" s="228" t="s">
        <v>97</v>
      </c>
      <c r="B1" s="229"/>
      <c r="C1" s="229"/>
      <c r="D1" s="214"/>
      <c r="E1" s="214"/>
      <c r="F1" s="229"/>
      <c r="G1" s="229"/>
      <c r="H1" s="229"/>
      <c r="I1" s="229"/>
      <c r="J1" s="229"/>
      <c r="K1" s="229"/>
    </row>
    <row r="2" spans="1:11" s="230" customFormat="1" ht="12.75">
      <c r="A2" s="231" t="s">
        <v>62</v>
      </c>
      <c r="B2" s="229"/>
      <c r="C2" s="139" t="s">
        <v>181</v>
      </c>
      <c r="D2" s="210"/>
      <c r="E2" s="210"/>
      <c r="F2" s="229"/>
      <c r="G2" s="229"/>
      <c r="H2" s="229"/>
      <c r="I2" s="229"/>
      <c r="J2" s="229"/>
      <c r="K2" s="229"/>
    </row>
    <row r="3" spans="1:11" s="230" customFormat="1" ht="12.75">
      <c r="A3" s="231" t="s">
        <v>63</v>
      </c>
      <c r="B3" s="229"/>
      <c r="C3" s="201" t="str">
        <f>'Krycí list'!E7</f>
        <v>Základní škola a mateřská škola Brno, Antonínská 3, p. o.
 Antonínská 550/3, Veveří, 602 00 Brno</v>
      </c>
      <c r="D3" s="201"/>
      <c r="E3" s="201"/>
      <c r="F3" s="229"/>
      <c r="G3" s="229"/>
      <c r="H3" s="229"/>
      <c r="I3" s="139"/>
      <c r="J3" s="229"/>
      <c r="K3" s="229"/>
    </row>
    <row r="4" spans="1:11" s="230" customFormat="1" ht="12.75">
      <c r="A4" s="231" t="s">
        <v>64</v>
      </c>
      <c r="B4" s="229"/>
      <c r="C4" s="139" t="str">
        <f>'Krycí list'!E9</f>
        <v>NEOCENĚNÝ SOUPIS PRACÍ A DODÁVEK A SLUŽEB</v>
      </c>
      <c r="D4" s="210"/>
      <c r="E4" s="210"/>
      <c r="F4" s="229"/>
      <c r="G4" s="229"/>
      <c r="H4" s="229"/>
      <c r="I4" s="139"/>
      <c r="J4" s="229"/>
      <c r="K4" s="229"/>
    </row>
    <row r="5" spans="1:11" s="230" customFormat="1" ht="12.75">
      <c r="A5" s="229" t="s">
        <v>72</v>
      </c>
      <c r="B5" s="229"/>
      <c r="C5" s="139" t="str">
        <f>'Krycí list'!P5</f>
        <v xml:space="preserve"> </v>
      </c>
      <c r="D5" s="210"/>
      <c r="E5" s="210"/>
      <c r="F5" s="229"/>
      <c r="G5" s="229"/>
      <c r="H5" s="229"/>
      <c r="I5" s="139"/>
      <c r="J5" s="229"/>
      <c r="K5" s="229"/>
    </row>
    <row r="6" spans="1:11" s="230" customFormat="1" ht="12.75">
      <c r="A6" s="229"/>
      <c r="B6" s="229"/>
      <c r="C6" s="139"/>
      <c r="D6" s="210"/>
      <c r="E6" s="210"/>
      <c r="F6" s="229"/>
      <c r="G6" s="229"/>
      <c r="H6" s="229"/>
      <c r="I6" s="139"/>
      <c r="J6" s="229"/>
      <c r="K6" s="229"/>
    </row>
    <row r="7" spans="1:11" s="230" customFormat="1" ht="12.75">
      <c r="A7" s="229" t="s">
        <v>66</v>
      </c>
      <c r="B7" s="229"/>
      <c r="C7" s="201" t="str">
        <f>'Krycí list'!E26</f>
        <v>Základní škola a mateřská škola Brno, Antonínská 3, p.o.
Antonínská 550/3, Veveří, 602 00 Brno</v>
      </c>
      <c r="D7" s="201"/>
      <c r="E7" s="201"/>
      <c r="F7" s="229"/>
      <c r="G7" s="229"/>
      <c r="H7" s="229"/>
      <c r="I7" s="139"/>
      <c r="J7" s="229"/>
      <c r="K7" s="229"/>
    </row>
    <row r="8" spans="1:11" s="230" customFormat="1" ht="12.75">
      <c r="A8" s="229" t="s">
        <v>67</v>
      </c>
      <c r="B8" s="229"/>
      <c r="C8" s="201" t="str">
        <f>'Krycí list'!E28</f>
        <v xml:space="preserve"> </v>
      </c>
      <c r="D8" s="201"/>
      <c r="E8" s="210"/>
      <c r="F8" s="229"/>
      <c r="G8" s="229"/>
      <c r="H8" s="229"/>
      <c r="I8" s="139"/>
      <c r="J8" s="229"/>
      <c r="K8" s="229"/>
    </row>
    <row r="9" spans="1:11" s="230" customFormat="1" ht="12.75">
      <c r="A9" s="229" t="s">
        <v>68</v>
      </c>
      <c r="B9" s="229"/>
      <c r="C9" s="202" t="str">
        <f>'Krycí list'!O31</f>
        <v>03/2023</v>
      </c>
      <c r="D9" s="202"/>
      <c r="E9" s="210"/>
      <c r="F9" s="229"/>
      <c r="G9" s="229"/>
      <c r="H9" s="229"/>
      <c r="I9" s="139"/>
      <c r="J9" s="229"/>
      <c r="K9" s="229"/>
    </row>
    <row r="10" spans="1:11" s="230" customFormat="1" ht="12.75">
      <c r="A10" s="229"/>
      <c r="B10" s="229"/>
      <c r="C10" s="229"/>
      <c r="D10" s="214"/>
      <c r="E10" s="214"/>
      <c r="F10" s="229"/>
      <c r="G10" s="229"/>
      <c r="H10" s="229"/>
      <c r="I10" s="229"/>
      <c r="J10" s="229"/>
      <c r="K10" s="229"/>
    </row>
    <row r="11" spans="1:12" s="226" customFormat="1" ht="39.6">
      <c r="A11" s="140" t="s">
        <v>73</v>
      </c>
      <c r="B11" s="141" t="s">
        <v>74</v>
      </c>
      <c r="C11" s="141" t="s">
        <v>75</v>
      </c>
      <c r="D11" s="141" t="s">
        <v>76</v>
      </c>
      <c r="E11" s="141" t="s">
        <v>91</v>
      </c>
      <c r="F11" s="141" t="s">
        <v>77</v>
      </c>
      <c r="G11" s="141" t="s">
        <v>78</v>
      </c>
      <c r="H11" s="141" t="s">
        <v>94</v>
      </c>
      <c r="I11" s="141" t="s">
        <v>95</v>
      </c>
      <c r="J11" s="141" t="s">
        <v>79</v>
      </c>
      <c r="K11" s="141" t="s">
        <v>92</v>
      </c>
      <c r="L11" s="225"/>
    </row>
    <row r="12" spans="1:12" s="209" customFormat="1" ht="12.75">
      <c r="A12" s="152">
        <v>1</v>
      </c>
      <c r="B12" s="153">
        <v>2</v>
      </c>
      <c r="C12" s="153">
        <v>3</v>
      </c>
      <c r="D12" s="142">
        <v>4</v>
      </c>
      <c r="E12" s="142">
        <v>5</v>
      </c>
      <c r="F12" s="153">
        <v>6</v>
      </c>
      <c r="G12" s="153">
        <v>7</v>
      </c>
      <c r="H12" s="153">
        <v>8</v>
      </c>
      <c r="I12" s="153">
        <v>9</v>
      </c>
      <c r="J12" s="153">
        <v>10</v>
      </c>
      <c r="K12" s="153">
        <v>11</v>
      </c>
      <c r="L12" s="227"/>
    </row>
    <row r="13" spans="1:11" ht="12.75">
      <c r="A13" s="205"/>
      <c r="B13" s="208"/>
      <c r="C13" s="208"/>
      <c r="D13" s="215"/>
      <c r="E13" s="217"/>
      <c r="F13" s="208"/>
      <c r="G13" s="205"/>
      <c r="H13" s="205"/>
      <c r="I13" s="205"/>
      <c r="J13" s="205"/>
      <c r="K13" s="205"/>
    </row>
    <row r="14" spans="1:35" s="143" customFormat="1" ht="12.75">
      <c r="A14" s="203"/>
      <c r="B14" s="146"/>
      <c r="C14" s="146"/>
      <c r="D14" s="211" t="s">
        <v>82</v>
      </c>
      <c r="E14" s="160" t="s">
        <v>185</v>
      </c>
      <c r="F14" s="220"/>
      <c r="G14" s="222"/>
      <c r="H14" s="222"/>
      <c r="I14" s="161">
        <f>+I15</f>
        <v>0</v>
      </c>
      <c r="J14" s="149"/>
      <c r="K14" s="147"/>
      <c r="L14" s="224"/>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row>
    <row r="15" spans="1:35" s="138" customFormat="1" ht="12.75">
      <c r="A15" s="203"/>
      <c r="B15" s="144"/>
      <c r="C15" s="232"/>
      <c r="D15" s="233"/>
      <c r="E15" s="181" t="s">
        <v>106</v>
      </c>
      <c r="F15" s="232"/>
      <c r="G15" s="223"/>
      <c r="H15" s="223"/>
      <c r="I15" s="145">
        <f>SUM(I16:I25)</f>
        <v>0</v>
      </c>
      <c r="J15" s="149"/>
      <c r="K15" s="147"/>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35" s="138" customFormat="1" ht="42" customHeight="1">
      <c r="A16" s="203">
        <v>1</v>
      </c>
      <c r="B16" s="146"/>
      <c r="C16" s="146" t="s">
        <v>96</v>
      </c>
      <c r="D16" s="212" t="s">
        <v>138</v>
      </c>
      <c r="E16" s="180" t="s">
        <v>139</v>
      </c>
      <c r="F16" s="146" t="s">
        <v>140</v>
      </c>
      <c r="G16" s="148">
        <v>1</v>
      </c>
      <c r="H16" s="147"/>
      <c r="I16" s="155">
        <f aca="true" t="shared" si="0" ref="I16:I25">ROUND(G16*H16,2)</f>
        <v>0</v>
      </c>
      <c r="J16" s="149">
        <v>21</v>
      </c>
      <c r="K16" s="147">
        <f aca="true" t="shared" si="1" ref="K16:K25">I16+((I16/100)*J16)</f>
        <v>0</v>
      </c>
      <c r="L16" s="179"/>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row>
    <row r="17" spans="1:35" s="138" customFormat="1" ht="66">
      <c r="A17" s="203">
        <v>2</v>
      </c>
      <c r="B17" s="146"/>
      <c r="C17" s="146" t="s">
        <v>96</v>
      </c>
      <c r="D17" s="212" t="s">
        <v>138</v>
      </c>
      <c r="E17" s="180" t="s">
        <v>141</v>
      </c>
      <c r="F17" s="146" t="s">
        <v>140</v>
      </c>
      <c r="G17" s="148">
        <v>1</v>
      </c>
      <c r="H17" s="147"/>
      <c r="I17" s="155">
        <f t="shared" si="0"/>
        <v>0</v>
      </c>
      <c r="J17" s="149">
        <v>21</v>
      </c>
      <c r="K17" s="147">
        <f t="shared" si="1"/>
        <v>0</v>
      </c>
      <c r="L17" s="179"/>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row>
    <row r="18" spans="1:35" s="138" customFormat="1" ht="63.75">
      <c r="A18" s="203">
        <v>3</v>
      </c>
      <c r="B18" s="146"/>
      <c r="C18" s="146" t="s">
        <v>96</v>
      </c>
      <c r="D18" s="212" t="s">
        <v>101</v>
      </c>
      <c r="E18" s="234" t="s">
        <v>142</v>
      </c>
      <c r="F18" s="146" t="s">
        <v>100</v>
      </c>
      <c r="G18" s="148">
        <v>1</v>
      </c>
      <c r="H18" s="147"/>
      <c r="I18" s="155">
        <f t="shared" si="0"/>
        <v>0</v>
      </c>
      <c r="J18" s="149">
        <v>21</v>
      </c>
      <c r="K18" s="147">
        <f t="shared" si="1"/>
        <v>0</v>
      </c>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row>
    <row r="19" spans="1:35" s="138" customFormat="1" ht="63.75">
      <c r="A19" s="203">
        <v>4</v>
      </c>
      <c r="B19" s="146"/>
      <c r="C19" s="146" t="s">
        <v>96</v>
      </c>
      <c r="D19" s="212" t="s">
        <v>143</v>
      </c>
      <c r="E19" s="234" t="s">
        <v>144</v>
      </c>
      <c r="F19" s="146" t="s">
        <v>100</v>
      </c>
      <c r="G19" s="148">
        <v>1</v>
      </c>
      <c r="H19" s="147"/>
      <c r="I19" s="155">
        <f t="shared" si="0"/>
        <v>0</v>
      </c>
      <c r="J19" s="149">
        <v>21</v>
      </c>
      <c r="K19" s="147">
        <f t="shared" si="1"/>
        <v>0</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row>
    <row r="20" spans="1:35" s="138" customFormat="1" ht="76.5">
      <c r="A20" s="203">
        <v>5</v>
      </c>
      <c r="B20" s="146"/>
      <c r="C20" s="146" t="s">
        <v>96</v>
      </c>
      <c r="D20" s="212" t="s">
        <v>145</v>
      </c>
      <c r="E20" s="234" t="s">
        <v>146</v>
      </c>
      <c r="F20" s="146" t="s">
        <v>100</v>
      </c>
      <c r="G20" s="148">
        <v>1</v>
      </c>
      <c r="H20" s="147"/>
      <c r="I20" s="155">
        <f t="shared" si="0"/>
        <v>0</v>
      </c>
      <c r="J20" s="149">
        <v>21</v>
      </c>
      <c r="K20" s="147">
        <f t="shared" si="1"/>
        <v>0</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row>
    <row r="21" spans="1:35" s="138" customFormat="1" ht="51">
      <c r="A21" s="203">
        <v>6</v>
      </c>
      <c r="B21" s="146"/>
      <c r="C21" s="146" t="s">
        <v>96</v>
      </c>
      <c r="D21" s="212" t="s">
        <v>147</v>
      </c>
      <c r="E21" s="234" t="s">
        <v>148</v>
      </c>
      <c r="F21" s="146" t="s">
        <v>100</v>
      </c>
      <c r="G21" s="148">
        <v>1</v>
      </c>
      <c r="H21" s="147"/>
      <c r="I21" s="155">
        <f t="shared" si="0"/>
        <v>0</v>
      </c>
      <c r="J21" s="149">
        <v>21</v>
      </c>
      <c r="K21" s="147">
        <f t="shared" si="1"/>
        <v>0</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row>
    <row r="22" spans="1:35" s="138" customFormat="1" ht="76.5">
      <c r="A22" s="203">
        <v>7</v>
      </c>
      <c r="B22" s="146"/>
      <c r="C22" s="146" t="s">
        <v>96</v>
      </c>
      <c r="D22" s="212" t="s">
        <v>149</v>
      </c>
      <c r="E22" s="234" t="s">
        <v>150</v>
      </c>
      <c r="F22" s="146" t="s">
        <v>100</v>
      </c>
      <c r="G22" s="148">
        <v>1</v>
      </c>
      <c r="H22" s="147"/>
      <c r="I22" s="155">
        <f t="shared" si="0"/>
        <v>0</v>
      </c>
      <c r="J22" s="149">
        <v>21</v>
      </c>
      <c r="K22" s="147">
        <f t="shared" si="1"/>
        <v>0</v>
      </c>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row>
    <row r="23" spans="1:35" s="138" customFormat="1" ht="25.5">
      <c r="A23" s="203">
        <v>8</v>
      </c>
      <c r="B23" s="146"/>
      <c r="C23" s="146" t="s">
        <v>96</v>
      </c>
      <c r="D23" s="212" t="s">
        <v>151</v>
      </c>
      <c r="E23" s="234" t="s">
        <v>152</v>
      </c>
      <c r="F23" s="146" t="s">
        <v>100</v>
      </c>
      <c r="G23" s="148">
        <v>1</v>
      </c>
      <c r="H23" s="147"/>
      <c r="I23" s="155">
        <f t="shared" si="0"/>
        <v>0</v>
      </c>
      <c r="J23" s="149">
        <v>21</v>
      </c>
      <c r="K23" s="147">
        <f t="shared" si="1"/>
        <v>0</v>
      </c>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row>
    <row r="24" spans="1:35" s="138" customFormat="1" ht="63.75">
      <c r="A24" s="203">
        <v>9</v>
      </c>
      <c r="B24" s="146"/>
      <c r="C24" s="146" t="s">
        <v>96</v>
      </c>
      <c r="D24" s="212" t="s">
        <v>153</v>
      </c>
      <c r="E24" s="234" t="s">
        <v>154</v>
      </c>
      <c r="F24" s="146" t="s">
        <v>100</v>
      </c>
      <c r="G24" s="148">
        <v>1</v>
      </c>
      <c r="H24" s="147"/>
      <c r="I24" s="155">
        <f t="shared" si="0"/>
        <v>0</v>
      </c>
      <c r="J24" s="149">
        <v>21</v>
      </c>
      <c r="K24" s="147">
        <f t="shared" si="1"/>
        <v>0</v>
      </c>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row>
    <row r="25" spans="1:35" s="138" customFormat="1" ht="25.5">
      <c r="A25" s="203">
        <v>10</v>
      </c>
      <c r="B25" s="146"/>
      <c r="C25" s="146" t="s">
        <v>96</v>
      </c>
      <c r="D25" s="212" t="s">
        <v>155</v>
      </c>
      <c r="E25" s="234" t="s">
        <v>156</v>
      </c>
      <c r="F25" s="146" t="s">
        <v>100</v>
      </c>
      <c r="G25" s="148">
        <v>1</v>
      </c>
      <c r="H25" s="147"/>
      <c r="I25" s="155">
        <f t="shared" si="0"/>
        <v>0</v>
      </c>
      <c r="J25" s="149">
        <v>21</v>
      </c>
      <c r="K25" s="147">
        <f t="shared" si="1"/>
        <v>0</v>
      </c>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row>
    <row r="26" spans="1:35" s="150" customFormat="1" ht="12.75">
      <c r="A26" s="204"/>
      <c r="B26" s="207"/>
      <c r="C26" s="207"/>
      <c r="D26" s="213"/>
      <c r="E26" s="218" t="s">
        <v>93</v>
      </c>
      <c r="F26" s="207"/>
      <c r="G26" s="204"/>
      <c r="H26" s="204"/>
      <c r="I26" s="151">
        <f>+I14</f>
        <v>0</v>
      </c>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813D9-643C-43D7-A9CB-4BF6A2487196}">
  <sheetPr>
    <pageSetUpPr fitToPage="1"/>
  </sheetPr>
  <dimension ref="A1:AI31"/>
  <sheetViews>
    <sheetView showGridLines="0" zoomScale="70" zoomScaleNormal="70" workbookViewId="0" topLeftCell="A1">
      <selection activeCell="H16" sqref="H16:H690"/>
    </sheetView>
  </sheetViews>
  <sheetFormatPr defaultColWidth="9.140625" defaultRowHeight="12.75"/>
  <cols>
    <col min="1" max="1" width="5.57421875" style="206" customWidth="1"/>
    <col min="2" max="2" width="4.421875" style="209" customWidth="1"/>
    <col min="3" max="3" width="6.421875" style="209" customWidth="1"/>
    <col min="4" max="4" width="12.7109375" style="216" customWidth="1"/>
    <col min="5" max="5" width="96.00390625" style="219" customWidth="1"/>
    <col min="6" max="6" width="7.7109375" style="209" customWidth="1"/>
    <col min="7" max="7" width="9.8515625" style="206" customWidth="1"/>
    <col min="8" max="8" width="13.28125" style="206" customWidth="1"/>
    <col min="9" max="9" width="15.57421875" style="206" customWidth="1"/>
    <col min="10" max="10" width="6.7109375" style="206" customWidth="1"/>
    <col min="11" max="11" width="15.57421875" style="206" customWidth="1"/>
    <col min="12" max="35" width="9.140625" style="206" customWidth="1"/>
    <col min="36" max="16384" width="9.140625" style="137" customWidth="1"/>
  </cols>
  <sheetData>
    <row r="1" spans="1:11" s="230" customFormat="1" ht="17.4">
      <c r="A1" s="228" t="s">
        <v>97</v>
      </c>
      <c r="B1" s="229"/>
      <c r="C1" s="229"/>
      <c r="D1" s="214"/>
      <c r="E1" s="214"/>
      <c r="F1" s="229"/>
      <c r="G1" s="229"/>
      <c r="H1" s="229"/>
      <c r="I1" s="229"/>
      <c r="J1" s="229"/>
      <c r="K1" s="229"/>
    </row>
    <row r="2" spans="1:11" s="230" customFormat="1" ht="12.75">
      <c r="A2" s="231" t="s">
        <v>62</v>
      </c>
      <c r="B2" s="229"/>
      <c r="C2" s="139" t="s">
        <v>180</v>
      </c>
      <c r="D2" s="210"/>
      <c r="E2" s="210"/>
      <c r="F2" s="229"/>
      <c r="G2" s="229"/>
      <c r="H2" s="229"/>
      <c r="I2" s="229"/>
      <c r="J2" s="229"/>
      <c r="K2" s="229"/>
    </row>
    <row r="3" spans="1:11" s="230" customFormat="1" ht="12.75">
      <c r="A3" s="231" t="s">
        <v>63</v>
      </c>
      <c r="B3" s="229"/>
      <c r="C3" s="201" t="str">
        <f>'Krycí list'!E7</f>
        <v>Základní škola a mateřská škola Brno, Antonínská 3, p. o.
 Antonínská 550/3, Veveří, 602 00 Brno</v>
      </c>
      <c r="D3" s="201"/>
      <c r="E3" s="201"/>
      <c r="F3" s="229"/>
      <c r="G3" s="229"/>
      <c r="H3" s="229"/>
      <c r="I3" s="139"/>
      <c r="J3" s="229"/>
      <c r="K3" s="229"/>
    </row>
    <row r="4" spans="1:11" s="230" customFormat="1" ht="12.75">
      <c r="A4" s="231" t="s">
        <v>64</v>
      </c>
      <c r="B4" s="229"/>
      <c r="C4" s="139" t="str">
        <f>'Krycí list'!E9</f>
        <v>NEOCENĚNÝ SOUPIS PRACÍ A DODÁVEK A SLUŽEB</v>
      </c>
      <c r="D4" s="210"/>
      <c r="E4" s="210"/>
      <c r="F4" s="229"/>
      <c r="G4" s="229"/>
      <c r="H4" s="229"/>
      <c r="I4" s="139"/>
      <c r="J4" s="229"/>
      <c r="K4" s="229"/>
    </row>
    <row r="5" spans="1:11" s="230" customFormat="1" ht="12.75">
      <c r="A5" s="229" t="s">
        <v>72</v>
      </c>
      <c r="B5" s="229"/>
      <c r="C5" s="139" t="str">
        <f>'Krycí list'!P5</f>
        <v xml:space="preserve"> </v>
      </c>
      <c r="D5" s="210"/>
      <c r="E5" s="210"/>
      <c r="F5" s="229"/>
      <c r="G5" s="229"/>
      <c r="H5" s="229"/>
      <c r="I5" s="139"/>
      <c r="J5" s="229"/>
      <c r="K5" s="229"/>
    </row>
    <row r="6" spans="1:11" s="230" customFormat="1" ht="12.75">
      <c r="A6" s="229"/>
      <c r="B6" s="229"/>
      <c r="C6" s="139"/>
      <c r="D6" s="210"/>
      <c r="E6" s="210"/>
      <c r="F6" s="229"/>
      <c r="G6" s="229"/>
      <c r="H6" s="229"/>
      <c r="I6" s="139"/>
      <c r="J6" s="229"/>
      <c r="K6" s="229"/>
    </row>
    <row r="7" spans="1:11" s="230" customFormat="1" ht="12.75">
      <c r="A7" s="229" t="s">
        <v>66</v>
      </c>
      <c r="B7" s="229"/>
      <c r="C7" s="201" t="str">
        <f>'Krycí list'!E26</f>
        <v>Základní škola a mateřská škola Brno, Antonínská 3, p.o.
Antonínská 550/3, Veveří, 602 00 Brno</v>
      </c>
      <c r="D7" s="201"/>
      <c r="E7" s="201"/>
      <c r="F7" s="229"/>
      <c r="G7" s="229"/>
      <c r="H7" s="229"/>
      <c r="I7" s="139"/>
      <c r="J7" s="229"/>
      <c r="K7" s="229"/>
    </row>
    <row r="8" spans="1:11" s="230" customFormat="1" ht="12.75">
      <c r="A8" s="229" t="s">
        <v>67</v>
      </c>
      <c r="B8" s="229"/>
      <c r="C8" s="201" t="str">
        <f>'Krycí list'!E28</f>
        <v xml:space="preserve"> </v>
      </c>
      <c r="D8" s="201"/>
      <c r="E8" s="210"/>
      <c r="F8" s="229"/>
      <c r="G8" s="229"/>
      <c r="H8" s="229"/>
      <c r="I8" s="139"/>
      <c r="J8" s="229"/>
      <c r="K8" s="229"/>
    </row>
    <row r="9" spans="1:11" s="230" customFormat="1" ht="12.75">
      <c r="A9" s="229" t="s">
        <v>68</v>
      </c>
      <c r="B9" s="229"/>
      <c r="C9" s="202" t="str">
        <f>'Krycí list'!O31</f>
        <v>03/2023</v>
      </c>
      <c r="D9" s="202"/>
      <c r="E9" s="210"/>
      <c r="F9" s="229"/>
      <c r="G9" s="229"/>
      <c r="H9" s="229"/>
      <c r="I9" s="139"/>
      <c r="J9" s="229"/>
      <c r="K9" s="229"/>
    </row>
    <row r="10" spans="1:11" s="230" customFormat="1" ht="12.75">
      <c r="A10" s="229"/>
      <c r="B10" s="229"/>
      <c r="C10" s="229"/>
      <c r="D10" s="214"/>
      <c r="E10" s="214"/>
      <c r="F10" s="229"/>
      <c r="G10" s="229"/>
      <c r="H10" s="229"/>
      <c r="I10" s="229"/>
      <c r="J10" s="229"/>
      <c r="K10" s="229"/>
    </row>
    <row r="11" spans="1:12" s="226" customFormat="1" ht="39.6">
      <c r="A11" s="140" t="s">
        <v>73</v>
      </c>
      <c r="B11" s="141" t="s">
        <v>74</v>
      </c>
      <c r="C11" s="141" t="s">
        <v>75</v>
      </c>
      <c r="D11" s="141" t="s">
        <v>76</v>
      </c>
      <c r="E11" s="141" t="s">
        <v>91</v>
      </c>
      <c r="F11" s="141" t="s">
        <v>77</v>
      </c>
      <c r="G11" s="141" t="s">
        <v>78</v>
      </c>
      <c r="H11" s="141" t="s">
        <v>94</v>
      </c>
      <c r="I11" s="141" t="s">
        <v>95</v>
      </c>
      <c r="J11" s="141" t="s">
        <v>79</v>
      </c>
      <c r="K11" s="141" t="s">
        <v>92</v>
      </c>
      <c r="L11" s="225"/>
    </row>
    <row r="12" spans="1:12" s="209" customFormat="1" ht="12.75">
      <c r="A12" s="152">
        <v>1</v>
      </c>
      <c r="B12" s="153">
        <v>2</v>
      </c>
      <c r="C12" s="153">
        <v>3</v>
      </c>
      <c r="D12" s="142">
        <v>4</v>
      </c>
      <c r="E12" s="142">
        <v>5</v>
      </c>
      <c r="F12" s="153">
        <v>6</v>
      </c>
      <c r="G12" s="153">
        <v>7</v>
      </c>
      <c r="H12" s="153">
        <v>8</v>
      </c>
      <c r="I12" s="153">
        <v>9</v>
      </c>
      <c r="J12" s="153">
        <v>10</v>
      </c>
      <c r="K12" s="153">
        <v>11</v>
      </c>
      <c r="L12" s="227"/>
    </row>
    <row r="13" spans="1:11" ht="12.75">
      <c r="A13" s="205"/>
      <c r="B13" s="208"/>
      <c r="C13" s="208"/>
      <c r="D13" s="215"/>
      <c r="E13" s="217"/>
      <c r="F13" s="208"/>
      <c r="G13" s="205"/>
      <c r="H13" s="205"/>
      <c r="I13" s="205"/>
      <c r="J13" s="205"/>
      <c r="K13" s="205"/>
    </row>
    <row r="14" spans="1:35" s="143" customFormat="1" ht="12.75">
      <c r="A14" s="203"/>
      <c r="B14" s="146"/>
      <c r="C14" s="146"/>
      <c r="D14" s="211" t="s">
        <v>82</v>
      </c>
      <c r="E14" s="160" t="s">
        <v>186</v>
      </c>
      <c r="F14" s="220"/>
      <c r="G14" s="222"/>
      <c r="H14" s="222"/>
      <c r="I14" s="161">
        <f>+I15</f>
        <v>0</v>
      </c>
      <c r="J14" s="149"/>
      <c r="K14" s="147"/>
      <c r="L14" s="224"/>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row>
    <row r="15" spans="1:35" s="138" customFormat="1" ht="12.75">
      <c r="A15" s="203"/>
      <c r="B15" s="146"/>
      <c r="C15" s="146"/>
      <c r="D15" s="212"/>
      <c r="E15" s="181" t="s">
        <v>106</v>
      </c>
      <c r="F15" s="221"/>
      <c r="G15" s="223"/>
      <c r="H15" s="223"/>
      <c r="I15" s="145">
        <f>SUM(I16:I30)</f>
        <v>0</v>
      </c>
      <c r="J15" s="149"/>
      <c r="K15" s="147"/>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11" ht="25.5">
      <c r="A16" s="203">
        <v>1</v>
      </c>
      <c r="C16" s="146" t="s">
        <v>96</v>
      </c>
      <c r="D16" s="212"/>
      <c r="E16" s="182" t="s">
        <v>157</v>
      </c>
      <c r="F16" s="146" t="s">
        <v>140</v>
      </c>
      <c r="G16" s="148">
        <v>4</v>
      </c>
      <c r="H16" s="183"/>
      <c r="I16" s="155">
        <f aca="true" t="shared" si="0" ref="I16:I30">ROUND(G16*H16,2)</f>
        <v>0</v>
      </c>
      <c r="J16" s="184">
        <v>21</v>
      </c>
      <c r="K16" s="147">
        <f aca="true" t="shared" si="1" ref="K16:K30">I16+((I16/100)*J16)</f>
        <v>0</v>
      </c>
    </row>
    <row r="17" spans="1:11" ht="38.25">
      <c r="A17" s="203">
        <v>2</v>
      </c>
      <c r="C17" s="146" t="s">
        <v>96</v>
      </c>
      <c r="D17" s="212"/>
      <c r="E17" s="182" t="s">
        <v>158</v>
      </c>
      <c r="F17" s="146" t="s">
        <v>140</v>
      </c>
      <c r="G17" s="148">
        <v>1</v>
      </c>
      <c r="H17" s="183"/>
      <c r="I17" s="155">
        <f t="shared" si="0"/>
        <v>0</v>
      </c>
      <c r="J17" s="184">
        <v>21</v>
      </c>
      <c r="K17" s="147">
        <f t="shared" si="1"/>
        <v>0</v>
      </c>
    </row>
    <row r="18" spans="1:11" ht="38.25">
      <c r="A18" s="203">
        <v>3</v>
      </c>
      <c r="C18" s="146" t="s">
        <v>96</v>
      </c>
      <c r="D18" s="212"/>
      <c r="E18" s="182" t="s">
        <v>159</v>
      </c>
      <c r="F18" s="146" t="s">
        <v>140</v>
      </c>
      <c r="G18" s="148">
        <v>4</v>
      </c>
      <c r="H18" s="183"/>
      <c r="I18" s="155">
        <f t="shared" si="0"/>
        <v>0</v>
      </c>
      <c r="J18" s="184">
        <v>21</v>
      </c>
      <c r="K18" s="147">
        <f t="shared" si="1"/>
        <v>0</v>
      </c>
    </row>
    <row r="19" spans="1:11" ht="25.5">
      <c r="A19" s="203">
        <v>4</v>
      </c>
      <c r="C19" s="146" t="s">
        <v>96</v>
      </c>
      <c r="D19" s="212"/>
      <c r="E19" s="182" t="s">
        <v>160</v>
      </c>
      <c r="F19" s="146" t="s">
        <v>140</v>
      </c>
      <c r="G19" s="148">
        <v>20</v>
      </c>
      <c r="H19" s="183"/>
      <c r="I19" s="155">
        <f t="shared" si="0"/>
        <v>0</v>
      </c>
      <c r="J19" s="184">
        <v>21</v>
      </c>
      <c r="K19" s="147">
        <f t="shared" si="1"/>
        <v>0</v>
      </c>
    </row>
    <row r="20" spans="1:11" ht="38.25">
      <c r="A20" s="203">
        <v>5</v>
      </c>
      <c r="C20" s="146" t="s">
        <v>96</v>
      </c>
      <c r="D20" s="212"/>
      <c r="E20" s="182" t="s">
        <v>161</v>
      </c>
      <c r="F20" s="146" t="s">
        <v>140</v>
      </c>
      <c r="G20" s="148">
        <v>1</v>
      </c>
      <c r="H20" s="183"/>
      <c r="I20" s="155">
        <f t="shared" si="0"/>
        <v>0</v>
      </c>
      <c r="J20" s="184">
        <v>21</v>
      </c>
      <c r="K20" s="147">
        <f t="shared" si="1"/>
        <v>0</v>
      </c>
    </row>
    <row r="21" spans="1:11" ht="51">
      <c r="A21" s="203">
        <v>6</v>
      </c>
      <c r="C21" s="146" t="s">
        <v>96</v>
      </c>
      <c r="D21" s="212"/>
      <c r="E21" s="182" t="s">
        <v>162</v>
      </c>
      <c r="F21" s="146" t="s">
        <v>140</v>
      </c>
      <c r="G21" s="148">
        <v>1</v>
      </c>
      <c r="H21" s="183"/>
      <c r="I21" s="155">
        <f t="shared" si="0"/>
        <v>0</v>
      </c>
      <c r="J21" s="184">
        <v>21</v>
      </c>
      <c r="K21" s="147">
        <f t="shared" si="1"/>
        <v>0</v>
      </c>
    </row>
    <row r="22" spans="1:11" ht="38.25">
      <c r="A22" s="203">
        <v>7</v>
      </c>
      <c r="C22" s="146" t="s">
        <v>96</v>
      </c>
      <c r="D22" s="212"/>
      <c r="E22" s="182" t="s">
        <v>163</v>
      </c>
      <c r="F22" s="146" t="s">
        <v>140</v>
      </c>
      <c r="G22" s="148">
        <v>1</v>
      </c>
      <c r="H22" s="183"/>
      <c r="I22" s="155">
        <f t="shared" si="0"/>
        <v>0</v>
      </c>
      <c r="J22" s="184">
        <v>21</v>
      </c>
      <c r="K22" s="147">
        <f t="shared" si="1"/>
        <v>0</v>
      </c>
    </row>
    <row r="23" spans="1:11" ht="51">
      <c r="A23" s="203">
        <v>8</v>
      </c>
      <c r="C23" s="146" t="s">
        <v>96</v>
      </c>
      <c r="D23" s="212"/>
      <c r="E23" s="182" t="s">
        <v>164</v>
      </c>
      <c r="F23" s="146" t="s">
        <v>140</v>
      </c>
      <c r="G23" s="148">
        <v>5</v>
      </c>
      <c r="H23" s="183"/>
      <c r="I23" s="155">
        <f t="shared" si="0"/>
        <v>0</v>
      </c>
      <c r="J23" s="184">
        <v>21</v>
      </c>
      <c r="K23" s="147">
        <f t="shared" si="1"/>
        <v>0</v>
      </c>
    </row>
    <row r="24" spans="1:11" ht="38.25">
      <c r="A24" s="203">
        <v>9</v>
      </c>
      <c r="C24" s="146" t="s">
        <v>96</v>
      </c>
      <c r="D24" s="212"/>
      <c r="E24" s="182" t="s">
        <v>165</v>
      </c>
      <c r="F24" s="146" t="s">
        <v>140</v>
      </c>
      <c r="G24" s="148">
        <v>1</v>
      </c>
      <c r="H24" s="183"/>
      <c r="I24" s="155">
        <f t="shared" si="0"/>
        <v>0</v>
      </c>
      <c r="J24" s="184">
        <v>21</v>
      </c>
      <c r="K24" s="147">
        <f t="shared" si="1"/>
        <v>0</v>
      </c>
    </row>
    <row r="25" spans="1:11" ht="51">
      <c r="A25" s="203">
        <v>10</v>
      </c>
      <c r="C25" s="146" t="s">
        <v>96</v>
      </c>
      <c r="D25" s="212"/>
      <c r="E25" s="182" t="s">
        <v>166</v>
      </c>
      <c r="F25" s="146" t="s">
        <v>140</v>
      </c>
      <c r="G25" s="148">
        <v>1</v>
      </c>
      <c r="H25" s="183"/>
      <c r="I25" s="155">
        <f t="shared" si="0"/>
        <v>0</v>
      </c>
      <c r="J25" s="184">
        <v>21</v>
      </c>
      <c r="K25" s="147">
        <f t="shared" si="1"/>
        <v>0</v>
      </c>
    </row>
    <row r="26" spans="1:11" ht="51">
      <c r="A26" s="203">
        <v>11</v>
      </c>
      <c r="C26" s="146" t="s">
        <v>96</v>
      </c>
      <c r="D26" s="212"/>
      <c r="E26" s="182" t="s">
        <v>167</v>
      </c>
      <c r="F26" s="146" t="s">
        <v>140</v>
      </c>
      <c r="G26" s="148">
        <v>1</v>
      </c>
      <c r="H26" s="183"/>
      <c r="I26" s="155">
        <f t="shared" si="0"/>
        <v>0</v>
      </c>
      <c r="J26" s="184">
        <v>21</v>
      </c>
      <c r="K26" s="147">
        <f t="shared" si="1"/>
        <v>0</v>
      </c>
    </row>
    <row r="27" spans="1:11" ht="25.5">
      <c r="A27" s="203">
        <v>12</v>
      </c>
      <c r="C27" s="146" t="s">
        <v>96</v>
      </c>
      <c r="D27" s="212"/>
      <c r="E27" s="182" t="s">
        <v>168</v>
      </c>
      <c r="F27" s="146" t="s">
        <v>140</v>
      </c>
      <c r="G27" s="148">
        <v>1</v>
      </c>
      <c r="H27" s="183"/>
      <c r="I27" s="155">
        <f t="shared" si="0"/>
        <v>0</v>
      </c>
      <c r="J27" s="184">
        <v>21</v>
      </c>
      <c r="K27" s="147">
        <f t="shared" si="1"/>
        <v>0</v>
      </c>
    </row>
    <row r="28" spans="1:11" ht="63.75">
      <c r="A28" s="203">
        <v>13</v>
      </c>
      <c r="C28" s="146" t="s">
        <v>96</v>
      </c>
      <c r="D28" s="212"/>
      <c r="E28" s="182" t="s">
        <v>169</v>
      </c>
      <c r="F28" s="146" t="s">
        <v>140</v>
      </c>
      <c r="G28" s="148">
        <v>1</v>
      </c>
      <c r="H28" s="183"/>
      <c r="I28" s="155">
        <f t="shared" si="0"/>
        <v>0</v>
      </c>
      <c r="J28" s="184">
        <v>21</v>
      </c>
      <c r="K28" s="147">
        <f t="shared" si="1"/>
        <v>0</v>
      </c>
    </row>
    <row r="29" spans="1:11" ht="63.75">
      <c r="A29" s="203">
        <v>14</v>
      </c>
      <c r="C29" s="146" t="s">
        <v>96</v>
      </c>
      <c r="D29" s="212"/>
      <c r="E29" s="182" t="s">
        <v>170</v>
      </c>
      <c r="F29" s="146" t="s">
        <v>140</v>
      </c>
      <c r="G29" s="148">
        <v>1</v>
      </c>
      <c r="H29" s="183"/>
      <c r="I29" s="155">
        <f t="shared" si="0"/>
        <v>0</v>
      </c>
      <c r="J29" s="184">
        <v>21</v>
      </c>
      <c r="K29" s="147">
        <f t="shared" si="1"/>
        <v>0</v>
      </c>
    </row>
    <row r="30" spans="1:11" ht="25.5">
      <c r="A30" s="203">
        <v>15</v>
      </c>
      <c r="C30" s="146" t="s">
        <v>96</v>
      </c>
      <c r="D30" s="212"/>
      <c r="E30" s="182" t="s">
        <v>171</v>
      </c>
      <c r="F30" s="146" t="s">
        <v>140</v>
      </c>
      <c r="G30" s="148">
        <v>1</v>
      </c>
      <c r="H30" s="183"/>
      <c r="I30" s="155">
        <f t="shared" si="0"/>
        <v>0</v>
      </c>
      <c r="J30" s="184">
        <v>21</v>
      </c>
      <c r="K30" s="147">
        <f t="shared" si="1"/>
        <v>0</v>
      </c>
    </row>
    <row r="31" spans="1:35" s="150" customFormat="1" ht="12.75" customHeight="1">
      <c r="A31" s="204"/>
      <c r="B31" s="207"/>
      <c r="C31" s="207"/>
      <c r="D31" s="213"/>
      <c r="E31" s="218" t="s">
        <v>93</v>
      </c>
      <c r="F31" s="207"/>
      <c r="G31" s="204"/>
      <c r="H31" s="204"/>
      <c r="I31" s="151">
        <f>+I14</f>
        <v>0</v>
      </c>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F4B24-53D3-4F56-B049-8209034DB401}">
  <sheetPr>
    <pageSetUpPr fitToPage="1"/>
  </sheetPr>
  <dimension ref="A1:AI23"/>
  <sheetViews>
    <sheetView showGridLines="0" zoomScale="70" zoomScaleNormal="70" workbookViewId="0" topLeftCell="A1">
      <selection activeCell="H16" sqref="H16:H690"/>
    </sheetView>
  </sheetViews>
  <sheetFormatPr defaultColWidth="9.140625" defaultRowHeight="12.75"/>
  <cols>
    <col min="1" max="1" width="5.57421875" style="206" customWidth="1"/>
    <col min="2" max="2" width="4.421875" style="209" customWidth="1"/>
    <col min="3" max="3" width="6.421875" style="209" customWidth="1"/>
    <col min="4" max="4" width="12.7109375" style="216" customWidth="1"/>
    <col min="5" max="5" width="96.00390625" style="219" customWidth="1"/>
    <col min="6" max="6" width="7.7109375" style="209" customWidth="1"/>
    <col min="7" max="7" width="9.8515625" style="206" customWidth="1"/>
    <col min="8" max="8" width="13.28125" style="206" customWidth="1"/>
    <col min="9" max="9" width="15.57421875" style="206" customWidth="1"/>
    <col min="10" max="10" width="6.7109375" style="206" customWidth="1"/>
    <col min="11" max="11" width="15.57421875" style="206" customWidth="1"/>
    <col min="12" max="35" width="9.140625" style="206" customWidth="1"/>
    <col min="36" max="16384" width="9.140625" style="137" customWidth="1"/>
  </cols>
  <sheetData>
    <row r="1" spans="1:11" s="230" customFormat="1" ht="17.4">
      <c r="A1" s="228" t="s">
        <v>97</v>
      </c>
      <c r="B1" s="229"/>
      <c r="C1" s="229"/>
      <c r="D1" s="214"/>
      <c r="E1" s="214"/>
      <c r="F1" s="229"/>
      <c r="G1" s="229"/>
      <c r="H1" s="229"/>
      <c r="I1" s="229"/>
      <c r="J1" s="229"/>
      <c r="K1" s="229"/>
    </row>
    <row r="2" spans="1:11" s="230" customFormat="1" ht="12.75">
      <c r="A2" s="231" t="s">
        <v>62</v>
      </c>
      <c r="B2" s="229"/>
      <c r="C2" s="139" t="s">
        <v>179</v>
      </c>
      <c r="D2" s="210"/>
      <c r="E2" s="210"/>
      <c r="F2" s="229"/>
      <c r="G2" s="229"/>
      <c r="H2" s="229"/>
      <c r="I2" s="229"/>
      <c r="J2" s="229"/>
      <c r="K2" s="229"/>
    </row>
    <row r="3" spans="1:11" s="230" customFormat="1" ht="12.75">
      <c r="A3" s="231" t="s">
        <v>63</v>
      </c>
      <c r="B3" s="229"/>
      <c r="C3" s="201" t="str">
        <f>'Krycí list'!E7</f>
        <v>Základní škola a mateřská škola Brno, Antonínská 3, p. o.
 Antonínská 550/3, Veveří, 602 00 Brno</v>
      </c>
      <c r="D3" s="201"/>
      <c r="E3" s="201"/>
      <c r="F3" s="229"/>
      <c r="G3" s="229"/>
      <c r="H3" s="229"/>
      <c r="I3" s="139"/>
      <c r="J3" s="229"/>
      <c r="K3" s="229"/>
    </row>
    <row r="4" spans="1:11" s="230" customFormat="1" ht="12.75">
      <c r="A4" s="231" t="s">
        <v>64</v>
      </c>
      <c r="B4" s="229"/>
      <c r="C4" s="139" t="str">
        <f>'Krycí list'!E9</f>
        <v>NEOCENĚNÝ SOUPIS PRACÍ A DODÁVEK A SLUŽEB</v>
      </c>
      <c r="D4" s="210"/>
      <c r="E4" s="210"/>
      <c r="F4" s="229"/>
      <c r="G4" s="229"/>
      <c r="H4" s="229"/>
      <c r="I4" s="139"/>
      <c r="J4" s="229"/>
      <c r="K4" s="229"/>
    </row>
    <row r="5" spans="1:11" s="230" customFormat="1" ht="12.75">
      <c r="A5" s="229" t="s">
        <v>72</v>
      </c>
      <c r="B5" s="229"/>
      <c r="C5" s="139" t="str">
        <f>'Krycí list'!P5</f>
        <v xml:space="preserve"> </v>
      </c>
      <c r="D5" s="210"/>
      <c r="E5" s="210"/>
      <c r="F5" s="229"/>
      <c r="G5" s="229"/>
      <c r="H5" s="229"/>
      <c r="I5" s="139"/>
      <c r="J5" s="229"/>
      <c r="K5" s="229"/>
    </row>
    <row r="6" spans="1:11" s="230" customFormat="1" ht="12.75">
      <c r="A6" s="229"/>
      <c r="B6" s="229"/>
      <c r="C6" s="139"/>
      <c r="D6" s="210"/>
      <c r="E6" s="210"/>
      <c r="F6" s="229"/>
      <c r="G6" s="229"/>
      <c r="H6" s="229"/>
      <c r="I6" s="139"/>
      <c r="J6" s="229"/>
      <c r="K6" s="229"/>
    </row>
    <row r="7" spans="1:11" s="230" customFormat="1" ht="12.75">
      <c r="A7" s="229" t="s">
        <v>66</v>
      </c>
      <c r="B7" s="229"/>
      <c r="C7" s="201" t="str">
        <f>'Krycí list'!E26</f>
        <v>Základní škola a mateřská škola Brno, Antonínská 3, p.o.
Antonínská 550/3, Veveří, 602 00 Brno</v>
      </c>
      <c r="D7" s="201"/>
      <c r="E7" s="201"/>
      <c r="F7" s="229"/>
      <c r="G7" s="229"/>
      <c r="H7" s="229"/>
      <c r="I7" s="139"/>
      <c r="J7" s="229"/>
      <c r="K7" s="229"/>
    </row>
    <row r="8" spans="1:11" s="230" customFormat="1" ht="12.75">
      <c r="A8" s="229" t="s">
        <v>67</v>
      </c>
      <c r="B8" s="229"/>
      <c r="C8" s="201" t="str">
        <f>'Krycí list'!E28</f>
        <v xml:space="preserve"> </v>
      </c>
      <c r="D8" s="201"/>
      <c r="E8" s="210"/>
      <c r="F8" s="229"/>
      <c r="G8" s="229"/>
      <c r="H8" s="229"/>
      <c r="I8" s="139"/>
      <c r="J8" s="229"/>
      <c r="K8" s="229"/>
    </row>
    <row r="9" spans="1:11" s="230" customFormat="1" ht="12.75">
      <c r="A9" s="229" t="s">
        <v>68</v>
      </c>
      <c r="B9" s="229"/>
      <c r="C9" s="202" t="str">
        <f>'Krycí list'!O31</f>
        <v>03/2023</v>
      </c>
      <c r="D9" s="202"/>
      <c r="E9" s="210"/>
      <c r="F9" s="229"/>
      <c r="G9" s="229"/>
      <c r="H9" s="229"/>
      <c r="I9" s="139"/>
      <c r="J9" s="229"/>
      <c r="K9" s="229"/>
    </row>
    <row r="10" spans="1:11" s="230" customFormat="1" ht="12.75">
      <c r="A10" s="229"/>
      <c r="B10" s="229"/>
      <c r="C10" s="229"/>
      <c r="D10" s="214"/>
      <c r="E10" s="214"/>
      <c r="F10" s="229"/>
      <c r="G10" s="229"/>
      <c r="H10" s="229"/>
      <c r="I10" s="229"/>
      <c r="J10" s="229"/>
      <c r="K10" s="229"/>
    </row>
    <row r="11" spans="1:12" s="226" customFormat="1" ht="39.6">
      <c r="A11" s="140" t="s">
        <v>73</v>
      </c>
      <c r="B11" s="141" t="s">
        <v>74</v>
      </c>
      <c r="C11" s="141" t="s">
        <v>75</v>
      </c>
      <c r="D11" s="141" t="s">
        <v>76</v>
      </c>
      <c r="E11" s="141" t="s">
        <v>91</v>
      </c>
      <c r="F11" s="141" t="s">
        <v>77</v>
      </c>
      <c r="G11" s="141" t="s">
        <v>78</v>
      </c>
      <c r="H11" s="141" t="s">
        <v>94</v>
      </c>
      <c r="I11" s="141" t="s">
        <v>95</v>
      </c>
      <c r="J11" s="141" t="s">
        <v>79</v>
      </c>
      <c r="K11" s="141" t="s">
        <v>92</v>
      </c>
      <c r="L11" s="225"/>
    </row>
    <row r="12" spans="1:12" s="209" customFormat="1" ht="12.75">
      <c r="A12" s="152">
        <v>1</v>
      </c>
      <c r="B12" s="153">
        <v>2</v>
      </c>
      <c r="C12" s="153">
        <v>3</v>
      </c>
      <c r="D12" s="142">
        <v>4</v>
      </c>
      <c r="E12" s="142">
        <v>5</v>
      </c>
      <c r="F12" s="153">
        <v>6</v>
      </c>
      <c r="G12" s="153">
        <v>7</v>
      </c>
      <c r="H12" s="153">
        <v>8</v>
      </c>
      <c r="I12" s="153">
        <v>9</v>
      </c>
      <c r="J12" s="153">
        <v>10</v>
      </c>
      <c r="K12" s="153">
        <v>11</v>
      </c>
      <c r="L12" s="227"/>
    </row>
    <row r="13" spans="1:11" ht="12.75">
      <c r="A13" s="205"/>
      <c r="B13" s="208"/>
      <c r="C13" s="208"/>
      <c r="D13" s="215"/>
      <c r="E13" s="217"/>
      <c r="F13" s="208"/>
      <c r="G13" s="205"/>
      <c r="H13" s="205"/>
      <c r="I13" s="205"/>
      <c r="J13" s="205"/>
      <c r="K13" s="205"/>
    </row>
    <row r="14" spans="1:35" s="143" customFormat="1" ht="12.75">
      <c r="A14" s="203"/>
      <c r="B14" s="146"/>
      <c r="C14" s="146"/>
      <c r="D14" s="211" t="s">
        <v>82</v>
      </c>
      <c r="E14" s="160" t="s">
        <v>187</v>
      </c>
      <c r="F14" s="220"/>
      <c r="G14" s="222"/>
      <c r="H14" s="222"/>
      <c r="I14" s="161">
        <f>+I15</f>
        <v>0</v>
      </c>
      <c r="J14" s="149"/>
      <c r="K14" s="147"/>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row>
    <row r="15" spans="1:35" s="138" customFormat="1" ht="12.75">
      <c r="A15" s="203"/>
      <c r="B15" s="146"/>
      <c r="C15" s="146"/>
      <c r="D15" s="212"/>
      <c r="E15" s="181" t="s">
        <v>106</v>
      </c>
      <c r="F15" s="221"/>
      <c r="G15" s="223"/>
      <c r="H15" s="223"/>
      <c r="I15" s="145">
        <f>SUM(I16:I22)</f>
        <v>0</v>
      </c>
      <c r="J15" s="149"/>
      <c r="K15" s="147"/>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11" ht="63.75">
      <c r="A16" s="203">
        <v>1</v>
      </c>
      <c r="C16" s="146" t="s">
        <v>96</v>
      </c>
      <c r="D16" s="212"/>
      <c r="E16" s="182" t="s">
        <v>172</v>
      </c>
      <c r="F16" s="146" t="s">
        <v>140</v>
      </c>
      <c r="G16" s="148">
        <v>5</v>
      </c>
      <c r="H16" s="183"/>
      <c r="I16" s="155">
        <f aca="true" t="shared" si="0" ref="I16:I22">ROUND(G16*H16,2)</f>
        <v>0</v>
      </c>
      <c r="J16" s="149">
        <v>21</v>
      </c>
      <c r="K16" s="147">
        <f aca="true" t="shared" si="1" ref="K16:K22">I16+((I16/100)*J16)</f>
        <v>0</v>
      </c>
    </row>
    <row r="17" spans="1:11" ht="38.25">
      <c r="A17" s="203">
        <v>2</v>
      </c>
      <c r="C17" s="146" t="s">
        <v>96</v>
      </c>
      <c r="D17" s="212"/>
      <c r="E17" s="182" t="s">
        <v>173</v>
      </c>
      <c r="F17" s="146" t="s">
        <v>140</v>
      </c>
      <c r="G17" s="148">
        <v>1</v>
      </c>
      <c r="H17" s="183"/>
      <c r="I17" s="155">
        <f t="shared" si="0"/>
        <v>0</v>
      </c>
      <c r="J17" s="149">
        <v>21</v>
      </c>
      <c r="K17" s="147">
        <f t="shared" si="1"/>
        <v>0</v>
      </c>
    </row>
    <row r="18" spans="1:11" ht="52.8">
      <c r="A18" s="203">
        <v>3</v>
      </c>
      <c r="C18" s="146" t="s">
        <v>96</v>
      </c>
      <c r="D18" s="212"/>
      <c r="E18" s="182" t="s">
        <v>174</v>
      </c>
      <c r="F18" s="146" t="s">
        <v>140</v>
      </c>
      <c r="G18" s="148">
        <v>2</v>
      </c>
      <c r="H18" s="183"/>
      <c r="I18" s="155">
        <f t="shared" si="0"/>
        <v>0</v>
      </c>
      <c r="J18" s="149">
        <v>21</v>
      </c>
      <c r="K18" s="147">
        <f t="shared" si="1"/>
        <v>0</v>
      </c>
    </row>
    <row r="19" spans="1:11" ht="39.6">
      <c r="A19" s="203">
        <v>4</v>
      </c>
      <c r="C19" s="146" t="s">
        <v>96</v>
      </c>
      <c r="D19" s="212"/>
      <c r="E19" s="182" t="s">
        <v>175</v>
      </c>
      <c r="F19" s="146" t="s">
        <v>140</v>
      </c>
      <c r="G19" s="148">
        <v>1</v>
      </c>
      <c r="H19" s="183"/>
      <c r="I19" s="155">
        <f t="shared" si="0"/>
        <v>0</v>
      </c>
      <c r="J19" s="149">
        <v>21</v>
      </c>
      <c r="K19" s="147">
        <f t="shared" si="1"/>
        <v>0</v>
      </c>
    </row>
    <row r="20" spans="1:11" ht="39.6">
      <c r="A20" s="203">
        <v>5</v>
      </c>
      <c r="C20" s="146" t="s">
        <v>96</v>
      </c>
      <c r="D20" s="212"/>
      <c r="E20" s="182" t="s">
        <v>176</v>
      </c>
      <c r="F20" s="146" t="s">
        <v>140</v>
      </c>
      <c r="G20" s="148">
        <v>3</v>
      </c>
      <c r="H20" s="183"/>
      <c r="I20" s="155">
        <f t="shared" si="0"/>
        <v>0</v>
      </c>
      <c r="J20" s="149">
        <v>21</v>
      </c>
      <c r="K20" s="147">
        <f t="shared" si="1"/>
        <v>0</v>
      </c>
    </row>
    <row r="21" spans="1:11" ht="26.4">
      <c r="A21" s="203">
        <v>6</v>
      </c>
      <c r="C21" s="146" t="s">
        <v>96</v>
      </c>
      <c r="D21" s="212"/>
      <c r="E21" s="182" t="s">
        <v>177</v>
      </c>
      <c r="F21" s="146" t="s">
        <v>140</v>
      </c>
      <c r="G21" s="148">
        <v>3</v>
      </c>
      <c r="H21" s="183"/>
      <c r="I21" s="155">
        <f t="shared" si="0"/>
        <v>0</v>
      </c>
      <c r="J21" s="149">
        <v>21</v>
      </c>
      <c r="K21" s="147">
        <f t="shared" si="1"/>
        <v>0</v>
      </c>
    </row>
    <row r="22" spans="1:11" ht="79.2">
      <c r="A22" s="203">
        <v>7</v>
      </c>
      <c r="C22" s="146" t="s">
        <v>96</v>
      </c>
      <c r="D22" s="212"/>
      <c r="E22" s="182" t="s">
        <v>178</v>
      </c>
      <c r="F22" s="146" t="s">
        <v>140</v>
      </c>
      <c r="G22" s="148">
        <v>1</v>
      </c>
      <c r="H22" s="183"/>
      <c r="I22" s="155">
        <f t="shared" si="0"/>
        <v>0</v>
      </c>
      <c r="J22" s="149">
        <v>21</v>
      </c>
      <c r="K22" s="147">
        <f t="shared" si="1"/>
        <v>0</v>
      </c>
    </row>
    <row r="23" spans="1:35" s="150" customFormat="1" ht="12.75">
      <c r="A23" s="204"/>
      <c r="B23" s="207"/>
      <c r="C23" s="207"/>
      <c r="D23" s="213"/>
      <c r="E23" s="218" t="s">
        <v>93</v>
      </c>
      <c r="F23" s="207"/>
      <c r="G23" s="204"/>
      <c r="H23" s="204"/>
      <c r="I23" s="151">
        <f>+I14</f>
        <v>0</v>
      </c>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dc:creator>
  <cp:keywords/>
  <dc:description/>
  <cp:lastModifiedBy>Zuzana Musilová Žánová</cp:lastModifiedBy>
  <cp:lastPrinted>2019-11-28T07:37:59Z</cp:lastPrinted>
  <dcterms:created xsi:type="dcterms:W3CDTF">2006-04-27T05:25:48Z</dcterms:created>
  <dcterms:modified xsi:type="dcterms:W3CDTF">2024-01-14T18:08:48Z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