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R:\Akce 2024\IROP 2\_Základní školy\ZŠ Antonínská\VŘ III\DI\"/>
    </mc:Choice>
  </mc:AlternateContent>
  <xr:revisionPtr revIDLastSave="0" documentId="13_ncr:1_{154886AD-74C8-4F2B-BB44-A00E6442A05E}" xr6:coauthVersionLast="47" xr6:coauthVersionMax="47" xr10:uidLastSave="{00000000-0000-0000-0000-000000000000}"/>
  <bookViews>
    <workbookView xWindow="-120" yWindow="-120" windowWidth="29040" windowHeight="15840" activeTab="8" xr2:uid="{00000000-000D-0000-FFFF-FFFF00000000}"/>
  </bookViews>
  <sheets>
    <sheet name="Krycí list" sheetId="1" r:id="rId1"/>
    <sheet name="Rekapitulace" sheetId="2" r:id="rId2"/>
    <sheet name="Jazyky č.1" sheetId="3" r:id="rId3"/>
    <sheet name="Jazyky č.2" sheetId="5" r:id="rId4"/>
    <sheet name="Robotika" sheetId="6" r:id="rId5"/>
    <sheet name="Družina" sheetId="7" r:id="rId6"/>
    <sheet name="Kabinet" sheetId="8" r:id="rId7"/>
    <sheet name="Přírodopis" sheetId="9" r:id="rId8"/>
    <sheet name="Zeměpis" sheetId="10" r:id="rId9"/>
    <sheet name="#Figury" sheetId="4" state="hidden" r:id="rId10"/>
  </sheets>
  <definedNames>
    <definedName name="_xlnm.Print_Titles" localSheetId="5">Družina!$11:$13</definedName>
    <definedName name="_xlnm.Print_Titles" localSheetId="2">'Jazyky č.1'!$11:$13</definedName>
    <definedName name="_xlnm.Print_Titles" localSheetId="3">'Jazyky č.2'!$11:$13</definedName>
    <definedName name="_xlnm.Print_Titles" localSheetId="6">Kabinet!$11:$13</definedName>
    <definedName name="_xlnm.Print_Titles" localSheetId="7">Přírodopis!$11:$13</definedName>
    <definedName name="_xlnm.Print_Titles" localSheetId="1">Rekapitulace!$11:$13</definedName>
    <definedName name="_xlnm.Print_Titles" localSheetId="4">Robotika!$11:$13</definedName>
    <definedName name="_xlnm.Print_Titles" localSheetId="8">Zeměpis!$11:$13</definedName>
    <definedName name="_xlnm.Print_Area" localSheetId="5">Družina!$A$1:$J$20</definedName>
    <definedName name="_xlnm.Print_Area" localSheetId="2">'Jazyky č.1'!$A$1:$J$64</definedName>
    <definedName name="_xlnm.Print_Area" localSheetId="3">'Jazyky č.2'!$A$1:$J$60</definedName>
    <definedName name="_xlnm.Print_Area" localSheetId="6">Kabinet!$A$1:$J$28</definedName>
    <definedName name="_xlnm.Print_Area" localSheetId="7">Přírodopis!$A$1:$J$31</definedName>
    <definedName name="_xlnm.Print_Area" localSheetId="4">Robotika!$A$1:$J$52</definedName>
    <definedName name="_xlnm.Print_Area" localSheetId="8">Zeměpis!$A$1:$J$31</definedName>
    <definedName name="Z_65E3123D_ED26_44E3_A414_09EEEF825484_.wvu.Cols" localSheetId="2" hidden="1">'Jazyky č.1'!#REF!,'Jazyky č.1'!#REF!,'Jazyky č.1'!#REF!</definedName>
    <definedName name="Z_65E3123D_ED26_44E3_A414_09EEEF825484_.wvu.Cols" localSheetId="3" hidden="1">'Jazyky č.2'!#REF!,'Jazyky č.2'!#REF!,'Jazyky č.2'!#REF!</definedName>
    <definedName name="Z_65E3123D_ED26_44E3_A414_09EEEF825484_.wvu.Cols" localSheetId="1" hidden="1">Rekapitulace!#REF!</definedName>
    <definedName name="Z_65E3123D_ED26_44E3_A414_09EEEF825484_.wvu.Cols" localSheetId="4" hidden="1">Robotika!#REF!,Robotika!#REF!,Robotika!#REF!</definedName>
    <definedName name="Z_65E3123D_ED26_44E3_A414_09EEEF825484_.wvu.PrintArea" localSheetId="2" hidden="1">'Jazyky č.1'!$A$1:$J$64</definedName>
    <definedName name="Z_65E3123D_ED26_44E3_A414_09EEEF825484_.wvu.PrintArea" localSheetId="3" hidden="1">'Jazyky č.2'!$A$1:$J$60</definedName>
    <definedName name="Z_65E3123D_ED26_44E3_A414_09EEEF825484_.wvu.PrintArea" localSheetId="4" hidden="1">Robotika!$A$1:$J$52</definedName>
    <definedName name="Z_65E3123D_ED26_44E3_A414_09EEEF825484_.wvu.PrintTitles" localSheetId="2" hidden="1">'Jazyky č.1'!$11:$13</definedName>
    <definedName name="Z_65E3123D_ED26_44E3_A414_09EEEF825484_.wvu.PrintTitles" localSheetId="3" hidden="1">'Jazyky č.2'!$11:$13</definedName>
    <definedName name="Z_65E3123D_ED26_44E3_A414_09EEEF825484_.wvu.PrintTitles" localSheetId="1" hidden="1">Rekapitulace!$11:$13</definedName>
    <definedName name="Z_65E3123D_ED26_44E3_A414_09EEEF825484_.wvu.PrintTitles" localSheetId="4" hidden="1">Robotika!$11:$13</definedName>
    <definedName name="Z_65E3123D_ED26_44E3_A414_09EEEF825484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65E3123D_ED26_44E3_A414_09EEEF825484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65E3123D_ED26_44E3_A414_09EEEF825484_.wvu.Rows" localSheetId="0" hidden="1">'Krycí list'!$1:$1,'Krycí list'!$3:$3,'Krycí list'!$6:$6,'Krycí list'!$8:$8,'Krycí list'!$10:$24</definedName>
    <definedName name="Z_65E3123D_ED26_44E3_A414_09EEEF825484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82B4F4D9_5370_4303_A97E_2A49E01AF629_.wvu.Cols" localSheetId="2" hidden="1">'Jazyky č.1'!#REF!,'Jazyky č.1'!#REF!,'Jazyky č.1'!#REF!</definedName>
    <definedName name="Z_82B4F4D9_5370_4303_A97E_2A49E01AF629_.wvu.Cols" localSheetId="3" hidden="1">'Jazyky č.2'!#REF!,'Jazyky č.2'!#REF!,'Jazyky č.2'!#REF!</definedName>
    <definedName name="Z_82B4F4D9_5370_4303_A97E_2A49E01AF629_.wvu.Cols" localSheetId="1" hidden="1">Rekapitulace!#REF!</definedName>
    <definedName name="Z_82B4F4D9_5370_4303_A97E_2A49E01AF629_.wvu.Cols" localSheetId="4" hidden="1">Robotika!#REF!,Robotika!#REF!,Robotika!#REF!</definedName>
    <definedName name="Z_82B4F4D9_5370_4303_A97E_2A49E01AF629_.wvu.PrintArea" localSheetId="2" hidden="1">'Jazyky č.1'!$A$1:$J$64</definedName>
    <definedName name="Z_82B4F4D9_5370_4303_A97E_2A49E01AF629_.wvu.PrintArea" localSheetId="3" hidden="1">'Jazyky č.2'!$A$1:$J$60</definedName>
    <definedName name="Z_82B4F4D9_5370_4303_A97E_2A49E01AF629_.wvu.PrintArea" localSheetId="4" hidden="1">Robotika!$A$1:$J$52</definedName>
    <definedName name="Z_82B4F4D9_5370_4303_A97E_2A49E01AF629_.wvu.PrintTitles" localSheetId="2" hidden="1">'Jazyky č.1'!$11:$13</definedName>
    <definedName name="Z_82B4F4D9_5370_4303_A97E_2A49E01AF629_.wvu.PrintTitles" localSheetId="3" hidden="1">'Jazyky č.2'!$11:$13</definedName>
    <definedName name="Z_82B4F4D9_5370_4303_A97E_2A49E01AF629_.wvu.PrintTitles" localSheetId="1" hidden="1">Rekapitulace!$11:$13</definedName>
    <definedName name="Z_82B4F4D9_5370_4303_A97E_2A49E01AF629_.wvu.PrintTitles" localSheetId="4" hidden="1">Robotika!$11:$13</definedName>
    <definedName name="Z_82B4F4D9_5370_4303_A97E_2A49E01AF629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82B4F4D9_5370_4303_A97E_2A49E01AF629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82B4F4D9_5370_4303_A97E_2A49E01AF629_.wvu.Rows" localSheetId="0" hidden="1">'Krycí list'!$1:$1,'Krycí list'!$3:$3,'Krycí list'!$6:$6,'Krycí list'!$8:$8,'Krycí list'!$10:$24</definedName>
    <definedName name="Z_82B4F4D9_5370_4303_A97E_2A49E01AF629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D6CFA044_0C8C_4ECE_96A2_AFF3DD5E0425_.wvu.Cols" localSheetId="2" hidden="1">'Jazyky č.1'!#REF!,'Jazyky č.1'!#REF!,'Jazyky č.1'!#REF!</definedName>
    <definedName name="Z_D6CFA044_0C8C_4ECE_96A2_AFF3DD5E0425_.wvu.Cols" localSheetId="3" hidden="1">'Jazyky č.2'!#REF!,'Jazyky č.2'!#REF!,'Jazyky č.2'!#REF!</definedName>
    <definedName name="Z_D6CFA044_0C8C_4ECE_96A2_AFF3DD5E0425_.wvu.Cols" localSheetId="1" hidden="1">Rekapitulace!#REF!</definedName>
    <definedName name="Z_D6CFA044_0C8C_4ECE_96A2_AFF3DD5E0425_.wvu.Cols" localSheetId="4" hidden="1">Robotika!#REF!,Robotika!#REF!,Robotika!#REF!</definedName>
    <definedName name="Z_D6CFA044_0C8C_4ECE_96A2_AFF3DD5E0425_.wvu.PrintArea" localSheetId="2" hidden="1">'Jazyky č.1'!$A$1:$J$64</definedName>
    <definedName name="Z_D6CFA044_0C8C_4ECE_96A2_AFF3DD5E0425_.wvu.PrintArea" localSheetId="3" hidden="1">'Jazyky č.2'!$A$1:$J$60</definedName>
    <definedName name="Z_D6CFA044_0C8C_4ECE_96A2_AFF3DD5E0425_.wvu.PrintArea" localSheetId="4" hidden="1">Robotika!$A$1:$J$52</definedName>
    <definedName name="Z_D6CFA044_0C8C_4ECE_96A2_AFF3DD5E0425_.wvu.PrintTitles" localSheetId="2" hidden="1">'Jazyky č.1'!$11:$13</definedName>
    <definedName name="Z_D6CFA044_0C8C_4ECE_96A2_AFF3DD5E0425_.wvu.PrintTitles" localSheetId="3" hidden="1">'Jazyky č.2'!$11:$13</definedName>
    <definedName name="Z_D6CFA044_0C8C_4ECE_96A2_AFF3DD5E0425_.wvu.PrintTitles" localSheetId="1" hidden="1">Rekapitulace!$11:$13</definedName>
    <definedName name="Z_D6CFA044_0C8C_4ECE_96A2_AFF3DD5E0425_.wvu.PrintTitles" localSheetId="4" hidden="1">Robotika!$11:$13</definedName>
    <definedName name="Z_D6CFA044_0C8C_4ECE_96A2_AFF3DD5E0425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D6CFA044_0C8C_4ECE_96A2_AFF3DD5E0425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D6CFA044_0C8C_4ECE_96A2_AFF3DD5E0425_.wvu.Rows" localSheetId="0" hidden="1">'Krycí list'!$1:$1,'Krycí list'!$3:$3,'Krycí list'!$6:$6,'Krycí list'!$8:$8,'Krycí list'!$10:$24</definedName>
    <definedName name="Z_D6CFA044_0C8C_4ECE_96A2_AFF3DD5E0425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s>
  <calcPr calcId="191029"/>
  <customWorkbookViews>
    <customWorkbookView name="Petr Smolík – osobní zobrazení" guid="{D6CFA044-0C8C-4ECE-96A2-AFF3DD5E0425}" mergeInterval="0" personalView="1" maximized="1" xWindow="1911" yWindow="-9" windowWidth="1938" windowHeight="1048" activeSheetId="3"/>
    <customWorkbookView name="Vladimír Lazárek – osobní zobrazení" guid="{82B4F4D9-5370-4303-A97E-2A49E01AF629}" mergeInterval="0" personalView="1" maximized="1" xWindow="-8" yWindow="-8" windowWidth="1936" windowHeight="1056" activeSheetId="3"/>
    <customWorkbookView name="Sebastian Fenyk – osobní zobrazení" guid="{65E3123D-ED26-44E3-A414-09EEEF825484}"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 l="1"/>
  <c r="C9" i="10" l="1"/>
  <c r="C8" i="10"/>
  <c r="C7" i="10"/>
  <c r="C5" i="10"/>
  <c r="C4" i="10"/>
  <c r="C3" i="10"/>
  <c r="C9" i="9"/>
  <c r="C8" i="9"/>
  <c r="C7" i="9"/>
  <c r="C5" i="9"/>
  <c r="C4" i="9"/>
  <c r="C3" i="9"/>
  <c r="C9" i="8"/>
  <c r="C8" i="8"/>
  <c r="C7" i="8"/>
  <c r="C5" i="8"/>
  <c r="C4" i="8"/>
  <c r="C3" i="8"/>
  <c r="C9" i="7"/>
  <c r="C8" i="7"/>
  <c r="C7" i="7"/>
  <c r="C5" i="7"/>
  <c r="C4" i="7"/>
  <c r="C3" i="7"/>
  <c r="C9" i="6"/>
  <c r="C8" i="6"/>
  <c r="C7" i="6"/>
  <c r="C5" i="6"/>
  <c r="C4" i="6"/>
  <c r="C3" i="6"/>
  <c r="C9" i="5"/>
  <c r="C8" i="5"/>
  <c r="C7" i="5"/>
  <c r="C5" i="5"/>
  <c r="C4" i="5"/>
  <c r="C3" i="5"/>
  <c r="C7" i="3"/>
  <c r="B2" i="2" l="1"/>
  <c r="B21" i="2" l="1"/>
  <c r="B20" i="2"/>
  <c r="B19" i="2"/>
  <c r="B18" i="2"/>
  <c r="B16" i="2"/>
  <c r="B15" i="2"/>
  <c r="I30" i="10"/>
  <c r="K30" i="10" s="1"/>
  <c r="G29" i="10"/>
  <c r="I29" i="10" s="1"/>
  <c r="K29" i="10" s="1"/>
  <c r="I28" i="10"/>
  <c r="K28" i="10" s="1"/>
  <c r="G26" i="10"/>
  <c r="G27" i="10" s="1"/>
  <c r="I27" i="10" s="1"/>
  <c r="K27" i="10" s="1"/>
  <c r="I25" i="10"/>
  <c r="K25" i="10" s="1"/>
  <c r="I24" i="10"/>
  <c r="K24" i="10" s="1"/>
  <c r="I22" i="10"/>
  <c r="K22" i="10" s="1"/>
  <c r="I21" i="10"/>
  <c r="K21" i="10" s="1"/>
  <c r="I20" i="10"/>
  <c r="K20" i="10" s="1"/>
  <c r="I19" i="10"/>
  <c r="K19" i="10" s="1"/>
  <c r="I18" i="10"/>
  <c r="K18" i="10" s="1"/>
  <c r="I17" i="10"/>
  <c r="K17" i="10" s="1"/>
  <c r="I16" i="10"/>
  <c r="K16" i="10" s="1"/>
  <c r="I26" i="10" l="1"/>
  <c r="K26" i="10" s="1"/>
  <c r="I15" i="10"/>
  <c r="I23" i="10" l="1"/>
  <c r="I14" i="10" s="1"/>
  <c r="I30" i="9"/>
  <c r="K30" i="9" s="1"/>
  <c r="G29" i="9"/>
  <c r="I29" i="9" s="1"/>
  <c r="K29" i="9" s="1"/>
  <c r="I28" i="9"/>
  <c r="K28" i="9" s="1"/>
  <c r="G26" i="9"/>
  <c r="I26" i="9" s="1"/>
  <c r="I25" i="9"/>
  <c r="K25" i="9" s="1"/>
  <c r="I24" i="9"/>
  <c r="K24" i="9" s="1"/>
  <c r="I22" i="9"/>
  <c r="K22" i="9" s="1"/>
  <c r="I21" i="9"/>
  <c r="K21" i="9" s="1"/>
  <c r="I20" i="9"/>
  <c r="K20" i="9" s="1"/>
  <c r="I19" i="9"/>
  <c r="K19" i="9" s="1"/>
  <c r="I18" i="9"/>
  <c r="K18" i="9" s="1"/>
  <c r="I17" i="9"/>
  <c r="K17" i="9" s="1"/>
  <c r="I16" i="9"/>
  <c r="I15" i="9" l="1"/>
  <c r="K16" i="9"/>
  <c r="I31" i="10"/>
  <c r="C21" i="2"/>
  <c r="K26" i="9"/>
  <c r="G27" i="9"/>
  <c r="I27" i="9" s="1"/>
  <c r="K27" i="9" s="1"/>
  <c r="I23" i="9" l="1"/>
  <c r="I14" i="9" s="1"/>
  <c r="I31" i="9" l="1"/>
  <c r="C20" i="2"/>
  <c r="I27" i="8"/>
  <c r="K27" i="8" s="1"/>
  <c r="I26" i="8"/>
  <c r="K26" i="8" s="1"/>
  <c r="G25" i="8"/>
  <c r="I25" i="8" s="1"/>
  <c r="K25" i="8" s="1"/>
  <c r="I24" i="8"/>
  <c r="K24" i="8" s="1"/>
  <c r="I23" i="8"/>
  <c r="K23" i="8" s="1"/>
  <c r="I22" i="8"/>
  <c r="K22" i="8" s="1"/>
  <c r="I21" i="8"/>
  <c r="K21" i="8" s="1"/>
  <c r="I20" i="8"/>
  <c r="K20" i="8" s="1"/>
  <c r="I19" i="8"/>
  <c r="K19" i="8" s="1"/>
  <c r="I18" i="8"/>
  <c r="K18" i="8" s="1"/>
  <c r="I17" i="8"/>
  <c r="K17" i="8" s="1"/>
  <c r="I16" i="8"/>
  <c r="K16" i="8" s="1"/>
  <c r="I15" i="8" l="1"/>
  <c r="I14" i="8" s="1"/>
  <c r="I28" i="8" l="1"/>
  <c r="C19" i="2"/>
  <c r="G17" i="7"/>
  <c r="G18" i="7" s="1"/>
  <c r="I16" i="7"/>
  <c r="K16" i="7" s="1"/>
  <c r="G19" i="7" l="1"/>
  <c r="I19" i="7" s="1"/>
  <c r="K19" i="7" s="1"/>
  <c r="I18" i="7"/>
  <c r="K18" i="7" s="1"/>
  <c r="I17" i="7"/>
  <c r="K17" i="7" s="1"/>
  <c r="I15" i="7" l="1"/>
  <c r="I14" i="7" s="1"/>
  <c r="I20" i="7" l="1"/>
  <c r="C18" i="2"/>
  <c r="I51" i="6"/>
  <c r="K51" i="6" s="1"/>
  <c r="I50" i="6"/>
  <c r="K50" i="6" s="1"/>
  <c r="I49" i="6"/>
  <c r="K49" i="6" s="1"/>
  <c r="I48" i="6"/>
  <c r="I47" i="6"/>
  <c r="K47" i="6" s="1"/>
  <c r="I46" i="6"/>
  <c r="K46" i="6" s="1"/>
  <c r="I45" i="6"/>
  <c r="K45" i="6" s="1"/>
  <c r="I44" i="6"/>
  <c r="K44" i="6" s="1"/>
  <c r="I42" i="6"/>
  <c r="K42" i="6" s="1"/>
  <c r="I41" i="6"/>
  <c r="K41" i="6" s="1"/>
  <c r="G40" i="6"/>
  <c r="I40" i="6" s="1"/>
  <c r="K40" i="6" s="1"/>
  <c r="G39" i="6"/>
  <c r="I39" i="6" s="1"/>
  <c r="K39" i="6" s="1"/>
  <c r="G38" i="6"/>
  <c r="I38" i="6" s="1"/>
  <c r="I36" i="6"/>
  <c r="K36" i="6" s="1"/>
  <c r="I35" i="6"/>
  <c r="K35" i="6" s="1"/>
  <c r="I34" i="6"/>
  <c r="K34" i="6" s="1"/>
  <c r="G33" i="6"/>
  <c r="I33" i="6" s="1"/>
  <c r="K33" i="6" s="1"/>
  <c r="I32" i="6"/>
  <c r="K32" i="6" s="1"/>
  <c r="G31" i="6"/>
  <c r="I31" i="6" s="1"/>
  <c r="K31" i="6" s="1"/>
  <c r="G30" i="6"/>
  <c r="I30" i="6" s="1"/>
  <c r="K30" i="6" s="1"/>
  <c r="I29" i="6"/>
  <c r="K29" i="6" s="1"/>
  <c r="I28" i="6"/>
  <c r="K28" i="6" s="1"/>
  <c r="I27" i="6"/>
  <c r="K27" i="6" s="1"/>
  <c r="I26" i="6"/>
  <c r="K26" i="6" s="1"/>
  <c r="I25" i="6"/>
  <c r="K25" i="6" s="1"/>
  <c r="I24" i="6"/>
  <c r="I22" i="6"/>
  <c r="K22" i="6" s="1"/>
  <c r="I21" i="6"/>
  <c r="K21" i="6" s="1"/>
  <c r="I20" i="6"/>
  <c r="K20" i="6" s="1"/>
  <c r="I19" i="6"/>
  <c r="I18" i="6"/>
  <c r="K18" i="6" s="1"/>
  <c r="I17" i="6"/>
  <c r="K17" i="6" s="1"/>
  <c r="I16" i="6"/>
  <c r="K16" i="6" s="1"/>
  <c r="I43" i="6" l="1"/>
  <c r="I15" i="6"/>
  <c r="I23" i="6"/>
  <c r="K38" i="6"/>
  <c r="I37" i="6"/>
  <c r="K19" i="6"/>
  <c r="K24" i="6"/>
  <c r="K48" i="6"/>
  <c r="I14" i="6" l="1"/>
  <c r="I59" i="5"/>
  <c r="K59" i="5" s="1"/>
  <c r="I58" i="5"/>
  <c r="K58" i="5" s="1"/>
  <c r="I57" i="5"/>
  <c r="K57" i="5" s="1"/>
  <c r="I56" i="5"/>
  <c r="K56" i="5" s="1"/>
  <c r="I55" i="5"/>
  <c r="K55" i="5" s="1"/>
  <c r="I54" i="5"/>
  <c r="K54" i="5" s="1"/>
  <c r="I53" i="5"/>
  <c r="K53" i="5" s="1"/>
  <c r="I52" i="5"/>
  <c r="K52" i="5" s="1"/>
  <c r="I50" i="5"/>
  <c r="K50" i="5" s="1"/>
  <c r="I49" i="5"/>
  <c r="K49" i="5" s="1"/>
  <c r="I48" i="5"/>
  <c r="K48" i="5" s="1"/>
  <c r="I47" i="5"/>
  <c r="K47" i="5" s="1"/>
  <c r="I46" i="5"/>
  <c r="K46" i="5" s="1"/>
  <c r="I45" i="5"/>
  <c r="K45" i="5" s="1"/>
  <c r="G44" i="5"/>
  <c r="I44" i="5" s="1"/>
  <c r="K44" i="5" s="1"/>
  <c r="G43" i="5"/>
  <c r="I43" i="5" s="1"/>
  <c r="K43" i="5" s="1"/>
  <c r="G42" i="5"/>
  <c r="I42" i="5" s="1"/>
  <c r="K42" i="5" s="1"/>
  <c r="G41" i="5"/>
  <c r="I41" i="5" s="1"/>
  <c r="K41" i="5" s="1"/>
  <c r="I40" i="5"/>
  <c r="K40" i="5" s="1"/>
  <c r="I39" i="5"/>
  <c r="K39" i="5" s="1"/>
  <c r="I38" i="5"/>
  <c r="K38" i="5" s="1"/>
  <c r="I37" i="5"/>
  <c r="K37" i="5" s="1"/>
  <c r="I36" i="5"/>
  <c r="K36" i="5" s="1"/>
  <c r="G35" i="5"/>
  <c r="I35" i="5" s="1"/>
  <c r="K35" i="5" s="1"/>
  <c r="I34" i="5"/>
  <c r="K34" i="5" s="1"/>
  <c r="I33" i="5"/>
  <c r="K33" i="5" s="1"/>
  <c r="G32" i="5"/>
  <c r="I32" i="5" s="1"/>
  <c r="K32" i="5" s="1"/>
  <c r="I30" i="5"/>
  <c r="K30" i="5" s="1"/>
  <c r="G30" i="5"/>
  <c r="G31" i="5" s="1"/>
  <c r="I31" i="5" s="1"/>
  <c r="K31" i="5" s="1"/>
  <c r="G29" i="5"/>
  <c r="I29" i="5" s="1"/>
  <c r="I28" i="5"/>
  <c r="K28" i="5" s="1"/>
  <c r="I27" i="5"/>
  <c r="K27" i="5" s="1"/>
  <c r="I26" i="5"/>
  <c r="K26" i="5" s="1"/>
  <c r="G25" i="5"/>
  <c r="I25" i="5" s="1"/>
  <c r="K25" i="5" s="1"/>
  <c r="I24" i="5"/>
  <c r="K24" i="5" s="1"/>
  <c r="I22" i="5"/>
  <c r="K22" i="5" s="1"/>
  <c r="I21" i="5"/>
  <c r="K21" i="5" s="1"/>
  <c r="I20" i="5"/>
  <c r="K20" i="5" s="1"/>
  <c r="I19" i="5"/>
  <c r="K19" i="5" s="1"/>
  <c r="I18" i="5"/>
  <c r="K18" i="5" s="1"/>
  <c r="I17" i="5"/>
  <c r="I16" i="5"/>
  <c r="K16" i="5" s="1"/>
  <c r="I15" i="5" l="1"/>
  <c r="I52" i="6"/>
  <c r="C17" i="2"/>
  <c r="K29" i="5"/>
  <c r="I23" i="5"/>
  <c r="K17" i="5"/>
  <c r="I51" i="5"/>
  <c r="I14" i="5" l="1"/>
  <c r="I60" i="5"/>
  <c r="C16" i="2"/>
  <c r="I57" i="3"/>
  <c r="K57" i="3" s="1"/>
  <c r="I58" i="3"/>
  <c r="K58" i="3" s="1"/>
  <c r="I59" i="3"/>
  <c r="K59" i="3" s="1"/>
  <c r="I60" i="3"/>
  <c r="K60" i="3" s="1"/>
  <c r="I61" i="3"/>
  <c r="K61" i="3" s="1"/>
  <c r="I62" i="3"/>
  <c r="K62" i="3" s="1"/>
  <c r="I63" i="3"/>
  <c r="K63" i="3" s="1"/>
  <c r="I53" i="3"/>
  <c r="K53" i="3" s="1"/>
  <c r="I54" i="3"/>
  <c r="K54" i="3" s="1"/>
  <c r="I26" i="3"/>
  <c r="K26" i="3" s="1"/>
  <c r="I27" i="3"/>
  <c r="K27" i="3" s="1"/>
  <c r="I28" i="3"/>
  <c r="K28" i="3" s="1"/>
  <c r="I33" i="3"/>
  <c r="K33" i="3" s="1"/>
  <c r="I34" i="3"/>
  <c r="K34" i="3" s="1"/>
  <c r="I36" i="3"/>
  <c r="K36" i="3" s="1"/>
  <c r="I37" i="3"/>
  <c r="K37" i="3" s="1"/>
  <c r="I38" i="3"/>
  <c r="K38" i="3" s="1"/>
  <c r="I39" i="3"/>
  <c r="K39" i="3" s="1"/>
  <c r="I40" i="3"/>
  <c r="K40" i="3" s="1"/>
  <c r="I45" i="3"/>
  <c r="K45" i="3" s="1"/>
  <c r="I46" i="3"/>
  <c r="K46" i="3" s="1"/>
  <c r="I47" i="3"/>
  <c r="K47" i="3" s="1"/>
  <c r="I48" i="3"/>
  <c r="K48" i="3" s="1"/>
  <c r="I49" i="3"/>
  <c r="K49" i="3" s="1"/>
  <c r="I50" i="3"/>
  <c r="K50" i="3" s="1"/>
  <c r="I24" i="3"/>
  <c r="I17" i="3"/>
  <c r="K17" i="3" s="1"/>
  <c r="I18" i="3"/>
  <c r="K18" i="3" s="1"/>
  <c r="I19" i="3"/>
  <c r="K19" i="3" s="1"/>
  <c r="I20" i="3"/>
  <c r="K20" i="3" s="1"/>
  <c r="I21" i="3"/>
  <c r="K21" i="3" s="1"/>
  <c r="I22" i="3"/>
  <c r="K22" i="3" s="1"/>
  <c r="A14" i="2" l="1"/>
  <c r="G41" i="3"/>
  <c r="I41" i="3" s="1"/>
  <c r="K41" i="3" s="1"/>
  <c r="I16" i="3" l="1"/>
  <c r="K16" i="3" l="1"/>
  <c r="I15" i="3" l="1"/>
  <c r="G29" i="3"/>
  <c r="I29" i="3" s="1"/>
  <c r="K29" i="3" s="1"/>
  <c r="G30" i="3" l="1"/>
  <c r="I30" i="3" s="1"/>
  <c r="K30" i="3" s="1"/>
  <c r="G31" i="3" l="1"/>
  <c r="I31" i="3" s="1"/>
  <c r="K31" i="3" s="1"/>
  <c r="I52" i="3" l="1"/>
  <c r="I56" i="3"/>
  <c r="I55" i="3" s="1"/>
  <c r="G32" i="3"/>
  <c r="I32" i="3" s="1"/>
  <c r="K32" i="3" s="1"/>
  <c r="C3" i="3"/>
  <c r="C4" i="3"/>
  <c r="C5" i="3"/>
  <c r="C8" i="3"/>
  <c r="C9" i="3"/>
  <c r="G25" i="3"/>
  <c r="I25" i="3" s="1"/>
  <c r="K25" i="3" s="1"/>
  <c r="G35" i="3"/>
  <c r="I35" i="3" s="1"/>
  <c r="K35" i="3" s="1"/>
  <c r="G42" i="3"/>
  <c r="I42" i="3" s="1"/>
  <c r="K42" i="3" s="1"/>
  <c r="G44" i="3"/>
  <c r="I44" i="3" s="1"/>
  <c r="K44" i="3" s="1"/>
  <c r="B3" i="2"/>
  <c r="B4" i="2"/>
  <c r="B5" i="2"/>
  <c r="B7" i="2"/>
  <c r="B8" i="2"/>
  <c r="B9" i="2"/>
  <c r="E35" i="1"/>
  <c r="J35" i="1"/>
  <c r="R35" i="1"/>
  <c r="P38" i="1"/>
  <c r="P39" i="1"/>
  <c r="P40" i="1"/>
  <c r="P41" i="1"/>
  <c r="P42" i="1"/>
  <c r="J46" i="1"/>
  <c r="K47" i="1"/>
  <c r="K52" i="3" l="1"/>
  <c r="I51" i="3"/>
  <c r="K56" i="3"/>
  <c r="K24" i="3"/>
  <c r="G43" i="3"/>
  <c r="I43" i="3" s="1"/>
  <c r="K43" i="3" s="1"/>
  <c r="I23" i="3" l="1"/>
  <c r="I14" i="3" s="1"/>
  <c r="I64" i="3" l="1"/>
  <c r="C15" i="2"/>
  <c r="C14" i="2"/>
  <c r="E44" i="1" s="1"/>
  <c r="C22" i="2"/>
  <c r="E42" i="1" l="1"/>
  <c r="R38" i="1" l="1"/>
  <c r="J47" i="1"/>
  <c r="E46" i="1"/>
  <c r="R41" i="1"/>
  <c r="R46" i="1" l="1"/>
  <c r="R49" i="1" s="1"/>
  <c r="O51" i="1" l="1"/>
  <c r="S49" i="1"/>
  <c r="S51" i="1" l="1"/>
  <c r="R51" i="1"/>
  <c r="O50" i="1"/>
  <c r="S50" i="1" l="1"/>
  <c r="R50" i="1"/>
  <c r="R52" i="1" s="1"/>
</calcChain>
</file>

<file path=xl/sharedStrings.xml><?xml version="1.0" encoding="utf-8"?>
<sst xmlns="http://schemas.openxmlformats.org/spreadsheetml/2006/main" count="979" uniqueCount="264">
  <si>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</si>
  <si>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</si>
  <si>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</si>
  <si>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</si>
  <si>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</si>
  <si>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</si>
  <si>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</si>
  <si>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</si>
  <si>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</si>
  <si>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</si>
  <si>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</si>
  <si>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</si>
  <si>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</si>
  <si>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</si>
  <si>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</si>
  <si>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</si>
  <si>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</si>
  <si>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</si>
  <si>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</si>
  <si>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</si>
  <si>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</si>
  <si>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</si>
  <si>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</si>
  <si>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</si>
  <si>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</si>
  <si>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</si>
  <si>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</si>
  <si>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</si>
  <si>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</si>
  <si>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</si>
  <si>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</si>
  <si>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</si>
  <si>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</si>
  <si>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</si>
  <si>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</si>
  <si>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</si>
  <si>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</si>
  <si>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</si>
  <si>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</si>
  <si>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</si>
  <si>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</si>
  <si>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</si>
  <si>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</si>
  <si>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</si>
  <si>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</si>
  <si>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</si>
  <si>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</si>
  <si>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</si>
  <si>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</si>
  <si>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</si>
  <si>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</si>
  <si>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</si>
  <si>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</si>
  <si>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</si>
  <si>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</si>
  <si>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</si>
  <si>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</si>
  <si>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</si>
  <si>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</si>
  <si>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</si>
  <si>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</si>
  <si>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</si>
  <si>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</si>
  <si>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</si>
  <si>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</si>
  <si>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</si>
  <si>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</si>
  <si>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</si>
  <si>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</si>
  <si>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</si>
  <si>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</si>
  <si>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</si>
  <si>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</si>
  <si>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</si>
  <si>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</si>
  <si>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</si>
  <si>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</si>
  <si>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</si>
  <si>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</si>
  <si>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kus</t>
  </si>
  <si>
    <t xml:space="preserve">REKAPITULACE </t>
  </si>
  <si>
    <t>KRYCÍ LIST SOUPISU</t>
  </si>
  <si>
    <t>Stolní vizualizér</t>
  </si>
  <si>
    <t>Ovládací SW jazykové laboratoře pro mediální aktivity</t>
  </si>
  <si>
    <t>Učitelský SW</t>
  </si>
  <si>
    <t>Audio matice pro interkom</t>
  </si>
  <si>
    <t>Audio mixer a sluchátkový zesilovač - učitel</t>
  </si>
  <si>
    <t>Audio mixer a sluchátkový zesilovač - student</t>
  </si>
  <si>
    <t>Systémový náhlavní set - sluchátka/mikrofon</t>
  </si>
  <si>
    <t>PC ovládací a prezentační stanice pro učitele</t>
  </si>
  <si>
    <t>Kontrolní a prezentační monitor</t>
  </si>
  <si>
    <t>PC stanice pro studenty</t>
  </si>
  <si>
    <t>Datový switch</t>
  </si>
  <si>
    <t>Technologie jazykové laboratoře pro vzdálený přístup ke studijním materiálům</t>
  </si>
  <si>
    <t>PC Media server</t>
  </si>
  <si>
    <t>NAS úložiště</t>
  </si>
  <si>
    <t>HDD pro úložiště</t>
  </si>
  <si>
    <t>19" rozvaděč</t>
  </si>
  <si>
    <t>SW modul pro internetový přístup</t>
  </si>
  <si>
    <t>AVT</t>
  </si>
  <si>
    <t>"AVT"</t>
  </si>
  <si>
    <t>ZRN (ř. 1-8)</t>
  </si>
  <si>
    <t>DN (ř. 10-12)</t>
  </si>
  <si>
    <t>VRN (ř. 14-19)</t>
  </si>
  <si>
    <t>Součet 9, 13, 20-23</t>
  </si>
  <si>
    <t>"EL"</t>
  </si>
  <si>
    <t>Projektové práce (DSPS)</t>
  </si>
  <si>
    <t>Cena s DPH (ř. 25-26)</t>
  </si>
  <si>
    <t>Webová kamera učitel</t>
  </si>
  <si>
    <t>Webová kamera studenti</t>
  </si>
  <si>
    <t>Popis / minimální technické parametry</t>
  </si>
  <si>
    <t>Cena celkem s DPH</t>
  </si>
  <si>
    <t>Cena jednotková bez DPH</t>
  </si>
  <si>
    <t>Cena celkem bez DPH</t>
  </si>
  <si>
    <t>Kód položky / název</t>
  </si>
  <si>
    <t>Celkem bez DPH</t>
  </si>
  <si>
    <t>Technologie jazykové laboratoře se sdílením obrazu a zvuku</t>
  </si>
  <si>
    <t>Zvuková karta</t>
  </si>
  <si>
    <t>USB HUB</t>
  </si>
  <si>
    <t>vlastní</t>
  </si>
  <si>
    <t>SOUPIS PRACÍ A DODÁVEK A SLUŽEB vč VÝKAZU VÝMĚR</t>
  </si>
  <si>
    <t xml:space="preserve">Zvuková karta, vstup pro mikrofon 1x 3,5mm konektor, 4pólový výstup pro sluchátka s mikrofonem 1 x 3,5mm, stereo výstup, kompatibilita s USB 2.0 / 3.0. Cena včetně dopravy, instalace.
</t>
  </si>
  <si>
    <t xml:space="preserve">Centrála pro hlasovou komunikaci po odděleném okruhu UTP kabeláže, min. freq. rozsah 120 Hz - 12 kHz,  možnost pro rozšíření o další pracoviště studentů. Cena včetně dopravy, instalace, nastavení.
</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</si>
  <si>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</si>
  <si>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</si>
  <si>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</si>
  <si>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Sebastian Fenyk</t>
  </si>
  <si>
    <t>Repeater aktivní USB</t>
  </si>
  <si>
    <t>Záložní zdroj - UPS</t>
  </si>
  <si>
    <t>Kabel DisplayPort</t>
  </si>
  <si>
    <t>Kabel DP - HDMI</t>
  </si>
  <si>
    <t>Kabel HDMI</t>
  </si>
  <si>
    <t>Kabel HDMI a extender</t>
  </si>
  <si>
    <t>HDMI rozbočovač</t>
  </si>
  <si>
    <t>Ovládací SW pro organizaci aktivit v laboratoři</t>
  </si>
  <si>
    <t>Digitální cvičebnice AJ</t>
  </si>
  <si>
    <t>Tištěná cvičebnice AJ</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</si>
  <si>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</si>
  <si>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</si>
  <si>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 xml:space="preserve">7-portový Hi-speed USB 2.0 Hub, 6x USB portů typu A, 1x USB port typu B. Cena včetně dopravy, instalace.
</t>
  </si>
  <si>
    <t xml:space="preserve">Kabel DisplayPort (M/M), min. rozlišení 4K*2K@60Hz, 2 m. Cena včetně dopravy, instalace.
</t>
  </si>
  <si>
    <t xml:space="preserve">Tištěné učebnice A1, A2, B1 s návody aktivního obsahu pro učitele, každá učebnice min. 250 stránek. Cena včetně dopravy.
</t>
  </si>
  <si>
    <t xml:space="preserve">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
</t>
  </si>
  <si>
    <t xml:space="preserve">USB repeater pro prodlužování USB kabelů, délka min. 5 m. Cena včetně dopravy, instalace.
</t>
  </si>
  <si>
    <t>Videokamera</t>
  </si>
  <si>
    <t>Soundbar</t>
  </si>
  <si>
    <t>Profesionální LCD monitor</t>
  </si>
  <si>
    <t>Sestava mobilního stojanu</t>
  </si>
  <si>
    <t>Výukový software</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</si>
  <si>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</si>
  <si>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</si>
  <si>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Standard smíšené výuky</t>
  </si>
  <si>
    <t xml:space="preserve">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
</t>
  </si>
  <si>
    <t xml:space="preserve">Kabel DisplayPort (M/M), min. rozlišení 4K*2K@60Hz, 3 m. Cena včetně dopravy, instalace.
</t>
  </si>
  <si>
    <t xml:space="preserve">Kabel DP - HDMI, min. 2 m, FHD 1080p, min. rozlišení 1920*1080P@60Hz. Cena včetně dopravy, instalace.
</t>
  </si>
  <si>
    <t xml:space="preserve">Kabel HDMI (M/M), min. rozlišení 4K*2K@60Hz, 3 m, podpora ARC, HDCP, CEC. Cena včetně dopravy, instalace.
</t>
  </si>
  <si>
    <t>Interaktivní displej+ vizualizér</t>
  </si>
  <si>
    <t xml:space="preserve">Kabel HDMI, min. 4K*2K @ 60Hz, min. 10m. Včetně HDMI extenderu pro zesílení signálu podporující přenos na min. 30 m, podpora rozlišení min. 4K*2K @ 60Hz, HDCP kompatibilní. Včetně HDMI kabelu 0,5 m, (M/M), min. rozlišení  4K*2K @ 60Hz. Cena včetně dopravy, instalace.
</t>
  </si>
  <si>
    <t>Nástěnný držák s křídly</t>
  </si>
  <si>
    <t>Patch panel</t>
  </si>
  <si>
    <t xml:space="preserve">Patch panel, nestíněný panel kategorie 6 osazený 24 porty RJ45, vyvazovací lišta, velikost 1U. Cena včetně dopravy a instalace.
</t>
  </si>
  <si>
    <t>Podružný instalační materiál</t>
  </si>
  <si>
    <t xml:space="preserve">Datový přepínač s 16 porty 10/100/1000Mbit, s rychlosti přepnutí až 23,8Mpps, buffer pro 256tis. packetu, podporou až 8tis. MAC adres, s pasivním chlazením, setem pro instalaci do rack, s napájecím zdrojem. Cena včetně dopravy a instalace.
</t>
  </si>
  <si>
    <t xml:space="preserve">pevný disk pro provoz 24/7 a RAID kompatibilní, kapacita 2TB, 3,5 palcový disk, rozhraní SATA 6 Gb/s, počet otáček 7.200ot/s, vyrovnávací paměť 128 MB. Cena včetně dopravy, instalace, nastavení.
</t>
  </si>
  <si>
    <t>Přípojné místo</t>
  </si>
  <si>
    <t>Základní škola a mateřská škola Brno, Antonínská 3, p.o.
Antonínská 3, 602 00 Brno</t>
  </si>
  <si>
    <t>03/2023</t>
  </si>
  <si>
    <t>Prezentační software</t>
  </si>
  <si>
    <t>Interaktivní systém</t>
  </si>
  <si>
    <t xml:space="preserve">Interaktivní displej s úhlopříčkou min. 86" (218cm). Dotyková technologie musí rozpoznat min. 20 současných dotyků. Displej obsahuje vestavěnou aplikaci pro psaní digitálním inkoustem na bílé tabuli, prohlížeč internetových stránek. Zařízení musí mít certifikaci ENERGY STAR. Cena včetně systémové AV kabeláže. Cena včetně dopravy, instalace, nastavení.
</t>
  </si>
  <si>
    <t xml:space="preserve">Nástěnný držák s křídly pro sestavu interaktivního displeje. Systém se skládá z výškového posunu, rámu pro uchycení dotykové obrazovky o úhlopříčce obrazu 86“ a dvou keramických, magnetických křídel, která po zavření přikrývají celou plochu obrazu.
Zdvih min.  65 cm, Nosnost vlastního pojezdu min 169 kg (součet rámu + displeje + křídel). Cena včetně dopravy a instalace.
</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</si>
  <si>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</si>
  <si>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viz. technická zpráva.
</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</si>
  <si>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viz. technická zpráva.
</t>
  </si>
  <si>
    <t xml:space="preserve">LAN přístup učitele do databáze studijních materiálů, mimo jazykovou laboratoř. Příprava cvičení, kontrola vyplněných úloh. Cena včetně dopravy, instalace a zaškolení uživatele, školení viz. technická zpráva.
</t>
  </si>
  <si>
    <t xml:space="preserve">Prodlužovací kabel ke sluchátkům Jack 3,5mm stereo, M/F, délka 1,5m, dvojité stínění hliníková fólie a měděné opletení, OFC, síla kabelu max. 23 AWG, max. kapacita 160 (pF), max. impedance 50 ohm. Včetně lišty k montáži kabeláže a vyvazovacího materiálu. Cena včetně dopravy a instalace do stolů s výsuvným systémem.
</t>
  </si>
  <si>
    <t xml:space="preserve">Digitální cvičebnice AJ pro pracovní místo jazykové laboratoře, mezinárodní standard  CEFR pro úrovně min. A1, A2, B1, B2, min. 2000 multimediálních aktivit kombinujících video, audio, obrázky a text, min. 40% cvičení s automatickým vyhodnocením, licence platná min. na 12 měsíců. Cena včetně dopravy.
</t>
  </si>
  <si>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</si>
  <si>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</si>
  <si>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 xml:space="preserve">Mini desktop s max. 100W zdrojem s účinsoti až 89%,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
</t>
  </si>
  <si>
    <t xml:space="preserve">19" rozvaděč nástěnný min. 9U/500x600 skleněné dveře, šedý, včetně rozvodného panelu 230V montážní sady, záslepky 19" 1U a ostatního příslušenství. Cena včetně dopravy, instalace.
</t>
  </si>
  <si>
    <t xml:space="preserve">Pracovní stanice, case Tower, min. 650W zdrojem, sestav pro provoz 24/7, výkon CPU min. 13000 dle nezávislého testu cpubenchmark.net, operační paměť min. 8GB DDR4, SSD M.2 disk s kapacitou min. 256GB, DVD-RW optická mechanika, čtečka MCR, Gbit síťová karta, klávesnici a myš, přítomnost TPM modulu minimálně verze 2, operační systém s podporu AD (domény), servisní služby s odezvou do následujícího pracovního dne od nahlášení servisní události. Cena včetně dopravy, instalace, nastavení.
</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</si>
  <si>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
</t>
  </si>
  <si>
    <t xml:space="preserve">Přípojné místo HDMI a USB určené k montáži na katedru. Včetně kabeláže k připojení do prezentačního PC a podružného materiálu. Cena včetně dopravy a instalace.
</t>
  </si>
  <si>
    <t xml:space="preserve">Kabel HDMI, min. 4K*2K @ 60Hz, min. 7.5m. Včetně HDMI extenderu pro zesílení signálu podporující přenos na min. 30 m, podpora rozlišení min. 4K*2K @ 60Hz, HDCP kompatibilní. Včetně HDMI kabelu 0,5 m, (M/M), min. rozlišení  4K*2K @ 60Hz. Cena včetně dopravy, instalace.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</si>
  <si>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</si>
  <si>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Technologie učebny informatiky a robotiky</t>
  </si>
  <si>
    <t>3D tiskárna</t>
  </si>
  <si>
    <t xml:space="preserve">3D tiskárna - technologie tisku FDM, tisková plocha až 250x 210x 210mm, celkový modelovací prostor až 11.025cm3, výška vrstvy od 0.05mm, vyměnitelná tryska průměru max. 0.4mm, která je schopná zpracovávat materiály v teplotním rozsahu minimálně 50°C až 300°C., tiskový materiál je struna o průměru 1.75mm, rychlost tisku min. 200+ mm/s, IR senzor filamentu, podporuje materiály ABS, PLA, PETT, HIPS, Laywood a další, plně automatická kalibrace tiskové plochy, bezúdržbová tisková plocha, vyhřívaná magnetická podložka s vyměnitelnými tiskovými pláty, detekce a zotavení ze ztráty přívodu energie, LCD displej, čtečka SD, USB 2.0, součástí je software pro ovládání zařízení i pro finální přípravu modelů pro tisk bez nutnosti dalších úprav, včetně školení v minimálním rozsahu 2h. Cena včetně dopravy.
</t>
  </si>
  <si>
    <t>Filament</t>
  </si>
  <si>
    <t xml:space="preserve">Filament/tisková struna pro 3D tiskárny, PLA, 1.75 mm s přesnosti +- 0.03 mm, 1kg. Cena včetně dopravy.
</t>
  </si>
  <si>
    <t xml:space="preserve">19" rozvaděč stojanový 18U/600x600 skleněné dveře, šedý, včetně polic, rozvodného panelu 230V montážní sady a záslepky 19" 1U. Cena včetně dopravy, instalace.
</t>
  </si>
  <si>
    <t>Výukové pomůcky robotiky</t>
  </si>
  <si>
    <t>Sestava pro výuku robotiky</t>
  </si>
  <si>
    <t xml:space="preserve">Programovatelný robot pro děti. Programování robota tlačítky na zádech robota, bezdrátovou kódovací tabulkou s příkazy a také programovací aplikací založenou na Scratch. Robot je vybaven optickým senzorem, gyroskopem a nabíjecí baterií. Cena včetně dopravy, instalace a zaškolení uživatele, školení viz. technická zpráva.
</t>
  </si>
  <si>
    <t xml:space="preserve">Robotická výuková stavebnice - sada min. 270 konstrukčních a pohybových dílů, min. 1 motor, min. 2 senzory a mozek robota s nabíjecí baterií. Vše uloženo v plastovém boxu. Součástí dodávky je programovací aplikace založená na Scratch. Cena včetně dopravy, instalace a zaškolení uživatele, školení viz technická zpráva. 
</t>
  </si>
  <si>
    <t xml:space="preserve">Robotická výuková stavebnice - sada min. 500 plastových konstrukčních a pohybových dílů, min. 3 motory, min. 4 senzory, mozek robota s nabíjecí baterií, dálkový ovladač. Vše uloženo v plastovém přenosném boxu. Mozek robota s LCD displejem, min. 4 ovládacími tlačítky nebo dotykový displej a min 8 I/O portů pro připojení senzorů a/nebo motorů. Součástí dodávky je aplikace s možností programování pomocí bloků založeném na Scratch a také textové programování založené Python a C++. Cena včetně dopravy, instalace a zaškolení uživatele, školení viz technická zpráva. 
</t>
  </si>
  <si>
    <t>Herní pole</t>
  </si>
  <si>
    <t xml:space="preserve">Plastové pole s mantinely o rozměru min. 1,8x2,4m. Cena včetně dopravy.
</t>
  </si>
  <si>
    <t>Herní elementy</t>
  </si>
  <si>
    <t xml:space="preserve">Sada plastových dílů pro soutěž. Cena včetně dopravy.
</t>
  </si>
  <si>
    <t>Kód položky</t>
  </si>
  <si>
    <t>Interaktivní zobrazovač</t>
  </si>
  <si>
    <t xml:space="preserve">Interaktivní displej s úhlopříčkou min. 75" (190cm) a rozlišením obrazu 4K UHD. Automatické rozpoznání dotyku prstem pro ovládání myši a popisovačem pro psaní a zárověň odlišení popisovačů pro současné psaní různou barvou. Počítačový modul s minimálními parametry 6GB RAM a 32GB, který obsahuje aplikaci pro psaní na bílé ploše a prohlížeč webových stránek.Reproduktor min. 2x15W + vestavěné mikrofony (min. 4).Pro připojení má displej minimálně konektory HDMI a USB-C, bezdrátovou konektivitu Wifi a Bluetooth. Displej musí mít certifikaci ENERGY STAR. Cena včetně systémové AV kabeláže. Cena včetně dopravy, instalace, nastavení.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</si>
  <si>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Školení viz technická zpráva. Cena včetně dopravy, instalace.
</t>
  </si>
  <si>
    <t>Mobilní stojan</t>
  </si>
  <si>
    <t xml:space="preserve">Elektricky výškově nastavitelný mobilní stojan. Kolečka s brzdou. Rozsah pohybu min. 650 mm. Nosnost 100 kg. Pojistka proti přiskřípnutí. Cena včetně dopravy, instalace.
</t>
  </si>
  <si>
    <t>PC modul</t>
  </si>
  <si>
    <t xml:space="preserve">PC modul pro OPS slot - Procesor - CPU passmark minimálně 9000 bodů, RAM 8GB DDR4, pevný disk 256GB SSD, vestavěná wifi 2,4GHz i 5GHz, standard a/b/g/n/ac, 2x USB 3.0, 2x USB 2.0, 1x USB-C, vstup pro mikrofon, výstup pro sluchátka, výstup HDMI. Cena včetně dopravy, instalace.
</t>
  </si>
  <si>
    <t>Zobrazovače</t>
  </si>
  <si>
    <t>Displej</t>
  </si>
  <si>
    <t>43” IPS panel, rozlišení 3840 x 2160, jas 400cd/m2, kontrast 1200:1, odezva 8ms, provoz 16/7, orientace landscape, 4x HDMI, 1x VGA, RS232C, RJ45, 1x USB-C, 2x USB, WiFi, USB Media Player, rámeček T/R/L 9.6mm - B 13.2mm, integrované reproduktory 2x 8W, content management software pro jednoduchou správu a distribuci obsahu, podpora barevné kalibrace. Cena včetně dopravy a instalace.</t>
  </si>
  <si>
    <t>Držák</t>
  </si>
  <si>
    <t xml:space="preserve">Nástěnný fixní držák. Minimální nosnost 10 kg. Standard VESA s roztečí 200x200 mm. Možnost horizontálního posunu po instalaci min  +/- 200 mm doleva a doprava. Možnost doladění výšky a vodováhy pro instalaci. Bezpečném západka obrazovky do držáku. Možnost spojit několik displejů do řady. Cena včetně dopravy a instalace.
</t>
  </si>
  <si>
    <t>PM</t>
  </si>
  <si>
    <t xml:space="preserve">Přípojné místo HDMI pro montáž na stěnu. Cena včetně dopravy a instalace.
</t>
  </si>
  <si>
    <t>Bezdrátový konferenční přepínač</t>
  </si>
  <si>
    <t xml:space="preserve">Bezdrátový konferenční přepínač pro sdílení obrazu a zvuku ze zařízení typu notebook, smartphone, tablet na displej nebo projektor. K notebooku lze bezdrátově připojit rovněž USB konferenční periferie typu webkamera, soundbar, mikrofon kompatibilní s vybranými konferenčními aplikacemi (MS Teams, Skype, Zoom, Webex, aj.). Sdílení lze spustit z USB tlačítka nebo mobilní aplikace prostřednictvím integrovaného WiFi access pointu v přepínači. Obraz z mobilních zařízení je sdílen pomocí aplikace nebo zrcadlení plochy (AirPlay, Google Cast, Miracast R2). Sdílení až 2 zařízení na displeji nebo projektoru najednou. Vzdálená správa přes webové rozhraní nebo aplikaci. Zařízení je certifikováno ISO 27001 - řízení bezpečnosti informací. Komunikace mezi USB tlačítkem a přepínačem je šifrována a chráněna digitálním certifikátem
Technické parametry: video výstup 4K UHD (3840*2160) @ 30Hz. HDMI 1.4b, integrovaný WiFi access point 2,4 nebo 5 GHz, integrované antény do těla produktu, 2x USB-C tlačítko v balení, podporované OS Windows 7 a vyšší (64bit), MacOS 10.12 a vyšší, Android 9.0 a vyšší , iOS 10.0 a vyšší. Výstupy: 1x HDMI, 2x USB, 1x Ethernet RJ45. Cena včetně dopravy a instalace.
</t>
  </si>
  <si>
    <t xml:space="preserve">Přídavný odkládací držák na stůl pro tlačítka, k uložení až 4 USB tlačítek. Provedení v černém matném plastu. Balení neobsahuje USB tlačítka. Cena včetně dopravy a instalace.
</t>
  </si>
  <si>
    <t xml:space="preserve">Kancleářský balík </t>
  </si>
  <si>
    <t xml:space="preserve">Kancelářský balík software nástrojů pro vytváření prezentací, textových dokumentů, editor tabulek, správce elektronické pošty, poznámkového elektronického bloku kompatibilní se stávajícím vybavením/platformou Microsoft, trvalá licence nevázaná na HW. Cena včetně dopravy, instalace a nastavení.
</t>
  </si>
  <si>
    <t>Antivirová ochrana</t>
  </si>
  <si>
    <t xml:space="preserve">Základní antivirovou ochranu školní zařízení, jež je možné vzdáleně spravovat z jedné webové konzole. Obsahující Antivirus, Antispyware, Anti-phishing, podpora zařízení s OS Android, Windows, Linux, Windows Server, umožňuje vzdálenou správu, možnost modulární instalace. Cena včetně dopravy, instalace a nastavení.
</t>
  </si>
  <si>
    <t xml:space="preserve">Interaktivní displej </t>
  </si>
  <si>
    <t xml:space="preserve">Interaktivní displej s úhlopříčkou min. 75" (190cm). Dotyková technologie musí rozpoznat min. 20 současných dotyků. Displej obsahuje vestavěnou aplikaci pro psaní digitálním inkoustem na bílé tabuli, prohlížeč internetových stránek. Zařízení musí mít certifikaci ENERGY STAR.Cena včetně systémové AV kabeláže. Cena včetně dopravy, instalace, nastavení.
</t>
  </si>
  <si>
    <t>Nástěnný držák</t>
  </si>
  <si>
    <t xml:space="preserve">Systém se skládá z výškového posunu, rámu pro uchycení dotykové obrazovky o úhlopříčce obrazu 65“.
Zdvih min.  40 cm, je vhodný pro obrazovky o váze 41-70 kg. Řešení nevyžaduje pro svoji práci elektrickou energii. Cena včetně dopravy a instalace.
</t>
  </si>
  <si>
    <t>PC modul pro OPS slot - Procesor - CPU passmark minimálně 9000 bodů, RAM 8GB DDR4, pevný disk 256GB SSD, vestavěná wifi 2,4GHz i 5GHz, standard a/b/g/n/ac, 2x USB 3.0, 2x USB 2.0, 1x USB-C, vstup pro mikrofon, výstup pro sluchátka, výstup HDMI. Cena včetně dopravy, instalace, nastavení.</t>
  </si>
  <si>
    <t>Interaktivní zobrazovač + vizualizér</t>
  </si>
  <si>
    <t xml:space="preserve">Kabel HDMI, min. 4K*2K @ 60Hz, min. 12.5m. Včetně HDMI extenderu pro zesílení signálu podporující přenos na min. 30 m, podpora rozlišení min. 4K*2K @ 60Hz, HDCP kompatibilní. Včetně HDMI kabelu 0,5 m, (M/M), min. rozlišení  4K*2K @ 60Hz. Cena včetně dopravy, instalace.
</t>
  </si>
  <si>
    <t>EDID a HDCP manažer</t>
  </si>
  <si>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
</t>
  </si>
  <si>
    <t>Pracovní stanice</t>
  </si>
  <si>
    <t>Učitelský notebook</t>
  </si>
  <si>
    <t xml:space="preserve">Notebook s FHD IPS matným displejem 15,6" a LED podsvícením s možnosti otevřít naplocho o 180°,min.  šestijádrový CPU s výkonem min. 14500 bodu dle nezávislého testu www.cpubenchmark.net (v10), operační paměť min. 8GB DDR4 s možnosti rozšíření až na 32GB, pevný M.2 SSD s kapacitou min. 256GB, WiFi, LAN, Bluetooth, USB-C s podporu DisplayPort a napájení, USB 3.1, HDMI, čtečka SD karet, HD webkamera, čtečka otisků prstů, podsvícená klávesnice odolná proti polití s numerickou část, kovové nebo carbon víko a rám klávesnice, hmotnost max. 1,8kg, operační systém s podporu AD (domény).  Cena včetně dopravy, instalace, nastavení.
</t>
  </si>
  <si>
    <t>Pracovní stanice pro studenty</t>
  </si>
  <si>
    <t xml:space="preserve">Konvertibilní zařízení s dotykovým displejem min. 11,6" z tvrzeného skla např. Corning® Gorilla® Glass 3 a LED podsvícením, rozlišení min. 1366 x 768, čelní kamera s rozlišením min.720p, zadní sekundární 5Mpx kamera, výkon CPU min. 2650 bodu dle nezávislého testu cpubenchmark.net, operační paměť min. 4GB DDR3, pevný SSD s kapacitou min. 128GB, Gbit síťová karta, WiFi ac (2x2) + BT, min. video výstup HDMI, USB-C, USB 3.1, klávesnice odolná vůči polití, povrch odolný vůdčí pádům a nárazům, operační systém s podporu AD (domény), včetně rozšiřující servisní služby na 2 roky - oprava zařízení v servisním středisku s odvozem a vrácením zpět. Cena včetně dopravy, instalace, nastavení.
</t>
  </si>
  <si>
    <t>Aktivní pero</t>
  </si>
  <si>
    <t xml:space="preserve">Aktivní pero s náhradním hrotem, průměr hrotu 3 mm, tlaková citlivost 4 096 úrovní , dvě tlačítka, omezení rušení dlaní při psaní. Cena včetně dopravy.
</t>
  </si>
  <si>
    <t>Dobíjecí skříň</t>
  </si>
  <si>
    <t xml:space="preserve">Dobíjecí transportní box pro 6 zařízení do velikosti až 15.6", vhodné pro notebooky, tablety, chromebooky, roboty adp., flexibilní a adaptabilní s měkkými, polstrovanými vnitřními přepážkami, které lze nastavit nebo odstranit tak, aby vyhovovaly jakémukoli zařízení, robustní kola na teleskopickém transportním vozíku usnadňují cestování, nosnost až 25kg. Cena včetně dopravy, instalace. 
</t>
  </si>
  <si>
    <t>Koncové prvky za všechny učebny</t>
  </si>
  <si>
    <t>Koncové prvky v družině</t>
  </si>
  <si>
    <t>Koncové prvky v učebně jazyků č.2</t>
  </si>
  <si>
    <t>Koncové prvky v učebně jazyků č.1</t>
  </si>
  <si>
    <t>Koncové prvky v kabinetu</t>
  </si>
  <si>
    <t>Koncové prvky v učebně přírodopisu</t>
  </si>
  <si>
    <t>Koncové prvky v učebně zeměpisu</t>
  </si>
  <si>
    <t>Učebny pro výuku v ZŠ Antonínská</t>
  </si>
  <si>
    <t>Základní škola a mateřská škola Brno, Antonínská 3, p.o.
Antonínská 550/3, Veveří, 602 00 Brno</t>
  </si>
  <si>
    <t>Učebna pro výuku cizích jazyků č.2</t>
  </si>
  <si>
    <t>Učebna pro výuku cizích jazyků č.1</t>
  </si>
  <si>
    <t>Družina</t>
  </si>
  <si>
    <t>kabinet</t>
  </si>
  <si>
    <t>Učebna přírodopisu</t>
  </si>
  <si>
    <t xml:space="preserve">Učebna informatiky a robotiky </t>
  </si>
  <si>
    <t>Učebna zeměpisu</t>
  </si>
  <si>
    <t>Koncové prvky v učebně informatiky a robotiky</t>
  </si>
  <si>
    <t xml:space="preserve">65” IPS panel, rozlišení 3840 x 2160, jas 500cd/m2, provoz 16/7, orientace landscape a portrait, min. 3x HDMI, RS232C, RJ45, USB-C, USB-A, microSD slot, vestavěná WiFi a BT, USB Media Player, HTML prohlížeč, Android OS, rámeček max. T/R/L 13mm - B 17mm, integrované reproduktory 2x 10W, content management software pro jednoduchou správu a distribuci obsahu, podpora barevné kalibrace. Cena včetně dopravy, instalace, nastavení a AV kabeláže.
</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</si>
  <si>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497 studentů. Vč. záruky dostupnosti oprav dodaného software po dobu 5-ti let. Cena včetně dopravy, instalace a zaškolení uživatele, školení viz. technická zpráva.
</t>
  </si>
  <si>
    <t>NEOCENĚNÝ SOUPIS PRACÍ A DODÁVEK A SLUŽEB</t>
  </si>
  <si>
    <t xml:space="preserve">SW balíček, který obsahuje autorský nástroj učitele – SW pro přípravu interaktivních cvičení (nástroje pero, tužka, zvýrazňovač, převod psaného textu na tiskací, pravítko, kreslení tvarů, nástroj pro bezpečné vyhledávání obrázků a videí na internetu, nástroj pro rychlou přípravu učebních aktivit pomocí šablon, nástroj pro hlasování, galerii obrázků)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</si>
  <si>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Výrobní označení nabízeného produktu</t>
  </si>
  <si>
    <t>Výrobní označení nabízeného procesoru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</si>
</sst>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č&quot;_-;\-* #,##0.00\ &quot;Kč&quot;_-;_-* &quot;-&quot;??\ &quot;Kč&quot;_-;_-@_-"/>
    <numFmt numFmtId="164" formatCode="#"/>
    <numFmt numFmtId="165" formatCode="#,##0.000"/>
    <numFmt numFmtId="166" formatCode="#,##0\_x0000_"/>
    <numFmt numFmtId="167" formatCode="#,##0.0"/>
    <numFmt numFmtId="168" formatCode="#,##0.0000"/>
    <numFmt numFmtId="169" formatCode="#,##0.00000"/>
  </numFmts>
  <fonts count="2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sz val="8"/>
      <color rgb="FFFF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u/>
      <sz val="10"/>
      <color indexed="12"/>
      <name val="Arial CE"/>
      <family val="2"/>
      <charset val="238"/>
    </font>
    <font>
      <sz val="10"/>
      <color rgb="FFFF0000"/>
      <name val="Arial"/>
      <family val="2"/>
      <charset val="238"/>
    </font>
  </fonts>
  <fills count="7">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15">
    <xf numFmtId="0" fontId="0" fillId="0" borderId="0"/>
    <xf numFmtId="0" fontId="13" fillId="0" borderId="0"/>
    <xf numFmtId="0" fontId="13" fillId="0" borderId="0"/>
    <xf numFmtId="0" fontId="21" fillId="0" borderId="0"/>
    <xf numFmtId="0" fontId="26" fillId="0" borderId="0" applyNumberFormat="0" applyFill="0" applyBorder="0" applyAlignment="0" applyProtection="0">
      <alignment vertical="top"/>
      <protection locked="0"/>
    </xf>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261">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0" xfId="0" applyFont="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5"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64" fontId="5" fillId="0" borderId="17" xfId="0" applyNumberFormat="1" applyFont="1" applyBorder="1" applyAlignment="1">
      <alignment vertical="center" wrapText="1"/>
    </xf>
    <xf numFmtId="0" fontId="6" fillId="0" borderId="19" xfId="0" applyFont="1" applyBorder="1" applyAlignment="1">
      <alignment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vertical="center"/>
    </xf>
    <xf numFmtId="1" fontId="3" fillId="0" borderId="24" xfId="0" applyNumberFormat="1" applyFont="1" applyBorder="1" applyAlignment="1">
      <alignment horizontal="center" vertical="center"/>
    </xf>
    <xf numFmtId="0" fontId="7" fillId="0" borderId="25" xfId="0" applyFont="1" applyBorder="1" applyAlignment="1">
      <alignment vertical="center"/>
    </xf>
    <xf numFmtId="0" fontId="3" fillId="0" borderId="26" xfId="0" applyFont="1" applyBorder="1" applyAlignment="1">
      <alignment vertical="center"/>
    </xf>
    <xf numFmtId="49" fontId="3" fillId="0" borderId="27" xfId="0"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1" fontId="3" fillId="0" borderId="30" xfId="0" applyNumberFormat="1" applyFont="1" applyBorder="1" applyAlignment="1">
      <alignment horizontal="center" vertical="center"/>
    </xf>
    <xf numFmtId="0" fontId="7" fillId="0" borderId="28" xfId="0" applyFont="1" applyBorder="1" applyAlignment="1">
      <alignment vertical="center"/>
    </xf>
    <xf numFmtId="49" fontId="3" fillId="0" borderId="18" xfId="0" applyNumberFormat="1" applyFont="1" applyBorder="1" applyAlignment="1">
      <alignment vertical="center"/>
    </xf>
    <xf numFmtId="0" fontId="3" fillId="0" borderId="31" xfId="0" applyFont="1" applyBorder="1" applyAlignment="1">
      <alignment vertical="center"/>
    </xf>
    <xf numFmtId="1" fontId="3" fillId="0" borderId="32" xfId="0" applyNumberFormat="1"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49" fontId="3" fillId="0" borderId="15" xfId="0" applyNumberFormat="1" applyFont="1" applyBorder="1" applyAlignment="1">
      <alignment vertical="center"/>
    </xf>
    <xf numFmtId="0" fontId="5" fillId="0" borderId="1" xfId="0" applyFont="1" applyBorder="1" applyAlignment="1">
      <alignment vertical="top"/>
    </xf>
    <xf numFmtId="0" fontId="3" fillId="0" borderId="36" xfId="0" applyFont="1" applyBorder="1" applyAlignment="1">
      <alignment vertical="center"/>
    </xf>
    <xf numFmtId="0" fontId="3" fillId="0" borderId="37" xfId="0" applyFont="1" applyBorder="1" applyAlignment="1">
      <alignment vertical="center"/>
    </xf>
    <xf numFmtId="1" fontId="6" fillId="0" borderId="19" xfId="0" applyNumberFormat="1" applyFont="1" applyBorder="1" applyAlignment="1">
      <alignment vertical="center"/>
    </xf>
    <xf numFmtId="0" fontId="3" fillId="0" borderId="38" xfId="0" applyFont="1" applyBorder="1" applyAlignment="1">
      <alignment vertical="center"/>
    </xf>
    <xf numFmtId="168" fontId="3" fillId="0" borderId="18" xfId="0" applyNumberFormat="1" applyFont="1" applyBorder="1" applyAlignment="1">
      <alignment horizontal="right" vertical="center"/>
    </xf>
    <xf numFmtId="0" fontId="3" fillId="0" borderId="39" xfId="0" applyFont="1" applyBorder="1"/>
    <xf numFmtId="0" fontId="3" fillId="0" borderId="29" xfId="0" applyFont="1" applyBorder="1"/>
    <xf numFmtId="168" fontId="3" fillId="0" borderId="40" xfId="0" applyNumberFormat="1" applyFont="1" applyBorder="1" applyAlignment="1">
      <alignment horizontal="right" vertical="center"/>
    </xf>
    <xf numFmtId="0" fontId="5" fillId="0" borderId="41" xfId="0" applyFont="1" applyBorder="1" applyAlignment="1">
      <alignment vertical="top"/>
    </xf>
    <xf numFmtId="0" fontId="3" fillId="0" borderId="25" xfId="0" applyFont="1" applyBorder="1" applyAlignment="1">
      <alignment vertical="center"/>
    </xf>
    <xf numFmtId="168" fontId="3" fillId="0" borderId="27" xfId="0" applyNumberFormat="1" applyFont="1" applyBorder="1" applyAlignment="1">
      <alignment horizontal="right" vertical="center"/>
    </xf>
    <xf numFmtId="0" fontId="5" fillId="0" borderId="33"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13" xfId="0" applyFont="1" applyBorder="1"/>
    <xf numFmtId="0" fontId="3" fillId="0" borderId="44" xfId="0" applyFont="1" applyBorder="1" applyAlignment="1">
      <alignment vertical="center"/>
    </xf>
    <xf numFmtId="0" fontId="3" fillId="0" borderId="45" xfId="0" applyFont="1" applyBorder="1"/>
    <xf numFmtId="0" fontId="3" fillId="0" borderId="46"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49" fontId="3" fillId="0" borderId="6" xfId="0" applyNumberFormat="1" applyFont="1" applyBorder="1" applyAlignment="1">
      <alignment vertical="center"/>
    </xf>
    <xf numFmtId="49" fontId="3" fillId="3" borderId="47" xfId="0" applyNumberFormat="1" applyFont="1" applyFill="1" applyBorder="1" applyAlignment="1">
      <alignment horizontal="center" vertical="center" wrapText="1"/>
    </xf>
    <xf numFmtId="1" fontId="3" fillId="3" borderId="48" xfId="0" applyNumberFormat="1" applyFont="1" applyFill="1" applyBorder="1" applyAlignment="1">
      <alignment horizontal="center" vertical="center" wrapText="1"/>
    </xf>
    <xf numFmtId="49" fontId="8" fillId="2" borderId="0" xfId="0" applyNumberFormat="1" applyFont="1" applyFill="1"/>
    <xf numFmtId="49" fontId="7" fillId="2" borderId="0" xfId="0" applyNumberFormat="1" applyFont="1" applyFill="1" applyAlignment="1">
      <alignment vertical="center"/>
    </xf>
    <xf numFmtId="49" fontId="3" fillId="2" borderId="0" xfId="0" applyNumberFormat="1" applyFont="1" applyFill="1" applyAlignment="1">
      <alignment vertical="center"/>
    </xf>
    <xf numFmtId="0" fontId="3" fillId="4" borderId="0" xfId="0" applyFont="1" applyFill="1" applyAlignment="1">
      <alignment horizontal="left" vertical="center"/>
    </xf>
    <xf numFmtId="49" fontId="3" fillId="4" borderId="0" xfId="0" applyNumberFormat="1" applyFont="1" applyFill="1" applyAlignment="1">
      <alignment horizontal="left" vertical="center"/>
    </xf>
    <xf numFmtId="49" fontId="3" fillId="3" borderId="49" xfId="0" applyNumberFormat="1" applyFont="1" applyFill="1" applyBorder="1" applyAlignment="1">
      <alignment horizontal="center" vertical="center" wrapText="1"/>
    </xf>
    <xf numFmtId="1" fontId="3" fillId="3" borderId="32" xfId="0" applyNumberFormat="1" applyFont="1" applyFill="1" applyBorder="1" applyAlignment="1">
      <alignment horizontal="center" vertical="center" wrapText="1"/>
    </xf>
    <xf numFmtId="49" fontId="4" fillId="2" borderId="0" xfId="0" applyNumberFormat="1" applyFont="1" applyFill="1"/>
    <xf numFmtId="2" fontId="2" fillId="0" borderId="0" xfId="0" applyNumberFormat="1" applyFont="1" applyProtection="1">
      <protection locked="0"/>
    </xf>
    <xf numFmtId="0" fontId="2" fillId="0" borderId="0" xfId="0" applyFont="1" applyProtection="1">
      <protection locked="0"/>
    </xf>
    <xf numFmtId="49" fontId="4" fillId="2" borderId="0" xfId="0" applyNumberFormat="1" applyFont="1" applyFill="1" applyAlignment="1">
      <alignmen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3" fillId="3" borderId="50" xfId="0" applyNumberFormat="1" applyFont="1" applyFill="1" applyBorder="1" applyAlignment="1">
      <alignment horizontal="center" vertical="center" wrapText="1"/>
    </xf>
    <xf numFmtId="1" fontId="3" fillId="3" borderId="51" xfId="0" applyNumberFormat="1" applyFont="1" applyFill="1" applyBorder="1" applyAlignment="1">
      <alignment horizontal="center" vertical="center" wrapText="1"/>
    </xf>
    <xf numFmtId="0" fontId="2" fillId="4" borderId="16" xfId="0" applyFont="1" applyFill="1" applyBorder="1"/>
    <xf numFmtId="0" fontId="2" fillId="4" borderId="17" xfId="0" applyFont="1" applyFill="1" applyBorder="1"/>
    <xf numFmtId="0" fontId="2" fillId="0" borderId="1" xfId="0" applyFont="1" applyBorder="1"/>
    <xf numFmtId="0" fontId="2" fillId="0" borderId="2" xfId="0" applyFont="1" applyBorder="1"/>
    <xf numFmtId="0" fontId="2" fillId="0" borderId="3" xfId="0" applyFont="1" applyBorder="1"/>
    <xf numFmtId="0" fontId="9" fillId="0" borderId="2" xfId="0" applyFont="1" applyBorder="1"/>
    <xf numFmtId="0" fontId="2" fillId="0" borderId="13" xfId="0" applyFont="1" applyBorder="1"/>
    <xf numFmtId="0" fontId="2" fillId="0" borderId="14" xfId="0" applyFont="1" applyBorder="1"/>
    <xf numFmtId="0" fontId="2" fillId="0" borderId="15" xfId="0" applyFont="1" applyBorder="1"/>
    <xf numFmtId="164" fontId="3" fillId="0" borderId="25" xfId="0" applyNumberFormat="1" applyFont="1" applyBorder="1" applyAlignment="1">
      <alignment vertical="center"/>
    </xf>
    <xf numFmtId="164" fontId="3" fillId="0" borderId="8" xfId="0" applyNumberFormat="1" applyFont="1" applyBorder="1" applyAlignment="1">
      <alignment vertical="center"/>
    </xf>
    <xf numFmtId="164" fontId="3" fillId="0" borderId="38" xfId="0" applyNumberFormat="1" applyFont="1" applyBorder="1" applyAlignment="1">
      <alignment vertical="center"/>
    </xf>
    <xf numFmtId="164" fontId="3" fillId="0" borderId="0" xfId="0" applyNumberFormat="1" applyFont="1" applyAlignment="1">
      <alignment vertical="center"/>
    </xf>
    <xf numFmtId="164" fontId="3" fillId="0" borderId="26" xfId="0" applyNumberFormat="1" applyFont="1" applyBorder="1" applyAlignment="1">
      <alignment vertical="center"/>
    </xf>
    <xf numFmtId="164" fontId="3" fillId="0" borderId="28" xfId="0" applyNumberFormat="1" applyFont="1" applyBorder="1" applyAlignment="1">
      <alignment vertical="center"/>
    </xf>
    <xf numFmtId="164" fontId="3" fillId="0" borderId="12" xfId="0" applyNumberFormat="1" applyFont="1" applyBorder="1" applyAlignment="1">
      <alignment vertical="center"/>
    </xf>
    <xf numFmtId="164" fontId="3" fillId="0" borderId="29" xfId="0" applyNumberFormat="1" applyFont="1" applyBorder="1" applyAlignment="1">
      <alignment vertical="center"/>
    </xf>
    <xf numFmtId="164" fontId="3" fillId="0" borderId="9" xfId="0" applyNumberFormat="1" applyFont="1" applyBorder="1" applyAlignment="1">
      <alignment vertical="center"/>
    </xf>
    <xf numFmtId="49" fontId="3" fillId="0" borderId="26" xfId="0" applyNumberFormat="1" applyFont="1" applyBorder="1" applyAlignment="1">
      <alignment vertical="center"/>
    </xf>
    <xf numFmtId="3" fontId="2" fillId="0" borderId="52" xfId="0" applyNumberFormat="1" applyFont="1" applyBorder="1" applyAlignment="1">
      <alignment vertical="center"/>
    </xf>
    <xf numFmtId="3" fontId="2" fillId="0" borderId="34" xfId="0" applyNumberFormat="1" applyFont="1" applyBorder="1" applyAlignment="1">
      <alignment vertical="center"/>
    </xf>
    <xf numFmtId="166" fontId="2" fillId="0" borderId="35" xfId="0" applyNumberFormat="1" applyFont="1" applyBorder="1" applyAlignment="1">
      <alignment horizontal="right" vertical="center" wrapText="1"/>
    </xf>
    <xf numFmtId="4" fontId="2" fillId="0" borderId="33" xfId="0" applyNumberFormat="1" applyFont="1" applyBorder="1" applyAlignment="1">
      <alignment horizontal="right" vertical="center" wrapText="1"/>
    </xf>
    <xf numFmtId="3" fontId="2" fillId="0" borderId="35" xfId="0" applyNumberFormat="1" applyFont="1" applyBorder="1" applyAlignment="1">
      <alignment vertical="center"/>
    </xf>
    <xf numFmtId="3" fontId="2" fillId="0" borderId="33" xfId="0" applyNumberFormat="1" applyFont="1" applyBorder="1" applyAlignment="1">
      <alignment vertical="center"/>
    </xf>
    <xf numFmtId="3" fontId="2" fillId="0" borderId="34" xfId="0" applyNumberFormat="1" applyFont="1" applyBorder="1" applyAlignment="1">
      <alignment vertical="center" wrapText="1"/>
    </xf>
    <xf numFmtId="4" fontId="2" fillId="0" borderId="34" xfId="0" applyNumberFormat="1" applyFont="1" applyBorder="1" applyAlignment="1">
      <alignment horizontal="right" vertical="center" wrapText="1"/>
    </xf>
    <xf numFmtId="3" fontId="2" fillId="0" borderId="46" xfId="0" applyNumberFormat="1" applyFont="1" applyBorder="1" applyAlignment="1">
      <alignment vertical="center"/>
    </xf>
    <xf numFmtId="4" fontId="2" fillId="0" borderId="28" xfId="0" applyNumberFormat="1" applyFont="1" applyBorder="1" applyAlignment="1">
      <alignment horizontal="right" vertical="center" wrapText="1"/>
    </xf>
    <xf numFmtId="4" fontId="2" fillId="0" borderId="28" xfId="0" applyNumberFormat="1" applyFont="1" applyBorder="1" applyAlignment="1">
      <alignment horizontal="right" vertical="center"/>
    </xf>
    <xf numFmtId="3" fontId="2" fillId="0" borderId="12" xfId="0" applyNumberFormat="1" applyFont="1" applyBorder="1" applyAlignment="1">
      <alignment vertical="center"/>
    </xf>
    <xf numFmtId="0" fontId="10" fillId="0" borderId="12" xfId="0" applyFont="1" applyBorder="1" applyAlignment="1">
      <alignment horizontal="right" vertical="center"/>
    </xf>
    <xf numFmtId="0" fontId="10" fillId="0" borderId="9" xfId="0" applyFont="1" applyBorder="1" applyAlignment="1">
      <alignment horizontal="left" vertical="center"/>
    </xf>
    <xf numFmtId="3" fontId="2" fillId="0" borderId="28" xfId="0" applyNumberFormat="1" applyFont="1" applyBorder="1" applyAlignment="1">
      <alignment vertical="center"/>
    </xf>
    <xf numFmtId="3" fontId="2" fillId="0" borderId="0" xfId="0" applyNumberFormat="1" applyFont="1" applyAlignment="1">
      <alignment vertical="center"/>
    </xf>
    <xf numFmtId="4" fontId="2" fillId="0" borderId="16" xfId="0" applyNumberFormat="1" applyFont="1" applyBorder="1" applyAlignment="1">
      <alignment horizontal="right" vertical="center" wrapText="1"/>
    </xf>
    <xf numFmtId="4" fontId="2" fillId="0" borderId="16" xfId="0" applyNumberFormat="1" applyFont="1" applyBorder="1" applyAlignment="1">
      <alignment horizontal="right" vertical="center"/>
    </xf>
    <xf numFmtId="3" fontId="2" fillId="0" borderId="18" xfId="0" applyNumberFormat="1" applyFont="1" applyBorder="1" applyAlignment="1">
      <alignment vertical="center"/>
    </xf>
    <xf numFmtId="4" fontId="2" fillId="0" borderId="45"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3" fontId="2" fillId="0" borderId="14" xfId="0" applyNumberFormat="1" applyFont="1" applyBorder="1" applyAlignment="1">
      <alignment vertical="center" wrapText="1"/>
    </xf>
    <xf numFmtId="3" fontId="3" fillId="0" borderId="29" xfId="0" applyNumberFormat="1" applyFont="1" applyBorder="1" applyAlignment="1">
      <alignment horizontal="right" vertical="center" wrapText="1"/>
    </xf>
    <xf numFmtId="4" fontId="3" fillId="0" borderId="28"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3" fontId="3" fillId="0" borderId="28" xfId="0" applyNumberFormat="1" applyFont="1" applyBorder="1" applyAlignment="1">
      <alignment horizontal="right" vertical="center" wrapText="1"/>
    </xf>
    <xf numFmtId="4" fontId="5" fillId="0" borderId="53" xfId="0" applyNumberFormat="1" applyFont="1" applyBorder="1" applyAlignment="1">
      <alignment horizontal="right" vertical="center" wrapText="1"/>
    </xf>
    <xf numFmtId="0" fontId="2" fillId="0" borderId="20" xfId="0" applyFont="1" applyBorder="1" applyAlignment="1">
      <alignment vertical="center"/>
    </xf>
    <xf numFmtId="0" fontId="2" fillId="0" borderId="0" xfId="0" applyFont="1" applyAlignment="1">
      <alignment vertical="center"/>
    </xf>
    <xf numFmtId="0" fontId="2" fillId="4" borderId="0" xfId="0" applyFont="1" applyFill="1" applyAlignment="1">
      <alignment horizontal="lef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0" fontId="16" fillId="0" borderId="0" xfId="0" applyFont="1" applyAlignment="1">
      <alignment vertical="center"/>
    </xf>
    <xf numFmtId="166" fontId="17" fillId="0" borderId="0" xfId="0" applyNumberFormat="1" applyFont="1" applyAlignment="1">
      <alignment horizontal="center" vertical="center"/>
    </xf>
    <xf numFmtId="4" fontId="17" fillId="0" borderId="0" xfId="0" applyNumberFormat="1" applyFont="1" applyAlignment="1">
      <alignment horizontal="right" vertical="center"/>
    </xf>
    <xf numFmtId="166" fontId="2" fillId="0" borderId="0" xfId="0" applyNumberFormat="1" applyFont="1" applyAlignment="1">
      <alignment horizontal="center" vertical="center"/>
    </xf>
    <xf numFmtId="165" fontId="2" fillId="0" borderId="0" xfId="0" applyNumberFormat="1" applyFont="1" applyAlignment="1">
      <alignment horizontal="right" vertical="center"/>
    </xf>
    <xf numFmtId="4" fontId="2" fillId="0" borderId="0" xfId="0" applyNumberFormat="1" applyFont="1" applyAlignment="1">
      <alignment horizontal="right" vertical="center"/>
    </xf>
    <xf numFmtId="167" fontId="2" fillId="0" borderId="0" xfId="0" applyNumberFormat="1" applyFont="1" applyAlignment="1">
      <alignment horizontal="right" vertical="center"/>
    </xf>
    <xf numFmtId="166" fontId="16" fillId="0" borderId="0" xfId="0" applyNumberFormat="1" applyFont="1" applyAlignment="1">
      <alignment horizontal="center" vertical="center"/>
    </xf>
    <xf numFmtId="4" fontId="16" fillId="0" borderId="0" xfId="0" applyNumberFormat="1" applyFont="1" applyAlignment="1">
      <alignment horizontal="right" vertical="center"/>
    </xf>
    <xf numFmtId="4" fontId="18" fillId="0" borderId="0" xfId="0" applyNumberFormat="1" applyFont="1" applyAlignment="1">
      <alignment horizontal="right" vertical="center"/>
    </xf>
    <xf numFmtId="0" fontId="19" fillId="0" borderId="0" xfId="0" applyFont="1" applyAlignment="1">
      <alignment vertical="center"/>
    </xf>
    <xf numFmtId="4" fontId="19" fillId="0" borderId="0" xfId="0" applyNumberFormat="1" applyFont="1" applyAlignment="1">
      <alignment horizontal="right" vertical="center"/>
    </xf>
    <xf numFmtId="1" fontId="2" fillId="3" borderId="48" xfId="0" applyNumberFormat="1" applyFont="1" applyFill="1" applyBorder="1" applyAlignment="1">
      <alignment horizontal="center" vertical="center"/>
    </xf>
    <xf numFmtId="4" fontId="2" fillId="5" borderId="0" xfId="0" applyNumberFormat="1" applyFont="1" applyFill="1" applyAlignment="1">
      <alignment horizontal="right" vertical="center"/>
    </xf>
    <xf numFmtId="165" fontId="2" fillId="5" borderId="0" xfId="0" applyNumberFormat="1" applyFont="1" applyFill="1" applyAlignment="1">
      <alignment horizontal="right" vertical="center"/>
    </xf>
    <xf numFmtId="167" fontId="2" fillId="5" borderId="0" xfId="0" applyNumberFormat="1" applyFont="1" applyFill="1" applyAlignment="1">
      <alignment horizontal="right" vertical="center"/>
    </xf>
    <xf numFmtId="0" fontId="2" fillId="5" borderId="0" xfId="0" applyFont="1" applyFill="1" applyAlignment="1">
      <alignment vertical="center"/>
    </xf>
    <xf numFmtId="166" fontId="2" fillId="5" borderId="0" xfId="0" applyNumberFormat="1" applyFont="1" applyFill="1" applyAlignment="1">
      <alignment horizontal="center" vertical="center"/>
    </xf>
    <xf numFmtId="0" fontId="22" fillId="0" borderId="0" xfId="0" applyFont="1" applyProtection="1">
      <protection locked="0"/>
    </xf>
    <xf numFmtId="2" fontId="22" fillId="0" borderId="0" xfId="0" applyNumberFormat="1" applyFont="1" applyProtection="1">
      <protection locked="0"/>
    </xf>
    <xf numFmtId="0" fontId="20" fillId="0" borderId="0" xfId="0" applyFont="1" applyProtection="1">
      <protection locked="0"/>
    </xf>
    <xf numFmtId="2" fontId="20"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0" fontId="17" fillId="0" borderId="0" xfId="0" applyFont="1" applyAlignment="1">
      <alignment horizontal="left" vertical="top" wrapText="1"/>
    </xf>
    <xf numFmtId="49" fontId="2" fillId="2" borderId="17" xfId="0" applyNumberFormat="1" applyFont="1" applyFill="1" applyBorder="1" applyAlignment="1">
      <alignment horizontal="left" vertical="top" wrapText="1"/>
    </xf>
    <xf numFmtId="0" fontId="16" fillId="0" borderId="0" xfId="0" applyFont="1" applyAlignment="1">
      <alignment horizontal="left" vertical="top" wrapText="1"/>
    </xf>
    <xf numFmtId="0" fontId="2" fillId="5" borderId="0" xfId="0" applyFont="1" applyFill="1" applyAlignment="1">
      <alignment horizontal="left" vertical="top" wrapText="1"/>
    </xf>
    <xf numFmtId="0" fontId="19" fillId="0" borderId="0" xfId="0" applyFont="1" applyAlignment="1">
      <alignment horizontal="left" vertical="top" wrapText="1"/>
    </xf>
    <xf numFmtId="0" fontId="2" fillId="0" borderId="0" xfId="0" applyFont="1" applyAlignment="1" applyProtection="1">
      <alignment horizontal="left" vertical="top" wrapText="1"/>
      <protection locked="0"/>
    </xf>
    <xf numFmtId="166" fontId="23" fillId="0" borderId="0" xfId="0" applyNumberFormat="1" applyFont="1" applyAlignment="1">
      <alignment horizontal="center" vertical="center"/>
    </xf>
    <xf numFmtId="0" fontId="23" fillId="0" borderId="0" xfId="0" applyFont="1" applyAlignment="1">
      <alignment vertical="center"/>
    </xf>
    <xf numFmtId="4" fontId="23" fillId="0" borderId="0" xfId="0" applyNumberFormat="1" applyFont="1" applyAlignment="1">
      <alignment horizontal="right" vertical="center"/>
    </xf>
    <xf numFmtId="166" fontId="24" fillId="0" borderId="0" xfId="0" applyNumberFormat="1" applyFont="1" applyAlignment="1">
      <alignment horizontal="center" vertical="center"/>
    </xf>
    <xf numFmtId="0" fontId="24" fillId="0" borderId="0" xfId="0" applyFont="1" applyAlignment="1">
      <alignment vertical="center"/>
    </xf>
    <xf numFmtId="4" fontId="24" fillId="0" borderId="0" xfId="0" applyNumberFormat="1" applyFont="1" applyAlignment="1">
      <alignment horizontal="right" vertical="center"/>
    </xf>
    <xf numFmtId="0" fontId="24" fillId="0" borderId="0" xfId="0" applyFont="1"/>
    <xf numFmtId="4" fontId="24" fillId="0" borderId="0" xfId="0" applyNumberFormat="1" applyFont="1"/>
    <xf numFmtId="0" fontId="3" fillId="0" borderId="0" xfId="0" applyFont="1"/>
    <xf numFmtId="0" fontId="25" fillId="0" borderId="0" xfId="0" applyFont="1"/>
    <xf numFmtId="4" fontId="25" fillId="0" borderId="0" xfId="0" applyNumberFormat="1" applyFont="1"/>
    <xf numFmtId="0" fontId="25" fillId="0" borderId="0" xfId="0" applyFont="1" applyAlignment="1">
      <alignment vertical="center"/>
    </xf>
    <xf numFmtId="4" fontId="25" fillId="0" borderId="0" xfId="0" applyNumberFormat="1" applyFont="1" applyAlignment="1">
      <alignment horizontal="right" vertical="center"/>
    </xf>
    <xf numFmtId="49" fontId="2" fillId="0" borderId="0" xfId="0" applyNumberFormat="1" applyFont="1" applyAlignment="1">
      <alignment horizontal="left" vertical="top" wrapText="1"/>
    </xf>
    <xf numFmtId="0" fontId="2" fillId="0" borderId="0" xfId="0" applyFont="1" applyAlignment="1">
      <alignment horizontal="left" vertical="top" wrapText="1"/>
    </xf>
    <xf numFmtId="166" fontId="27" fillId="0" borderId="0" xfId="0" applyNumberFormat="1" applyFont="1" applyAlignment="1">
      <alignment horizontal="center" vertical="center"/>
    </xf>
    <xf numFmtId="0" fontId="27" fillId="0" borderId="0" xfId="0" applyFont="1" applyAlignment="1">
      <alignment vertical="center"/>
    </xf>
    <xf numFmtId="4" fontId="18" fillId="5" borderId="0" xfId="0" applyNumberFormat="1" applyFont="1" applyFill="1" applyAlignment="1">
      <alignment horizontal="right" vertical="center"/>
    </xf>
    <xf numFmtId="166" fontId="2" fillId="0" borderId="0" xfId="0" applyNumberFormat="1" applyFont="1" applyAlignment="1">
      <alignment horizontal="left" vertical="center" wrapText="1"/>
    </xf>
    <xf numFmtId="166" fontId="2" fillId="5" borderId="0" xfId="0" applyNumberFormat="1" applyFont="1" applyFill="1" applyAlignment="1">
      <alignment horizontal="left" vertical="top" wrapText="1"/>
    </xf>
    <xf numFmtId="166" fontId="2" fillId="0" borderId="0" xfId="0" applyNumberFormat="1" applyFont="1" applyAlignment="1">
      <alignment horizontal="left" vertical="top" wrapText="1"/>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xf>
    <xf numFmtId="166" fontId="2" fillId="0" borderId="0" xfId="0" applyNumberFormat="1" applyFont="1" applyAlignment="1">
      <alignment horizontal="right" vertical="center"/>
    </xf>
    <xf numFmtId="0" fontId="2" fillId="0" borderId="0" xfId="0" applyFont="1" applyAlignment="1" applyProtection="1">
      <alignment horizontal="left" vertical="center"/>
      <protection locked="0"/>
    </xf>
    <xf numFmtId="0" fontId="2" fillId="5" borderId="0" xfId="0" applyFont="1" applyFill="1" applyAlignment="1">
      <alignment horizontal="left" vertical="center" wrapText="1"/>
    </xf>
    <xf numFmtId="166" fontId="2" fillId="5" borderId="0" xfId="0" applyNumberFormat="1" applyFont="1" applyFill="1" applyAlignment="1">
      <alignment horizontal="right" vertical="center"/>
    </xf>
    <xf numFmtId="0" fontId="19" fillId="0" borderId="0" xfId="0" applyFont="1" applyAlignment="1">
      <alignment horizontal="right" vertical="center"/>
    </xf>
    <xf numFmtId="49" fontId="11" fillId="2" borderId="17" xfId="0" applyNumberFormat="1" applyFont="1" applyFill="1" applyBorder="1" applyAlignment="1">
      <alignment horizontal="right" vertical="center"/>
    </xf>
    <xf numFmtId="0" fontId="2" fillId="0" borderId="0" xfId="0" applyFont="1" applyAlignment="1" applyProtection="1">
      <alignment horizontal="right" vertical="center"/>
      <protection locked="0"/>
    </xf>
    <xf numFmtId="0" fontId="2" fillId="0" borderId="0" xfId="0" applyFont="1" applyAlignment="1">
      <alignment horizontal="center" vertical="center" wrapText="1"/>
    </xf>
    <xf numFmtId="0" fontId="19" fillId="0" borderId="0" xfId="0" applyFont="1" applyAlignment="1">
      <alignment horizontal="center" vertical="center"/>
    </xf>
    <xf numFmtId="49" fontId="11" fillId="2" borderId="17" xfId="0" applyNumberFormat="1" applyFont="1" applyFill="1" applyBorder="1" applyAlignment="1">
      <alignment horizontal="center" vertical="center"/>
    </xf>
    <xf numFmtId="0" fontId="2" fillId="0" borderId="0" xfId="0" applyFont="1" applyAlignment="1" applyProtection="1">
      <alignment horizontal="center" vertical="center"/>
      <protection locked="0"/>
    </xf>
    <xf numFmtId="0" fontId="17" fillId="0" borderId="0" xfId="0" applyFont="1" applyAlignment="1">
      <alignment horizontal="center" vertical="center"/>
    </xf>
    <xf numFmtId="49" fontId="2" fillId="4"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49" fontId="2" fillId="0" borderId="0" xfId="0" applyNumberFormat="1" applyFont="1" applyAlignment="1">
      <alignment horizontal="left" vertical="center" wrapText="1"/>
    </xf>
    <xf numFmtId="0" fontId="19" fillId="0" borderId="0" xfId="0" applyFont="1" applyAlignment="1">
      <alignment horizontal="left" vertical="center" wrapText="1"/>
    </xf>
    <xf numFmtId="49" fontId="2" fillId="2" borderId="0" xfId="0" applyNumberFormat="1" applyFont="1" applyFill="1" applyAlignment="1">
      <alignment horizontal="left" vertical="center" wrapText="1"/>
    </xf>
    <xf numFmtId="49" fontId="11" fillId="2" borderId="17" xfId="0" applyNumberFormat="1" applyFont="1" applyFill="1" applyBorder="1" applyAlignment="1">
      <alignment horizontal="left" vertical="center" wrapText="1"/>
    </xf>
    <xf numFmtId="0" fontId="2" fillId="0" borderId="0" xfId="0" applyFont="1" applyAlignment="1" applyProtection="1">
      <alignment horizontal="left" vertical="center" wrapText="1"/>
      <protection locked="0"/>
    </xf>
    <xf numFmtId="49" fontId="11" fillId="2" borderId="17" xfId="0" applyNumberFormat="1" applyFont="1" applyFill="1" applyBorder="1" applyAlignment="1">
      <alignment horizontal="left" vertical="top" wrapText="1"/>
    </xf>
    <xf numFmtId="0" fontId="16" fillId="0" borderId="0" xfId="0" applyFont="1" applyAlignment="1">
      <alignment horizontal="center" vertical="center"/>
    </xf>
    <xf numFmtId="0" fontId="16" fillId="0" borderId="0" xfId="0" applyFont="1" applyAlignment="1">
      <alignment horizontal="right" vertical="center"/>
    </xf>
    <xf numFmtId="0" fontId="17" fillId="0" borderId="0" xfId="0" applyFont="1" applyAlignment="1">
      <alignment horizontal="right" vertical="center"/>
    </xf>
    <xf numFmtId="0" fontId="2" fillId="0" borderId="0" xfId="0" applyFont="1" applyAlignment="1">
      <alignment horizontal="right" vertical="center"/>
    </xf>
    <xf numFmtId="0" fontId="2" fillId="5" borderId="0" xfId="0" applyFont="1" applyFill="1" applyAlignment="1">
      <alignment horizontal="right" vertical="center"/>
    </xf>
    <xf numFmtId="0" fontId="2" fillId="0" borderId="0" xfId="0" applyFont="1" applyAlignment="1" applyProtection="1">
      <alignment horizontal="center" vertical="center" wrapText="1"/>
      <protection locked="0"/>
    </xf>
    <xf numFmtId="49" fontId="8"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49" fontId="5" fillId="2" borderId="0" xfId="0" applyNumberFormat="1" applyFont="1" applyFill="1" applyAlignment="1">
      <alignment horizontal="left" vertical="center"/>
    </xf>
    <xf numFmtId="0" fontId="5" fillId="0" borderId="0" xfId="0" applyFont="1" applyAlignment="1">
      <alignment horizontal="right" vertical="center"/>
    </xf>
    <xf numFmtId="0" fontId="0" fillId="0" borderId="0" xfId="0" applyAlignment="1">
      <alignment horizontal="left" vertical="center" wrapText="1"/>
    </xf>
    <xf numFmtId="0" fontId="17" fillId="0" borderId="0" xfId="0" applyFont="1" applyAlignment="1">
      <alignment horizontal="left" vertical="center"/>
    </xf>
    <xf numFmtId="0" fontId="17" fillId="0" borderId="0" xfId="0" applyFont="1" applyAlignment="1">
      <alignment horizontal="center" vertical="center" wrapText="1"/>
    </xf>
    <xf numFmtId="0" fontId="27" fillId="0" borderId="0" xfId="0" applyFont="1" applyAlignment="1">
      <alignment horizontal="right" vertical="center"/>
    </xf>
    <xf numFmtId="0" fontId="12" fillId="0" borderId="0" xfId="0" applyFont="1" applyAlignment="1">
      <alignment horizontal="right" vertical="center"/>
    </xf>
    <xf numFmtId="164" fontId="3" fillId="0" borderId="25" xfId="0" applyNumberFormat="1" applyFont="1" applyBorder="1" applyAlignment="1">
      <alignment horizontal="left" vertical="center" wrapText="1"/>
    </xf>
    <xf numFmtId="164" fontId="3" fillId="0" borderId="8" xfId="0" applyNumberFormat="1" applyFont="1" applyBorder="1" applyAlignment="1">
      <alignment horizontal="left" vertical="center" wrapText="1"/>
    </xf>
    <xf numFmtId="164" fontId="3" fillId="0" borderId="5" xfId="0" applyNumberFormat="1" applyFont="1" applyBorder="1" applyAlignment="1">
      <alignment horizontal="left" vertical="center" wrapText="1"/>
    </xf>
    <xf numFmtId="164" fontId="3" fillId="0" borderId="38"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7" xfId="0" applyNumberFormat="1" applyFont="1" applyBorder="1" applyAlignment="1">
      <alignment horizontal="left" vertical="center" wrapText="1"/>
    </xf>
    <xf numFmtId="164" fontId="7" fillId="0" borderId="29" xfId="0" applyNumberFormat="1" applyFont="1" applyBorder="1" applyAlignment="1">
      <alignment horizontal="left" vertical="center" wrapText="1"/>
    </xf>
    <xf numFmtId="164" fontId="7" fillId="0" borderId="10" xfId="0" applyNumberFormat="1" applyFont="1" applyBorder="1" applyAlignment="1">
      <alignment horizontal="left" vertical="center" wrapText="1"/>
    </xf>
    <xf numFmtId="164" fontId="7" fillId="0" borderId="11" xfId="0" applyNumberFormat="1" applyFont="1" applyBorder="1" applyAlignment="1">
      <alignment horizontal="left" vertical="center" wrapText="1"/>
    </xf>
    <xf numFmtId="164" fontId="3" fillId="0" borderId="29" xfId="0" applyNumberFormat="1" applyFont="1" applyBorder="1" applyAlignment="1">
      <alignment horizontal="left" vertical="center" wrapText="1"/>
    </xf>
    <xf numFmtId="164" fontId="3" fillId="0" borderId="10" xfId="0" applyNumberFormat="1" applyFont="1" applyBorder="1" applyAlignment="1">
      <alignment horizontal="left" vertical="center" wrapText="1"/>
    </xf>
    <xf numFmtId="164" fontId="3" fillId="0" borderId="11" xfId="0" applyNumberFormat="1" applyFont="1" applyBorder="1" applyAlignment="1">
      <alignment horizontal="left" vertical="center" wrapText="1"/>
    </xf>
    <xf numFmtId="0" fontId="2" fillId="0" borderId="0" xfId="0" applyFont="1" applyAlignment="1" applyProtection="1">
      <alignment horizontal="left" wrapText="1"/>
      <protection locked="0"/>
    </xf>
    <xf numFmtId="164" fontId="3" fillId="0" borderId="25" xfId="0" applyNumberFormat="1" applyFont="1" applyBorder="1" applyAlignment="1">
      <alignment vertical="center" wrapText="1"/>
    </xf>
    <xf numFmtId="0" fontId="0" fillId="0" borderId="8" xfId="0" applyBorder="1" applyAlignment="1">
      <alignment vertical="center"/>
    </xf>
    <xf numFmtId="0" fontId="0" fillId="0" borderId="5" xfId="0" applyBorder="1" applyAlignment="1">
      <alignment vertical="center"/>
    </xf>
    <xf numFmtId="0" fontId="2" fillId="4" borderId="0" xfId="0" applyFont="1" applyFill="1" applyAlignment="1">
      <alignment horizontal="left" vertical="center"/>
    </xf>
    <xf numFmtId="0" fontId="2" fillId="0" borderId="0" xfId="0" applyFont="1" applyAlignment="1">
      <alignment horizontal="left" vertical="center"/>
    </xf>
    <xf numFmtId="49" fontId="2" fillId="4" borderId="0" xfId="0" applyNumberFormat="1" applyFont="1" applyFill="1" applyAlignment="1">
      <alignment horizontal="left" vertical="center"/>
    </xf>
    <xf numFmtId="0" fontId="2" fillId="6" borderId="47" xfId="0" applyFont="1" applyFill="1" applyBorder="1" applyAlignment="1" applyProtection="1">
      <alignment horizontal="center" vertical="center" wrapText="1"/>
      <protection locked="0"/>
    </xf>
    <xf numFmtId="0" fontId="2" fillId="6" borderId="50" xfId="0" applyFont="1" applyFill="1" applyBorder="1" applyAlignment="1" applyProtection="1">
      <alignment horizontal="center" vertical="center" wrapText="1"/>
      <protection locked="0"/>
    </xf>
    <xf numFmtId="0" fontId="2" fillId="6" borderId="48" xfId="0" applyFont="1" applyFill="1" applyBorder="1" applyAlignment="1" applyProtection="1">
      <alignment horizontal="center" vertical="center"/>
      <protection locked="0"/>
    </xf>
    <xf numFmtId="0" fontId="2" fillId="6" borderId="51" xfId="0" applyFont="1" applyFill="1" applyBorder="1" applyAlignment="1" applyProtection="1">
      <alignment horizontal="center" vertical="center"/>
      <protection locked="0"/>
    </xf>
    <xf numFmtId="0" fontId="2" fillId="0" borderId="17" xfId="0" applyFont="1" applyBorder="1" applyProtection="1">
      <protection locked="0"/>
    </xf>
    <xf numFmtId="0" fontId="2" fillId="6" borderId="0" xfId="0" applyFont="1" applyFill="1" applyAlignment="1">
      <alignment vertical="center"/>
    </xf>
    <xf numFmtId="0" fontId="2" fillId="6" borderId="0" xfId="0" applyFont="1" applyFill="1" applyProtection="1">
      <protection locked="0"/>
    </xf>
    <xf numFmtId="166" fontId="2" fillId="6" borderId="0" xfId="0" applyNumberFormat="1" applyFont="1" applyFill="1" applyAlignment="1">
      <alignment horizontal="center" vertical="center"/>
    </xf>
    <xf numFmtId="0" fontId="0" fillId="6" borderId="0" xfId="0" applyFill="1" applyAlignment="1">
      <alignment vertical="center"/>
    </xf>
    <xf numFmtId="0" fontId="0" fillId="0" borderId="0" xfId="0" applyAlignment="1">
      <alignment vertical="center"/>
    </xf>
    <xf numFmtId="0" fontId="27" fillId="5" borderId="0" xfId="0" applyFont="1" applyFill="1" applyAlignment="1">
      <alignment vertical="center"/>
    </xf>
    <xf numFmtId="169" fontId="2" fillId="6" borderId="0" xfId="0" applyNumberFormat="1" applyFont="1" applyFill="1" applyAlignment="1">
      <alignment horizontal="right" vertical="center"/>
    </xf>
    <xf numFmtId="0" fontId="2" fillId="0" borderId="0" xfId="0" applyFont="1" applyAlignment="1">
      <alignment horizontal="left" vertical="center" wrapText="1"/>
    </xf>
  </cellXfs>
  <cellStyles count="15">
    <cellStyle name="Hypertextový odkaz 2" xfId="4" xr:uid="{0D30A867-42B1-44CE-B3A1-746A38D9E8EF}"/>
    <cellStyle name="Měna 2" xfId="5" xr:uid="{CE9F5B93-26BA-4654-B070-D7D349AB38E1}"/>
    <cellStyle name="Měna 2 2" xfId="11" xr:uid="{B1F68C33-35A9-4EEC-B891-6CED340FCDB9}"/>
    <cellStyle name="Měna 3" xfId="6" xr:uid="{3616A8FC-A5BA-4C36-8943-D74819D479B7}"/>
    <cellStyle name="Měna 3 2" xfId="12" xr:uid="{6CA65723-E4C7-48C3-B0EC-DAEE7045D63F}"/>
    <cellStyle name="Normální" xfId="0" builtinId="0"/>
    <cellStyle name="Normální 14" xfId="1" xr:uid="{00000000-0005-0000-0000-000001000000}"/>
    <cellStyle name="Normální 14 2" xfId="13" xr:uid="{FC538542-EB29-4848-85A9-EC5A40B04670}"/>
    <cellStyle name="Normální 14 3" xfId="7" xr:uid="{C2969CFD-7382-4C79-A953-64C3D6CDE320}"/>
    <cellStyle name="Normální 16" xfId="2" xr:uid="{00000000-0005-0000-0000-000002000000}"/>
    <cellStyle name="Normální 16 2" xfId="14" xr:uid="{FA11534A-0F28-4960-80C1-90337B1CD14B}"/>
    <cellStyle name="Normální 16 3" xfId="8" xr:uid="{FD31C72D-CCD1-4999-8981-9201EB1410E8}"/>
    <cellStyle name="Normální 2" xfId="9" xr:uid="{AF520739-2EB6-4A7D-9606-DF05A87825AF}"/>
    <cellStyle name="Normální 3" xfId="10" xr:uid="{9894668E-3354-411A-B55F-5280BEE891D5}"/>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19</xdr:row>
      <xdr:rowOff>0</xdr:rowOff>
    </xdr:from>
    <xdr:to>
      <xdr:col>12</xdr:col>
      <xdr:colOff>304800</xdr:colOff>
      <xdr:row>20</xdr:row>
      <xdr:rowOff>135592</xdr:rowOff>
    </xdr:to>
    <xdr:sp macro="" textlink="">
      <xdr:nvSpPr>
        <xdr:cNvPr id="2" name="AutoShape 3" descr="VÃ½sledek obrÃ¡zku pro vex edr booster kit">
          <a:extLst>
            <a:ext uri="{FF2B5EF4-FFF2-40B4-BE49-F238E27FC236}">
              <a16:creationId xmlns:a16="http://schemas.microsoft.com/office/drawing/2014/main" id="{96CEB7AA-09DF-45A8-8F45-A875205FD93E}"/>
            </a:ext>
          </a:extLst>
        </xdr:cNvPr>
        <xdr:cNvSpPr>
          <a:spLocks noChangeAspect="1" noChangeArrowheads="1"/>
        </xdr:cNvSpPr>
      </xdr:nvSpPr>
      <xdr:spPr bwMode="auto">
        <a:xfrm>
          <a:off x="13914120" y="625602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19</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3DCB1392-4AD8-4576-89EF-E47C3952E9C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ED9EED65-32F9-4B02-9EF3-C3653C70A91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D7F9A6D1-67EC-4074-8E5D-92757355AD0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74C17953-2124-43D7-9826-256404E7372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17530D0E-E434-4311-B520-132A7504817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DB3F1197-AEA7-4785-BA52-F2AD9BEFCD3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160FFE74-A98E-4B29-B7F4-9C4038ECF48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DB5F71A4-9B58-459A-9A15-F9A64E49392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21871B73-A409-496D-B63B-63A8D1D79B1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2790F36A-4E53-46C9-9C85-31B83432802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8325B85E-43DE-4042-A928-47734BDE50D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36DC354D-4CD0-4241-8F8D-926B02CBB8E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85F05F8A-5F88-4081-903F-B566460428F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91E29A16-1107-4776-9330-C2F6BFA3792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737D2457-25B5-497E-BA74-B06E097324E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A9DF3116-9A01-4945-9E5A-4B1FE501DD9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DDE8E6B9-922F-4725-A131-CB6D5F532E0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0F476BA6-E806-4B1E-879C-AEFD3D50A06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5352E2D6-0754-44D5-BC0D-9D68CBAB8C6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77A8D5BD-2055-40F7-AEF0-14E31D23333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0C4D4575-4296-4CC0-A705-911CCC89984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7C26DDBA-BB65-49C7-9344-6C01DB78F2A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18041F59-52FD-4F47-BC1E-DA9AA6CC106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FBCA8724-50B9-428F-889C-13C5DE263EA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6CD3DEFC-FFC2-4FCC-8D33-EF01539FC1F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F034EAB0-B4C9-4EBB-B3B1-599DF3B3348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43BBBAC3-A6A5-43E7-B8C0-7FFFD6DD7A1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07E7BD52-EC76-4C07-9273-B02A86FE0CD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A241889C-45E0-4D96-9573-F3C7709F668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422F7FAE-6836-481F-B03A-52E1A512FA5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1FBE84F1-2DEA-48CD-AF5A-D9A0242C29F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D1591251-C359-4631-BE89-B946EFE549A7}"/>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3E47907A-B093-460F-B1CF-9DDC90A3EC4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3F0FCF6A-3454-4417-901A-9562C0EE665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EEA83218-1292-4962-9FEB-40B77E22FC0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BCA28D2E-A762-488C-9374-CE507C9D228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3967E3E8-2738-4767-9FCB-C10359778A3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961A81FA-09C1-417E-8C11-6BADFACFA3F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28D0F406-6282-422A-AD5A-D1040FCFAB17}"/>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745B8630-BD28-4E57-A211-C7DA6EF4D6DA}"/>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F32EB7B5-8E7C-4DAF-9A4C-0ADA428A3AA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2226C934-A627-4719-9941-C1A4CD983A2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5C509F30-479B-4407-8FE2-F3F8D37F3F5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A2ED3B7C-5CF6-47A7-AD1A-2484E2EECCA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AB1D674D-2B92-421B-9703-D941206FB69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B6C9C2A6-E0F2-44AB-BB8B-881D5C58EB0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2F1D1720-5812-42BF-834C-10994177B5EA}"/>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E1B2ADC6-B82F-4E3C-A9EA-2184581FA60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5B7664C4-A050-41E3-A1FD-27695053A8A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111EC4DD-0D45-4DA1-AAE9-D5B98B94D09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2820ADF7-A4B0-4D79-9E9B-E2EB4CEBA6C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B6878279-8287-4D05-AB4F-1D97CEA1674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B24DC647-1C71-47B1-BC3E-8E9EC6CBF37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4CB16B5F-7498-4AD4-90D6-F0580E4ABC9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13AC8E33-2821-4588-AC79-6268C30D4A8D}"/>
            </a:ext>
          </a:extLst>
        </xdr:cNvPr>
        <xdr:cNvSpPr>
          <a:spLocks noChangeAspect="1" noChangeArrowheads="1"/>
        </xdr:cNvSpPr>
      </xdr:nvSpPr>
      <xdr:spPr bwMode="auto">
        <a:xfrm>
          <a:off x="13914120" y="2735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689F78C8-1772-4A76-AC18-2C34B0762F70}"/>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A80149E0-2109-462E-8737-D005EF8EA7C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42B9B218-12D6-48A6-9D36-9B11177DB59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3BDBA418-63D8-41E5-8756-7DB320209B7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85CC19F5-DF0A-4FA0-B4D1-15570247B59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67CE6E8A-01CF-45F9-85AD-3605F1FEEF6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64" name="AutoShape 3" descr="VÃ½sledek obrÃ¡zku pro vex edr booster kit">
          <a:extLst>
            <a:ext uri="{FF2B5EF4-FFF2-40B4-BE49-F238E27FC236}">
              <a16:creationId xmlns:a16="http://schemas.microsoft.com/office/drawing/2014/main" id="{90C3D3FC-5A1F-42F0-9436-DAC637EE657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8CEF0634-BC51-41B5-87AD-9FD4FAF3ED7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41118BAA-B4E7-4AC8-B110-9950CD97FED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48CB1E62-BD19-476F-B5BB-811CE52C7D2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0C3302A2-6F1B-43D4-BC71-EB521B43BE4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CB0F23BE-FEE8-41EA-9EB9-DA7E15B99FC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8EFC5514-F9FF-474B-B152-43A4F813E25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1" name="AutoShape 3" descr="VÃ½sledek obrÃ¡zku pro vex edr booster kit">
          <a:extLst>
            <a:ext uri="{FF2B5EF4-FFF2-40B4-BE49-F238E27FC236}">
              <a16:creationId xmlns:a16="http://schemas.microsoft.com/office/drawing/2014/main" id="{138713AE-E8F4-4056-B2DE-82E89F26D323}"/>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BE243702-3BDD-48C2-A469-2FF72DCBAE3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C3922837-FC43-4CF8-B9D0-B1C3DA11842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5A2BDB13-8ACF-4FA1-AE66-D6C87199182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AC830506-1A36-4043-9CA7-E504CE9B4F7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DDF7166D-286E-41CD-B20E-B44BBF155BC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793A88FC-49F4-47CD-B34E-86F377BDAA32}"/>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4512819A-1659-40FE-A894-F19BDBA7C584}"/>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C46F3CC3-1330-477D-877B-19BC3BE6876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CBE2B78E-C271-4D26-85B1-E76B61106F1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1" name="AutoShape 3" descr="VÃ½sledek obrÃ¡zku pro vex edr booster kit">
          <a:extLst>
            <a:ext uri="{FF2B5EF4-FFF2-40B4-BE49-F238E27FC236}">
              <a16:creationId xmlns:a16="http://schemas.microsoft.com/office/drawing/2014/main" id="{1953BE7B-D8B6-4ACF-8370-564B74B78EB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2" name="AutoShape 3" descr="VÃ½sledek obrÃ¡zku pro vex edr booster kit">
          <a:extLst>
            <a:ext uri="{FF2B5EF4-FFF2-40B4-BE49-F238E27FC236}">
              <a16:creationId xmlns:a16="http://schemas.microsoft.com/office/drawing/2014/main" id="{7146CA6B-D907-4A3C-B596-3B15D832BB9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3A70A4A6-AB69-4717-B3EE-BAC85BF5654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84" name="AutoShape 3" descr="VÃ½sledek obrÃ¡zku pro vex edr booster kit">
          <a:extLst>
            <a:ext uri="{FF2B5EF4-FFF2-40B4-BE49-F238E27FC236}">
              <a16:creationId xmlns:a16="http://schemas.microsoft.com/office/drawing/2014/main" id="{98FBF347-4BFA-428D-8FCB-BFB55191FCC9}"/>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19D43FDE-502A-4701-89F2-D085CAADE444}"/>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6" name="AutoShape 3" descr="VÃ½sledek obrÃ¡zku pro vex edr booster kit">
          <a:extLst>
            <a:ext uri="{FF2B5EF4-FFF2-40B4-BE49-F238E27FC236}">
              <a16:creationId xmlns:a16="http://schemas.microsoft.com/office/drawing/2014/main" id="{BC2BD9D7-8CF5-46A0-AF48-A1D404A971E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B9B5CEBA-1E90-47D5-A1DF-AA007B1CDAE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3FE9A86E-F372-4E8A-A1B7-16F09D48699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9" name="AutoShape 3" descr="VÃ½sledek obrÃ¡zku pro vex edr booster kit">
          <a:extLst>
            <a:ext uri="{FF2B5EF4-FFF2-40B4-BE49-F238E27FC236}">
              <a16:creationId xmlns:a16="http://schemas.microsoft.com/office/drawing/2014/main" id="{8E32BC49-2D86-4624-AB2D-00E53732D86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0" name="AutoShape 3" descr="VÃ½sledek obrÃ¡zku pro vex edr booster kit">
          <a:extLst>
            <a:ext uri="{FF2B5EF4-FFF2-40B4-BE49-F238E27FC236}">
              <a16:creationId xmlns:a16="http://schemas.microsoft.com/office/drawing/2014/main" id="{9DA79ABE-2D07-4BC5-9648-A5A8C5D0DA6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91" name="AutoShape 3" descr="VÃ½sledek obrÃ¡zku pro vex edr booster kit">
          <a:extLst>
            <a:ext uri="{FF2B5EF4-FFF2-40B4-BE49-F238E27FC236}">
              <a16:creationId xmlns:a16="http://schemas.microsoft.com/office/drawing/2014/main" id="{FFA6AD98-105E-4622-A854-B1198914D8AA}"/>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92" name="AutoShape 3" descr="VÃ½sledek obrÃ¡zku pro vex edr booster kit">
          <a:extLst>
            <a:ext uri="{FF2B5EF4-FFF2-40B4-BE49-F238E27FC236}">
              <a16:creationId xmlns:a16="http://schemas.microsoft.com/office/drawing/2014/main" id="{8672967E-9655-40B9-8650-9B16D5F94F61}"/>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3" name="AutoShape 3" descr="VÃ½sledek obrÃ¡zku pro vex edr booster kit">
          <a:extLst>
            <a:ext uri="{FF2B5EF4-FFF2-40B4-BE49-F238E27FC236}">
              <a16:creationId xmlns:a16="http://schemas.microsoft.com/office/drawing/2014/main" id="{4CDB86CE-326D-488E-AC12-92847FA0A8D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4" name="AutoShape 3" descr="VÃ½sledek obrÃ¡zku pro vex edr booster kit">
          <a:extLst>
            <a:ext uri="{FF2B5EF4-FFF2-40B4-BE49-F238E27FC236}">
              <a16:creationId xmlns:a16="http://schemas.microsoft.com/office/drawing/2014/main" id="{ADA81BE7-4A11-4CB8-A8AB-ADB9B4E7EAC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19A728FC-6D6C-424C-8A23-C9971A5F88D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675AC661-9D82-46DF-9E6D-61717CFA230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7" name="AutoShape 3" descr="VÃ½sledek obrÃ¡zku pro vex edr booster kit">
          <a:extLst>
            <a:ext uri="{FF2B5EF4-FFF2-40B4-BE49-F238E27FC236}">
              <a16:creationId xmlns:a16="http://schemas.microsoft.com/office/drawing/2014/main" id="{F0347244-E7F8-414F-8F56-2C55C5C606F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49D58964-5280-446F-BADA-AC140F5E8122}"/>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99" name="AutoShape 3" descr="VÃ½sledek obrÃ¡zku pro vex edr booster kit">
          <a:extLst>
            <a:ext uri="{FF2B5EF4-FFF2-40B4-BE49-F238E27FC236}">
              <a16:creationId xmlns:a16="http://schemas.microsoft.com/office/drawing/2014/main" id="{87C89EBC-2616-4F6C-960C-E41A8658A469}"/>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552B04CA-67BC-4850-9A4F-B8E68B4B41B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1" name="AutoShape 3" descr="VÃ½sledek obrÃ¡zku pro vex edr booster kit">
          <a:extLst>
            <a:ext uri="{FF2B5EF4-FFF2-40B4-BE49-F238E27FC236}">
              <a16:creationId xmlns:a16="http://schemas.microsoft.com/office/drawing/2014/main" id="{344AF4B2-53FE-47A2-89EA-91CA06442DA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0AD6B18B-356B-433E-93AB-1856CCAE69E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ED61425A-3EDC-4501-9D9B-F6F6DA1A7C1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6D4A282A-F606-4CC1-A69A-83BE0840422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05" name="AutoShape 3" descr="VÃ½sledek obrÃ¡zku pro vex edr booster kit">
          <a:extLst>
            <a:ext uri="{FF2B5EF4-FFF2-40B4-BE49-F238E27FC236}">
              <a16:creationId xmlns:a16="http://schemas.microsoft.com/office/drawing/2014/main" id="{BBA76F06-6970-489A-B833-DE49AA3E638C}"/>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06" name="AutoShape 3" descr="VÃ½sledek obrÃ¡zku pro vex edr booster kit">
          <a:extLst>
            <a:ext uri="{FF2B5EF4-FFF2-40B4-BE49-F238E27FC236}">
              <a16:creationId xmlns:a16="http://schemas.microsoft.com/office/drawing/2014/main" id="{FB035AEF-33B4-43E7-93E3-DCDE52E2C2C1}"/>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F33C1815-3B2B-4E57-A3CE-CA4FA568A86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9EE8FA05-4281-4804-A8A9-CB3E0DA29F8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F7AA483C-0FE0-41FB-B812-C0CDF1C9344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6D4F4DCC-1F6E-4FB2-ABBC-335DF8B41E1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556B35F5-4D2A-4593-AA1C-6DA0E80BA5D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12" name="AutoShape 3" descr="VÃ½sledek obrÃ¡zku pro vex edr booster kit">
          <a:extLst>
            <a:ext uri="{FF2B5EF4-FFF2-40B4-BE49-F238E27FC236}">
              <a16:creationId xmlns:a16="http://schemas.microsoft.com/office/drawing/2014/main" id="{FAFF5EC9-BF5B-4B00-856E-BB7D19ED4D68}"/>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13" name="AutoShape 3" descr="VÃ½sledek obrÃ¡zku pro vex edr booster kit">
          <a:extLst>
            <a:ext uri="{FF2B5EF4-FFF2-40B4-BE49-F238E27FC236}">
              <a16:creationId xmlns:a16="http://schemas.microsoft.com/office/drawing/2014/main" id="{8068D001-1F3A-4BF4-825E-ED2E896D40D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A5380B97-1325-4F7D-8B86-047FC3F6750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1A528AA5-1EE7-4500-B701-6C98C5E79D5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90085E26-6519-4503-A29C-B83F27AA5E2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B6ADF1FE-AEE7-4AE6-AAB6-F22F61AE2D3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1D1EF453-ED78-4D69-B81E-A7D0137C06E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19" name="AutoShape 3" descr="VÃ½sledek obrÃ¡zku pro vex edr booster kit">
          <a:extLst>
            <a:ext uri="{FF2B5EF4-FFF2-40B4-BE49-F238E27FC236}">
              <a16:creationId xmlns:a16="http://schemas.microsoft.com/office/drawing/2014/main" id="{707ABFDC-AAF4-4341-8240-C83A0A1A319B}"/>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20" name="AutoShape 3" descr="VÃ½sledek obrÃ¡zku pro vex edr booster kit">
          <a:extLst>
            <a:ext uri="{FF2B5EF4-FFF2-40B4-BE49-F238E27FC236}">
              <a16:creationId xmlns:a16="http://schemas.microsoft.com/office/drawing/2014/main" id="{FEB2A6C3-1AFD-415D-88F9-3C9301A7DCF9}"/>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BA1E35D7-8C86-4243-B2CF-A7FAFDFCBCC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CBFE2187-8810-4DA8-A7C5-9BC6421D0C4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A1F094C7-7A69-4EA5-8F9A-B60C31CDC87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A9A6B32E-92C1-4F6C-BC84-77D12070325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2CB14453-F638-494C-A322-F37490423BE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26" name="AutoShape 3" descr="VÃ½sledek obrÃ¡zku pro vex edr booster kit">
          <a:extLst>
            <a:ext uri="{FF2B5EF4-FFF2-40B4-BE49-F238E27FC236}">
              <a16:creationId xmlns:a16="http://schemas.microsoft.com/office/drawing/2014/main" id="{0B53B79B-FCF6-4256-ADA3-DDAA3AF78E6A}"/>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27" name="AutoShape 3" descr="VÃ½sledek obrÃ¡zku pro vex edr booster kit">
          <a:extLst>
            <a:ext uri="{FF2B5EF4-FFF2-40B4-BE49-F238E27FC236}">
              <a16:creationId xmlns:a16="http://schemas.microsoft.com/office/drawing/2014/main" id="{BD8AEAD5-7732-4DA0-AC59-ADB8A412B47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8964B6DF-78E8-47CF-B404-A9D3A8B0AD2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0727B829-4B3E-4D34-8215-FB9F32497A6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A0702A96-A40B-4D38-AE50-F00A69156FC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12776DAC-F23A-4370-95A2-9405FFAEBE4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B89BC56C-9C1D-4E64-892C-F6FE4468D4E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33" name="AutoShape 3" descr="VÃ½sledek obrÃ¡zku pro vex edr booster kit">
          <a:extLst>
            <a:ext uri="{FF2B5EF4-FFF2-40B4-BE49-F238E27FC236}">
              <a16:creationId xmlns:a16="http://schemas.microsoft.com/office/drawing/2014/main" id="{1526C204-2783-46C5-A9F2-79CF5905AA71}"/>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34" name="AutoShape 3" descr="VÃ½sledek obrÃ¡zku pro vex edr booster kit">
          <a:extLst>
            <a:ext uri="{FF2B5EF4-FFF2-40B4-BE49-F238E27FC236}">
              <a16:creationId xmlns:a16="http://schemas.microsoft.com/office/drawing/2014/main" id="{8439419F-8A5F-4DA2-8D39-24E2A2589A5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C71BC8FD-65C6-4A78-B054-F3BB7916DE2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A1B0A3CA-0E21-4967-AB01-DEB82EF747BA}"/>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DC45180C-668F-466E-B84B-933A967D25C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9BD89ADD-5A84-4068-93BD-EAAD176D106A}"/>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976E48FF-D30E-4D29-B13C-D7C958B32DE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40" name="AutoShape 3" descr="VÃ½sledek obrÃ¡zku pro vex edr booster kit">
          <a:extLst>
            <a:ext uri="{FF2B5EF4-FFF2-40B4-BE49-F238E27FC236}">
              <a16:creationId xmlns:a16="http://schemas.microsoft.com/office/drawing/2014/main" id="{274DB30B-5EF2-43EF-AB20-CC7C283B17E5}"/>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41" name="AutoShape 3" descr="VÃ½sledek obrÃ¡zku pro vex edr booster kit">
          <a:extLst>
            <a:ext uri="{FF2B5EF4-FFF2-40B4-BE49-F238E27FC236}">
              <a16:creationId xmlns:a16="http://schemas.microsoft.com/office/drawing/2014/main" id="{BCFEC21F-EF19-46AD-A036-E5939A8A0BDF}"/>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4AD9CB3C-4267-47D4-803C-1472304F218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C69457CF-CA5D-4933-9808-4834CC59AA4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12158BB6-F707-478E-8651-F67CA74F009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A0A43D1B-4525-41BD-BE95-FDA34339330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D9409453-4C53-478E-8BE3-887AFF51C98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47" name="AutoShape 3" descr="VÃ½sledek obrÃ¡zku pro vex edr booster kit">
          <a:extLst>
            <a:ext uri="{FF2B5EF4-FFF2-40B4-BE49-F238E27FC236}">
              <a16:creationId xmlns:a16="http://schemas.microsoft.com/office/drawing/2014/main" id="{A9CEC633-DAD8-40F9-A92B-460645BAB088}"/>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19</xdr:row>
      <xdr:rowOff>0</xdr:rowOff>
    </xdr:from>
    <xdr:to>
      <xdr:col>12</xdr:col>
      <xdr:colOff>304800</xdr:colOff>
      <xdr:row>20</xdr:row>
      <xdr:rowOff>133687</xdr:rowOff>
    </xdr:to>
    <xdr:sp macro="" textlink="">
      <xdr:nvSpPr>
        <xdr:cNvPr id="148" name="AutoShape 3" descr="VÃ½sledek obrÃ¡zku pro vex edr booster kit">
          <a:extLst>
            <a:ext uri="{FF2B5EF4-FFF2-40B4-BE49-F238E27FC236}">
              <a16:creationId xmlns:a16="http://schemas.microsoft.com/office/drawing/2014/main" id="{1BEF6482-A886-473A-AE79-611FC4E8EB95}"/>
            </a:ext>
          </a:extLst>
        </xdr:cNvPr>
        <xdr:cNvSpPr>
          <a:spLocks noChangeAspect="1" noChangeArrowheads="1"/>
        </xdr:cNvSpPr>
      </xdr:nvSpPr>
      <xdr:spPr bwMode="auto">
        <a:xfrm>
          <a:off x="15363825" y="6381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19</xdr:row>
      <xdr:rowOff>0</xdr:rowOff>
    </xdr:from>
    <xdr:ext cx="304800" cy="301326"/>
    <xdr:sp macro="" textlink="">
      <xdr:nvSpPr>
        <xdr:cNvPr id="149" name="AutoShape 3" descr="VÃ½sledek obrÃ¡zku pro vex edr booster kit">
          <a:extLst>
            <a:ext uri="{FF2B5EF4-FFF2-40B4-BE49-F238E27FC236}">
              <a16:creationId xmlns:a16="http://schemas.microsoft.com/office/drawing/2014/main" id="{BEA6371D-7C85-41BD-A9AE-579AB790D73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0" name="AutoShape 3" descr="VÃ½sledek obrÃ¡zku pro vex edr booster kit">
          <a:extLst>
            <a:ext uri="{FF2B5EF4-FFF2-40B4-BE49-F238E27FC236}">
              <a16:creationId xmlns:a16="http://schemas.microsoft.com/office/drawing/2014/main" id="{A3F4CBC2-ADB3-4933-8D2B-45994B63C815}"/>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1" name="AutoShape 3" descr="VÃ½sledek obrÃ¡zku pro vex edr booster kit">
          <a:extLst>
            <a:ext uri="{FF2B5EF4-FFF2-40B4-BE49-F238E27FC236}">
              <a16:creationId xmlns:a16="http://schemas.microsoft.com/office/drawing/2014/main" id="{04CA0261-646E-4EA4-99E7-06341151764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2" name="AutoShape 3" descr="VÃ½sledek obrÃ¡zku pro vex edr booster kit">
          <a:extLst>
            <a:ext uri="{FF2B5EF4-FFF2-40B4-BE49-F238E27FC236}">
              <a16:creationId xmlns:a16="http://schemas.microsoft.com/office/drawing/2014/main" id="{A3F53B9F-9FC4-4D8B-B053-983DB941C28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3" name="AutoShape 3" descr="VÃ½sledek obrÃ¡zku pro vex edr booster kit">
          <a:extLst>
            <a:ext uri="{FF2B5EF4-FFF2-40B4-BE49-F238E27FC236}">
              <a16:creationId xmlns:a16="http://schemas.microsoft.com/office/drawing/2014/main" id="{31503B44-18C6-49BF-AA38-254C9D52E4A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4" name="AutoShape 3" descr="VÃ½sledek obrÃ¡zku pro vex edr booster kit">
          <a:extLst>
            <a:ext uri="{FF2B5EF4-FFF2-40B4-BE49-F238E27FC236}">
              <a16:creationId xmlns:a16="http://schemas.microsoft.com/office/drawing/2014/main" id="{17846941-8013-4FA2-BCD5-6772EF30B03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5" name="AutoShape 3" descr="VÃ½sledek obrÃ¡zku pro vex edr booster kit">
          <a:extLst>
            <a:ext uri="{FF2B5EF4-FFF2-40B4-BE49-F238E27FC236}">
              <a16:creationId xmlns:a16="http://schemas.microsoft.com/office/drawing/2014/main" id="{6BE05580-86D6-4237-A60B-91A72281E03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6" name="AutoShape 3" descr="VÃ½sledek obrÃ¡zku pro vex edr booster kit">
          <a:extLst>
            <a:ext uri="{FF2B5EF4-FFF2-40B4-BE49-F238E27FC236}">
              <a16:creationId xmlns:a16="http://schemas.microsoft.com/office/drawing/2014/main" id="{D199A9CD-FEEE-4E14-82E3-77199D47559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7" name="AutoShape 3" descr="VÃ½sledek obrÃ¡zku pro vex edr booster kit">
          <a:extLst>
            <a:ext uri="{FF2B5EF4-FFF2-40B4-BE49-F238E27FC236}">
              <a16:creationId xmlns:a16="http://schemas.microsoft.com/office/drawing/2014/main" id="{1D62C89B-AD61-4E55-B8A1-B58FC5E1C53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8" name="AutoShape 3" descr="VÃ½sledek obrÃ¡zku pro vex edr booster kit">
          <a:extLst>
            <a:ext uri="{FF2B5EF4-FFF2-40B4-BE49-F238E27FC236}">
              <a16:creationId xmlns:a16="http://schemas.microsoft.com/office/drawing/2014/main" id="{ED31DCA7-D0A9-42FB-A272-CB7B90BA3C12}"/>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9" name="AutoShape 3" descr="VÃ½sledek obrÃ¡zku pro vex edr booster kit">
          <a:extLst>
            <a:ext uri="{FF2B5EF4-FFF2-40B4-BE49-F238E27FC236}">
              <a16:creationId xmlns:a16="http://schemas.microsoft.com/office/drawing/2014/main" id="{BF82DA07-E143-4C0D-8FD0-20EDADAC02A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0" name="AutoShape 3" descr="VÃ½sledek obrÃ¡zku pro vex edr booster kit">
          <a:extLst>
            <a:ext uri="{FF2B5EF4-FFF2-40B4-BE49-F238E27FC236}">
              <a16:creationId xmlns:a16="http://schemas.microsoft.com/office/drawing/2014/main" id="{EF546CF6-1B5F-4002-9995-B431BB6AFCC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1" name="AutoShape 3" descr="VÃ½sledek obrÃ¡zku pro vex edr booster kit">
          <a:extLst>
            <a:ext uri="{FF2B5EF4-FFF2-40B4-BE49-F238E27FC236}">
              <a16:creationId xmlns:a16="http://schemas.microsoft.com/office/drawing/2014/main" id="{B03863CC-EE8E-4B3B-9A43-D66D78C1B30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2" name="AutoShape 3" descr="VÃ½sledek obrÃ¡zku pro vex edr booster kit">
          <a:extLst>
            <a:ext uri="{FF2B5EF4-FFF2-40B4-BE49-F238E27FC236}">
              <a16:creationId xmlns:a16="http://schemas.microsoft.com/office/drawing/2014/main" id="{0FFA41CC-C327-4A5E-BA67-C7B82FCE8C2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3" name="AutoShape 3" descr="VÃ½sledek obrÃ¡zku pro vex edr booster kit">
          <a:extLst>
            <a:ext uri="{FF2B5EF4-FFF2-40B4-BE49-F238E27FC236}">
              <a16:creationId xmlns:a16="http://schemas.microsoft.com/office/drawing/2014/main" id="{53B9F352-0A85-4896-8B06-0B4AC740D9F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4" name="AutoShape 3" descr="VÃ½sledek obrÃ¡zku pro vex edr booster kit">
          <a:extLst>
            <a:ext uri="{FF2B5EF4-FFF2-40B4-BE49-F238E27FC236}">
              <a16:creationId xmlns:a16="http://schemas.microsoft.com/office/drawing/2014/main" id="{9CC46F61-F6D7-403A-BCD8-86AECACDF91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5" name="AutoShape 3" descr="VÃ½sledek obrÃ¡zku pro vex edr booster kit">
          <a:extLst>
            <a:ext uri="{FF2B5EF4-FFF2-40B4-BE49-F238E27FC236}">
              <a16:creationId xmlns:a16="http://schemas.microsoft.com/office/drawing/2014/main" id="{6D86ADDB-3370-4B57-8CD7-2305ADE08CD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6" name="AutoShape 3" descr="VÃ½sledek obrÃ¡zku pro vex edr booster kit">
          <a:extLst>
            <a:ext uri="{FF2B5EF4-FFF2-40B4-BE49-F238E27FC236}">
              <a16:creationId xmlns:a16="http://schemas.microsoft.com/office/drawing/2014/main" id="{5733FED6-3696-4C06-B4E6-08183CC4EC81}"/>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7" name="AutoShape 3" descr="VÃ½sledek obrÃ¡zku pro vex edr booster kit">
          <a:extLst>
            <a:ext uri="{FF2B5EF4-FFF2-40B4-BE49-F238E27FC236}">
              <a16:creationId xmlns:a16="http://schemas.microsoft.com/office/drawing/2014/main" id="{19634012-96AA-45A8-B7C7-F009C1E4D090}"/>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8" name="AutoShape 3" descr="VÃ½sledek obrÃ¡zku pro vex edr booster kit">
          <a:extLst>
            <a:ext uri="{FF2B5EF4-FFF2-40B4-BE49-F238E27FC236}">
              <a16:creationId xmlns:a16="http://schemas.microsoft.com/office/drawing/2014/main" id="{BD4C5F02-552D-42A7-AB39-8F1F7082917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9" name="AutoShape 3" descr="VÃ½sledek obrÃ¡zku pro vex edr booster kit">
          <a:extLst>
            <a:ext uri="{FF2B5EF4-FFF2-40B4-BE49-F238E27FC236}">
              <a16:creationId xmlns:a16="http://schemas.microsoft.com/office/drawing/2014/main" id="{5308958E-DCA0-4243-8D9B-4359DCBB22E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0" name="AutoShape 3" descr="VÃ½sledek obrÃ¡zku pro vex edr booster kit">
          <a:extLst>
            <a:ext uri="{FF2B5EF4-FFF2-40B4-BE49-F238E27FC236}">
              <a16:creationId xmlns:a16="http://schemas.microsoft.com/office/drawing/2014/main" id="{8FEB0AA6-82FC-4E94-B4D3-D9D8B7722DA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1" name="AutoShape 3" descr="VÃ½sledek obrÃ¡zku pro vex edr booster kit">
          <a:extLst>
            <a:ext uri="{FF2B5EF4-FFF2-40B4-BE49-F238E27FC236}">
              <a16:creationId xmlns:a16="http://schemas.microsoft.com/office/drawing/2014/main" id="{F59A56E1-383E-4E96-B4D5-BB42BBB651B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2" name="AutoShape 3" descr="VÃ½sledek obrÃ¡zku pro vex edr booster kit">
          <a:extLst>
            <a:ext uri="{FF2B5EF4-FFF2-40B4-BE49-F238E27FC236}">
              <a16:creationId xmlns:a16="http://schemas.microsoft.com/office/drawing/2014/main" id="{7A7530F1-A8AB-4FE6-B95C-A50ED351F385}"/>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3" name="AutoShape 3" descr="VÃ½sledek obrÃ¡zku pro vex edr booster kit">
          <a:extLst>
            <a:ext uri="{FF2B5EF4-FFF2-40B4-BE49-F238E27FC236}">
              <a16:creationId xmlns:a16="http://schemas.microsoft.com/office/drawing/2014/main" id="{BB17C920-ACFE-4089-A253-508AC63843D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4" name="AutoShape 3" descr="VÃ½sledek obrÃ¡zku pro vex edr booster kit">
          <a:extLst>
            <a:ext uri="{FF2B5EF4-FFF2-40B4-BE49-F238E27FC236}">
              <a16:creationId xmlns:a16="http://schemas.microsoft.com/office/drawing/2014/main" id="{EF0696AB-B571-4CB0-A752-09B325CEA8A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5" name="AutoShape 3" descr="VÃ½sledek obrÃ¡zku pro vex edr booster kit">
          <a:extLst>
            <a:ext uri="{FF2B5EF4-FFF2-40B4-BE49-F238E27FC236}">
              <a16:creationId xmlns:a16="http://schemas.microsoft.com/office/drawing/2014/main" id="{A0DBB76F-A044-4D99-BDB9-70F25E4FE96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6" name="AutoShape 3" descr="VÃ½sledek obrÃ¡zku pro vex edr booster kit">
          <a:extLst>
            <a:ext uri="{FF2B5EF4-FFF2-40B4-BE49-F238E27FC236}">
              <a16:creationId xmlns:a16="http://schemas.microsoft.com/office/drawing/2014/main" id="{F3B03A74-8CC2-47E8-BAC9-05ACE74AFF7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7" name="AutoShape 3" descr="VÃ½sledek obrÃ¡zku pro vex edr booster kit">
          <a:extLst>
            <a:ext uri="{FF2B5EF4-FFF2-40B4-BE49-F238E27FC236}">
              <a16:creationId xmlns:a16="http://schemas.microsoft.com/office/drawing/2014/main" id="{B6FBACD1-9303-49CA-BDEF-B92E994AC95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8" name="AutoShape 3" descr="VÃ½sledek obrÃ¡zku pro vex edr booster kit">
          <a:extLst>
            <a:ext uri="{FF2B5EF4-FFF2-40B4-BE49-F238E27FC236}">
              <a16:creationId xmlns:a16="http://schemas.microsoft.com/office/drawing/2014/main" id="{5B7B6241-C41C-4745-842C-825C7E3BA7B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9" name="AutoShape 3" descr="VÃ½sledek obrÃ¡zku pro vex edr booster kit">
          <a:extLst>
            <a:ext uri="{FF2B5EF4-FFF2-40B4-BE49-F238E27FC236}">
              <a16:creationId xmlns:a16="http://schemas.microsoft.com/office/drawing/2014/main" id="{E1B586FF-270E-4635-ABCD-6BCAE962D700}"/>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0" name="AutoShape 3" descr="VÃ½sledek obrÃ¡zku pro vex edr booster kit">
          <a:extLst>
            <a:ext uri="{FF2B5EF4-FFF2-40B4-BE49-F238E27FC236}">
              <a16:creationId xmlns:a16="http://schemas.microsoft.com/office/drawing/2014/main" id="{BA4D4580-E8E4-439B-A39C-D6E01E600DF0}"/>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1" name="AutoShape 3" descr="VÃ½sledek obrÃ¡zku pro vex edr booster kit">
          <a:extLst>
            <a:ext uri="{FF2B5EF4-FFF2-40B4-BE49-F238E27FC236}">
              <a16:creationId xmlns:a16="http://schemas.microsoft.com/office/drawing/2014/main" id="{1F7BB6CB-A29E-4932-B2FD-D78BF5A7E0F2}"/>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2" name="AutoShape 3" descr="VÃ½sledek obrÃ¡zku pro vex edr booster kit">
          <a:extLst>
            <a:ext uri="{FF2B5EF4-FFF2-40B4-BE49-F238E27FC236}">
              <a16:creationId xmlns:a16="http://schemas.microsoft.com/office/drawing/2014/main" id="{8C239261-C0E9-40AA-8163-08C335369E5F}"/>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3" name="AutoShape 3" descr="VÃ½sledek obrÃ¡zku pro vex edr booster kit">
          <a:extLst>
            <a:ext uri="{FF2B5EF4-FFF2-40B4-BE49-F238E27FC236}">
              <a16:creationId xmlns:a16="http://schemas.microsoft.com/office/drawing/2014/main" id="{0563FF86-910D-417A-86DE-DA0BAD84E29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4" name="AutoShape 3" descr="VÃ½sledek obrÃ¡zku pro vex edr booster kit">
          <a:extLst>
            <a:ext uri="{FF2B5EF4-FFF2-40B4-BE49-F238E27FC236}">
              <a16:creationId xmlns:a16="http://schemas.microsoft.com/office/drawing/2014/main" id="{80068A20-433F-49C2-B08A-92FD9B0B499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5" name="AutoShape 3" descr="VÃ½sledek obrÃ¡zku pro vex edr booster kit">
          <a:extLst>
            <a:ext uri="{FF2B5EF4-FFF2-40B4-BE49-F238E27FC236}">
              <a16:creationId xmlns:a16="http://schemas.microsoft.com/office/drawing/2014/main" id="{98205ECD-9DAF-4DDB-AA43-1F7748638C3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6" name="AutoShape 3" descr="VÃ½sledek obrÃ¡zku pro vex edr booster kit">
          <a:extLst>
            <a:ext uri="{FF2B5EF4-FFF2-40B4-BE49-F238E27FC236}">
              <a16:creationId xmlns:a16="http://schemas.microsoft.com/office/drawing/2014/main" id="{20167929-DC0E-4D40-89E0-BCAC27E6E3D8}"/>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7" name="AutoShape 3" descr="VÃ½sledek obrÃ¡zku pro vex edr booster kit">
          <a:extLst>
            <a:ext uri="{FF2B5EF4-FFF2-40B4-BE49-F238E27FC236}">
              <a16:creationId xmlns:a16="http://schemas.microsoft.com/office/drawing/2014/main" id="{374EF4DD-EECC-4174-A4B5-BA70E9F20DC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8" name="AutoShape 3" descr="VÃ½sledek obrÃ¡zku pro vex edr booster kit">
          <a:extLst>
            <a:ext uri="{FF2B5EF4-FFF2-40B4-BE49-F238E27FC236}">
              <a16:creationId xmlns:a16="http://schemas.microsoft.com/office/drawing/2014/main" id="{89A2FCCE-53B3-4E26-81A5-CDA032A5128F}"/>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9" name="AutoShape 3" descr="VÃ½sledek obrÃ¡zku pro vex edr booster kit">
          <a:extLst>
            <a:ext uri="{FF2B5EF4-FFF2-40B4-BE49-F238E27FC236}">
              <a16:creationId xmlns:a16="http://schemas.microsoft.com/office/drawing/2014/main" id="{A063FA5E-988F-495A-9302-30E252C3852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0" name="AutoShape 3" descr="VÃ½sledek obrÃ¡zku pro vex edr booster kit">
          <a:extLst>
            <a:ext uri="{FF2B5EF4-FFF2-40B4-BE49-F238E27FC236}">
              <a16:creationId xmlns:a16="http://schemas.microsoft.com/office/drawing/2014/main" id="{6FD4B6F0-9521-4A00-AB96-BF4A755B550F}"/>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1" name="AutoShape 3" descr="VÃ½sledek obrÃ¡zku pro vex edr booster kit">
          <a:extLst>
            <a:ext uri="{FF2B5EF4-FFF2-40B4-BE49-F238E27FC236}">
              <a16:creationId xmlns:a16="http://schemas.microsoft.com/office/drawing/2014/main" id="{0235196B-E4ED-4200-B764-D49ABCDFF12A}"/>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2" name="AutoShape 3" descr="VÃ½sledek obrÃ¡zku pro vex edr booster kit">
          <a:extLst>
            <a:ext uri="{FF2B5EF4-FFF2-40B4-BE49-F238E27FC236}">
              <a16:creationId xmlns:a16="http://schemas.microsoft.com/office/drawing/2014/main" id="{A51DF1FF-2BD9-4DC1-A7C8-4F9C1D8F63F1}"/>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3" name="AutoShape 3" descr="VÃ½sledek obrÃ¡zku pro vex edr booster kit">
          <a:extLst>
            <a:ext uri="{FF2B5EF4-FFF2-40B4-BE49-F238E27FC236}">
              <a16:creationId xmlns:a16="http://schemas.microsoft.com/office/drawing/2014/main" id="{29B6DF11-BC0E-4577-AD4F-5CF08537A0B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4" name="AutoShape 3" descr="VÃ½sledek obrÃ¡zku pro vex edr booster kit">
          <a:extLst>
            <a:ext uri="{FF2B5EF4-FFF2-40B4-BE49-F238E27FC236}">
              <a16:creationId xmlns:a16="http://schemas.microsoft.com/office/drawing/2014/main" id="{5A17356F-CC14-470A-883A-9FF1F9A9095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5" name="AutoShape 3" descr="VÃ½sledek obrÃ¡zku pro vex edr booster kit">
          <a:extLst>
            <a:ext uri="{FF2B5EF4-FFF2-40B4-BE49-F238E27FC236}">
              <a16:creationId xmlns:a16="http://schemas.microsoft.com/office/drawing/2014/main" id="{B1F4F2F2-7892-4616-9920-24069A22B398}"/>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6" name="AutoShape 3" descr="VÃ½sledek obrÃ¡zku pro vex edr booster kit">
          <a:extLst>
            <a:ext uri="{FF2B5EF4-FFF2-40B4-BE49-F238E27FC236}">
              <a16:creationId xmlns:a16="http://schemas.microsoft.com/office/drawing/2014/main" id="{3A2CB756-0E13-495C-A36F-AE51D661443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7" name="AutoShape 3" descr="VÃ½sledek obrÃ¡zku pro vex edr booster kit">
          <a:extLst>
            <a:ext uri="{FF2B5EF4-FFF2-40B4-BE49-F238E27FC236}">
              <a16:creationId xmlns:a16="http://schemas.microsoft.com/office/drawing/2014/main" id="{0CDC5BC2-9D75-4218-AD1E-5B05086BC80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8" name="AutoShape 3" descr="VÃ½sledek obrÃ¡zku pro vex edr booster kit">
          <a:extLst>
            <a:ext uri="{FF2B5EF4-FFF2-40B4-BE49-F238E27FC236}">
              <a16:creationId xmlns:a16="http://schemas.microsoft.com/office/drawing/2014/main" id="{6CB2333D-14DA-4BAE-ADE5-F8E810E573E8}"/>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9" name="AutoShape 3" descr="VÃ½sledek obrÃ¡zku pro vex edr booster kit">
          <a:extLst>
            <a:ext uri="{FF2B5EF4-FFF2-40B4-BE49-F238E27FC236}">
              <a16:creationId xmlns:a16="http://schemas.microsoft.com/office/drawing/2014/main" id="{B1AA9C0B-34DC-4A3C-8EEA-378F6489235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0" name="AutoShape 3" descr="VÃ½sledek obrÃ¡zku pro vex edr booster kit">
          <a:extLst>
            <a:ext uri="{FF2B5EF4-FFF2-40B4-BE49-F238E27FC236}">
              <a16:creationId xmlns:a16="http://schemas.microsoft.com/office/drawing/2014/main" id="{A788BDB7-29FC-4BEA-B132-5F10E72BF6C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1" name="AutoShape 3" descr="VÃ½sledek obrÃ¡zku pro vex edr booster kit">
          <a:extLst>
            <a:ext uri="{FF2B5EF4-FFF2-40B4-BE49-F238E27FC236}">
              <a16:creationId xmlns:a16="http://schemas.microsoft.com/office/drawing/2014/main" id="{E9E4D3A8-2173-48CC-B244-402CA4139CC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2" name="AutoShape 3" descr="VÃ½sledek obrÃ¡zku pro vex edr booster kit">
          <a:extLst>
            <a:ext uri="{FF2B5EF4-FFF2-40B4-BE49-F238E27FC236}">
              <a16:creationId xmlns:a16="http://schemas.microsoft.com/office/drawing/2014/main" id="{B6AF7528-7530-4A0C-8A97-BAED0E6017D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03" name="AutoShape 3" descr="VÃ½sledek obrÃ¡zku pro vex edr booster kit">
          <a:extLst>
            <a:ext uri="{FF2B5EF4-FFF2-40B4-BE49-F238E27FC236}">
              <a16:creationId xmlns:a16="http://schemas.microsoft.com/office/drawing/2014/main" id="{BD58E687-E4B0-4E6F-84C9-9648971ECE8A}"/>
            </a:ext>
          </a:extLst>
        </xdr:cNvPr>
        <xdr:cNvSpPr>
          <a:spLocks noChangeAspect="1" noChangeArrowheads="1"/>
        </xdr:cNvSpPr>
      </xdr:nvSpPr>
      <xdr:spPr bwMode="auto">
        <a:xfrm>
          <a:off x="15363825" y="2657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04" name="AutoShape 3" descr="VÃ½sledek obrÃ¡zku pro vex edr booster kit">
          <a:extLst>
            <a:ext uri="{FF2B5EF4-FFF2-40B4-BE49-F238E27FC236}">
              <a16:creationId xmlns:a16="http://schemas.microsoft.com/office/drawing/2014/main" id="{204349B9-913C-488B-84D6-1E6B142FF79F}"/>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5" name="AutoShape 3" descr="VÃ½sledek obrÃ¡zku pro vex edr booster kit">
          <a:extLst>
            <a:ext uri="{FF2B5EF4-FFF2-40B4-BE49-F238E27FC236}">
              <a16:creationId xmlns:a16="http://schemas.microsoft.com/office/drawing/2014/main" id="{88C950D9-C19D-4A85-9E21-9BBA7FB5FE85}"/>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6" name="AutoShape 3" descr="VÃ½sledek obrÃ¡zku pro vex edr booster kit">
          <a:extLst>
            <a:ext uri="{FF2B5EF4-FFF2-40B4-BE49-F238E27FC236}">
              <a16:creationId xmlns:a16="http://schemas.microsoft.com/office/drawing/2014/main" id="{F7125200-9E3C-404D-8A2B-ADC98B0B6D7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7" name="AutoShape 3" descr="VÃ½sledek obrÃ¡zku pro vex edr booster kit">
          <a:extLst>
            <a:ext uri="{FF2B5EF4-FFF2-40B4-BE49-F238E27FC236}">
              <a16:creationId xmlns:a16="http://schemas.microsoft.com/office/drawing/2014/main" id="{3EDF934B-6D24-458F-8FE0-1673933F7FA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8" name="AutoShape 3" descr="VÃ½sledek obrÃ¡zku pro vex edr booster kit">
          <a:extLst>
            <a:ext uri="{FF2B5EF4-FFF2-40B4-BE49-F238E27FC236}">
              <a16:creationId xmlns:a16="http://schemas.microsoft.com/office/drawing/2014/main" id="{CDE1D08A-29F1-42C2-BA2B-A061EBE4295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9" name="AutoShape 3" descr="VÃ½sledek obrÃ¡zku pro vex edr booster kit">
          <a:extLst>
            <a:ext uri="{FF2B5EF4-FFF2-40B4-BE49-F238E27FC236}">
              <a16:creationId xmlns:a16="http://schemas.microsoft.com/office/drawing/2014/main" id="{D75116BF-03A9-416C-A096-CE84804B746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10" name="AutoShape 3" descr="VÃ½sledek obrÃ¡zku pro vex edr booster kit">
          <a:extLst>
            <a:ext uri="{FF2B5EF4-FFF2-40B4-BE49-F238E27FC236}">
              <a16:creationId xmlns:a16="http://schemas.microsoft.com/office/drawing/2014/main" id="{EE49BC55-01F1-497A-8590-52FF6973D256}"/>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1" name="AutoShape 3" descr="VÃ½sledek obrÃ¡zku pro vex edr booster kit">
          <a:extLst>
            <a:ext uri="{FF2B5EF4-FFF2-40B4-BE49-F238E27FC236}">
              <a16:creationId xmlns:a16="http://schemas.microsoft.com/office/drawing/2014/main" id="{5EF44BB6-02B5-4ECB-AFE7-9ACC62A1311A}"/>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2" name="AutoShape 3" descr="VÃ½sledek obrÃ¡zku pro vex edr booster kit">
          <a:extLst>
            <a:ext uri="{FF2B5EF4-FFF2-40B4-BE49-F238E27FC236}">
              <a16:creationId xmlns:a16="http://schemas.microsoft.com/office/drawing/2014/main" id="{67A85DD6-F4AB-4576-824B-DBDE5E11B325}"/>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3" name="AutoShape 3" descr="VÃ½sledek obrÃ¡zku pro vex edr booster kit">
          <a:extLst>
            <a:ext uri="{FF2B5EF4-FFF2-40B4-BE49-F238E27FC236}">
              <a16:creationId xmlns:a16="http://schemas.microsoft.com/office/drawing/2014/main" id="{BEEB8717-6524-49CD-83CE-5E990CA49772}"/>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4" name="AutoShape 3" descr="VÃ½sledek obrÃ¡zku pro vex edr booster kit">
          <a:extLst>
            <a:ext uri="{FF2B5EF4-FFF2-40B4-BE49-F238E27FC236}">
              <a16:creationId xmlns:a16="http://schemas.microsoft.com/office/drawing/2014/main" id="{64B303CF-C9A0-422A-BA71-667928D70C5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5" name="AutoShape 3" descr="VÃ½sledek obrÃ¡zku pro vex edr booster kit">
          <a:extLst>
            <a:ext uri="{FF2B5EF4-FFF2-40B4-BE49-F238E27FC236}">
              <a16:creationId xmlns:a16="http://schemas.microsoft.com/office/drawing/2014/main" id="{335B3E77-7143-40A9-8803-B14E0B6AD70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16" name="AutoShape 3" descr="VÃ½sledek obrÃ¡zku pro vex edr booster kit">
          <a:extLst>
            <a:ext uri="{FF2B5EF4-FFF2-40B4-BE49-F238E27FC236}">
              <a16:creationId xmlns:a16="http://schemas.microsoft.com/office/drawing/2014/main" id="{E59CD838-AF0B-4D8D-A2F7-D522A158D41A}"/>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17" name="AutoShape 3" descr="VÃ½sledek obrÃ¡zku pro vex edr booster kit">
          <a:extLst>
            <a:ext uri="{FF2B5EF4-FFF2-40B4-BE49-F238E27FC236}">
              <a16:creationId xmlns:a16="http://schemas.microsoft.com/office/drawing/2014/main" id="{E757F926-60CD-49F0-9583-538C9B7B6086}"/>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8" name="AutoShape 3" descr="VÃ½sledek obrÃ¡zku pro vex edr booster kit">
          <a:extLst>
            <a:ext uri="{FF2B5EF4-FFF2-40B4-BE49-F238E27FC236}">
              <a16:creationId xmlns:a16="http://schemas.microsoft.com/office/drawing/2014/main" id="{E23F1000-6399-4CBB-93C5-1624D574BEF5}"/>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9" name="AutoShape 3" descr="VÃ½sledek obrÃ¡zku pro vex edr booster kit">
          <a:extLst>
            <a:ext uri="{FF2B5EF4-FFF2-40B4-BE49-F238E27FC236}">
              <a16:creationId xmlns:a16="http://schemas.microsoft.com/office/drawing/2014/main" id="{855DCE55-4B70-4FB8-A907-E51E29F4346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0" name="AutoShape 3" descr="VÃ½sledek obrÃ¡zku pro vex edr booster kit">
          <a:extLst>
            <a:ext uri="{FF2B5EF4-FFF2-40B4-BE49-F238E27FC236}">
              <a16:creationId xmlns:a16="http://schemas.microsoft.com/office/drawing/2014/main" id="{955D0697-8EA8-45AF-8474-DA7C1BDF840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1" name="AutoShape 3" descr="VÃ½sledek obrÃ¡zku pro vex edr booster kit">
          <a:extLst>
            <a:ext uri="{FF2B5EF4-FFF2-40B4-BE49-F238E27FC236}">
              <a16:creationId xmlns:a16="http://schemas.microsoft.com/office/drawing/2014/main" id="{27A2521F-8B88-433B-8C9E-78BD50CD54F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2" name="AutoShape 3" descr="VÃ½sledek obrÃ¡zku pro vex edr booster kit">
          <a:extLst>
            <a:ext uri="{FF2B5EF4-FFF2-40B4-BE49-F238E27FC236}">
              <a16:creationId xmlns:a16="http://schemas.microsoft.com/office/drawing/2014/main" id="{8DBE0590-AF22-488C-94AC-3ABD4D353C0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23" name="AutoShape 3" descr="VÃ½sledek obrÃ¡zku pro vex edr booster kit">
          <a:extLst>
            <a:ext uri="{FF2B5EF4-FFF2-40B4-BE49-F238E27FC236}">
              <a16:creationId xmlns:a16="http://schemas.microsoft.com/office/drawing/2014/main" id="{4871F8EF-00CB-449D-BF01-93B6B2BCDBFC}"/>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24" name="AutoShape 3" descr="VÃ½sledek obrÃ¡zku pro vex edr booster kit">
          <a:extLst>
            <a:ext uri="{FF2B5EF4-FFF2-40B4-BE49-F238E27FC236}">
              <a16:creationId xmlns:a16="http://schemas.microsoft.com/office/drawing/2014/main" id="{0975A37E-3E97-4736-BD2F-1D49FB2BEA76}"/>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5" name="AutoShape 3" descr="VÃ½sledek obrÃ¡zku pro vex edr booster kit">
          <a:extLst>
            <a:ext uri="{FF2B5EF4-FFF2-40B4-BE49-F238E27FC236}">
              <a16:creationId xmlns:a16="http://schemas.microsoft.com/office/drawing/2014/main" id="{385E91C8-017E-4724-99B0-472D026FCB0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6" name="AutoShape 3" descr="VÃ½sledek obrÃ¡zku pro vex edr booster kit">
          <a:extLst>
            <a:ext uri="{FF2B5EF4-FFF2-40B4-BE49-F238E27FC236}">
              <a16:creationId xmlns:a16="http://schemas.microsoft.com/office/drawing/2014/main" id="{7715F8E3-AC4B-4015-8029-2680504B408A}"/>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7" name="AutoShape 3" descr="VÃ½sledek obrÃ¡zku pro vex edr booster kit">
          <a:extLst>
            <a:ext uri="{FF2B5EF4-FFF2-40B4-BE49-F238E27FC236}">
              <a16:creationId xmlns:a16="http://schemas.microsoft.com/office/drawing/2014/main" id="{A4B2F97C-11B2-46CD-B903-07727B5245B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8" name="AutoShape 3" descr="VÃ½sledek obrÃ¡zku pro vex edr booster kit">
          <a:extLst>
            <a:ext uri="{FF2B5EF4-FFF2-40B4-BE49-F238E27FC236}">
              <a16:creationId xmlns:a16="http://schemas.microsoft.com/office/drawing/2014/main" id="{DE62431F-8CFE-4C29-B0A9-939F75A5BED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9" name="AutoShape 3" descr="VÃ½sledek obrÃ¡zku pro vex edr booster kit">
          <a:extLst>
            <a:ext uri="{FF2B5EF4-FFF2-40B4-BE49-F238E27FC236}">
              <a16:creationId xmlns:a16="http://schemas.microsoft.com/office/drawing/2014/main" id="{04A40B6C-ED4E-43D5-B9C6-FCDE52D0212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30" name="AutoShape 3" descr="VÃ½sledek obrÃ¡zku pro vex edr booster kit">
          <a:extLst>
            <a:ext uri="{FF2B5EF4-FFF2-40B4-BE49-F238E27FC236}">
              <a16:creationId xmlns:a16="http://schemas.microsoft.com/office/drawing/2014/main" id="{AC01E070-4D4B-4BCA-AD24-BF0D7F731FB7}"/>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31" name="AutoShape 3" descr="VÃ½sledek obrÃ¡zku pro vex edr booster kit">
          <a:extLst>
            <a:ext uri="{FF2B5EF4-FFF2-40B4-BE49-F238E27FC236}">
              <a16:creationId xmlns:a16="http://schemas.microsoft.com/office/drawing/2014/main" id="{E3FC4BAF-F0AA-4FE7-841F-BB93329D3D93}"/>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2" name="AutoShape 3" descr="VÃ½sledek obrÃ¡zku pro vex edr booster kit">
          <a:extLst>
            <a:ext uri="{FF2B5EF4-FFF2-40B4-BE49-F238E27FC236}">
              <a16:creationId xmlns:a16="http://schemas.microsoft.com/office/drawing/2014/main" id="{6B33DDC6-A851-4A21-BEB3-6E6EB5FCD2D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3" name="AutoShape 3" descr="VÃ½sledek obrÃ¡zku pro vex edr booster kit">
          <a:extLst>
            <a:ext uri="{FF2B5EF4-FFF2-40B4-BE49-F238E27FC236}">
              <a16:creationId xmlns:a16="http://schemas.microsoft.com/office/drawing/2014/main" id="{BD5400D0-23D4-4B55-BDA6-4241CCBF8D2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4" name="AutoShape 3" descr="VÃ½sledek obrÃ¡zku pro vex edr booster kit">
          <a:extLst>
            <a:ext uri="{FF2B5EF4-FFF2-40B4-BE49-F238E27FC236}">
              <a16:creationId xmlns:a16="http://schemas.microsoft.com/office/drawing/2014/main" id="{0B866E4F-F1C7-4F08-A4CC-C0993D00DD7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5" name="AutoShape 3" descr="VÃ½sledek obrÃ¡zku pro vex edr booster kit">
          <a:extLst>
            <a:ext uri="{FF2B5EF4-FFF2-40B4-BE49-F238E27FC236}">
              <a16:creationId xmlns:a16="http://schemas.microsoft.com/office/drawing/2014/main" id="{7C8B766B-C3DD-45D8-8F0A-90A24DEBD81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6" name="AutoShape 3" descr="VÃ½sledek obrÃ¡zku pro vex edr booster kit">
          <a:extLst>
            <a:ext uri="{FF2B5EF4-FFF2-40B4-BE49-F238E27FC236}">
              <a16:creationId xmlns:a16="http://schemas.microsoft.com/office/drawing/2014/main" id="{823A4B98-E372-4A48-AB1C-744C843FFFE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37" name="AutoShape 3" descr="VÃ½sledek obrÃ¡zku pro vex edr booster kit">
          <a:extLst>
            <a:ext uri="{FF2B5EF4-FFF2-40B4-BE49-F238E27FC236}">
              <a16:creationId xmlns:a16="http://schemas.microsoft.com/office/drawing/2014/main" id="{252789F5-DF54-467C-BA9B-2216E929D72E}"/>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38" name="AutoShape 3" descr="VÃ½sledek obrÃ¡zku pro vex edr booster kit">
          <a:extLst>
            <a:ext uri="{FF2B5EF4-FFF2-40B4-BE49-F238E27FC236}">
              <a16:creationId xmlns:a16="http://schemas.microsoft.com/office/drawing/2014/main" id="{CB70CBE9-FCA0-45EB-B073-623A5A5C9560}"/>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9" name="AutoShape 3" descr="VÃ½sledek obrÃ¡zku pro vex edr booster kit">
          <a:extLst>
            <a:ext uri="{FF2B5EF4-FFF2-40B4-BE49-F238E27FC236}">
              <a16:creationId xmlns:a16="http://schemas.microsoft.com/office/drawing/2014/main" id="{8D8CBE91-86BC-4D9E-AA46-47B4A39175B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0" name="AutoShape 3" descr="VÃ½sledek obrÃ¡zku pro vex edr booster kit">
          <a:extLst>
            <a:ext uri="{FF2B5EF4-FFF2-40B4-BE49-F238E27FC236}">
              <a16:creationId xmlns:a16="http://schemas.microsoft.com/office/drawing/2014/main" id="{7114B799-99EE-437C-A07D-B211B744A215}"/>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1" name="AutoShape 3" descr="VÃ½sledek obrÃ¡zku pro vex edr booster kit">
          <a:extLst>
            <a:ext uri="{FF2B5EF4-FFF2-40B4-BE49-F238E27FC236}">
              <a16:creationId xmlns:a16="http://schemas.microsoft.com/office/drawing/2014/main" id="{C7ED63C9-337F-4942-BD46-C072827C2392}"/>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2" name="AutoShape 3" descr="VÃ½sledek obrÃ¡zku pro vex edr booster kit">
          <a:extLst>
            <a:ext uri="{FF2B5EF4-FFF2-40B4-BE49-F238E27FC236}">
              <a16:creationId xmlns:a16="http://schemas.microsoft.com/office/drawing/2014/main" id="{4EC0AF14-9AE9-42CA-BD6B-1C3A2A9C4D6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3" name="AutoShape 3" descr="VÃ½sledek obrÃ¡zku pro vex edr booster kit">
          <a:extLst>
            <a:ext uri="{FF2B5EF4-FFF2-40B4-BE49-F238E27FC236}">
              <a16:creationId xmlns:a16="http://schemas.microsoft.com/office/drawing/2014/main" id="{5A94CB2E-3A4C-453A-84E5-A9654E4E704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44" name="AutoShape 3" descr="VÃ½sledek obrÃ¡zku pro vex edr booster kit">
          <a:extLst>
            <a:ext uri="{FF2B5EF4-FFF2-40B4-BE49-F238E27FC236}">
              <a16:creationId xmlns:a16="http://schemas.microsoft.com/office/drawing/2014/main" id="{8C9EA84C-6161-4E4E-9FF6-515BAF6E7F2F}"/>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45" name="AutoShape 3" descr="VÃ½sledek obrÃ¡zku pro vex edr booster kit">
          <a:extLst>
            <a:ext uri="{FF2B5EF4-FFF2-40B4-BE49-F238E27FC236}">
              <a16:creationId xmlns:a16="http://schemas.microsoft.com/office/drawing/2014/main" id="{804E0997-02DE-44CB-8B14-ED21F4F0C92A}"/>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6" name="AutoShape 3" descr="VÃ½sledek obrÃ¡zku pro vex edr booster kit">
          <a:extLst>
            <a:ext uri="{FF2B5EF4-FFF2-40B4-BE49-F238E27FC236}">
              <a16:creationId xmlns:a16="http://schemas.microsoft.com/office/drawing/2014/main" id="{6B77E1F1-00A2-43BF-ADAB-BDA5DCBA5A7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7" name="AutoShape 3" descr="VÃ½sledek obrÃ¡zku pro vex edr booster kit">
          <a:extLst>
            <a:ext uri="{FF2B5EF4-FFF2-40B4-BE49-F238E27FC236}">
              <a16:creationId xmlns:a16="http://schemas.microsoft.com/office/drawing/2014/main" id="{1493218F-FAAF-4A85-8258-201FA11379B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8" name="AutoShape 3" descr="VÃ½sledek obrÃ¡zku pro vex edr booster kit">
          <a:extLst>
            <a:ext uri="{FF2B5EF4-FFF2-40B4-BE49-F238E27FC236}">
              <a16:creationId xmlns:a16="http://schemas.microsoft.com/office/drawing/2014/main" id="{279A2F9C-AB9D-4B03-AA23-0A0F012DCCE8}"/>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9" name="AutoShape 3" descr="VÃ½sledek obrÃ¡zku pro vex edr booster kit">
          <a:extLst>
            <a:ext uri="{FF2B5EF4-FFF2-40B4-BE49-F238E27FC236}">
              <a16:creationId xmlns:a16="http://schemas.microsoft.com/office/drawing/2014/main" id="{9C266925-B958-4DD0-AB12-411EFAA0D3C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0" name="AutoShape 3" descr="VÃ½sledek obrÃ¡zku pro vex edr booster kit">
          <a:extLst>
            <a:ext uri="{FF2B5EF4-FFF2-40B4-BE49-F238E27FC236}">
              <a16:creationId xmlns:a16="http://schemas.microsoft.com/office/drawing/2014/main" id="{BB6BD041-DF1D-445D-B7D6-17A5E4AECD44}"/>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51" name="AutoShape 3" descr="VÃ½sledek obrÃ¡zku pro vex edr booster kit">
          <a:extLst>
            <a:ext uri="{FF2B5EF4-FFF2-40B4-BE49-F238E27FC236}">
              <a16:creationId xmlns:a16="http://schemas.microsoft.com/office/drawing/2014/main" id="{9EDE33EF-0D03-477F-B3F4-76303FFBF2B0}"/>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52" name="AutoShape 3" descr="VÃ½sledek obrÃ¡zku pro vex edr booster kit">
          <a:extLst>
            <a:ext uri="{FF2B5EF4-FFF2-40B4-BE49-F238E27FC236}">
              <a16:creationId xmlns:a16="http://schemas.microsoft.com/office/drawing/2014/main" id="{C687222C-5A1E-4C9E-BC87-668697B008C1}"/>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3" name="AutoShape 3" descr="VÃ½sledek obrÃ¡zku pro vex edr booster kit">
          <a:extLst>
            <a:ext uri="{FF2B5EF4-FFF2-40B4-BE49-F238E27FC236}">
              <a16:creationId xmlns:a16="http://schemas.microsoft.com/office/drawing/2014/main" id="{11A97495-4EE5-4139-94BC-4C01AB3FB16B}"/>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4" name="AutoShape 3" descr="VÃ½sledek obrÃ¡zku pro vex edr booster kit">
          <a:extLst>
            <a:ext uri="{FF2B5EF4-FFF2-40B4-BE49-F238E27FC236}">
              <a16:creationId xmlns:a16="http://schemas.microsoft.com/office/drawing/2014/main" id="{26C2C86D-1A28-481F-9139-99FA472D722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5" name="AutoShape 3" descr="VÃ½sledek obrÃ¡zku pro vex edr booster kit">
          <a:extLst>
            <a:ext uri="{FF2B5EF4-FFF2-40B4-BE49-F238E27FC236}">
              <a16:creationId xmlns:a16="http://schemas.microsoft.com/office/drawing/2014/main" id="{D2AB4CED-E1F1-402B-BF89-6B462125A00F}"/>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6" name="AutoShape 3" descr="VÃ½sledek obrÃ¡zku pro vex edr booster kit">
          <a:extLst>
            <a:ext uri="{FF2B5EF4-FFF2-40B4-BE49-F238E27FC236}">
              <a16:creationId xmlns:a16="http://schemas.microsoft.com/office/drawing/2014/main" id="{C19B24C1-A0EB-4B0F-8396-B3A83957BD44}"/>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7" name="AutoShape 3" descr="VÃ½sledek obrÃ¡zku pro vex edr booster kit">
          <a:extLst>
            <a:ext uri="{FF2B5EF4-FFF2-40B4-BE49-F238E27FC236}">
              <a16:creationId xmlns:a16="http://schemas.microsoft.com/office/drawing/2014/main" id="{68C34B93-7F0E-48FA-96AE-D5E9DB827F8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58" name="AutoShape 3" descr="VÃ½sledek obrÃ¡zku pro vex edr booster kit">
          <a:extLst>
            <a:ext uri="{FF2B5EF4-FFF2-40B4-BE49-F238E27FC236}">
              <a16:creationId xmlns:a16="http://schemas.microsoft.com/office/drawing/2014/main" id="{846D4F71-16DB-43E7-8D1A-D33873112A25}"/>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59" name="AutoShape 3" descr="VÃ½sledek obrÃ¡zku pro vex edr booster kit">
          <a:extLst>
            <a:ext uri="{FF2B5EF4-FFF2-40B4-BE49-F238E27FC236}">
              <a16:creationId xmlns:a16="http://schemas.microsoft.com/office/drawing/2014/main" id="{3C692030-125C-4814-983E-3E0EF0307E22}"/>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0" name="AutoShape 3" descr="VÃ½sledek obrÃ¡zku pro vex edr booster kit">
          <a:extLst>
            <a:ext uri="{FF2B5EF4-FFF2-40B4-BE49-F238E27FC236}">
              <a16:creationId xmlns:a16="http://schemas.microsoft.com/office/drawing/2014/main" id="{F57393B6-B057-4B02-B58A-EF8150F4747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1" name="AutoShape 3" descr="VÃ½sledek obrÃ¡zku pro vex edr booster kit">
          <a:extLst>
            <a:ext uri="{FF2B5EF4-FFF2-40B4-BE49-F238E27FC236}">
              <a16:creationId xmlns:a16="http://schemas.microsoft.com/office/drawing/2014/main" id="{B71EF3B7-B752-422D-B860-2356DBCF89B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2" name="AutoShape 3" descr="VÃ½sledek obrÃ¡zku pro vex edr booster kit">
          <a:extLst>
            <a:ext uri="{FF2B5EF4-FFF2-40B4-BE49-F238E27FC236}">
              <a16:creationId xmlns:a16="http://schemas.microsoft.com/office/drawing/2014/main" id="{1E35C0A6-65FE-41AF-ADBB-01A7BF07A6F2}"/>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3" name="AutoShape 3" descr="VÃ½sledek obrÃ¡zku pro vex edr booster kit">
          <a:extLst>
            <a:ext uri="{FF2B5EF4-FFF2-40B4-BE49-F238E27FC236}">
              <a16:creationId xmlns:a16="http://schemas.microsoft.com/office/drawing/2014/main" id="{3BAC3BC6-F1DA-48D7-9432-C85BB8D36218}"/>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4" name="AutoShape 3" descr="VÃ½sledek obrÃ¡zku pro vex edr booster kit">
          <a:extLst>
            <a:ext uri="{FF2B5EF4-FFF2-40B4-BE49-F238E27FC236}">
              <a16:creationId xmlns:a16="http://schemas.microsoft.com/office/drawing/2014/main" id="{323D03E6-FEC8-41BE-89BB-213B95B4852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65" name="AutoShape 3" descr="VÃ½sledek obrÃ¡zku pro vex edr booster kit">
          <a:extLst>
            <a:ext uri="{FF2B5EF4-FFF2-40B4-BE49-F238E27FC236}">
              <a16:creationId xmlns:a16="http://schemas.microsoft.com/office/drawing/2014/main" id="{02CC7148-2F6D-4F7D-9249-CC53081066A3}"/>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66" name="AutoShape 3" descr="VÃ½sledek obrÃ¡zku pro vex edr booster kit">
          <a:extLst>
            <a:ext uri="{FF2B5EF4-FFF2-40B4-BE49-F238E27FC236}">
              <a16:creationId xmlns:a16="http://schemas.microsoft.com/office/drawing/2014/main" id="{8142D48F-E39B-4A8F-95FC-45655CAE9BEC}"/>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7" name="AutoShape 3" descr="VÃ½sledek obrÃ¡zku pro vex edr booster kit">
          <a:extLst>
            <a:ext uri="{FF2B5EF4-FFF2-40B4-BE49-F238E27FC236}">
              <a16:creationId xmlns:a16="http://schemas.microsoft.com/office/drawing/2014/main" id="{78FBF60A-141A-4E60-B0B8-DD7996417D7F}"/>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8" name="AutoShape 3" descr="VÃ½sledek obrÃ¡zku pro vex edr booster kit">
          <a:extLst>
            <a:ext uri="{FF2B5EF4-FFF2-40B4-BE49-F238E27FC236}">
              <a16:creationId xmlns:a16="http://schemas.microsoft.com/office/drawing/2014/main" id="{8E1A7490-A348-4828-8701-6B27A77689D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9" name="AutoShape 3" descr="VÃ½sledek obrÃ¡zku pro vex edr booster kit">
          <a:extLst>
            <a:ext uri="{FF2B5EF4-FFF2-40B4-BE49-F238E27FC236}">
              <a16:creationId xmlns:a16="http://schemas.microsoft.com/office/drawing/2014/main" id="{5083E140-99C0-428F-B2B1-12F97D9FF34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0" name="AutoShape 3" descr="VÃ½sledek obrÃ¡zku pro vex edr booster kit">
          <a:extLst>
            <a:ext uri="{FF2B5EF4-FFF2-40B4-BE49-F238E27FC236}">
              <a16:creationId xmlns:a16="http://schemas.microsoft.com/office/drawing/2014/main" id="{0277F892-81E0-481C-AA3B-8E3FA56A2BA7}"/>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1" name="AutoShape 3" descr="VÃ½sledek obrÃ¡zku pro vex edr booster kit">
          <a:extLst>
            <a:ext uri="{FF2B5EF4-FFF2-40B4-BE49-F238E27FC236}">
              <a16:creationId xmlns:a16="http://schemas.microsoft.com/office/drawing/2014/main" id="{A67EEF06-35E4-4B9C-8995-402E1E540CE8}"/>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72" name="AutoShape 3" descr="VÃ½sledek obrÃ¡zku pro vex edr booster kit">
          <a:extLst>
            <a:ext uri="{FF2B5EF4-FFF2-40B4-BE49-F238E27FC236}">
              <a16:creationId xmlns:a16="http://schemas.microsoft.com/office/drawing/2014/main" id="{2E24D6EA-09E5-41CD-B68C-9C6477F5C562}"/>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73" name="AutoShape 3" descr="VÃ½sledek obrÃ¡zku pro vex edr booster kit">
          <a:extLst>
            <a:ext uri="{FF2B5EF4-FFF2-40B4-BE49-F238E27FC236}">
              <a16:creationId xmlns:a16="http://schemas.microsoft.com/office/drawing/2014/main" id="{14F19E87-A6E3-4D0E-9E2F-418B92090FFE}"/>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4" name="AutoShape 3" descr="VÃ½sledek obrÃ¡zku pro vex edr booster kit">
          <a:extLst>
            <a:ext uri="{FF2B5EF4-FFF2-40B4-BE49-F238E27FC236}">
              <a16:creationId xmlns:a16="http://schemas.microsoft.com/office/drawing/2014/main" id="{E420C9D6-B7ED-436B-8728-86A6B35AEEC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5" name="AutoShape 3" descr="VÃ½sledek obrÃ¡zku pro vex edr booster kit">
          <a:extLst>
            <a:ext uri="{FF2B5EF4-FFF2-40B4-BE49-F238E27FC236}">
              <a16:creationId xmlns:a16="http://schemas.microsoft.com/office/drawing/2014/main" id="{E75212B7-9E76-40EC-9200-4CCA413453B6}"/>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6" name="AutoShape 3" descr="VÃ½sledek obrÃ¡zku pro vex edr booster kit">
          <a:extLst>
            <a:ext uri="{FF2B5EF4-FFF2-40B4-BE49-F238E27FC236}">
              <a16:creationId xmlns:a16="http://schemas.microsoft.com/office/drawing/2014/main" id="{AB58CAF7-0332-4CB6-ACFB-3EDF897AD03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7" name="AutoShape 3" descr="VÃ½sledek obrÃ¡zku pro vex edr booster kit">
          <a:extLst>
            <a:ext uri="{FF2B5EF4-FFF2-40B4-BE49-F238E27FC236}">
              <a16:creationId xmlns:a16="http://schemas.microsoft.com/office/drawing/2014/main" id="{763E50D9-BB8F-46FF-A450-AA00353A781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8" name="AutoShape 3" descr="VÃ½sledek obrÃ¡zku pro vex edr booster kit">
          <a:extLst>
            <a:ext uri="{FF2B5EF4-FFF2-40B4-BE49-F238E27FC236}">
              <a16:creationId xmlns:a16="http://schemas.microsoft.com/office/drawing/2014/main" id="{925DBACB-E797-45C5-AD2D-273FDBE806E2}"/>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79" name="AutoShape 3" descr="VÃ½sledek obrÃ¡zku pro vex edr booster kit">
          <a:extLst>
            <a:ext uri="{FF2B5EF4-FFF2-40B4-BE49-F238E27FC236}">
              <a16:creationId xmlns:a16="http://schemas.microsoft.com/office/drawing/2014/main" id="{677A26E1-C290-4A8B-BBC0-F757ACBCAE3E}"/>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80" name="AutoShape 3" descr="VÃ½sledek obrÃ¡zku pro vex edr booster kit">
          <a:extLst>
            <a:ext uri="{FF2B5EF4-FFF2-40B4-BE49-F238E27FC236}">
              <a16:creationId xmlns:a16="http://schemas.microsoft.com/office/drawing/2014/main" id="{5557AFE3-311C-4073-BAF1-890E95C6363C}"/>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1" name="AutoShape 3" descr="VÃ½sledek obrÃ¡zku pro vex edr booster kit">
          <a:extLst>
            <a:ext uri="{FF2B5EF4-FFF2-40B4-BE49-F238E27FC236}">
              <a16:creationId xmlns:a16="http://schemas.microsoft.com/office/drawing/2014/main" id="{A01071B0-8B15-4BDC-B7F5-5099D39397C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2" name="AutoShape 3" descr="VÃ½sledek obrÃ¡zku pro vex edr booster kit">
          <a:extLst>
            <a:ext uri="{FF2B5EF4-FFF2-40B4-BE49-F238E27FC236}">
              <a16:creationId xmlns:a16="http://schemas.microsoft.com/office/drawing/2014/main" id="{57D22C72-AD87-4E30-8421-858CEFD21F43}"/>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3" name="AutoShape 3" descr="VÃ½sledek obrÃ¡zku pro vex edr booster kit">
          <a:extLst>
            <a:ext uri="{FF2B5EF4-FFF2-40B4-BE49-F238E27FC236}">
              <a16:creationId xmlns:a16="http://schemas.microsoft.com/office/drawing/2014/main" id="{C1A6BE7D-1CC4-404A-8BB2-8E88E3B8BCDF}"/>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4" name="AutoShape 3" descr="VÃ½sledek obrÃ¡zku pro vex edr booster kit">
          <a:extLst>
            <a:ext uri="{FF2B5EF4-FFF2-40B4-BE49-F238E27FC236}">
              <a16:creationId xmlns:a16="http://schemas.microsoft.com/office/drawing/2014/main" id="{C7FA5936-8938-4857-BFBD-A78F37FA25B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5" name="AutoShape 3" descr="VÃ½sledek obrÃ¡zku pro vex edr booster kit">
          <a:extLst>
            <a:ext uri="{FF2B5EF4-FFF2-40B4-BE49-F238E27FC236}">
              <a16:creationId xmlns:a16="http://schemas.microsoft.com/office/drawing/2014/main" id="{03AE8897-5421-4AB1-84A1-B4AA4649A73C}"/>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86" name="AutoShape 3" descr="VÃ½sledek obrÃ¡zku pro vex edr booster kit">
          <a:extLst>
            <a:ext uri="{FF2B5EF4-FFF2-40B4-BE49-F238E27FC236}">
              <a16:creationId xmlns:a16="http://schemas.microsoft.com/office/drawing/2014/main" id="{FB292AFB-4B14-4AC0-84BE-67FC09B1B25B}"/>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87" name="AutoShape 3" descr="VÃ½sledek obrÃ¡zku pro vex edr booster kit">
          <a:extLst>
            <a:ext uri="{FF2B5EF4-FFF2-40B4-BE49-F238E27FC236}">
              <a16:creationId xmlns:a16="http://schemas.microsoft.com/office/drawing/2014/main" id="{0A8DE19D-73C5-4AC0-9925-BC97A8502BE3}"/>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8" name="AutoShape 3" descr="VÃ½sledek obrÃ¡zku pro vex edr booster kit">
          <a:extLst>
            <a:ext uri="{FF2B5EF4-FFF2-40B4-BE49-F238E27FC236}">
              <a16:creationId xmlns:a16="http://schemas.microsoft.com/office/drawing/2014/main" id="{6C2C2AC4-CD65-47ED-9F45-340FB54C2E3D}"/>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9" name="AutoShape 3" descr="VÃ½sledek obrÃ¡zku pro vex edr booster kit">
          <a:extLst>
            <a:ext uri="{FF2B5EF4-FFF2-40B4-BE49-F238E27FC236}">
              <a16:creationId xmlns:a16="http://schemas.microsoft.com/office/drawing/2014/main" id="{255AD298-6BB8-4512-87CE-3D320D3E8981}"/>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90" name="AutoShape 3" descr="VÃ½sledek obrÃ¡zku pro vex edr booster kit">
          <a:extLst>
            <a:ext uri="{FF2B5EF4-FFF2-40B4-BE49-F238E27FC236}">
              <a16:creationId xmlns:a16="http://schemas.microsoft.com/office/drawing/2014/main" id="{BC26B23C-3CF4-4C74-9767-DF2DD941FBE9}"/>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91" name="AutoShape 3" descr="VÃ½sledek obrÃ¡zku pro vex edr booster kit">
          <a:extLst>
            <a:ext uri="{FF2B5EF4-FFF2-40B4-BE49-F238E27FC236}">
              <a16:creationId xmlns:a16="http://schemas.microsoft.com/office/drawing/2014/main" id="{DF9FB270-4424-42F5-81E0-6557CD17022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92" name="AutoShape 3" descr="VÃ½sledek obrÃ¡zku pro vex edr booster kit">
          <a:extLst>
            <a:ext uri="{FF2B5EF4-FFF2-40B4-BE49-F238E27FC236}">
              <a16:creationId xmlns:a16="http://schemas.microsoft.com/office/drawing/2014/main" id="{3D615341-A167-4360-96C6-171A1912EE2E}"/>
            </a:ext>
          </a:extLst>
        </xdr:cNvPr>
        <xdr:cNvSpPr>
          <a:spLocks noChangeAspect="1" noChangeArrowheads="1"/>
        </xdr:cNvSpPr>
      </xdr:nvSpPr>
      <xdr:spPr bwMode="auto">
        <a:xfrm>
          <a:off x="15363825" y="6381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293" name="AutoShape 3" descr="VÃ½sledek obrÃ¡zku pro vex edr booster kit">
          <a:extLst>
            <a:ext uri="{FF2B5EF4-FFF2-40B4-BE49-F238E27FC236}">
              <a16:creationId xmlns:a16="http://schemas.microsoft.com/office/drawing/2014/main" id="{D9738F14-6CBF-41DA-BB82-D40B0268CEB4}"/>
            </a:ext>
          </a:extLst>
        </xdr:cNvPr>
        <xdr:cNvSpPr>
          <a:spLocks noChangeAspect="1" noChangeArrowheads="1"/>
        </xdr:cNvSpPr>
      </xdr:nvSpPr>
      <xdr:spPr bwMode="auto">
        <a:xfrm>
          <a:off x="15363825" y="6381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94" name="AutoShape 3" descr="VÃ½sledek obrÃ¡zku pro vex edr booster kit">
          <a:extLst>
            <a:ext uri="{FF2B5EF4-FFF2-40B4-BE49-F238E27FC236}">
              <a16:creationId xmlns:a16="http://schemas.microsoft.com/office/drawing/2014/main" id="{A9816F38-0C71-4DF8-8260-073E5F0A200A}"/>
            </a:ext>
          </a:extLst>
        </xdr:cNvPr>
        <xdr:cNvSpPr>
          <a:spLocks noChangeAspect="1" noChangeArrowheads="1"/>
        </xdr:cNvSpPr>
      </xdr:nvSpPr>
      <xdr:spPr bwMode="auto">
        <a:xfrm>
          <a:off x="13535025" y="29813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95" name="AutoShape 3" descr="VÃ½sledek obrÃ¡zku pro vex edr booster kit">
          <a:extLst>
            <a:ext uri="{FF2B5EF4-FFF2-40B4-BE49-F238E27FC236}">
              <a16:creationId xmlns:a16="http://schemas.microsoft.com/office/drawing/2014/main" id="{6925631D-6449-4234-BA04-1A986E437344}"/>
            </a:ext>
          </a:extLst>
        </xdr:cNvPr>
        <xdr:cNvSpPr>
          <a:spLocks noChangeAspect="1" noChangeArrowheads="1"/>
        </xdr:cNvSpPr>
      </xdr:nvSpPr>
      <xdr:spPr bwMode="auto">
        <a:xfrm>
          <a:off x="13535025" y="29813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96" name="AutoShape 3" descr="VÃ½sledek obrÃ¡zku pro vex edr booster kit">
          <a:extLst>
            <a:ext uri="{FF2B5EF4-FFF2-40B4-BE49-F238E27FC236}">
              <a16:creationId xmlns:a16="http://schemas.microsoft.com/office/drawing/2014/main" id="{BFB348DB-72CC-407C-B8BA-180AF4129295}"/>
            </a:ext>
          </a:extLst>
        </xdr:cNvPr>
        <xdr:cNvSpPr>
          <a:spLocks noChangeAspect="1" noChangeArrowheads="1"/>
        </xdr:cNvSpPr>
      </xdr:nvSpPr>
      <xdr:spPr bwMode="auto">
        <a:xfrm>
          <a:off x="13535025" y="29813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304800</xdr:colOff>
      <xdr:row>28</xdr:row>
      <xdr:rowOff>131782</xdr:rowOff>
    </xdr:to>
    <xdr:sp macro="" textlink="">
      <xdr:nvSpPr>
        <xdr:cNvPr id="2" name="AutoShape 3" descr="VÃ½sledek obrÃ¡zku pro vex edr booster kit">
          <a:extLst>
            <a:ext uri="{FF2B5EF4-FFF2-40B4-BE49-F238E27FC236}">
              <a16:creationId xmlns:a16="http://schemas.microsoft.com/office/drawing/2014/main" id="{99A7EE2B-03E8-4A70-A910-DAE6FB6F7E5F}"/>
            </a:ext>
          </a:extLst>
        </xdr:cNvPr>
        <xdr:cNvSpPr>
          <a:spLocks noChangeAspect="1" noChangeArrowheads="1"/>
        </xdr:cNvSpPr>
      </xdr:nvSpPr>
      <xdr:spPr bwMode="auto">
        <a:xfrm>
          <a:off x="13914120" y="12915900"/>
          <a:ext cx="304800" cy="3032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27</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78BBA551-661B-4A6C-BECD-55B274D9FFE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EF4453B7-8116-476B-873E-22B74EB2A18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65D6F116-2D85-45BE-96D3-BD307B1482C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596BF082-138A-4971-964D-90405B41C7EB}"/>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FBE18A41-4751-439F-9371-E99E576CCCF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AC639DCF-183E-4AE4-A264-F4A02CF13C3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E5DF6E9B-B02D-4575-8824-B7DCD5D2F74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9E22E1D3-5094-4C0A-9FBC-F2A6BEEDCC0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14096C3F-39B6-455F-9340-C47F280B844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9D12BAB6-90F1-40D2-94D2-4B3B771B9993}"/>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FEC9DDA6-A166-44EC-A045-E72BA826A73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79566802-1975-441C-9198-36524A915403}"/>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F1F77B48-702A-4A47-9A5A-BA5049FE9AC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94F34C3C-6408-4D29-A45B-0336F20D08A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8F043238-14FD-4583-A0B7-73639C0B239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61A88B6C-8099-42A8-962E-D16DEBE2B6E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B2F7755E-618F-43CC-AE26-21C711C3195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C2ED4B63-DB6B-4D83-B106-D8A8D4F0FDD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262E4BE3-6CB3-466C-941F-DA03C123596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DE40EF6B-7DFE-437B-BB8C-D5B7B971B39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35EE8F24-F7DE-46E2-AE15-6DF051500C5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B64E598C-1512-4D8D-B649-48EC98EC269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501EF7FE-1DDF-4299-A4B5-F9F298906BD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60F7E574-D200-4D71-82D3-FDE3E21A766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0939CE6A-F221-4FE4-AF86-B78AA752805E}"/>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D1621AE6-5BB1-4969-BD7C-EDA41103DC4B}"/>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BDC7D89B-023D-4A5A-A87A-C64D443202D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006FDDE7-BFCD-458C-AD31-13FD0600A5B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2E765453-B032-4928-8C7D-37CE629D528E}"/>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7E3AA8EC-ADCB-4993-ABC6-820CAE4D6BB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062DE9E8-E327-4193-AFD8-30D727F518D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342B0FF6-B2EE-464E-BE30-C89112CE144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A2ECA2FB-1CAC-4F98-BDD5-2025CE1BC23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752E822F-B41E-438E-8F91-43BBE8C7C7D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6EEE37E4-C8DD-48C2-A3A7-B22AD8F8936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AAEBBC89-5F60-4BDE-A0B7-DE4BE239D0A3}"/>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78ECFB8D-B80A-43EE-A736-473B08F1939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2C347C80-4A1D-4673-9D4A-5A8DCF9CC90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07D406E6-8F73-4C7D-9909-00EED0F7C65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9C9503EE-6931-47E2-A133-DECAE908E71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F686C3E7-4D5B-47AA-BD94-5CAA7A5AB29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8C14B9C6-D0A8-477F-BF00-976D642C013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2C82B627-EF38-4FFD-8885-953771998850}"/>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52D07BB2-F9FA-4F8A-BAE6-18ECB7F60C05}"/>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B8EAACA4-733B-4CA4-889E-CC85D9E6B32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2BD5217D-76B8-449B-82C1-971C8433E6D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0D591838-A658-45BE-A4DE-15B42DCD904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2941D30B-55C9-450C-8A6C-BE84658AFA71}"/>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BB7C9167-51EF-4836-8385-3A8EAAABF95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43625509-D125-4017-A51C-EFC666B398F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7BE8AC01-361A-4941-8A97-F27C6B850DA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87D3E247-1047-4870-A952-63D474A27060}"/>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32DD4D01-DD24-4D3A-8A75-DD70D812AD41}"/>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88562741-EB8B-4E3D-8A65-764DFE209F0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8E77DFEC-E4F9-417D-A12A-F0FD0BFFF026}"/>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8" name="AutoShape 3" descr="VÃ½sledek obrÃ¡zku pro vex edr booster kit">
          <a:extLst>
            <a:ext uri="{FF2B5EF4-FFF2-40B4-BE49-F238E27FC236}">
              <a16:creationId xmlns:a16="http://schemas.microsoft.com/office/drawing/2014/main" id="{4BC3D101-48FD-413D-BB54-ECDE09F6BE2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AED4FC3F-6E58-4CAB-B938-5CE363D1D3F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E9AC9C7A-A230-4D51-81AC-627CC884BAD3}"/>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0B8D94F9-FF3C-4551-AA1D-F37C2700659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A4330F29-8168-4613-A342-5792515E338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179EE9E4-040D-4CFB-AF4D-2C5BD79E116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78A78C5C-DFAC-416F-ACDA-5DE5DE205F7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433DC3A6-FC14-480D-B3BC-F856B3C750C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4882B9D7-BDB7-4F66-A5B4-9F2D0C18672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70F5212C-2EC2-434A-9FB0-EC565472F1B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D5D6C961-F0F2-4B1C-8E05-E1CDADBCC67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877CDE06-F156-4F6D-9C1B-4531DB1D7E8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0" name="AutoShape 3" descr="VÃ½sledek obrÃ¡zku pro vex edr booster kit">
          <a:extLst>
            <a:ext uri="{FF2B5EF4-FFF2-40B4-BE49-F238E27FC236}">
              <a16:creationId xmlns:a16="http://schemas.microsoft.com/office/drawing/2014/main" id="{9FC50F97-401D-4F5D-AFFD-74292767130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463DB62E-D93D-4F40-97D8-16436E9C122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4EC2DF19-BB40-45B3-95D1-FBA276D7092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BD29A6B0-E418-4543-BFF1-53959856A09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82222A19-4020-46EE-B6F7-0B0211F64E7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04D4B1AA-B95F-48A7-BA08-997FA0D6B63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E0BE2176-514E-4E6C-A2F2-A74DC572991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7" name="AutoShape 3" descr="VÃ½sledek obrÃ¡zku pro vex edr booster kit">
          <a:extLst>
            <a:ext uri="{FF2B5EF4-FFF2-40B4-BE49-F238E27FC236}">
              <a16:creationId xmlns:a16="http://schemas.microsoft.com/office/drawing/2014/main" id="{CE5C2D3A-6D3B-4A19-82EB-F8D8895E8AC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27</xdr:row>
      <xdr:rowOff>0</xdr:rowOff>
    </xdr:from>
    <xdr:to>
      <xdr:col>12</xdr:col>
      <xdr:colOff>304800</xdr:colOff>
      <xdr:row>28</xdr:row>
      <xdr:rowOff>133687</xdr:rowOff>
    </xdr:to>
    <xdr:sp macro="" textlink="">
      <xdr:nvSpPr>
        <xdr:cNvPr id="78" name="AutoShape 3" descr="VÃ½sledek obrÃ¡zku pro vex edr booster kit">
          <a:extLst>
            <a:ext uri="{FF2B5EF4-FFF2-40B4-BE49-F238E27FC236}">
              <a16:creationId xmlns:a16="http://schemas.microsoft.com/office/drawing/2014/main" id="{F650AE98-71B0-42A1-A982-21EAAAF5B5E2}"/>
            </a:ext>
          </a:extLst>
        </xdr:cNvPr>
        <xdr:cNvSpPr>
          <a:spLocks noChangeAspect="1" noChangeArrowheads="1"/>
        </xdr:cNvSpPr>
      </xdr:nvSpPr>
      <xdr:spPr bwMode="auto">
        <a:xfrm>
          <a:off x="15363825" y="12801600"/>
          <a:ext cx="304800" cy="2975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27</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0AFAE635-FEFC-4F8D-9057-310EA3B059C3}"/>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6A1CAAB5-B886-4F12-8EC5-D8E15A10DA6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1" name="AutoShape 3" descr="VÃ½sledek obrÃ¡zku pro vex edr booster kit">
          <a:extLst>
            <a:ext uri="{FF2B5EF4-FFF2-40B4-BE49-F238E27FC236}">
              <a16:creationId xmlns:a16="http://schemas.microsoft.com/office/drawing/2014/main" id="{DA4149DC-3A09-44FA-81D7-3D684C4FA989}"/>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2" name="AutoShape 3" descr="VÃ½sledek obrÃ¡zku pro vex edr booster kit">
          <a:extLst>
            <a:ext uri="{FF2B5EF4-FFF2-40B4-BE49-F238E27FC236}">
              <a16:creationId xmlns:a16="http://schemas.microsoft.com/office/drawing/2014/main" id="{FBB6EBF8-208E-431B-9A29-2A55D4F09763}"/>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D0D71E3B-7B0E-4C7D-A8FE-5D26452E0BF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4" name="AutoShape 3" descr="VÃ½sledek obrÃ¡zku pro vex edr booster kit">
          <a:extLst>
            <a:ext uri="{FF2B5EF4-FFF2-40B4-BE49-F238E27FC236}">
              <a16:creationId xmlns:a16="http://schemas.microsoft.com/office/drawing/2014/main" id="{458C6C51-F578-45C7-8572-89648E048CF4}"/>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5" name="AutoShape 3" descr="VÃ½sledek obrÃ¡zku pro vex edr booster kit">
          <a:extLst>
            <a:ext uri="{FF2B5EF4-FFF2-40B4-BE49-F238E27FC236}">
              <a16:creationId xmlns:a16="http://schemas.microsoft.com/office/drawing/2014/main" id="{CED1583E-4B9B-4543-AD22-92345222A91D}"/>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6" name="AutoShape 3" descr="VÃ½sledek obrÃ¡zku pro vex edr booster kit">
          <a:extLst>
            <a:ext uri="{FF2B5EF4-FFF2-40B4-BE49-F238E27FC236}">
              <a16:creationId xmlns:a16="http://schemas.microsoft.com/office/drawing/2014/main" id="{5194AC68-0CF2-46D1-85A8-5D9D6E55651D}"/>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DEC12F86-C9FB-4D66-B879-7A80CD7F4421}"/>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4A9A98A9-18D7-41CC-8038-B4D2A025C4C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9" name="AutoShape 3" descr="VÃ½sledek obrÃ¡zku pro vex edr booster kit">
          <a:extLst>
            <a:ext uri="{FF2B5EF4-FFF2-40B4-BE49-F238E27FC236}">
              <a16:creationId xmlns:a16="http://schemas.microsoft.com/office/drawing/2014/main" id="{372B44C4-8616-4493-84E6-9F0E72688272}"/>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0" name="AutoShape 3" descr="VÃ½sledek obrÃ¡zku pro vex edr booster kit">
          <a:extLst>
            <a:ext uri="{FF2B5EF4-FFF2-40B4-BE49-F238E27FC236}">
              <a16:creationId xmlns:a16="http://schemas.microsoft.com/office/drawing/2014/main" id="{BBAAFB32-535C-4FBA-B969-574D45003D81}"/>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1" name="AutoShape 3" descr="VÃ½sledek obrÃ¡zku pro vex edr booster kit">
          <a:extLst>
            <a:ext uri="{FF2B5EF4-FFF2-40B4-BE49-F238E27FC236}">
              <a16:creationId xmlns:a16="http://schemas.microsoft.com/office/drawing/2014/main" id="{7B52DF94-6032-454C-9A64-4FC2FADBF72D}"/>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2" name="AutoShape 3" descr="VÃ½sledek obrÃ¡zku pro vex edr booster kit">
          <a:extLst>
            <a:ext uri="{FF2B5EF4-FFF2-40B4-BE49-F238E27FC236}">
              <a16:creationId xmlns:a16="http://schemas.microsoft.com/office/drawing/2014/main" id="{AD97C77C-FEE1-4DF7-8871-8BEFB5EA925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3" name="AutoShape 3" descr="VÃ½sledek obrÃ¡zku pro vex edr booster kit">
          <a:extLst>
            <a:ext uri="{FF2B5EF4-FFF2-40B4-BE49-F238E27FC236}">
              <a16:creationId xmlns:a16="http://schemas.microsoft.com/office/drawing/2014/main" id="{73FBD4F6-CE80-4399-A1BF-90DA2BE40B90}"/>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4" name="AutoShape 3" descr="VÃ½sledek obrÃ¡zku pro vex edr booster kit">
          <a:extLst>
            <a:ext uri="{FF2B5EF4-FFF2-40B4-BE49-F238E27FC236}">
              <a16:creationId xmlns:a16="http://schemas.microsoft.com/office/drawing/2014/main" id="{5108ADC3-9A88-4FAD-AF53-22A9D30A079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B397C80D-7C6A-45C3-8EFF-0EB93B929F6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DF38F8CB-ADBA-4C32-8B90-F3C7409746A2}"/>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7" name="AutoShape 3" descr="VÃ½sledek obrÃ¡zku pro vex edr booster kit">
          <a:extLst>
            <a:ext uri="{FF2B5EF4-FFF2-40B4-BE49-F238E27FC236}">
              <a16:creationId xmlns:a16="http://schemas.microsoft.com/office/drawing/2014/main" id="{4ADFCEE5-AF4B-449A-8511-1C5E2D005C5D}"/>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8" name="AutoShape 3" descr="VÃ½sledek obrÃ¡zku pro vex edr booster kit">
          <a:extLst>
            <a:ext uri="{FF2B5EF4-FFF2-40B4-BE49-F238E27FC236}">
              <a16:creationId xmlns:a16="http://schemas.microsoft.com/office/drawing/2014/main" id="{F50B3C4F-6306-4AC3-8D56-74F9FD72B2FA}"/>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9" name="AutoShape 3" descr="VÃ½sledek obrÃ¡zku pro vex edr booster kit">
          <a:extLst>
            <a:ext uri="{FF2B5EF4-FFF2-40B4-BE49-F238E27FC236}">
              <a16:creationId xmlns:a16="http://schemas.microsoft.com/office/drawing/2014/main" id="{D525C5A8-10C0-41C7-A90D-7A73200B0461}"/>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B87A4BF8-333A-4961-A9A8-1587B2AB8782}"/>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1" name="AutoShape 3" descr="VÃ½sledek obrÃ¡zku pro vex edr booster kit">
          <a:extLst>
            <a:ext uri="{FF2B5EF4-FFF2-40B4-BE49-F238E27FC236}">
              <a16:creationId xmlns:a16="http://schemas.microsoft.com/office/drawing/2014/main" id="{9C9CB618-12FA-474C-ADA1-CAFB5E0FE1C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0103C18F-C9D8-41DC-B698-B8A2258675C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E8095D19-E77E-4B72-B002-7971A2383A00}"/>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799CAF3E-896D-4E9C-8F9D-ADCEC57ACDBA}"/>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5" name="AutoShape 3" descr="VÃ½sledek obrÃ¡zku pro vex edr booster kit">
          <a:extLst>
            <a:ext uri="{FF2B5EF4-FFF2-40B4-BE49-F238E27FC236}">
              <a16:creationId xmlns:a16="http://schemas.microsoft.com/office/drawing/2014/main" id="{F9FC53FD-8D8C-471D-B91C-EF3189A65B1A}"/>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6" name="AutoShape 3" descr="VÃ½sledek obrÃ¡zku pro vex edr booster kit">
          <a:extLst>
            <a:ext uri="{FF2B5EF4-FFF2-40B4-BE49-F238E27FC236}">
              <a16:creationId xmlns:a16="http://schemas.microsoft.com/office/drawing/2014/main" id="{B118BFB2-6DF6-4D63-8C7C-451E6F5DC73D}"/>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E48790CA-5A96-4B9D-BDE4-9B9ED2C42059}"/>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07BA4113-48B1-4BC7-B1B0-9CFA51224F0D}"/>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691A38D4-0F20-4435-9182-193B0B107204}"/>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E85F1B9A-9FEE-443C-896D-3010141563F3}"/>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33BC963B-E8E2-464B-A2CE-36ED1E8DFD72}"/>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2" name="AutoShape 3" descr="VÃ½sledek obrÃ¡zku pro vex edr booster kit">
          <a:extLst>
            <a:ext uri="{FF2B5EF4-FFF2-40B4-BE49-F238E27FC236}">
              <a16:creationId xmlns:a16="http://schemas.microsoft.com/office/drawing/2014/main" id="{1E7D814F-04B5-4146-8430-1FDC084241B3}"/>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3" name="AutoShape 3" descr="VÃ½sledek obrÃ¡zku pro vex edr booster kit">
          <a:extLst>
            <a:ext uri="{FF2B5EF4-FFF2-40B4-BE49-F238E27FC236}">
              <a16:creationId xmlns:a16="http://schemas.microsoft.com/office/drawing/2014/main" id="{1E281C5D-A6E0-40EE-B074-D8ADBFC02ACE}"/>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7F043082-C509-4629-8494-95C22239E21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C73DD2C6-5B42-4D54-B595-0133120516A5}"/>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EC5F5894-172F-4F2B-8CF9-0E200FD66F3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3822D23A-1A7A-47A3-9987-3E4355921724}"/>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91B8C560-600A-43C9-91D8-9AE419B4EEBE}"/>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9" name="AutoShape 3" descr="VÃ½sledek obrÃ¡zku pro vex edr booster kit">
          <a:extLst>
            <a:ext uri="{FF2B5EF4-FFF2-40B4-BE49-F238E27FC236}">
              <a16:creationId xmlns:a16="http://schemas.microsoft.com/office/drawing/2014/main" id="{B773D99E-CF9F-494F-B8D0-2FD7301D6845}"/>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0" name="AutoShape 3" descr="VÃ½sledek obrÃ¡zku pro vex edr booster kit">
          <a:extLst>
            <a:ext uri="{FF2B5EF4-FFF2-40B4-BE49-F238E27FC236}">
              <a16:creationId xmlns:a16="http://schemas.microsoft.com/office/drawing/2014/main" id="{6CD46338-CEAD-4A66-8585-B90C0568351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7A559C0E-BEDF-4E94-8184-0921D992061F}"/>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E69961AA-06E0-4A2E-9D60-0A710A3A0341}"/>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B825393F-F67A-43E5-A941-58164BE55C4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692A86B9-71C7-4F8B-AB36-03FF450D4964}"/>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527F9142-1738-4F1E-81C4-944626E4BC8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6" name="AutoShape 3" descr="VÃ½sledek obrÃ¡zku pro vex edr booster kit">
          <a:extLst>
            <a:ext uri="{FF2B5EF4-FFF2-40B4-BE49-F238E27FC236}">
              <a16:creationId xmlns:a16="http://schemas.microsoft.com/office/drawing/2014/main" id="{9057F789-92C9-4612-B9E0-909E16E25348}"/>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7" name="AutoShape 3" descr="VÃ½sledek obrÃ¡zku pro vex edr booster kit">
          <a:extLst>
            <a:ext uri="{FF2B5EF4-FFF2-40B4-BE49-F238E27FC236}">
              <a16:creationId xmlns:a16="http://schemas.microsoft.com/office/drawing/2014/main" id="{E319B185-1691-453E-B8FE-A605DEA06D68}"/>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68CFB71C-D573-4F1D-A241-1271D44D434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580DD2FF-E455-455E-9CFF-E481BF56F09F}"/>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7583BE74-6829-4005-BA11-339C127B29C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CD6171AD-071F-440A-A358-B60F98DFD205}"/>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7077F180-1880-4BF9-A9B9-6CDC899C0C5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3" name="AutoShape 3" descr="VÃ½sledek obrÃ¡zku pro vex edr booster kit">
          <a:extLst>
            <a:ext uri="{FF2B5EF4-FFF2-40B4-BE49-F238E27FC236}">
              <a16:creationId xmlns:a16="http://schemas.microsoft.com/office/drawing/2014/main" id="{7751A637-2C02-461C-BA4E-88AB87009FA4}"/>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4" name="AutoShape 3" descr="VÃ½sledek obrÃ¡zku pro vex edr booster kit">
          <a:extLst>
            <a:ext uri="{FF2B5EF4-FFF2-40B4-BE49-F238E27FC236}">
              <a16:creationId xmlns:a16="http://schemas.microsoft.com/office/drawing/2014/main" id="{F3748F70-5CED-4080-AF7D-9606D88470A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F3211538-BE74-40CA-9528-1D0E2A7B2AC4}"/>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8683518E-C861-4C3F-8DD1-72845DA92353}"/>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8203A4A1-F4CE-4B57-91C6-AF734F59388F}"/>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A99C40C5-50A7-4949-975C-0C202FDBC4E6}"/>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BB106A1D-93C2-4B19-8E2F-291B05CE88A2}"/>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0" name="AutoShape 3" descr="VÃ½sledek obrÃ¡zku pro vex edr booster kit">
          <a:extLst>
            <a:ext uri="{FF2B5EF4-FFF2-40B4-BE49-F238E27FC236}">
              <a16:creationId xmlns:a16="http://schemas.microsoft.com/office/drawing/2014/main" id="{C8EAD19B-2E5C-4DF2-A623-3FA41C333095}"/>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1" name="AutoShape 3" descr="VÃ½sledek obrÃ¡zku pro vex edr booster kit">
          <a:extLst>
            <a:ext uri="{FF2B5EF4-FFF2-40B4-BE49-F238E27FC236}">
              <a16:creationId xmlns:a16="http://schemas.microsoft.com/office/drawing/2014/main" id="{42A33138-177F-4AA5-BC3A-868C7552E83C}"/>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41F9AD2D-C154-442D-8723-8AD297B8DB1D}"/>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90627FE3-D67D-499C-9D67-6FF231751E8A}"/>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FEEF854D-224C-4FF5-BB43-72595A7AF2BA}"/>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9BEB4650-E67C-4353-8ED9-28AEA7621C7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EE18FF60-DF69-408C-8F2F-AF0C75C3E97B}"/>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7" name="AutoShape 3" descr="VÃ½sledek obrÃ¡zku pro vex edr booster kit">
          <a:extLst>
            <a:ext uri="{FF2B5EF4-FFF2-40B4-BE49-F238E27FC236}">
              <a16:creationId xmlns:a16="http://schemas.microsoft.com/office/drawing/2014/main" id="{761C23EF-4FE7-4D41-8823-170F2914209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8" name="AutoShape 3" descr="VÃ½sledek obrÃ¡zku pro vex edr booster kit">
          <a:extLst>
            <a:ext uri="{FF2B5EF4-FFF2-40B4-BE49-F238E27FC236}">
              <a16:creationId xmlns:a16="http://schemas.microsoft.com/office/drawing/2014/main" id="{625C81E1-AD3F-46CD-8C3A-1B9449D85132}"/>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9" name="AutoShape 3" descr="VÃ½sledek obrÃ¡zku pro vex edr booster kit">
          <a:extLst>
            <a:ext uri="{FF2B5EF4-FFF2-40B4-BE49-F238E27FC236}">
              <a16:creationId xmlns:a16="http://schemas.microsoft.com/office/drawing/2014/main" id="{3613FB8F-9F30-4BD3-9C27-3A2AC924DC25}"/>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50" name="AutoShape 3" descr="VÃ½sledek obrÃ¡zku pro vex edr booster kit">
          <a:extLst>
            <a:ext uri="{FF2B5EF4-FFF2-40B4-BE49-F238E27FC236}">
              <a16:creationId xmlns:a16="http://schemas.microsoft.com/office/drawing/2014/main" id="{CA4B9729-F52C-40E4-BEF6-4B493F1207F7}"/>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51" name="AutoShape 3" descr="VÃ½sledek obrÃ¡zku pro vex edr booster kit">
          <a:extLst>
            <a:ext uri="{FF2B5EF4-FFF2-40B4-BE49-F238E27FC236}">
              <a16:creationId xmlns:a16="http://schemas.microsoft.com/office/drawing/2014/main" id="{B2E39CBA-EC97-490C-8E5E-4FC123F55271}"/>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52" name="AutoShape 3" descr="VÃ½sledek obrÃ¡zku pro vex edr booster kit">
          <a:extLst>
            <a:ext uri="{FF2B5EF4-FFF2-40B4-BE49-F238E27FC236}">
              <a16:creationId xmlns:a16="http://schemas.microsoft.com/office/drawing/2014/main" id="{1C4BB4FA-47F6-4B7B-9206-7D98DFAE5BEC}"/>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53" name="AutoShape 3" descr="VÃ½sledek obrÃ¡zku pro vex edr booster kit">
          <a:extLst>
            <a:ext uri="{FF2B5EF4-FFF2-40B4-BE49-F238E27FC236}">
              <a16:creationId xmlns:a16="http://schemas.microsoft.com/office/drawing/2014/main" id="{C7AFAD59-7693-481B-9251-BCBE6613CA4F}"/>
            </a:ext>
          </a:extLst>
        </xdr:cNvPr>
        <xdr:cNvSpPr>
          <a:spLocks noChangeAspect="1" noChangeArrowheads="1"/>
        </xdr:cNvSpPr>
      </xdr:nvSpPr>
      <xdr:spPr bwMode="auto">
        <a:xfrm>
          <a:off x="15363825" y="1280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22</xdr:row>
      <xdr:rowOff>0</xdr:rowOff>
    </xdr:from>
    <xdr:to>
      <xdr:col>12</xdr:col>
      <xdr:colOff>304800</xdr:colOff>
      <xdr:row>23</xdr:row>
      <xdr:rowOff>131782</xdr:rowOff>
    </xdr:to>
    <xdr:sp macro="" textlink="">
      <xdr:nvSpPr>
        <xdr:cNvPr id="2" name="AutoShape 1" descr="Výsledek obrázku pro kuka ready2educate">
          <a:extLst>
            <a:ext uri="{FF2B5EF4-FFF2-40B4-BE49-F238E27FC236}">
              <a16:creationId xmlns:a16="http://schemas.microsoft.com/office/drawing/2014/main" id="{4885862E-2790-48A2-A1AF-A8EDED0B9BBC}"/>
            </a:ext>
          </a:extLst>
        </xdr:cNvPr>
        <xdr:cNvSpPr>
          <a:spLocks noChangeAspect="1" noChangeArrowheads="1"/>
        </xdr:cNvSpPr>
      </xdr:nvSpPr>
      <xdr:spPr bwMode="auto">
        <a:xfrm>
          <a:off x="1391412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131782</xdr:rowOff>
    </xdr:to>
    <xdr:sp macro="" textlink="">
      <xdr:nvSpPr>
        <xdr:cNvPr id="3" name="AutoShape 3" descr="VÃ½sledek obrÃ¡zku pro vex edr booster kit">
          <a:extLst>
            <a:ext uri="{FF2B5EF4-FFF2-40B4-BE49-F238E27FC236}">
              <a16:creationId xmlns:a16="http://schemas.microsoft.com/office/drawing/2014/main" id="{4FEBED83-FE44-4511-890C-680130FFF01A}"/>
            </a:ext>
          </a:extLst>
        </xdr:cNvPr>
        <xdr:cNvSpPr>
          <a:spLocks noChangeAspect="1" noChangeArrowheads="1"/>
        </xdr:cNvSpPr>
      </xdr:nvSpPr>
      <xdr:spPr bwMode="auto">
        <a:xfrm>
          <a:off x="1391412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935692</xdr:rowOff>
    </xdr:to>
    <xdr:sp macro="" textlink="">
      <xdr:nvSpPr>
        <xdr:cNvPr id="4" name="AutoShape 1" descr="Výsledek obrázku pro kuka ready2educate">
          <a:extLst>
            <a:ext uri="{FF2B5EF4-FFF2-40B4-BE49-F238E27FC236}">
              <a16:creationId xmlns:a16="http://schemas.microsoft.com/office/drawing/2014/main" id="{A5BD0B8F-9A01-410A-A112-DC01D756C57F}"/>
            </a:ext>
          </a:extLst>
        </xdr:cNvPr>
        <xdr:cNvSpPr>
          <a:spLocks noChangeAspect="1" noChangeArrowheads="1"/>
        </xdr:cNvSpPr>
      </xdr:nvSpPr>
      <xdr:spPr bwMode="auto">
        <a:xfrm>
          <a:off x="13914120" y="82677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935692</xdr:rowOff>
    </xdr:to>
    <xdr:sp macro="" textlink="">
      <xdr:nvSpPr>
        <xdr:cNvPr id="5" name="AutoShape 3" descr="VÃ½sledek obrÃ¡zku pro vex edr booster kit">
          <a:extLst>
            <a:ext uri="{FF2B5EF4-FFF2-40B4-BE49-F238E27FC236}">
              <a16:creationId xmlns:a16="http://schemas.microsoft.com/office/drawing/2014/main" id="{BB06ECE7-A990-4E4E-AA2D-8C157D701267}"/>
            </a:ext>
          </a:extLst>
        </xdr:cNvPr>
        <xdr:cNvSpPr>
          <a:spLocks noChangeAspect="1" noChangeArrowheads="1"/>
        </xdr:cNvSpPr>
      </xdr:nvSpPr>
      <xdr:spPr bwMode="auto">
        <a:xfrm>
          <a:off x="13914120" y="82677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31</xdr:row>
      <xdr:rowOff>129876</xdr:rowOff>
    </xdr:to>
    <xdr:sp macro="" textlink="">
      <xdr:nvSpPr>
        <xdr:cNvPr id="6" name="AutoShape 3" descr="VÃ½sledek obrÃ¡zku pro vex edr booster kit">
          <a:extLst>
            <a:ext uri="{FF2B5EF4-FFF2-40B4-BE49-F238E27FC236}">
              <a16:creationId xmlns:a16="http://schemas.microsoft.com/office/drawing/2014/main" id="{A49AE1D1-35B7-4968-A83A-C0B73542ABD8}"/>
            </a:ext>
          </a:extLst>
        </xdr:cNvPr>
        <xdr:cNvSpPr>
          <a:spLocks noChangeAspect="1" noChangeArrowheads="1"/>
        </xdr:cNvSpPr>
      </xdr:nvSpPr>
      <xdr:spPr bwMode="auto">
        <a:xfrm>
          <a:off x="13914120" y="14058900"/>
          <a:ext cx="304800" cy="295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30</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B4E97997-4859-4F8E-B52D-548518D585EE}"/>
            </a:ext>
          </a:extLst>
        </xdr:cNvPr>
        <xdr:cNvSpPr>
          <a:spLocks noChangeAspect="1" noChangeArrowheads="1"/>
        </xdr:cNvSpPr>
      </xdr:nvSpPr>
      <xdr:spPr bwMode="auto">
        <a:xfrm>
          <a:off x="13914120" y="14058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C2A5679F-2A50-4826-9F49-59E8C51DA352}"/>
            </a:ext>
          </a:extLst>
        </xdr:cNvPr>
        <xdr:cNvSpPr>
          <a:spLocks noChangeAspect="1" noChangeArrowheads="1"/>
        </xdr:cNvSpPr>
      </xdr:nvSpPr>
      <xdr:spPr bwMode="auto">
        <a:xfrm>
          <a:off x="13914120" y="14058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7041"/>
    <xdr:sp macro="" textlink="">
      <xdr:nvSpPr>
        <xdr:cNvPr id="9" name="AutoShape 3" descr="VÃ½sledek obrÃ¡zku pro vex edr booster kit">
          <a:extLst>
            <a:ext uri="{FF2B5EF4-FFF2-40B4-BE49-F238E27FC236}">
              <a16:creationId xmlns:a16="http://schemas.microsoft.com/office/drawing/2014/main" id="{8684F982-7F33-47F4-A5E1-9532DDC845B1}"/>
            </a:ext>
          </a:extLst>
        </xdr:cNvPr>
        <xdr:cNvSpPr>
          <a:spLocks noChangeAspect="1" noChangeArrowheads="1"/>
        </xdr:cNvSpPr>
      </xdr:nvSpPr>
      <xdr:spPr bwMode="auto">
        <a:xfrm>
          <a:off x="13914120" y="14058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0" name="AutoShape 3" descr="VÃ½sledek obrÃ¡zku pro vex edr booster kit">
          <a:extLst>
            <a:ext uri="{FF2B5EF4-FFF2-40B4-BE49-F238E27FC236}">
              <a16:creationId xmlns:a16="http://schemas.microsoft.com/office/drawing/2014/main" id="{53319844-F733-44C4-978D-3AC1DD61B8EE}"/>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1" name="AutoShape 3" descr="VÃ½sledek obrÃ¡zku pro vex edr booster kit">
          <a:extLst>
            <a:ext uri="{FF2B5EF4-FFF2-40B4-BE49-F238E27FC236}">
              <a16:creationId xmlns:a16="http://schemas.microsoft.com/office/drawing/2014/main" id="{903EF98A-5CBD-4236-9454-ACD7DCFDD0F8}"/>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2" name="AutoShape 3" descr="VÃ½sledek obrÃ¡zku pro vex edr booster kit">
          <a:extLst>
            <a:ext uri="{FF2B5EF4-FFF2-40B4-BE49-F238E27FC236}">
              <a16:creationId xmlns:a16="http://schemas.microsoft.com/office/drawing/2014/main" id="{0B055D3B-0F89-4F41-AF13-9A2A219C2662}"/>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3" name="AutoShape 3" descr="VÃ½sledek obrÃ¡zku pro vex edr booster kit">
          <a:extLst>
            <a:ext uri="{FF2B5EF4-FFF2-40B4-BE49-F238E27FC236}">
              <a16:creationId xmlns:a16="http://schemas.microsoft.com/office/drawing/2014/main" id="{40EFE896-C149-4A37-93CF-55526F0CB735}"/>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4" name="AutoShape 3" descr="VÃ½sledek obrÃ¡zku pro vex edr booster kit">
          <a:extLst>
            <a:ext uri="{FF2B5EF4-FFF2-40B4-BE49-F238E27FC236}">
              <a16:creationId xmlns:a16="http://schemas.microsoft.com/office/drawing/2014/main" id="{E0FCC7CA-FF07-4510-94C7-FE426E558C71}"/>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5" name="AutoShape 3" descr="VÃ½sledek obrÃ¡zku pro vex edr booster kit">
          <a:extLst>
            <a:ext uri="{FF2B5EF4-FFF2-40B4-BE49-F238E27FC236}">
              <a16:creationId xmlns:a16="http://schemas.microsoft.com/office/drawing/2014/main" id="{4E11E87C-E4F6-41D2-B174-801AE32DA0A8}"/>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6" name="AutoShape 3" descr="VÃ½sledek obrÃ¡zku pro vex edr booster kit">
          <a:extLst>
            <a:ext uri="{FF2B5EF4-FFF2-40B4-BE49-F238E27FC236}">
              <a16:creationId xmlns:a16="http://schemas.microsoft.com/office/drawing/2014/main" id="{6DA7485D-D9B6-496F-800D-E59A6D33EEAF}"/>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7" name="AutoShape 3" descr="VÃ½sledek obrÃ¡zku pro vex edr booster kit">
          <a:extLst>
            <a:ext uri="{FF2B5EF4-FFF2-40B4-BE49-F238E27FC236}">
              <a16:creationId xmlns:a16="http://schemas.microsoft.com/office/drawing/2014/main" id="{F32CADFD-A146-4877-B344-49E61DE6E4FF}"/>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8" name="AutoShape 3" descr="VÃ½sledek obrÃ¡zku pro vex edr booster kit">
          <a:extLst>
            <a:ext uri="{FF2B5EF4-FFF2-40B4-BE49-F238E27FC236}">
              <a16:creationId xmlns:a16="http://schemas.microsoft.com/office/drawing/2014/main" id="{0FA31E14-F094-44D6-ABBD-B57816FC025C}"/>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9" name="AutoShape 3" descr="VÃ½sledek obrÃ¡zku pro vex edr booster kit">
          <a:extLst>
            <a:ext uri="{FF2B5EF4-FFF2-40B4-BE49-F238E27FC236}">
              <a16:creationId xmlns:a16="http://schemas.microsoft.com/office/drawing/2014/main" id="{B325F886-369D-40A9-8CC1-5AF75B90BA98}"/>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0" name="AutoShape 3" descr="VÃ½sledek obrÃ¡zku pro vex edr booster kit">
          <a:extLst>
            <a:ext uri="{FF2B5EF4-FFF2-40B4-BE49-F238E27FC236}">
              <a16:creationId xmlns:a16="http://schemas.microsoft.com/office/drawing/2014/main" id="{BF64CB62-C726-4EA2-8DF4-1426F3F33D82}"/>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1" name="AutoShape 3" descr="VÃ½sledek obrÃ¡zku pro vex edr booster kit">
          <a:extLst>
            <a:ext uri="{FF2B5EF4-FFF2-40B4-BE49-F238E27FC236}">
              <a16:creationId xmlns:a16="http://schemas.microsoft.com/office/drawing/2014/main" id="{E9604746-BDD1-46FD-893E-7AEBC74F44FB}"/>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2" name="AutoShape 3" descr="VÃ½sledek obrÃ¡zku pro vex edr booster kit">
          <a:extLst>
            <a:ext uri="{FF2B5EF4-FFF2-40B4-BE49-F238E27FC236}">
              <a16:creationId xmlns:a16="http://schemas.microsoft.com/office/drawing/2014/main" id="{DB183C71-D693-41FE-A56D-E432A84BA84E}"/>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3" name="AutoShape 3" descr="VÃ½sledek obrÃ¡zku pro vex edr booster kit">
          <a:extLst>
            <a:ext uri="{FF2B5EF4-FFF2-40B4-BE49-F238E27FC236}">
              <a16:creationId xmlns:a16="http://schemas.microsoft.com/office/drawing/2014/main" id="{AB47FE87-7B16-40E2-8239-4C42A66E6FEA}"/>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4" name="AutoShape 3" descr="VÃ½sledek obrÃ¡zku pro vex edr booster kit">
          <a:extLst>
            <a:ext uri="{FF2B5EF4-FFF2-40B4-BE49-F238E27FC236}">
              <a16:creationId xmlns:a16="http://schemas.microsoft.com/office/drawing/2014/main" id="{700217F3-0BA4-4D0D-8E5F-C5E43120909F}"/>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5" name="AutoShape 3" descr="VÃ½sledek obrÃ¡zku pro vex edr booster kit">
          <a:extLst>
            <a:ext uri="{FF2B5EF4-FFF2-40B4-BE49-F238E27FC236}">
              <a16:creationId xmlns:a16="http://schemas.microsoft.com/office/drawing/2014/main" id="{901E896B-9851-48EC-BEF4-F80381D9D179}"/>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6" name="AutoShape 3" descr="VÃ½sledek obrÃ¡zku pro vex edr booster kit">
          <a:extLst>
            <a:ext uri="{FF2B5EF4-FFF2-40B4-BE49-F238E27FC236}">
              <a16:creationId xmlns:a16="http://schemas.microsoft.com/office/drawing/2014/main" id="{9E63337B-11A6-4099-8BC9-D061463ABCC7}"/>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7" name="AutoShape 3" descr="VÃ½sledek obrÃ¡zku pro vex edr booster kit">
          <a:extLst>
            <a:ext uri="{FF2B5EF4-FFF2-40B4-BE49-F238E27FC236}">
              <a16:creationId xmlns:a16="http://schemas.microsoft.com/office/drawing/2014/main" id="{E0B25264-81AC-4536-AA2C-06F2212CCA8C}"/>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8" name="AutoShape 3" descr="VÃ½sledek obrÃ¡zku pro vex edr booster kit">
          <a:extLst>
            <a:ext uri="{FF2B5EF4-FFF2-40B4-BE49-F238E27FC236}">
              <a16:creationId xmlns:a16="http://schemas.microsoft.com/office/drawing/2014/main" id="{84875976-854F-4375-8354-1778A1AAA9FC}"/>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9" name="AutoShape 3" descr="VÃ½sledek obrÃ¡zku pro vex edr booster kit">
          <a:extLst>
            <a:ext uri="{FF2B5EF4-FFF2-40B4-BE49-F238E27FC236}">
              <a16:creationId xmlns:a16="http://schemas.microsoft.com/office/drawing/2014/main" id="{2262B208-8A10-493A-B502-E06B76426787}"/>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0" name="AutoShape 3" descr="VÃ½sledek obrÃ¡zku pro vex edr booster kit">
          <a:extLst>
            <a:ext uri="{FF2B5EF4-FFF2-40B4-BE49-F238E27FC236}">
              <a16:creationId xmlns:a16="http://schemas.microsoft.com/office/drawing/2014/main" id="{E8378D01-E13C-45C9-AE60-DD3946BBDA0E}"/>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1" name="AutoShape 3" descr="VÃ½sledek obrÃ¡zku pro vex edr booster kit">
          <a:extLst>
            <a:ext uri="{FF2B5EF4-FFF2-40B4-BE49-F238E27FC236}">
              <a16:creationId xmlns:a16="http://schemas.microsoft.com/office/drawing/2014/main" id="{F2076E03-6516-4322-B674-DB386A552CF0}"/>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2" name="AutoShape 3" descr="VÃ½sledek obrÃ¡zku pro vex edr booster kit">
          <a:extLst>
            <a:ext uri="{FF2B5EF4-FFF2-40B4-BE49-F238E27FC236}">
              <a16:creationId xmlns:a16="http://schemas.microsoft.com/office/drawing/2014/main" id="{BCBB71D2-3A0A-4CD4-9A32-B77DA8AC1A01}"/>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3" name="AutoShape 3" descr="VÃ½sledek obrÃ¡zku pro vex edr booster kit">
          <a:extLst>
            <a:ext uri="{FF2B5EF4-FFF2-40B4-BE49-F238E27FC236}">
              <a16:creationId xmlns:a16="http://schemas.microsoft.com/office/drawing/2014/main" id="{83AFDCC0-E0B9-4425-B0BF-5E4101A0FBF2}"/>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4" name="AutoShape 3" descr="VÃ½sledek obrÃ¡zku pro vex edr booster kit">
          <a:extLst>
            <a:ext uri="{FF2B5EF4-FFF2-40B4-BE49-F238E27FC236}">
              <a16:creationId xmlns:a16="http://schemas.microsoft.com/office/drawing/2014/main" id="{358FAA42-F3B6-4EA2-B212-6C1DD1382F2A}"/>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5" name="AutoShape 3" descr="VÃ½sledek obrÃ¡zku pro vex edr booster kit">
          <a:extLst>
            <a:ext uri="{FF2B5EF4-FFF2-40B4-BE49-F238E27FC236}">
              <a16:creationId xmlns:a16="http://schemas.microsoft.com/office/drawing/2014/main" id="{899A0FE7-9145-4E2F-B3F7-230A2C368923}"/>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6" name="AutoShape 3" descr="VÃ½sledek obrÃ¡zku pro vex edr booster kit">
          <a:extLst>
            <a:ext uri="{FF2B5EF4-FFF2-40B4-BE49-F238E27FC236}">
              <a16:creationId xmlns:a16="http://schemas.microsoft.com/office/drawing/2014/main" id="{2FAAC540-1ED8-42E7-99F1-70294ED31723}"/>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7" name="AutoShape 3" descr="VÃ½sledek obrÃ¡zku pro vex edr booster kit">
          <a:extLst>
            <a:ext uri="{FF2B5EF4-FFF2-40B4-BE49-F238E27FC236}">
              <a16:creationId xmlns:a16="http://schemas.microsoft.com/office/drawing/2014/main" id="{50A82889-F96E-4EF8-80C1-53FBC6247602}"/>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8" name="AutoShape 3" descr="VÃ½sledek obrÃ¡zku pro vex edr booster kit">
          <a:extLst>
            <a:ext uri="{FF2B5EF4-FFF2-40B4-BE49-F238E27FC236}">
              <a16:creationId xmlns:a16="http://schemas.microsoft.com/office/drawing/2014/main" id="{1A676E73-1744-4AEC-8172-03738851810E}"/>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9" name="AutoShape 3" descr="VÃ½sledek obrÃ¡zku pro vex edr booster kit">
          <a:extLst>
            <a:ext uri="{FF2B5EF4-FFF2-40B4-BE49-F238E27FC236}">
              <a16:creationId xmlns:a16="http://schemas.microsoft.com/office/drawing/2014/main" id="{BDDCD8C0-BBFC-4F68-9FF3-A2E3A3495A75}"/>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40" name="AutoShape 3" descr="VÃ½sledek obrÃ¡zku pro vex edr booster kit">
          <a:extLst>
            <a:ext uri="{FF2B5EF4-FFF2-40B4-BE49-F238E27FC236}">
              <a16:creationId xmlns:a16="http://schemas.microsoft.com/office/drawing/2014/main" id="{F7991287-AFD9-42E1-807E-AF6F9478D501}"/>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133687</xdr:rowOff>
    </xdr:to>
    <xdr:sp macro="" textlink="">
      <xdr:nvSpPr>
        <xdr:cNvPr id="41" name="AutoShape 1" descr="Výsledek obrázku pro kuka ready2educate">
          <a:extLst>
            <a:ext uri="{FF2B5EF4-FFF2-40B4-BE49-F238E27FC236}">
              <a16:creationId xmlns:a16="http://schemas.microsoft.com/office/drawing/2014/main" id="{CD0FE546-A441-43E4-878B-073EB6CAFEF2}"/>
            </a:ext>
          </a:extLst>
        </xdr:cNvPr>
        <xdr:cNvSpPr>
          <a:spLocks noChangeAspect="1" noChangeArrowheads="1"/>
        </xdr:cNvSpPr>
      </xdr:nvSpPr>
      <xdr:spPr bwMode="auto">
        <a:xfrm>
          <a:off x="13535025" y="8001000"/>
          <a:ext cx="304800" cy="2975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133687</xdr:rowOff>
    </xdr:to>
    <xdr:sp macro="" textlink="">
      <xdr:nvSpPr>
        <xdr:cNvPr id="42" name="AutoShape 3" descr="VÃ½sledek obrÃ¡zku pro vex edr booster kit">
          <a:extLst>
            <a:ext uri="{FF2B5EF4-FFF2-40B4-BE49-F238E27FC236}">
              <a16:creationId xmlns:a16="http://schemas.microsoft.com/office/drawing/2014/main" id="{5DEACE0A-9CAD-49CB-ACF2-F69A77503B31}"/>
            </a:ext>
          </a:extLst>
        </xdr:cNvPr>
        <xdr:cNvSpPr>
          <a:spLocks noChangeAspect="1" noChangeArrowheads="1"/>
        </xdr:cNvSpPr>
      </xdr:nvSpPr>
      <xdr:spPr bwMode="auto">
        <a:xfrm>
          <a:off x="15363825" y="8001000"/>
          <a:ext cx="304800" cy="2975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929977</xdr:rowOff>
    </xdr:to>
    <xdr:sp macro="" textlink="">
      <xdr:nvSpPr>
        <xdr:cNvPr id="43" name="AutoShape 1" descr="Výsledek obrázku pro kuka ready2educate">
          <a:extLst>
            <a:ext uri="{FF2B5EF4-FFF2-40B4-BE49-F238E27FC236}">
              <a16:creationId xmlns:a16="http://schemas.microsoft.com/office/drawing/2014/main" id="{97D75A40-2049-48A8-A2BD-4069FA882728}"/>
            </a:ext>
          </a:extLst>
        </xdr:cNvPr>
        <xdr:cNvSpPr>
          <a:spLocks noChangeAspect="1" noChangeArrowheads="1"/>
        </xdr:cNvSpPr>
      </xdr:nvSpPr>
      <xdr:spPr bwMode="auto">
        <a:xfrm>
          <a:off x="13535025" y="8001000"/>
          <a:ext cx="304800" cy="10938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929977</xdr:rowOff>
    </xdr:to>
    <xdr:sp macro="" textlink="">
      <xdr:nvSpPr>
        <xdr:cNvPr id="44" name="AutoShape 3" descr="VÃ½sledek obrÃ¡zku pro vex edr booster kit">
          <a:extLst>
            <a:ext uri="{FF2B5EF4-FFF2-40B4-BE49-F238E27FC236}">
              <a16:creationId xmlns:a16="http://schemas.microsoft.com/office/drawing/2014/main" id="{92EC934A-9271-4AE6-A021-FE335DDB46B1}"/>
            </a:ext>
          </a:extLst>
        </xdr:cNvPr>
        <xdr:cNvSpPr>
          <a:spLocks noChangeAspect="1" noChangeArrowheads="1"/>
        </xdr:cNvSpPr>
      </xdr:nvSpPr>
      <xdr:spPr bwMode="auto">
        <a:xfrm>
          <a:off x="15363825" y="8001000"/>
          <a:ext cx="304800" cy="10938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31</xdr:row>
      <xdr:rowOff>129876</xdr:rowOff>
    </xdr:to>
    <xdr:sp macro="" textlink="">
      <xdr:nvSpPr>
        <xdr:cNvPr id="45" name="AutoShape 3" descr="VÃ½sledek obrÃ¡zku pro vex edr booster kit">
          <a:extLst>
            <a:ext uri="{FF2B5EF4-FFF2-40B4-BE49-F238E27FC236}">
              <a16:creationId xmlns:a16="http://schemas.microsoft.com/office/drawing/2014/main" id="{6E7C7D5C-42DD-4DE0-9961-CF8C737121C4}"/>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30</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F9ADB83E-0302-4F7D-B2AE-587DAB0E354B}"/>
            </a:ext>
          </a:extLst>
        </xdr:cNvPr>
        <xdr:cNvSpPr>
          <a:spLocks noChangeAspect="1" noChangeArrowheads="1"/>
        </xdr:cNvSpPr>
      </xdr:nvSpPr>
      <xdr:spPr bwMode="auto">
        <a:xfrm>
          <a:off x="15363825" y="13620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0AEAE69E-684D-48F9-997A-B8F8601DAD58}"/>
            </a:ext>
          </a:extLst>
        </xdr:cNvPr>
        <xdr:cNvSpPr>
          <a:spLocks noChangeAspect="1" noChangeArrowheads="1"/>
        </xdr:cNvSpPr>
      </xdr:nvSpPr>
      <xdr:spPr bwMode="auto">
        <a:xfrm>
          <a:off x="15363825" y="13620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7041"/>
    <xdr:sp macro="" textlink="">
      <xdr:nvSpPr>
        <xdr:cNvPr id="48" name="AutoShape 3" descr="VÃ½sledek obrÃ¡zku pro vex edr booster kit">
          <a:extLst>
            <a:ext uri="{FF2B5EF4-FFF2-40B4-BE49-F238E27FC236}">
              <a16:creationId xmlns:a16="http://schemas.microsoft.com/office/drawing/2014/main" id="{0F8B224F-E4EB-4384-9250-8F4383A9BB87}"/>
            </a:ext>
          </a:extLst>
        </xdr:cNvPr>
        <xdr:cNvSpPr>
          <a:spLocks noChangeAspect="1" noChangeArrowheads="1"/>
        </xdr:cNvSpPr>
      </xdr:nvSpPr>
      <xdr:spPr bwMode="auto">
        <a:xfrm>
          <a:off x="15363825" y="13620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49" name="AutoShape 3" descr="VÃ½sledek obrÃ¡zku pro vex edr booster kit">
          <a:extLst>
            <a:ext uri="{FF2B5EF4-FFF2-40B4-BE49-F238E27FC236}">
              <a16:creationId xmlns:a16="http://schemas.microsoft.com/office/drawing/2014/main" id="{6984451F-C8B6-47B6-8BAF-209BD9327FFC}"/>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0" name="AutoShape 3" descr="VÃ½sledek obrÃ¡zku pro vex edr booster kit">
          <a:extLst>
            <a:ext uri="{FF2B5EF4-FFF2-40B4-BE49-F238E27FC236}">
              <a16:creationId xmlns:a16="http://schemas.microsoft.com/office/drawing/2014/main" id="{13518775-55B4-46F5-AA91-A27470547FA0}"/>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1" name="AutoShape 3" descr="VÃ½sledek obrÃ¡zku pro vex edr booster kit">
          <a:extLst>
            <a:ext uri="{FF2B5EF4-FFF2-40B4-BE49-F238E27FC236}">
              <a16:creationId xmlns:a16="http://schemas.microsoft.com/office/drawing/2014/main" id="{94DA1817-EC3C-449A-BB2D-2E5B6B5221D6}"/>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2" name="AutoShape 3" descr="VÃ½sledek obrÃ¡zku pro vex edr booster kit">
          <a:extLst>
            <a:ext uri="{FF2B5EF4-FFF2-40B4-BE49-F238E27FC236}">
              <a16:creationId xmlns:a16="http://schemas.microsoft.com/office/drawing/2014/main" id="{A565778F-D4AA-485D-AC82-25A61337DF75}"/>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3" name="AutoShape 3" descr="VÃ½sledek obrÃ¡zku pro vex edr booster kit">
          <a:extLst>
            <a:ext uri="{FF2B5EF4-FFF2-40B4-BE49-F238E27FC236}">
              <a16:creationId xmlns:a16="http://schemas.microsoft.com/office/drawing/2014/main" id="{B8F7F523-7ADD-426A-9B56-C0A3C143437A}"/>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4" name="AutoShape 3" descr="VÃ½sledek obrÃ¡zku pro vex edr booster kit">
          <a:extLst>
            <a:ext uri="{FF2B5EF4-FFF2-40B4-BE49-F238E27FC236}">
              <a16:creationId xmlns:a16="http://schemas.microsoft.com/office/drawing/2014/main" id="{B9930203-433D-401C-94A2-12AF12E13342}"/>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5" name="AutoShape 3" descr="VÃ½sledek obrÃ¡zku pro vex edr booster kit">
          <a:extLst>
            <a:ext uri="{FF2B5EF4-FFF2-40B4-BE49-F238E27FC236}">
              <a16:creationId xmlns:a16="http://schemas.microsoft.com/office/drawing/2014/main" id="{06C81FF0-FC65-422C-AAA9-E0DA4B0AEDF0}"/>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6" name="AutoShape 3" descr="VÃ½sledek obrÃ¡zku pro vex edr booster kit">
          <a:extLst>
            <a:ext uri="{FF2B5EF4-FFF2-40B4-BE49-F238E27FC236}">
              <a16:creationId xmlns:a16="http://schemas.microsoft.com/office/drawing/2014/main" id="{4CBE17FF-9CF2-4BC0-A5A4-044D8A1ED45C}"/>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7" name="AutoShape 3" descr="VÃ½sledek obrÃ¡zku pro vex edr booster kit">
          <a:extLst>
            <a:ext uri="{FF2B5EF4-FFF2-40B4-BE49-F238E27FC236}">
              <a16:creationId xmlns:a16="http://schemas.microsoft.com/office/drawing/2014/main" id="{AF151767-23CC-41A9-AE45-C5453276F88A}"/>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8" name="AutoShape 3" descr="VÃ½sledek obrÃ¡zku pro vex edr booster kit">
          <a:extLst>
            <a:ext uri="{FF2B5EF4-FFF2-40B4-BE49-F238E27FC236}">
              <a16:creationId xmlns:a16="http://schemas.microsoft.com/office/drawing/2014/main" id="{E1D8F021-7A13-49FA-951E-A7DCCB057017}"/>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59" name="AutoShape 3" descr="VÃ½sledek obrÃ¡zku pro vex edr booster kit">
          <a:extLst>
            <a:ext uri="{FF2B5EF4-FFF2-40B4-BE49-F238E27FC236}">
              <a16:creationId xmlns:a16="http://schemas.microsoft.com/office/drawing/2014/main" id="{21FF8C84-3D71-494A-B279-D06F257AD7F6}"/>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0" name="AutoShape 3" descr="VÃ½sledek obrÃ¡zku pro vex edr booster kit">
          <a:extLst>
            <a:ext uri="{FF2B5EF4-FFF2-40B4-BE49-F238E27FC236}">
              <a16:creationId xmlns:a16="http://schemas.microsoft.com/office/drawing/2014/main" id="{6D1F5B1D-8EF5-45D5-B0CC-CE701AC026B4}"/>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1" name="AutoShape 3" descr="VÃ½sledek obrÃ¡zku pro vex edr booster kit">
          <a:extLst>
            <a:ext uri="{FF2B5EF4-FFF2-40B4-BE49-F238E27FC236}">
              <a16:creationId xmlns:a16="http://schemas.microsoft.com/office/drawing/2014/main" id="{F2FFE954-8B89-459D-B37B-ADB8D1545DC0}"/>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2" name="AutoShape 3" descr="VÃ½sledek obrÃ¡zku pro vex edr booster kit">
          <a:extLst>
            <a:ext uri="{FF2B5EF4-FFF2-40B4-BE49-F238E27FC236}">
              <a16:creationId xmlns:a16="http://schemas.microsoft.com/office/drawing/2014/main" id="{A93BD490-0905-48C8-953C-600428C4101B}"/>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3" name="AutoShape 3" descr="VÃ½sledek obrÃ¡zku pro vex edr booster kit">
          <a:extLst>
            <a:ext uri="{FF2B5EF4-FFF2-40B4-BE49-F238E27FC236}">
              <a16:creationId xmlns:a16="http://schemas.microsoft.com/office/drawing/2014/main" id="{A378FA33-4396-4F91-8321-6DFF56881B74}"/>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4" name="AutoShape 3" descr="VÃ½sledek obrÃ¡zku pro vex edr booster kit">
          <a:extLst>
            <a:ext uri="{FF2B5EF4-FFF2-40B4-BE49-F238E27FC236}">
              <a16:creationId xmlns:a16="http://schemas.microsoft.com/office/drawing/2014/main" id="{18E1DFC0-A9E4-4EEB-91F5-B2127DF7D614}"/>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5" name="AutoShape 3" descr="VÃ½sledek obrÃ¡zku pro vex edr booster kit">
          <a:extLst>
            <a:ext uri="{FF2B5EF4-FFF2-40B4-BE49-F238E27FC236}">
              <a16:creationId xmlns:a16="http://schemas.microsoft.com/office/drawing/2014/main" id="{A60871A5-119C-4C41-8051-9C5270581627}"/>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6" name="AutoShape 3" descr="VÃ½sledek obrÃ¡zku pro vex edr booster kit">
          <a:extLst>
            <a:ext uri="{FF2B5EF4-FFF2-40B4-BE49-F238E27FC236}">
              <a16:creationId xmlns:a16="http://schemas.microsoft.com/office/drawing/2014/main" id="{8762F9B3-AD39-4FE9-9399-BF96D12B4BA9}"/>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7" name="AutoShape 3" descr="VÃ½sledek obrÃ¡zku pro vex edr booster kit">
          <a:extLst>
            <a:ext uri="{FF2B5EF4-FFF2-40B4-BE49-F238E27FC236}">
              <a16:creationId xmlns:a16="http://schemas.microsoft.com/office/drawing/2014/main" id="{FAADD95A-A4A2-4F3A-956B-4E08040391A7}"/>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8" name="AutoShape 3" descr="VÃ½sledek obrÃ¡zku pro vex edr booster kit">
          <a:extLst>
            <a:ext uri="{FF2B5EF4-FFF2-40B4-BE49-F238E27FC236}">
              <a16:creationId xmlns:a16="http://schemas.microsoft.com/office/drawing/2014/main" id="{81165C4E-B154-44EB-ADAB-C59B4EFBEC33}"/>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69" name="AutoShape 3" descr="VÃ½sledek obrÃ¡zku pro vex edr booster kit">
          <a:extLst>
            <a:ext uri="{FF2B5EF4-FFF2-40B4-BE49-F238E27FC236}">
              <a16:creationId xmlns:a16="http://schemas.microsoft.com/office/drawing/2014/main" id="{9B62F0FA-D910-4E52-8467-E5F89224E65C}"/>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0" name="AutoShape 3" descr="VÃ½sledek obrÃ¡zku pro vex edr booster kit">
          <a:extLst>
            <a:ext uri="{FF2B5EF4-FFF2-40B4-BE49-F238E27FC236}">
              <a16:creationId xmlns:a16="http://schemas.microsoft.com/office/drawing/2014/main" id="{9D74673C-8F40-41F3-9C2D-9D9CF62F2639}"/>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1" name="AutoShape 3" descr="VÃ½sledek obrÃ¡zku pro vex edr booster kit">
          <a:extLst>
            <a:ext uri="{FF2B5EF4-FFF2-40B4-BE49-F238E27FC236}">
              <a16:creationId xmlns:a16="http://schemas.microsoft.com/office/drawing/2014/main" id="{5A612374-6DE4-4622-A360-0FFDE82289CC}"/>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2" name="AutoShape 3" descr="VÃ½sledek obrÃ¡zku pro vex edr booster kit">
          <a:extLst>
            <a:ext uri="{FF2B5EF4-FFF2-40B4-BE49-F238E27FC236}">
              <a16:creationId xmlns:a16="http://schemas.microsoft.com/office/drawing/2014/main" id="{4179A054-FB4F-4506-91A8-1E1E21270162}"/>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3" name="AutoShape 3" descr="VÃ½sledek obrÃ¡zku pro vex edr booster kit">
          <a:extLst>
            <a:ext uri="{FF2B5EF4-FFF2-40B4-BE49-F238E27FC236}">
              <a16:creationId xmlns:a16="http://schemas.microsoft.com/office/drawing/2014/main" id="{3CF71C13-11CA-44E9-9286-07EBC1C9A455}"/>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4" name="AutoShape 3" descr="VÃ½sledek obrÃ¡zku pro vex edr booster kit">
          <a:extLst>
            <a:ext uri="{FF2B5EF4-FFF2-40B4-BE49-F238E27FC236}">
              <a16:creationId xmlns:a16="http://schemas.microsoft.com/office/drawing/2014/main" id="{A0A2613A-B375-4132-8950-D75E0FB22964}"/>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5" name="AutoShape 3" descr="VÃ½sledek obrÃ¡zku pro vex edr booster kit">
          <a:extLst>
            <a:ext uri="{FF2B5EF4-FFF2-40B4-BE49-F238E27FC236}">
              <a16:creationId xmlns:a16="http://schemas.microsoft.com/office/drawing/2014/main" id="{FC3383EF-53B7-4FEA-ACB5-1C5FE4213C75}"/>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6" name="AutoShape 3" descr="VÃ½sledek obrÃ¡zku pro vex edr booster kit">
          <a:extLst>
            <a:ext uri="{FF2B5EF4-FFF2-40B4-BE49-F238E27FC236}">
              <a16:creationId xmlns:a16="http://schemas.microsoft.com/office/drawing/2014/main" id="{0ED07588-C940-45AC-A51A-BBB55C6FA570}"/>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7" name="AutoShape 3" descr="VÃ½sledek obrÃ¡zku pro vex edr booster kit">
          <a:extLst>
            <a:ext uri="{FF2B5EF4-FFF2-40B4-BE49-F238E27FC236}">
              <a16:creationId xmlns:a16="http://schemas.microsoft.com/office/drawing/2014/main" id="{5A9319D7-603D-4524-A1E8-854AB35D14A3}"/>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8" name="AutoShape 3" descr="VÃ½sledek obrÃ¡zku pro vex edr booster kit">
          <a:extLst>
            <a:ext uri="{FF2B5EF4-FFF2-40B4-BE49-F238E27FC236}">
              <a16:creationId xmlns:a16="http://schemas.microsoft.com/office/drawing/2014/main" id="{8BDA8E8A-5F41-4D38-8CE9-A147CCE56E12}"/>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79" name="AutoShape 3" descr="VÃ½sledek obrÃ¡zku pro vex edr booster kit">
          <a:extLst>
            <a:ext uri="{FF2B5EF4-FFF2-40B4-BE49-F238E27FC236}">
              <a16:creationId xmlns:a16="http://schemas.microsoft.com/office/drawing/2014/main" id="{BE5E01DB-4D90-488C-A5B1-A9A9DE382708}"/>
            </a:ext>
          </a:extLst>
        </xdr:cNvPr>
        <xdr:cNvSpPr>
          <a:spLocks noChangeAspect="1" noChangeArrowheads="1"/>
        </xdr:cNvSpPr>
      </xdr:nvSpPr>
      <xdr:spPr bwMode="auto">
        <a:xfrm>
          <a:off x="15363825" y="136207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131781</xdr:rowOff>
    </xdr:to>
    <xdr:sp macro="" textlink="">
      <xdr:nvSpPr>
        <xdr:cNvPr id="80" name="AutoShape 1" descr="Výsledek obrázku pro kuka ready2educate">
          <a:extLst>
            <a:ext uri="{FF2B5EF4-FFF2-40B4-BE49-F238E27FC236}">
              <a16:creationId xmlns:a16="http://schemas.microsoft.com/office/drawing/2014/main" id="{C0974809-B26C-412E-BA0C-6CCEA2DC0CEB}"/>
            </a:ext>
          </a:extLst>
        </xdr:cNvPr>
        <xdr:cNvSpPr>
          <a:spLocks noChangeAspect="1" noChangeArrowheads="1"/>
        </xdr:cNvSpPr>
      </xdr:nvSpPr>
      <xdr:spPr bwMode="auto">
        <a:xfrm>
          <a:off x="13535025" y="83248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81" name="AutoShape 3" descr="VÃ½sledek obrÃ¡zku pro vex edr booster kit">
          <a:extLst>
            <a:ext uri="{FF2B5EF4-FFF2-40B4-BE49-F238E27FC236}">
              <a16:creationId xmlns:a16="http://schemas.microsoft.com/office/drawing/2014/main" id="{9CB4474B-13B2-4C69-9645-F54B9911D7A7}"/>
            </a:ext>
          </a:extLst>
        </xdr:cNvPr>
        <xdr:cNvSpPr>
          <a:spLocks noChangeAspect="1" noChangeArrowheads="1"/>
        </xdr:cNvSpPr>
      </xdr:nvSpPr>
      <xdr:spPr bwMode="auto">
        <a:xfrm>
          <a:off x="13535025" y="83248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935691</xdr:rowOff>
    </xdr:to>
    <xdr:sp macro="" textlink="">
      <xdr:nvSpPr>
        <xdr:cNvPr id="82" name="AutoShape 1" descr="Výsledek obrázku pro kuka ready2educate">
          <a:extLst>
            <a:ext uri="{FF2B5EF4-FFF2-40B4-BE49-F238E27FC236}">
              <a16:creationId xmlns:a16="http://schemas.microsoft.com/office/drawing/2014/main" id="{7248B2B4-FCF9-4C53-96A8-95984CC31281}"/>
            </a:ext>
          </a:extLst>
        </xdr:cNvPr>
        <xdr:cNvSpPr>
          <a:spLocks noChangeAspect="1" noChangeArrowheads="1"/>
        </xdr:cNvSpPr>
      </xdr:nvSpPr>
      <xdr:spPr bwMode="auto">
        <a:xfrm>
          <a:off x="13535025" y="8324850"/>
          <a:ext cx="304800" cy="10976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935691</xdr:rowOff>
    </xdr:to>
    <xdr:sp macro="" textlink="">
      <xdr:nvSpPr>
        <xdr:cNvPr id="83" name="AutoShape 3" descr="VÃ½sledek obrÃ¡zku pro vex edr booster kit">
          <a:extLst>
            <a:ext uri="{FF2B5EF4-FFF2-40B4-BE49-F238E27FC236}">
              <a16:creationId xmlns:a16="http://schemas.microsoft.com/office/drawing/2014/main" id="{4A34CE4C-1123-4B38-AD29-6E371879667A}"/>
            </a:ext>
          </a:extLst>
        </xdr:cNvPr>
        <xdr:cNvSpPr>
          <a:spLocks noChangeAspect="1" noChangeArrowheads="1"/>
        </xdr:cNvSpPr>
      </xdr:nvSpPr>
      <xdr:spPr bwMode="auto">
        <a:xfrm>
          <a:off x="13535025" y="8324850"/>
          <a:ext cx="304800" cy="10976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133686</xdr:rowOff>
    </xdr:to>
    <xdr:sp macro="" textlink="">
      <xdr:nvSpPr>
        <xdr:cNvPr id="84" name="AutoShape 1" descr="Výsledek obrázku pro kuka ready2educate">
          <a:extLst>
            <a:ext uri="{FF2B5EF4-FFF2-40B4-BE49-F238E27FC236}">
              <a16:creationId xmlns:a16="http://schemas.microsoft.com/office/drawing/2014/main" id="{42F92431-6CD0-4D14-86BA-E792190F5628}"/>
            </a:ext>
          </a:extLst>
        </xdr:cNvPr>
        <xdr:cNvSpPr>
          <a:spLocks noChangeAspect="1" noChangeArrowheads="1"/>
        </xdr:cNvSpPr>
      </xdr:nvSpPr>
      <xdr:spPr bwMode="auto">
        <a:xfrm>
          <a:off x="13535025" y="8324850"/>
          <a:ext cx="304800" cy="295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133686</xdr:rowOff>
    </xdr:to>
    <xdr:sp macro="" textlink="">
      <xdr:nvSpPr>
        <xdr:cNvPr id="85" name="AutoShape 3" descr="VÃ½sledek obrÃ¡zku pro vex edr booster kit">
          <a:extLst>
            <a:ext uri="{FF2B5EF4-FFF2-40B4-BE49-F238E27FC236}">
              <a16:creationId xmlns:a16="http://schemas.microsoft.com/office/drawing/2014/main" id="{8E03A0A8-880F-4003-8328-57D6E7EA05A1}"/>
            </a:ext>
          </a:extLst>
        </xdr:cNvPr>
        <xdr:cNvSpPr>
          <a:spLocks noChangeAspect="1" noChangeArrowheads="1"/>
        </xdr:cNvSpPr>
      </xdr:nvSpPr>
      <xdr:spPr bwMode="auto">
        <a:xfrm>
          <a:off x="13535025" y="8324850"/>
          <a:ext cx="304800" cy="295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929976</xdr:rowOff>
    </xdr:to>
    <xdr:sp macro="" textlink="">
      <xdr:nvSpPr>
        <xdr:cNvPr id="86" name="AutoShape 1" descr="Výsledek obrázku pro kuka ready2educate">
          <a:extLst>
            <a:ext uri="{FF2B5EF4-FFF2-40B4-BE49-F238E27FC236}">
              <a16:creationId xmlns:a16="http://schemas.microsoft.com/office/drawing/2014/main" id="{E96EFF62-2DFF-4DD9-B83C-A0B38D030C84}"/>
            </a:ext>
          </a:extLst>
        </xdr:cNvPr>
        <xdr:cNvSpPr>
          <a:spLocks noChangeAspect="1" noChangeArrowheads="1"/>
        </xdr:cNvSpPr>
      </xdr:nvSpPr>
      <xdr:spPr bwMode="auto">
        <a:xfrm>
          <a:off x="13535025" y="8324850"/>
          <a:ext cx="304800" cy="10919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929976</xdr:rowOff>
    </xdr:to>
    <xdr:sp macro="" textlink="">
      <xdr:nvSpPr>
        <xdr:cNvPr id="87" name="AutoShape 3" descr="VÃ½sledek obrÃ¡zku pro vex edr booster kit">
          <a:extLst>
            <a:ext uri="{FF2B5EF4-FFF2-40B4-BE49-F238E27FC236}">
              <a16:creationId xmlns:a16="http://schemas.microsoft.com/office/drawing/2014/main" id="{CDB4C252-165F-4C4F-8E36-0A7B1B35ABC2}"/>
            </a:ext>
          </a:extLst>
        </xdr:cNvPr>
        <xdr:cNvSpPr>
          <a:spLocks noChangeAspect="1" noChangeArrowheads="1"/>
        </xdr:cNvSpPr>
      </xdr:nvSpPr>
      <xdr:spPr bwMode="auto">
        <a:xfrm>
          <a:off x="13535025" y="8324850"/>
          <a:ext cx="304800" cy="10919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88" name="AutoShape 1" descr="Výsledek obrázku pro kuka ready2educate">
          <a:extLst>
            <a:ext uri="{FF2B5EF4-FFF2-40B4-BE49-F238E27FC236}">
              <a16:creationId xmlns:a16="http://schemas.microsoft.com/office/drawing/2014/main" id="{9F3E11AE-4E73-4F89-A542-6C2980EA29D8}"/>
            </a:ext>
          </a:extLst>
        </xdr:cNvPr>
        <xdr:cNvSpPr>
          <a:spLocks noChangeAspect="1" noChangeArrowheads="1"/>
        </xdr:cNvSpPr>
      </xdr:nvSpPr>
      <xdr:spPr bwMode="auto">
        <a:xfrm>
          <a:off x="13535025" y="83248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89" name="AutoShape 3" descr="VÃ½sledek obrÃ¡zku pro vex edr booster kit">
          <a:extLst>
            <a:ext uri="{FF2B5EF4-FFF2-40B4-BE49-F238E27FC236}">
              <a16:creationId xmlns:a16="http://schemas.microsoft.com/office/drawing/2014/main" id="{1161802D-A76A-499F-B057-A4BAD093CAE0}"/>
            </a:ext>
          </a:extLst>
        </xdr:cNvPr>
        <xdr:cNvSpPr>
          <a:spLocks noChangeAspect="1" noChangeArrowheads="1"/>
        </xdr:cNvSpPr>
      </xdr:nvSpPr>
      <xdr:spPr bwMode="auto">
        <a:xfrm>
          <a:off x="13535025" y="832485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935691</xdr:rowOff>
    </xdr:to>
    <xdr:sp macro="" textlink="">
      <xdr:nvSpPr>
        <xdr:cNvPr id="90" name="AutoShape 1" descr="Výsledek obrázku pro kuka ready2educate">
          <a:extLst>
            <a:ext uri="{FF2B5EF4-FFF2-40B4-BE49-F238E27FC236}">
              <a16:creationId xmlns:a16="http://schemas.microsoft.com/office/drawing/2014/main" id="{04FB10D8-BDEE-4561-AE4F-A55BA5A44179}"/>
            </a:ext>
          </a:extLst>
        </xdr:cNvPr>
        <xdr:cNvSpPr>
          <a:spLocks noChangeAspect="1" noChangeArrowheads="1"/>
        </xdr:cNvSpPr>
      </xdr:nvSpPr>
      <xdr:spPr bwMode="auto">
        <a:xfrm>
          <a:off x="13535025" y="8324850"/>
          <a:ext cx="304800" cy="10976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935691</xdr:rowOff>
    </xdr:to>
    <xdr:sp macro="" textlink="">
      <xdr:nvSpPr>
        <xdr:cNvPr id="91" name="AutoShape 3" descr="VÃ½sledek obrÃ¡zku pro vex edr booster kit">
          <a:extLst>
            <a:ext uri="{FF2B5EF4-FFF2-40B4-BE49-F238E27FC236}">
              <a16:creationId xmlns:a16="http://schemas.microsoft.com/office/drawing/2014/main" id="{A091860D-381E-4065-A572-A721F9C2F6C3}"/>
            </a:ext>
          </a:extLst>
        </xdr:cNvPr>
        <xdr:cNvSpPr>
          <a:spLocks noChangeAspect="1" noChangeArrowheads="1"/>
        </xdr:cNvSpPr>
      </xdr:nvSpPr>
      <xdr:spPr bwMode="auto">
        <a:xfrm>
          <a:off x="13535025" y="8324850"/>
          <a:ext cx="304800" cy="10976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11</xdr:col>
      <xdr:colOff>304800</xdr:colOff>
      <xdr:row>23</xdr:row>
      <xdr:rowOff>131782</xdr:rowOff>
    </xdr:to>
    <xdr:sp macro="" textlink="">
      <xdr:nvSpPr>
        <xdr:cNvPr id="2" name="AutoShape 1" descr="Výsledek obrázku pro kuka ready2educate">
          <a:extLst>
            <a:ext uri="{FF2B5EF4-FFF2-40B4-BE49-F238E27FC236}">
              <a16:creationId xmlns:a16="http://schemas.microsoft.com/office/drawing/2014/main" id="{A51E1F36-6AF1-4670-B3EC-871B2CDB4787}"/>
            </a:ext>
          </a:extLst>
        </xdr:cNvPr>
        <xdr:cNvSpPr>
          <a:spLocks noChangeAspect="1" noChangeArrowheads="1"/>
        </xdr:cNvSpPr>
      </xdr:nvSpPr>
      <xdr:spPr bwMode="auto">
        <a:xfrm>
          <a:off x="1328928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22</xdr:row>
      <xdr:rowOff>0</xdr:rowOff>
    </xdr:from>
    <xdr:to>
      <xdr:col>11</xdr:col>
      <xdr:colOff>304800</xdr:colOff>
      <xdr:row>23</xdr:row>
      <xdr:rowOff>131782</xdr:rowOff>
    </xdr:to>
    <xdr:sp macro="" textlink="">
      <xdr:nvSpPr>
        <xdr:cNvPr id="3" name="AutoShape 3" descr="VÃ½sledek obrÃ¡zku pro vex edr booster kit">
          <a:extLst>
            <a:ext uri="{FF2B5EF4-FFF2-40B4-BE49-F238E27FC236}">
              <a16:creationId xmlns:a16="http://schemas.microsoft.com/office/drawing/2014/main" id="{3B768CBC-AD09-4053-B98B-97E0F4769EA9}"/>
            </a:ext>
          </a:extLst>
        </xdr:cNvPr>
        <xdr:cNvSpPr>
          <a:spLocks noChangeAspect="1" noChangeArrowheads="1"/>
        </xdr:cNvSpPr>
      </xdr:nvSpPr>
      <xdr:spPr bwMode="auto">
        <a:xfrm>
          <a:off x="1328928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22</xdr:row>
      <xdr:rowOff>0</xdr:rowOff>
    </xdr:from>
    <xdr:ext cx="304800" cy="307041"/>
    <xdr:sp macro="" textlink="">
      <xdr:nvSpPr>
        <xdr:cNvPr id="4" name="AutoShape 1" descr="Výsledek obrázku pro kuka ready2educate">
          <a:extLst>
            <a:ext uri="{FF2B5EF4-FFF2-40B4-BE49-F238E27FC236}">
              <a16:creationId xmlns:a16="http://schemas.microsoft.com/office/drawing/2014/main" id="{09963EF6-B3BA-4343-B4E8-66EB294E7FB3}"/>
            </a:ext>
          </a:extLst>
        </xdr:cNvPr>
        <xdr:cNvSpPr>
          <a:spLocks noChangeAspect="1" noChangeArrowheads="1"/>
        </xdr:cNvSpPr>
      </xdr:nvSpPr>
      <xdr:spPr bwMode="auto">
        <a:xfrm>
          <a:off x="13289280" y="8267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5" name="AutoShape 3" descr="VÃ½sledek obrÃ¡zku pro vex edr booster kit">
          <a:extLst>
            <a:ext uri="{FF2B5EF4-FFF2-40B4-BE49-F238E27FC236}">
              <a16:creationId xmlns:a16="http://schemas.microsoft.com/office/drawing/2014/main" id="{4704F50B-28A7-4444-8AF7-35A35C672284}"/>
            </a:ext>
          </a:extLst>
        </xdr:cNvPr>
        <xdr:cNvSpPr>
          <a:spLocks noChangeAspect="1" noChangeArrowheads="1"/>
        </xdr:cNvSpPr>
      </xdr:nvSpPr>
      <xdr:spPr bwMode="auto">
        <a:xfrm>
          <a:off x="13289280" y="8267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6" name="AutoShape 1" descr="Výsledek obrázku pro kuka ready2educate">
          <a:extLst>
            <a:ext uri="{FF2B5EF4-FFF2-40B4-BE49-F238E27FC236}">
              <a16:creationId xmlns:a16="http://schemas.microsoft.com/office/drawing/2014/main" id="{3AA7F88A-8470-4523-A3F4-DD9A3747A337}"/>
            </a:ext>
          </a:extLst>
        </xdr:cNvPr>
        <xdr:cNvSpPr>
          <a:spLocks noChangeAspect="1" noChangeArrowheads="1"/>
        </xdr:cNvSpPr>
      </xdr:nvSpPr>
      <xdr:spPr bwMode="auto">
        <a:xfrm>
          <a:off x="13289280" y="82677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7" name="AutoShape 3" descr="VÃ½sledek obrÃ¡zku pro vex edr booster kit">
          <a:extLst>
            <a:ext uri="{FF2B5EF4-FFF2-40B4-BE49-F238E27FC236}">
              <a16:creationId xmlns:a16="http://schemas.microsoft.com/office/drawing/2014/main" id="{C8BB2E22-2896-4250-9A0D-7576ABE342C9}"/>
            </a:ext>
          </a:extLst>
        </xdr:cNvPr>
        <xdr:cNvSpPr>
          <a:spLocks noChangeAspect="1" noChangeArrowheads="1"/>
        </xdr:cNvSpPr>
      </xdr:nvSpPr>
      <xdr:spPr bwMode="auto">
        <a:xfrm>
          <a:off x="13289280" y="82677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30</xdr:row>
      <xdr:rowOff>0</xdr:rowOff>
    </xdr:from>
    <xdr:to>
      <xdr:col>11</xdr:col>
      <xdr:colOff>304800</xdr:colOff>
      <xdr:row>31</xdr:row>
      <xdr:rowOff>16529</xdr:rowOff>
    </xdr:to>
    <xdr:sp macro="" textlink="">
      <xdr:nvSpPr>
        <xdr:cNvPr id="8" name="AutoShape 3" descr="VÃ½sledek obrÃ¡zku pro vex edr booster kit">
          <a:extLst>
            <a:ext uri="{FF2B5EF4-FFF2-40B4-BE49-F238E27FC236}">
              <a16:creationId xmlns:a16="http://schemas.microsoft.com/office/drawing/2014/main" id="{B82749CD-B7E9-4C8C-B337-7C34335E86E8}"/>
            </a:ext>
          </a:extLst>
        </xdr:cNvPr>
        <xdr:cNvSpPr>
          <a:spLocks noChangeAspect="1" noChangeArrowheads="1"/>
        </xdr:cNvSpPr>
      </xdr:nvSpPr>
      <xdr:spPr bwMode="auto">
        <a:xfrm>
          <a:off x="13289280" y="14058900"/>
          <a:ext cx="304800" cy="1841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30</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D3259D3B-BB2E-45EF-A7C7-AFBD121995C1}"/>
            </a:ext>
          </a:extLst>
        </xdr:cNvPr>
        <xdr:cNvSpPr>
          <a:spLocks noChangeAspect="1" noChangeArrowheads="1"/>
        </xdr:cNvSpPr>
      </xdr:nvSpPr>
      <xdr:spPr bwMode="auto">
        <a:xfrm>
          <a:off x="13289280" y="14058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30</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1C60158B-663E-4A2C-A129-5F76EC10A7F0}"/>
            </a:ext>
          </a:extLst>
        </xdr:cNvPr>
        <xdr:cNvSpPr>
          <a:spLocks noChangeAspect="1" noChangeArrowheads="1"/>
        </xdr:cNvSpPr>
      </xdr:nvSpPr>
      <xdr:spPr bwMode="auto">
        <a:xfrm>
          <a:off x="13289280" y="14058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30</xdr:row>
      <xdr:rowOff>0</xdr:rowOff>
    </xdr:from>
    <xdr:ext cx="304800" cy="307041"/>
    <xdr:sp macro="" textlink="">
      <xdr:nvSpPr>
        <xdr:cNvPr id="11" name="AutoShape 3" descr="VÃ½sledek obrÃ¡zku pro vex edr booster kit">
          <a:extLst>
            <a:ext uri="{FF2B5EF4-FFF2-40B4-BE49-F238E27FC236}">
              <a16:creationId xmlns:a16="http://schemas.microsoft.com/office/drawing/2014/main" id="{E35E403A-5A55-47F1-8DA4-227C6CA273E7}"/>
            </a:ext>
          </a:extLst>
        </xdr:cNvPr>
        <xdr:cNvSpPr>
          <a:spLocks noChangeAspect="1" noChangeArrowheads="1"/>
        </xdr:cNvSpPr>
      </xdr:nvSpPr>
      <xdr:spPr bwMode="auto">
        <a:xfrm>
          <a:off x="13289280" y="14058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131782</xdr:rowOff>
    </xdr:to>
    <xdr:sp macro="" textlink="">
      <xdr:nvSpPr>
        <xdr:cNvPr id="12" name="AutoShape 1" descr="Výsledek obrázku pro kuka ready2educate">
          <a:extLst>
            <a:ext uri="{FF2B5EF4-FFF2-40B4-BE49-F238E27FC236}">
              <a16:creationId xmlns:a16="http://schemas.microsoft.com/office/drawing/2014/main" id="{A27E849A-058D-40C0-8606-197D1502DF96}"/>
            </a:ext>
          </a:extLst>
        </xdr:cNvPr>
        <xdr:cNvSpPr>
          <a:spLocks noChangeAspect="1" noChangeArrowheads="1"/>
        </xdr:cNvSpPr>
      </xdr:nvSpPr>
      <xdr:spPr bwMode="auto">
        <a:xfrm>
          <a:off x="1391412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131782</xdr:rowOff>
    </xdr:to>
    <xdr:sp macro="" textlink="">
      <xdr:nvSpPr>
        <xdr:cNvPr id="13" name="AutoShape 3" descr="VÃ½sledek obrÃ¡zku pro vex edr booster kit">
          <a:extLst>
            <a:ext uri="{FF2B5EF4-FFF2-40B4-BE49-F238E27FC236}">
              <a16:creationId xmlns:a16="http://schemas.microsoft.com/office/drawing/2014/main" id="{E8016AE1-2C8C-49A0-8D26-BCE086B15018}"/>
            </a:ext>
          </a:extLst>
        </xdr:cNvPr>
        <xdr:cNvSpPr>
          <a:spLocks noChangeAspect="1" noChangeArrowheads="1"/>
        </xdr:cNvSpPr>
      </xdr:nvSpPr>
      <xdr:spPr bwMode="auto">
        <a:xfrm>
          <a:off x="1391412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129877</xdr:rowOff>
    </xdr:to>
    <xdr:sp macro="" textlink="">
      <xdr:nvSpPr>
        <xdr:cNvPr id="14" name="AutoShape 1" descr="Výsledek obrázku pro kuka ready2educate">
          <a:extLst>
            <a:ext uri="{FF2B5EF4-FFF2-40B4-BE49-F238E27FC236}">
              <a16:creationId xmlns:a16="http://schemas.microsoft.com/office/drawing/2014/main" id="{526CACBE-DCC6-4704-9DF9-7E68E3E6F99F}"/>
            </a:ext>
          </a:extLst>
        </xdr:cNvPr>
        <xdr:cNvSpPr>
          <a:spLocks noChangeAspect="1" noChangeArrowheads="1"/>
        </xdr:cNvSpPr>
      </xdr:nvSpPr>
      <xdr:spPr bwMode="auto">
        <a:xfrm>
          <a:off x="13535025" y="80010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129877</xdr:rowOff>
    </xdr:to>
    <xdr:sp macro="" textlink="">
      <xdr:nvSpPr>
        <xdr:cNvPr id="15" name="AutoShape 3" descr="VÃ½sledek obrÃ¡zku pro vex edr booster kit">
          <a:extLst>
            <a:ext uri="{FF2B5EF4-FFF2-40B4-BE49-F238E27FC236}">
              <a16:creationId xmlns:a16="http://schemas.microsoft.com/office/drawing/2014/main" id="{CA97A78B-68D5-4F9B-AD32-652D9C17E8C7}"/>
            </a:ext>
          </a:extLst>
        </xdr:cNvPr>
        <xdr:cNvSpPr>
          <a:spLocks noChangeAspect="1" noChangeArrowheads="1"/>
        </xdr:cNvSpPr>
      </xdr:nvSpPr>
      <xdr:spPr bwMode="auto">
        <a:xfrm>
          <a:off x="15554325" y="80010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22</xdr:row>
      <xdr:rowOff>0</xdr:rowOff>
    </xdr:from>
    <xdr:ext cx="304800" cy="312484"/>
    <xdr:sp macro="" textlink="">
      <xdr:nvSpPr>
        <xdr:cNvPr id="16" name="AutoShape 1" descr="Výsledek obrázku pro kuka ready2educate">
          <a:extLst>
            <a:ext uri="{FF2B5EF4-FFF2-40B4-BE49-F238E27FC236}">
              <a16:creationId xmlns:a16="http://schemas.microsoft.com/office/drawing/2014/main" id="{BE3295CC-F0E6-4C44-B520-F3E846D05822}"/>
            </a:ext>
          </a:extLst>
        </xdr:cNvPr>
        <xdr:cNvSpPr>
          <a:spLocks noChangeAspect="1" noChangeArrowheads="1"/>
        </xdr:cNvSpPr>
      </xdr:nvSpPr>
      <xdr:spPr bwMode="auto">
        <a:xfrm>
          <a:off x="13906500" y="8143875"/>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12484"/>
    <xdr:sp macro="" textlink="">
      <xdr:nvSpPr>
        <xdr:cNvPr id="17" name="AutoShape 3" descr="VÃ½sledek obrÃ¡zku pro vex edr booster kit">
          <a:extLst>
            <a:ext uri="{FF2B5EF4-FFF2-40B4-BE49-F238E27FC236}">
              <a16:creationId xmlns:a16="http://schemas.microsoft.com/office/drawing/2014/main" id="{11E981B0-7B4A-40A4-AF94-F70F9FEED47E}"/>
            </a:ext>
          </a:extLst>
        </xdr:cNvPr>
        <xdr:cNvSpPr>
          <a:spLocks noChangeAspect="1" noChangeArrowheads="1"/>
        </xdr:cNvSpPr>
      </xdr:nvSpPr>
      <xdr:spPr bwMode="auto">
        <a:xfrm>
          <a:off x="13906500" y="8143875"/>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08774"/>
    <xdr:sp macro="" textlink="">
      <xdr:nvSpPr>
        <xdr:cNvPr id="18" name="AutoShape 1" descr="Výsledek obrázku pro kuka ready2educate">
          <a:extLst>
            <a:ext uri="{FF2B5EF4-FFF2-40B4-BE49-F238E27FC236}">
              <a16:creationId xmlns:a16="http://schemas.microsoft.com/office/drawing/2014/main" id="{2844C6AA-2AEC-40FC-AAE3-179AC582937D}"/>
            </a:ext>
          </a:extLst>
        </xdr:cNvPr>
        <xdr:cNvSpPr>
          <a:spLocks noChangeAspect="1" noChangeArrowheads="1"/>
        </xdr:cNvSpPr>
      </xdr:nvSpPr>
      <xdr:spPr bwMode="auto">
        <a:xfrm>
          <a:off x="13906500" y="8143875"/>
          <a:ext cx="304800" cy="1107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08774"/>
    <xdr:sp macro="" textlink="">
      <xdr:nvSpPr>
        <xdr:cNvPr id="19" name="AutoShape 3" descr="VÃ½sledek obrÃ¡zku pro vex edr booster kit">
          <a:extLst>
            <a:ext uri="{FF2B5EF4-FFF2-40B4-BE49-F238E27FC236}">
              <a16:creationId xmlns:a16="http://schemas.microsoft.com/office/drawing/2014/main" id="{7B8E15AB-1294-44B9-983E-72E92835A071}"/>
            </a:ext>
          </a:extLst>
        </xdr:cNvPr>
        <xdr:cNvSpPr>
          <a:spLocks noChangeAspect="1" noChangeArrowheads="1"/>
        </xdr:cNvSpPr>
      </xdr:nvSpPr>
      <xdr:spPr bwMode="auto">
        <a:xfrm>
          <a:off x="13906500" y="8143875"/>
          <a:ext cx="304800" cy="1107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6769"/>
    <xdr:sp macro="" textlink="">
      <xdr:nvSpPr>
        <xdr:cNvPr id="20" name="AutoShape 1" descr="Výsledek obrázku pro kuka ready2educate">
          <a:extLst>
            <a:ext uri="{FF2B5EF4-FFF2-40B4-BE49-F238E27FC236}">
              <a16:creationId xmlns:a16="http://schemas.microsoft.com/office/drawing/2014/main" id="{0175C177-932E-4597-B22B-B29A31505683}"/>
            </a:ext>
          </a:extLst>
        </xdr:cNvPr>
        <xdr:cNvSpPr>
          <a:spLocks noChangeAspect="1" noChangeArrowheads="1"/>
        </xdr:cNvSpPr>
      </xdr:nvSpPr>
      <xdr:spPr bwMode="auto">
        <a:xfrm>
          <a:off x="13906500" y="8143875"/>
          <a:ext cx="304800" cy="3051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6769"/>
    <xdr:sp macro="" textlink="">
      <xdr:nvSpPr>
        <xdr:cNvPr id="21" name="AutoShape 3" descr="VÃ½sledek obrÃ¡zku pro vex edr booster kit">
          <a:extLst>
            <a:ext uri="{FF2B5EF4-FFF2-40B4-BE49-F238E27FC236}">
              <a16:creationId xmlns:a16="http://schemas.microsoft.com/office/drawing/2014/main" id="{88A38A28-5347-4ADD-AB81-203A27873675}"/>
            </a:ext>
          </a:extLst>
        </xdr:cNvPr>
        <xdr:cNvSpPr>
          <a:spLocks noChangeAspect="1" noChangeArrowheads="1"/>
        </xdr:cNvSpPr>
      </xdr:nvSpPr>
      <xdr:spPr bwMode="auto">
        <a:xfrm>
          <a:off x="15792450" y="8143875"/>
          <a:ext cx="304800" cy="3051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10679"/>
    <xdr:sp macro="" textlink="">
      <xdr:nvSpPr>
        <xdr:cNvPr id="22" name="AutoShape 1" descr="Výsledek obrázku pro kuka ready2educate">
          <a:extLst>
            <a:ext uri="{FF2B5EF4-FFF2-40B4-BE49-F238E27FC236}">
              <a16:creationId xmlns:a16="http://schemas.microsoft.com/office/drawing/2014/main" id="{986DEE68-1253-4453-A105-D65004881E34}"/>
            </a:ext>
          </a:extLst>
        </xdr:cNvPr>
        <xdr:cNvSpPr>
          <a:spLocks noChangeAspect="1" noChangeArrowheads="1"/>
        </xdr:cNvSpPr>
      </xdr:nvSpPr>
      <xdr:spPr bwMode="auto">
        <a:xfrm>
          <a:off x="13906500" y="8143875"/>
          <a:ext cx="304800" cy="11014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10679"/>
    <xdr:sp macro="" textlink="">
      <xdr:nvSpPr>
        <xdr:cNvPr id="23" name="AutoShape 3" descr="VÃ½sledek obrÃ¡zku pro vex edr booster kit">
          <a:extLst>
            <a:ext uri="{FF2B5EF4-FFF2-40B4-BE49-F238E27FC236}">
              <a16:creationId xmlns:a16="http://schemas.microsoft.com/office/drawing/2014/main" id="{914D71E7-4A7C-473A-882C-331B9EEE7228}"/>
            </a:ext>
          </a:extLst>
        </xdr:cNvPr>
        <xdr:cNvSpPr>
          <a:spLocks noChangeAspect="1" noChangeArrowheads="1"/>
        </xdr:cNvSpPr>
      </xdr:nvSpPr>
      <xdr:spPr bwMode="auto">
        <a:xfrm>
          <a:off x="15792450" y="8143875"/>
          <a:ext cx="304800" cy="11014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22</xdr:row>
      <xdr:rowOff>0</xdr:rowOff>
    </xdr:from>
    <xdr:to>
      <xdr:col>11</xdr:col>
      <xdr:colOff>304800</xdr:colOff>
      <xdr:row>23</xdr:row>
      <xdr:rowOff>131781</xdr:rowOff>
    </xdr:to>
    <xdr:sp macro="" textlink="">
      <xdr:nvSpPr>
        <xdr:cNvPr id="24" name="AutoShape 1" descr="Výsledek obrázku pro kuka ready2educate">
          <a:extLst>
            <a:ext uri="{FF2B5EF4-FFF2-40B4-BE49-F238E27FC236}">
              <a16:creationId xmlns:a16="http://schemas.microsoft.com/office/drawing/2014/main" id="{FB385BD1-513D-4E06-90F7-DE71D839A188}"/>
            </a:ext>
          </a:extLst>
        </xdr:cNvPr>
        <xdr:cNvSpPr>
          <a:spLocks noChangeAspect="1" noChangeArrowheads="1"/>
        </xdr:cNvSpPr>
      </xdr:nvSpPr>
      <xdr:spPr bwMode="auto">
        <a:xfrm>
          <a:off x="12925425" y="80010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22</xdr:row>
      <xdr:rowOff>0</xdr:rowOff>
    </xdr:from>
    <xdr:to>
      <xdr:col>11</xdr:col>
      <xdr:colOff>304800</xdr:colOff>
      <xdr:row>23</xdr:row>
      <xdr:rowOff>131781</xdr:rowOff>
    </xdr:to>
    <xdr:sp macro="" textlink="">
      <xdr:nvSpPr>
        <xdr:cNvPr id="25" name="AutoShape 3" descr="VÃ½sledek obrÃ¡zku pro vex edr booster kit">
          <a:extLst>
            <a:ext uri="{FF2B5EF4-FFF2-40B4-BE49-F238E27FC236}">
              <a16:creationId xmlns:a16="http://schemas.microsoft.com/office/drawing/2014/main" id="{37EDEF54-094D-4137-8D6C-1E305FA20C07}"/>
            </a:ext>
          </a:extLst>
        </xdr:cNvPr>
        <xdr:cNvSpPr>
          <a:spLocks noChangeAspect="1" noChangeArrowheads="1"/>
        </xdr:cNvSpPr>
      </xdr:nvSpPr>
      <xdr:spPr bwMode="auto">
        <a:xfrm>
          <a:off x="12925425" y="80010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22</xdr:row>
      <xdr:rowOff>0</xdr:rowOff>
    </xdr:from>
    <xdr:ext cx="304800" cy="307041"/>
    <xdr:sp macro="" textlink="">
      <xdr:nvSpPr>
        <xdr:cNvPr id="26" name="AutoShape 1" descr="Výsledek obrázku pro kuka ready2educate">
          <a:extLst>
            <a:ext uri="{FF2B5EF4-FFF2-40B4-BE49-F238E27FC236}">
              <a16:creationId xmlns:a16="http://schemas.microsoft.com/office/drawing/2014/main" id="{9AC02A33-0084-42CD-A76F-4284AFD5D87F}"/>
            </a:ext>
          </a:extLst>
        </xdr:cNvPr>
        <xdr:cNvSpPr>
          <a:spLocks noChangeAspect="1" noChangeArrowheads="1"/>
        </xdr:cNvSpPr>
      </xdr:nvSpPr>
      <xdr:spPr bwMode="auto">
        <a:xfrm>
          <a:off x="12925425" y="80010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27" name="AutoShape 3" descr="VÃ½sledek obrÃ¡zku pro vex edr booster kit">
          <a:extLst>
            <a:ext uri="{FF2B5EF4-FFF2-40B4-BE49-F238E27FC236}">
              <a16:creationId xmlns:a16="http://schemas.microsoft.com/office/drawing/2014/main" id="{A0FD4EFD-5321-483F-BD23-8F858A185A1B}"/>
            </a:ext>
          </a:extLst>
        </xdr:cNvPr>
        <xdr:cNvSpPr>
          <a:spLocks noChangeAspect="1" noChangeArrowheads="1"/>
        </xdr:cNvSpPr>
      </xdr:nvSpPr>
      <xdr:spPr bwMode="auto">
        <a:xfrm>
          <a:off x="12925425" y="80010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28" name="AutoShape 1" descr="Výsledek obrázku pro kuka ready2educate">
          <a:extLst>
            <a:ext uri="{FF2B5EF4-FFF2-40B4-BE49-F238E27FC236}">
              <a16:creationId xmlns:a16="http://schemas.microsoft.com/office/drawing/2014/main" id="{4247A271-C1A6-429D-B8F3-F93E0460DEEB}"/>
            </a:ext>
          </a:extLst>
        </xdr:cNvPr>
        <xdr:cNvSpPr>
          <a:spLocks noChangeAspect="1" noChangeArrowheads="1"/>
        </xdr:cNvSpPr>
      </xdr:nvSpPr>
      <xdr:spPr bwMode="auto">
        <a:xfrm>
          <a:off x="12925425" y="80010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29" name="AutoShape 3" descr="VÃ½sledek obrÃ¡zku pro vex edr booster kit">
          <a:extLst>
            <a:ext uri="{FF2B5EF4-FFF2-40B4-BE49-F238E27FC236}">
              <a16:creationId xmlns:a16="http://schemas.microsoft.com/office/drawing/2014/main" id="{2A5B6117-CAD7-4F98-A249-DC1DF7CD6849}"/>
            </a:ext>
          </a:extLst>
        </xdr:cNvPr>
        <xdr:cNvSpPr>
          <a:spLocks noChangeAspect="1" noChangeArrowheads="1"/>
        </xdr:cNvSpPr>
      </xdr:nvSpPr>
      <xdr:spPr bwMode="auto">
        <a:xfrm>
          <a:off x="12925425" y="80010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131781</xdr:rowOff>
    </xdr:to>
    <xdr:sp macro="" textlink="">
      <xdr:nvSpPr>
        <xdr:cNvPr id="30" name="AutoShape 1" descr="Výsledek obrázku pro kuka ready2educate">
          <a:extLst>
            <a:ext uri="{FF2B5EF4-FFF2-40B4-BE49-F238E27FC236}">
              <a16:creationId xmlns:a16="http://schemas.microsoft.com/office/drawing/2014/main" id="{D762B06D-FCEF-47A5-BF91-836E1BF572A3}"/>
            </a:ext>
          </a:extLst>
        </xdr:cNvPr>
        <xdr:cNvSpPr>
          <a:spLocks noChangeAspect="1" noChangeArrowheads="1"/>
        </xdr:cNvSpPr>
      </xdr:nvSpPr>
      <xdr:spPr bwMode="auto">
        <a:xfrm>
          <a:off x="13982700" y="80010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31" name="AutoShape 3" descr="VÃ½sledek obrÃ¡zku pro vex edr booster kit">
          <a:extLst>
            <a:ext uri="{FF2B5EF4-FFF2-40B4-BE49-F238E27FC236}">
              <a16:creationId xmlns:a16="http://schemas.microsoft.com/office/drawing/2014/main" id="{03236479-8386-44A8-B9E4-3C86D6266115}"/>
            </a:ext>
          </a:extLst>
        </xdr:cNvPr>
        <xdr:cNvSpPr>
          <a:spLocks noChangeAspect="1" noChangeArrowheads="1"/>
        </xdr:cNvSpPr>
      </xdr:nvSpPr>
      <xdr:spPr bwMode="auto">
        <a:xfrm>
          <a:off x="13982700" y="80010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129876</xdr:rowOff>
    </xdr:to>
    <xdr:sp macro="" textlink="">
      <xdr:nvSpPr>
        <xdr:cNvPr id="32" name="AutoShape 1" descr="Výsledek obrázku pro kuka ready2educate">
          <a:extLst>
            <a:ext uri="{FF2B5EF4-FFF2-40B4-BE49-F238E27FC236}">
              <a16:creationId xmlns:a16="http://schemas.microsoft.com/office/drawing/2014/main" id="{12996C74-8263-4B26-BC35-4A5837162857}"/>
            </a:ext>
          </a:extLst>
        </xdr:cNvPr>
        <xdr:cNvSpPr>
          <a:spLocks noChangeAspect="1" noChangeArrowheads="1"/>
        </xdr:cNvSpPr>
      </xdr:nvSpPr>
      <xdr:spPr bwMode="auto">
        <a:xfrm>
          <a:off x="13982700" y="8001000"/>
          <a:ext cx="304800" cy="291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129876</xdr:rowOff>
    </xdr:to>
    <xdr:sp macro="" textlink="">
      <xdr:nvSpPr>
        <xdr:cNvPr id="33" name="AutoShape 3" descr="VÃ½sledek obrÃ¡zku pro vex edr booster kit">
          <a:extLst>
            <a:ext uri="{FF2B5EF4-FFF2-40B4-BE49-F238E27FC236}">
              <a16:creationId xmlns:a16="http://schemas.microsoft.com/office/drawing/2014/main" id="{A708DF48-3303-414B-AC1A-3D801EF5E4B1}"/>
            </a:ext>
          </a:extLst>
        </xdr:cNvPr>
        <xdr:cNvSpPr>
          <a:spLocks noChangeAspect="1" noChangeArrowheads="1"/>
        </xdr:cNvSpPr>
      </xdr:nvSpPr>
      <xdr:spPr bwMode="auto">
        <a:xfrm>
          <a:off x="13982700" y="8001000"/>
          <a:ext cx="304800" cy="291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22</xdr:row>
      <xdr:rowOff>0</xdr:rowOff>
    </xdr:from>
    <xdr:ext cx="304800" cy="312484"/>
    <xdr:sp macro="" textlink="">
      <xdr:nvSpPr>
        <xdr:cNvPr id="34" name="AutoShape 1" descr="Výsledek obrázku pro kuka ready2educate">
          <a:extLst>
            <a:ext uri="{FF2B5EF4-FFF2-40B4-BE49-F238E27FC236}">
              <a16:creationId xmlns:a16="http://schemas.microsoft.com/office/drawing/2014/main" id="{B1EB119C-FC56-4610-A94D-046E7F044CA6}"/>
            </a:ext>
          </a:extLst>
        </xdr:cNvPr>
        <xdr:cNvSpPr>
          <a:spLocks noChangeAspect="1" noChangeArrowheads="1"/>
        </xdr:cNvSpPr>
      </xdr:nvSpPr>
      <xdr:spPr bwMode="auto">
        <a:xfrm>
          <a:off x="13982700" y="8001000"/>
          <a:ext cx="304800" cy="3124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12484"/>
    <xdr:sp macro="" textlink="">
      <xdr:nvSpPr>
        <xdr:cNvPr id="35" name="AutoShape 3" descr="VÃ½sledek obrÃ¡zku pro vex edr booster kit">
          <a:extLst>
            <a:ext uri="{FF2B5EF4-FFF2-40B4-BE49-F238E27FC236}">
              <a16:creationId xmlns:a16="http://schemas.microsoft.com/office/drawing/2014/main" id="{D051CE6F-4BED-425D-B856-662BAAF72DFB}"/>
            </a:ext>
          </a:extLst>
        </xdr:cNvPr>
        <xdr:cNvSpPr>
          <a:spLocks noChangeAspect="1" noChangeArrowheads="1"/>
        </xdr:cNvSpPr>
      </xdr:nvSpPr>
      <xdr:spPr bwMode="auto">
        <a:xfrm>
          <a:off x="13982700" y="8001000"/>
          <a:ext cx="304800" cy="3124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08774"/>
    <xdr:sp macro="" textlink="">
      <xdr:nvSpPr>
        <xdr:cNvPr id="36" name="AutoShape 1" descr="Výsledek obrázku pro kuka ready2educate">
          <a:extLst>
            <a:ext uri="{FF2B5EF4-FFF2-40B4-BE49-F238E27FC236}">
              <a16:creationId xmlns:a16="http://schemas.microsoft.com/office/drawing/2014/main" id="{5FEF8727-3CCB-4BE3-A470-B7AAC51C7D32}"/>
            </a:ext>
          </a:extLst>
        </xdr:cNvPr>
        <xdr:cNvSpPr>
          <a:spLocks noChangeAspect="1" noChangeArrowheads="1"/>
        </xdr:cNvSpPr>
      </xdr:nvSpPr>
      <xdr:spPr bwMode="auto">
        <a:xfrm>
          <a:off x="13982700" y="8001000"/>
          <a:ext cx="304800" cy="11087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08774"/>
    <xdr:sp macro="" textlink="">
      <xdr:nvSpPr>
        <xdr:cNvPr id="37" name="AutoShape 3" descr="VÃ½sledek obrÃ¡zku pro vex edr booster kit">
          <a:extLst>
            <a:ext uri="{FF2B5EF4-FFF2-40B4-BE49-F238E27FC236}">
              <a16:creationId xmlns:a16="http://schemas.microsoft.com/office/drawing/2014/main" id="{6814119D-C10F-4D2C-88BE-CF3203D07229}"/>
            </a:ext>
          </a:extLst>
        </xdr:cNvPr>
        <xdr:cNvSpPr>
          <a:spLocks noChangeAspect="1" noChangeArrowheads="1"/>
        </xdr:cNvSpPr>
      </xdr:nvSpPr>
      <xdr:spPr bwMode="auto">
        <a:xfrm>
          <a:off x="13982700" y="8001000"/>
          <a:ext cx="304800" cy="11087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6769"/>
    <xdr:sp macro="" textlink="">
      <xdr:nvSpPr>
        <xdr:cNvPr id="38" name="AutoShape 1" descr="Výsledek obrázku pro kuka ready2educate">
          <a:extLst>
            <a:ext uri="{FF2B5EF4-FFF2-40B4-BE49-F238E27FC236}">
              <a16:creationId xmlns:a16="http://schemas.microsoft.com/office/drawing/2014/main" id="{991C5D9D-4844-4C8A-B017-1D8F2D1F79E0}"/>
            </a:ext>
          </a:extLst>
        </xdr:cNvPr>
        <xdr:cNvSpPr>
          <a:spLocks noChangeAspect="1" noChangeArrowheads="1"/>
        </xdr:cNvSpPr>
      </xdr:nvSpPr>
      <xdr:spPr bwMode="auto">
        <a:xfrm>
          <a:off x="13982700" y="8001000"/>
          <a:ext cx="304800" cy="3067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6769"/>
    <xdr:sp macro="" textlink="">
      <xdr:nvSpPr>
        <xdr:cNvPr id="39" name="AutoShape 3" descr="VÃ½sledek obrÃ¡zku pro vex edr booster kit">
          <a:extLst>
            <a:ext uri="{FF2B5EF4-FFF2-40B4-BE49-F238E27FC236}">
              <a16:creationId xmlns:a16="http://schemas.microsoft.com/office/drawing/2014/main" id="{4936CE16-5AA3-4784-B39F-0716B13D3346}"/>
            </a:ext>
          </a:extLst>
        </xdr:cNvPr>
        <xdr:cNvSpPr>
          <a:spLocks noChangeAspect="1" noChangeArrowheads="1"/>
        </xdr:cNvSpPr>
      </xdr:nvSpPr>
      <xdr:spPr bwMode="auto">
        <a:xfrm>
          <a:off x="13982700" y="8001000"/>
          <a:ext cx="304800" cy="3067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10679"/>
    <xdr:sp macro="" textlink="">
      <xdr:nvSpPr>
        <xdr:cNvPr id="40" name="AutoShape 1" descr="Výsledek obrázku pro kuka ready2educate">
          <a:extLst>
            <a:ext uri="{FF2B5EF4-FFF2-40B4-BE49-F238E27FC236}">
              <a16:creationId xmlns:a16="http://schemas.microsoft.com/office/drawing/2014/main" id="{BE492C93-5519-4506-AA6C-3AEBB17C7E8D}"/>
            </a:ext>
          </a:extLst>
        </xdr:cNvPr>
        <xdr:cNvSpPr>
          <a:spLocks noChangeAspect="1" noChangeArrowheads="1"/>
        </xdr:cNvSpPr>
      </xdr:nvSpPr>
      <xdr:spPr bwMode="auto">
        <a:xfrm>
          <a:off x="13982700" y="8001000"/>
          <a:ext cx="304800" cy="11106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1110679"/>
    <xdr:sp macro="" textlink="">
      <xdr:nvSpPr>
        <xdr:cNvPr id="41" name="AutoShape 3" descr="VÃ½sledek obrÃ¡zku pro vex edr booster kit">
          <a:extLst>
            <a:ext uri="{FF2B5EF4-FFF2-40B4-BE49-F238E27FC236}">
              <a16:creationId xmlns:a16="http://schemas.microsoft.com/office/drawing/2014/main" id="{FBA81CC5-E028-4CF1-9104-269552339BF4}"/>
            </a:ext>
          </a:extLst>
        </xdr:cNvPr>
        <xdr:cNvSpPr>
          <a:spLocks noChangeAspect="1" noChangeArrowheads="1"/>
        </xdr:cNvSpPr>
      </xdr:nvSpPr>
      <xdr:spPr bwMode="auto">
        <a:xfrm>
          <a:off x="13982700" y="8001000"/>
          <a:ext cx="304800" cy="11106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22</xdr:row>
      <xdr:rowOff>0</xdr:rowOff>
    </xdr:from>
    <xdr:to>
      <xdr:col>11</xdr:col>
      <xdr:colOff>304800</xdr:colOff>
      <xdr:row>23</xdr:row>
      <xdr:rowOff>131781</xdr:rowOff>
    </xdr:to>
    <xdr:sp macro="" textlink="">
      <xdr:nvSpPr>
        <xdr:cNvPr id="42" name="AutoShape 1" descr="Výsledek obrázku pro kuka ready2educate">
          <a:extLst>
            <a:ext uri="{FF2B5EF4-FFF2-40B4-BE49-F238E27FC236}">
              <a16:creationId xmlns:a16="http://schemas.microsoft.com/office/drawing/2014/main" id="{E1326EFB-ED1A-466E-B730-F17A6FCF3F14}"/>
            </a:ext>
          </a:extLst>
        </xdr:cNvPr>
        <xdr:cNvSpPr>
          <a:spLocks noChangeAspect="1" noChangeArrowheads="1"/>
        </xdr:cNvSpPr>
      </xdr:nvSpPr>
      <xdr:spPr bwMode="auto">
        <a:xfrm>
          <a:off x="12925425" y="80010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22</xdr:row>
      <xdr:rowOff>0</xdr:rowOff>
    </xdr:from>
    <xdr:to>
      <xdr:col>11</xdr:col>
      <xdr:colOff>304800</xdr:colOff>
      <xdr:row>23</xdr:row>
      <xdr:rowOff>131781</xdr:rowOff>
    </xdr:to>
    <xdr:sp macro="" textlink="">
      <xdr:nvSpPr>
        <xdr:cNvPr id="43" name="AutoShape 3" descr="VÃ½sledek obrÃ¡zku pro vex edr booster kit">
          <a:extLst>
            <a:ext uri="{FF2B5EF4-FFF2-40B4-BE49-F238E27FC236}">
              <a16:creationId xmlns:a16="http://schemas.microsoft.com/office/drawing/2014/main" id="{439FEB39-FD3D-402D-98EE-6392971C0130}"/>
            </a:ext>
          </a:extLst>
        </xdr:cNvPr>
        <xdr:cNvSpPr>
          <a:spLocks noChangeAspect="1" noChangeArrowheads="1"/>
        </xdr:cNvSpPr>
      </xdr:nvSpPr>
      <xdr:spPr bwMode="auto">
        <a:xfrm>
          <a:off x="12925425" y="80010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22</xdr:row>
      <xdr:rowOff>0</xdr:rowOff>
    </xdr:from>
    <xdr:ext cx="304800" cy="307041"/>
    <xdr:sp macro="" textlink="">
      <xdr:nvSpPr>
        <xdr:cNvPr id="44" name="AutoShape 1" descr="Výsledek obrázku pro kuka ready2educate">
          <a:extLst>
            <a:ext uri="{FF2B5EF4-FFF2-40B4-BE49-F238E27FC236}">
              <a16:creationId xmlns:a16="http://schemas.microsoft.com/office/drawing/2014/main" id="{DF423E66-46D8-4CAF-A8C8-92F12FD979D4}"/>
            </a:ext>
          </a:extLst>
        </xdr:cNvPr>
        <xdr:cNvSpPr>
          <a:spLocks noChangeAspect="1" noChangeArrowheads="1"/>
        </xdr:cNvSpPr>
      </xdr:nvSpPr>
      <xdr:spPr bwMode="auto">
        <a:xfrm>
          <a:off x="12925425" y="80010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45" name="AutoShape 3" descr="VÃ½sledek obrÃ¡zku pro vex edr booster kit">
          <a:extLst>
            <a:ext uri="{FF2B5EF4-FFF2-40B4-BE49-F238E27FC236}">
              <a16:creationId xmlns:a16="http://schemas.microsoft.com/office/drawing/2014/main" id="{84D22FE4-DF2C-4861-9CB0-E5CB85C23FAD}"/>
            </a:ext>
          </a:extLst>
        </xdr:cNvPr>
        <xdr:cNvSpPr>
          <a:spLocks noChangeAspect="1" noChangeArrowheads="1"/>
        </xdr:cNvSpPr>
      </xdr:nvSpPr>
      <xdr:spPr bwMode="auto">
        <a:xfrm>
          <a:off x="12925425" y="80010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46" name="AutoShape 1" descr="Výsledek obrázku pro kuka ready2educate">
          <a:extLst>
            <a:ext uri="{FF2B5EF4-FFF2-40B4-BE49-F238E27FC236}">
              <a16:creationId xmlns:a16="http://schemas.microsoft.com/office/drawing/2014/main" id="{0014F6C9-9F1E-4D11-9BE4-3D54AB9348F4}"/>
            </a:ext>
          </a:extLst>
        </xdr:cNvPr>
        <xdr:cNvSpPr>
          <a:spLocks noChangeAspect="1" noChangeArrowheads="1"/>
        </xdr:cNvSpPr>
      </xdr:nvSpPr>
      <xdr:spPr bwMode="auto">
        <a:xfrm>
          <a:off x="12925425" y="80010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47" name="AutoShape 3" descr="VÃ½sledek obrÃ¡zku pro vex edr booster kit">
          <a:extLst>
            <a:ext uri="{FF2B5EF4-FFF2-40B4-BE49-F238E27FC236}">
              <a16:creationId xmlns:a16="http://schemas.microsoft.com/office/drawing/2014/main" id="{083F4B82-688A-4434-86AF-4A3046ED9456}"/>
            </a:ext>
          </a:extLst>
        </xdr:cNvPr>
        <xdr:cNvSpPr>
          <a:spLocks noChangeAspect="1" noChangeArrowheads="1"/>
        </xdr:cNvSpPr>
      </xdr:nvSpPr>
      <xdr:spPr bwMode="auto">
        <a:xfrm>
          <a:off x="12925425" y="80010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131781</xdr:rowOff>
    </xdr:to>
    <xdr:sp macro="" textlink="">
      <xdr:nvSpPr>
        <xdr:cNvPr id="48" name="AutoShape 1" descr="Výsledek obrázku pro kuka ready2educate">
          <a:extLst>
            <a:ext uri="{FF2B5EF4-FFF2-40B4-BE49-F238E27FC236}">
              <a16:creationId xmlns:a16="http://schemas.microsoft.com/office/drawing/2014/main" id="{5A9E7717-EEC4-4065-9496-C93BD4F4FA31}"/>
            </a:ext>
          </a:extLst>
        </xdr:cNvPr>
        <xdr:cNvSpPr>
          <a:spLocks noChangeAspect="1" noChangeArrowheads="1"/>
        </xdr:cNvSpPr>
      </xdr:nvSpPr>
      <xdr:spPr bwMode="auto">
        <a:xfrm>
          <a:off x="13982700" y="80010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49" name="AutoShape 3" descr="VÃ½sledek obrÃ¡zku pro vex edr booster kit">
          <a:extLst>
            <a:ext uri="{FF2B5EF4-FFF2-40B4-BE49-F238E27FC236}">
              <a16:creationId xmlns:a16="http://schemas.microsoft.com/office/drawing/2014/main" id="{70531016-9420-457A-957E-D1C7D868AFEC}"/>
            </a:ext>
          </a:extLst>
        </xdr:cNvPr>
        <xdr:cNvSpPr>
          <a:spLocks noChangeAspect="1" noChangeArrowheads="1"/>
        </xdr:cNvSpPr>
      </xdr:nvSpPr>
      <xdr:spPr bwMode="auto">
        <a:xfrm>
          <a:off x="13982700" y="80010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opLeftCell="A2" zoomScaleNormal="100" workbookViewId="0">
      <selection activeCell="E17" sqref="E17"/>
    </sheetView>
  </sheetViews>
  <sheetFormatPr defaultColWidth="9.140625" defaultRowHeight="12.75" x14ac:dyDescent="0.2"/>
  <cols>
    <col min="1" max="1" width="2.42578125" style="83" customWidth="1"/>
    <col min="2" max="2" width="3.140625" style="83" customWidth="1"/>
    <col min="3" max="3" width="2.7109375" style="83" customWidth="1"/>
    <col min="4" max="4" width="6.85546875" style="83" customWidth="1"/>
    <col min="5" max="5" width="13.5703125" style="83" customWidth="1"/>
    <col min="6" max="6" width="0.5703125" style="83" customWidth="1"/>
    <col min="7" max="7" width="2.5703125" style="83" customWidth="1"/>
    <col min="8" max="8" width="2.7109375" style="83" customWidth="1"/>
    <col min="9" max="9" width="9.7109375" style="83" customWidth="1"/>
    <col min="10" max="10" width="13.5703125" style="83" customWidth="1"/>
    <col min="11" max="11" width="0.7109375" style="83" customWidth="1"/>
    <col min="12" max="12" width="2.42578125" style="83" customWidth="1"/>
    <col min="13" max="13" width="2.85546875" style="83" customWidth="1"/>
    <col min="14" max="14" width="2" style="83" customWidth="1"/>
    <col min="15" max="15" width="12.7109375" style="83" customWidth="1"/>
    <col min="16" max="16" width="2.85546875" style="83" customWidth="1"/>
    <col min="17" max="17" width="2" style="83" customWidth="1"/>
    <col min="18" max="18" width="13.5703125" style="83" customWidth="1"/>
    <col min="19" max="19" width="0.5703125" style="83" customWidth="1"/>
    <col min="20" max="16384" width="9.140625" style="83"/>
  </cols>
  <sheetData>
    <row r="1" spans="1:19" ht="12.75" hidden="1" customHeight="1" x14ac:dyDescent="0.2">
      <c r="A1" s="91"/>
      <c r="B1" s="92"/>
      <c r="C1" s="92"/>
      <c r="D1" s="92"/>
      <c r="E1" s="92"/>
      <c r="F1" s="92"/>
      <c r="G1" s="92"/>
      <c r="H1" s="92"/>
      <c r="I1" s="92"/>
      <c r="J1" s="92"/>
      <c r="K1" s="92"/>
      <c r="L1" s="92"/>
      <c r="M1" s="92"/>
      <c r="N1" s="92"/>
      <c r="O1" s="92"/>
      <c r="P1" s="92"/>
      <c r="Q1" s="92"/>
      <c r="R1" s="92"/>
      <c r="S1" s="93"/>
    </row>
    <row r="2" spans="1:19" ht="23.25" customHeight="1" x14ac:dyDescent="0.35">
      <c r="A2" s="91"/>
      <c r="B2" s="92"/>
      <c r="C2" s="92"/>
      <c r="D2" s="92"/>
      <c r="E2" s="92"/>
      <c r="F2" s="92"/>
      <c r="G2" s="94" t="s">
        <v>81</v>
      </c>
      <c r="H2" s="92"/>
      <c r="I2" s="92"/>
      <c r="J2" s="92"/>
      <c r="K2" s="92"/>
      <c r="L2" s="92"/>
      <c r="M2" s="92"/>
      <c r="N2" s="92"/>
      <c r="O2" s="92"/>
      <c r="P2" s="92"/>
      <c r="Q2" s="92"/>
      <c r="R2" s="92"/>
      <c r="S2" s="93"/>
    </row>
    <row r="3" spans="1:19" ht="12" hidden="1" customHeight="1" x14ac:dyDescent="0.2">
      <c r="A3" s="95"/>
      <c r="B3" s="96"/>
      <c r="C3" s="96"/>
      <c r="D3" s="96"/>
      <c r="E3" s="96"/>
      <c r="F3" s="96"/>
      <c r="G3" s="96"/>
      <c r="H3" s="96"/>
      <c r="I3" s="96"/>
      <c r="J3" s="96"/>
      <c r="K3" s="96"/>
      <c r="L3" s="96"/>
      <c r="M3" s="96"/>
      <c r="N3" s="96"/>
      <c r="O3" s="96"/>
      <c r="P3" s="96"/>
      <c r="Q3" s="96"/>
      <c r="R3" s="96"/>
      <c r="S3" s="97"/>
    </row>
    <row r="4" spans="1:19" ht="8.25" customHeight="1" x14ac:dyDescent="0.2">
      <c r="A4" s="2"/>
      <c r="B4" s="3"/>
      <c r="C4" s="3"/>
      <c r="D4" s="3"/>
      <c r="E4" s="3"/>
      <c r="F4" s="3"/>
      <c r="G4" s="3"/>
      <c r="H4" s="3"/>
      <c r="I4" s="3"/>
      <c r="J4" s="3"/>
      <c r="K4" s="3"/>
      <c r="L4" s="3"/>
      <c r="M4" s="3"/>
      <c r="N4" s="3"/>
      <c r="O4" s="3"/>
      <c r="P4" s="3"/>
      <c r="Q4" s="3"/>
      <c r="R4" s="3"/>
      <c r="S4" s="4"/>
    </row>
    <row r="5" spans="1:19" ht="24" customHeight="1" x14ac:dyDescent="0.2">
      <c r="A5" s="5"/>
      <c r="B5" s="1" t="s">
        <v>0</v>
      </c>
      <c r="C5" s="1"/>
      <c r="D5" s="1"/>
      <c r="E5" s="229" t="s">
        <v>248</v>
      </c>
      <c r="F5" s="230"/>
      <c r="G5" s="230"/>
      <c r="H5" s="230"/>
      <c r="I5" s="230"/>
      <c r="J5" s="231"/>
      <c r="K5" s="1"/>
      <c r="L5" s="1"/>
      <c r="M5" s="1"/>
      <c r="N5" s="1"/>
      <c r="O5" s="1" t="s">
        <v>1</v>
      </c>
      <c r="P5" s="98" t="s">
        <v>2</v>
      </c>
      <c r="Q5" s="99"/>
      <c r="R5" s="6"/>
      <c r="S5" s="7"/>
    </row>
    <row r="6" spans="1:19" ht="17.25" hidden="1" customHeight="1" x14ac:dyDescent="0.2">
      <c r="A6" s="5"/>
      <c r="B6" s="1" t="s">
        <v>3</v>
      </c>
      <c r="C6" s="1"/>
      <c r="D6" s="1"/>
      <c r="E6" s="100" t="s">
        <v>4</v>
      </c>
      <c r="F6" s="1"/>
      <c r="G6" s="1"/>
      <c r="H6" s="1"/>
      <c r="I6" s="1"/>
      <c r="J6" s="8"/>
      <c r="K6" s="1"/>
      <c r="L6" s="1"/>
      <c r="M6" s="1"/>
      <c r="N6" s="1"/>
      <c r="O6" s="1"/>
      <c r="P6" s="100"/>
      <c r="Q6" s="101"/>
      <c r="R6" s="8"/>
      <c r="S6" s="7"/>
    </row>
    <row r="7" spans="1:19" ht="24" customHeight="1" x14ac:dyDescent="0.2">
      <c r="A7" s="5"/>
      <c r="B7" s="1" t="s">
        <v>5</v>
      </c>
      <c r="C7" s="1"/>
      <c r="D7" s="1"/>
      <c r="E7" s="232" t="s">
        <v>165</v>
      </c>
      <c r="F7" s="233"/>
      <c r="G7" s="233"/>
      <c r="H7" s="233"/>
      <c r="I7" s="233"/>
      <c r="J7" s="234"/>
      <c r="K7" s="1"/>
      <c r="L7" s="1"/>
      <c r="M7" s="1"/>
      <c r="N7" s="1"/>
      <c r="O7" s="1" t="s">
        <v>6</v>
      </c>
      <c r="P7" s="100" t="s">
        <v>7</v>
      </c>
      <c r="Q7" s="101"/>
      <c r="R7" s="8"/>
      <c r="S7" s="7"/>
    </row>
    <row r="8" spans="1:19" ht="17.25" hidden="1" customHeight="1" x14ac:dyDescent="0.2">
      <c r="A8" s="5"/>
      <c r="B8" s="1" t="s">
        <v>8</v>
      </c>
      <c r="C8" s="1"/>
      <c r="D8" s="1"/>
      <c r="E8" s="100" t="s">
        <v>2</v>
      </c>
      <c r="F8" s="1"/>
      <c r="G8" s="1"/>
      <c r="H8" s="1"/>
      <c r="I8" s="1"/>
      <c r="J8" s="8"/>
      <c r="K8" s="1"/>
      <c r="L8" s="1"/>
      <c r="M8" s="1"/>
      <c r="N8" s="1"/>
      <c r="O8" s="1"/>
      <c r="P8" s="100"/>
      <c r="Q8" s="101"/>
      <c r="R8" s="8"/>
      <c r="S8" s="7"/>
    </row>
    <row r="9" spans="1:19" ht="24" customHeight="1" x14ac:dyDescent="0.2">
      <c r="A9" s="5"/>
      <c r="B9" s="1" t="s">
        <v>9</v>
      </c>
      <c r="C9" s="1"/>
      <c r="D9" s="1"/>
      <c r="E9" s="235" t="s">
        <v>260</v>
      </c>
      <c r="F9" s="236"/>
      <c r="G9" s="236"/>
      <c r="H9" s="236"/>
      <c r="I9" s="236"/>
      <c r="J9" s="237"/>
      <c r="K9" s="1"/>
      <c r="L9" s="1"/>
      <c r="M9" s="1"/>
      <c r="N9" s="1"/>
      <c r="O9" s="1" t="s">
        <v>10</v>
      </c>
      <c r="P9" s="238" t="s">
        <v>7</v>
      </c>
      <c r="Q9" s="239"/>
      <c r="R9" s="240"/>
      <c r="S9" s="7"/>
    </row>
    <row r="10" spans="1:19" ht="17.25" hidden="1" customHeight="1" x14ac:dyDescent="0.2">
      <c r="A10" s="5"/>
      <c r="B10" s="1" t="s">
        <v>11</v>
      </c>
      <c r="C10" s="1"/>
      <c r="D10" s="1"/>
      <c r="E10" s="1" t="s">
        <v>2</v>
      </c>
      <c r="F10" s="1"/>
      <c r="G10" s="1"/>
      <c r="H10" s="1"/>
      <c r="I10" s="1"/>
      <c r="J10" s="1"/>
      <c r="K10" s="1"/>
      <c r="L10" s="1"/>
      <c r="M10" s="1"/>
      <c r="N10" s="1"/>
      <c r="O10" s="1"/>
      <c r="P10" s="101"/>
      <c r="Q10" s="101"/>
      <c r="R10" s="1"/>
      <c r="S10" s="7"/>
    </row>
    <row r="11" spans="1:19" ht="17.25" hidden="1" customHeight="1" x14ac:dyDescent="0.2">
      <c r="A11" s="5"/>
      <c r="B11" s="1" t="s">
        <v>12</v>
      </c>
      <c r="C11" s="1"/>
      <c r="D11" s="1"/>
      <c r="E11" s="1" t="s">
        <v>2</v>
      </c>
      <c r="F11" s="1"/>
      <c r="G11" s="1"/>
      <c r="H11" s="1"/>
      <c r="I11" s="1"/>
      <c r="J11" s="1"/>
      <c r="K11" s="1"/>
      <c r="L11" s="1"/>
      <c r="M11" s="1"/>
      <c r="N11" s="1"/>
      <c r="O11" s="1"/>
      <c r="P11" s="101"/>
      <c r="Q11" s="101"/>
      <c r="R11" s="1"/>
      <c r="S11" s="7"/>
    </row>
    <row r="12" spans="1:19" ht="17.25" hidden="1" customHeight="1" x14ac:dyDescent="0.2">
      <c r="A12" s="5"/>
      <c r="B12" s="1" t="s">
        <v>13</v>
      </c>
      <c r="C12" s="1"/>
      <c r="D12" s="1"/>
      <c r="E12" s="1" t="s">
        <v>2</v>
      </c>
      <c r="F12" s="1"/>
      <c r="G12" s="1"/>
      <c r="H12" s="1"/>
      <c r="I12" s="1"/>
      <c r="J12" s="1"/>
      <c r="K12" s="1"/>
      <c r="L12" s="1"/>
      <c r="M12" s="1"/>
      <c r="N12" s="1"/>
      <c r="O12" s="1"/>
      <c r="P12" s="101"/>
      <c r="Q12" s="101"/>
      <c r="R12" s="1"/>
      <c r="S12" s="7"/>
    </row>
    <row r="13" spans="1:19" ht="17.25" hidden="1" customHeight="1" x14ac:dyDescent="0.2">
      <c r="A13" s="5"/>
      <c r="B13" s="1"/>
      <c r="C13" s="1"/>
      <c r="D13" s="1"/>
      <c r="E13" s="1" t="s">
        <v>2</v>
      </c>
      <c r="F13" s="1"/>
      <c r="G13" s="1"/>
      <c r="H13" s="1"/>
      <c r="I13" s="1"/>
      <c r="J13" s="1"/>
      <c r="K13" s="1"/>
      <c r="L13" s="1"/>
      <c r="M13" s="1"/>
      <c r="N13" s="1"/>
      <c r="O13" s="1"/>
      <c r="P13" s="101"/>
      <c r="Q13" s="101"/>
      <c r="R13" s="1"/>
      <c r="S13" s="7"/>
    </row>
    <row r="14" spans="1:19" ht="17.25" hidden="1" customHeight="1" x14ac:dyDescent="0.2">
      <c r="A14" s="5"/>
      <c r="B14" s="1"/>
      <c r="C14" s="1"/>
      <c r="D14" s="1"/>
      <c r="E14" s="1" t="s">
        <v>2</v>
      </c>
      <c r="F14" s="1"/>
      <c r="G14" s="1"/>
      <c r="H14" s="1"/>
      <c r="I14" s="1"/>
      <c r="J14" s="1"/>
      <c r="K14" s="1"/>
      <c r="L14" s="1"/>
      <c r="M14" s="1"/>
      <c r="N14" s="1"/>
      <c r="O14" s="1"/>
      <c r="P14" s="101"/>
      <c r="Q14" s="101"/>
      <c r="R14" s="1"/>
      <c r="S14" s="7"/>
    </row>
    <row r="15" spans="1:19" ht="17.25" hidden="1" customHeight="1" x14ac:dyDescent="0.2">
      <c r="A15" s="5"/>
      <c r="B15" s="1"/>
      <c r="C15" s="1"/>
      <c r="D15" s="1"/>
      <c r="E15" s="1" t="s">
        <v>2</v>
      </c>
      <c r="F15" s="1"/>
      <c r="G15" s="1"/>
      <c r="H15" s="1"/>
      <c r="I15" s="1"/>
      <c r="J15" s="1"/>
      <c r="K15" s="1"/>
      <c r="L15" s="1"/>
      <c r="M15" s="1"/>
      <c r="N15" s="1"/>
      <c r="O15" s="1"/>
      <c r="P15" s="101"/>
      <c r="Q15" s="101"/>
      <c r="R15" s="1"/>
      <c r="S15" s="7"/>
    </row>
    <row r="16" spans="1:19" ht="17.25" hidden="1" customHeight="1" x14ac:dyDescent="0.2">
      <c r="A16" s="5"/>
      <c r="B16" s="1"/>
      <c r="C16" s="1"/>
      <c r="D16" s="1"/>
      <c r="E16" s="1" t="s">
        <v>2</v>
      </c>
      <c r="F16" s="1"/>
      <c r="G16" s="1"/>
      <c r="H16" s="1"/>
      <c r="I16" s="1"/>
      <c r="J16" s="1"/>
      <c r="K16" s="1"/>
      <c r="L16" s="1"/>
      <c r="M16" s="1"/>
      <c r="N16" s="1"/>
      <c r="O16" s="1"/>
      <c r="P16" s="101"/>
      <c r="Q16" s="101"/>
      <c r="R16" s="1"/>
      <c r="S16" s="7"/>
    </row>
    <row r="17" spans="1:19" ht="17.25" hidden="1" customHeight="1" x14ac:dyDescent="0.2">
      <c r="A17" s="5"/>
      <c r="B17" s="1"/>
      <c r="C17" s="1"/>
      <c r="D17" s="1"/>
      <c r="E17" s="1" t="s">
        <v>2</v>
      </c>
      <c r="F17" s="1"/>
      <c r="G17" s="1"/>
      <c r="H17" s="1"/>
      <c r="I17" s="1"/>
      <c r="J17" s="1"/>
      <c r="K17" s="1"/>
      <c r="L17" s="1"/>
      <c r="M17" s="1"/>
      <c r="N17" s="1"/>
      <c r="O17" s="1"/>
      <c r="P17" s="101"/>
      <c r="Q17" s="101"/>
      <c r="R17" s="1"/>
      <c r="S17" s="7"/>
    </row>
    <row r="18" spans="1:19" ht="17.25" hidden="1" customHeight="1" x14ac:dyDescent="0.2">
      <c r="A18" s="5"/>
      <c r="B18" s="1"/>
      <c r="C18" s="1"/>
      <c r="D18" s="1"/>
      <c r="E18" s="1" t="s">
        <v>2</v>
      </c>
      <c r="F18" s="1"/>
      <c r="G18" s="1"/>
      <c r="H18" s="1"/>
      <c r="I18" s="1"/>
      <c r="J18" s="1"/>
      <c r="K18" s="1"/>
      <c r="L18" s="1"/>
      <c r="M18" s="1"/>
      <c r="N18" s="1"/>
      <c r="O18" s="1"/>
      <c r="P18" s="101"/>
      <c r="Q18" s="101"/>
      <c r="R18" s="1"/>
      <c r="S18" s="7"/>
    </row>
    <row r="19" spans="1:19" ht="17.25" hidden="1" customHeight="1" x14ac:dyDescent="0.2">
      <c r="A19" s="5"/>
      <c r="B19" s="1"/>
      <c r="C19" s="1"/>
      <c r="D19" s="1"/>
      <c r="E19" s="1" t="s">
        <v>2</v>
      </c>
      <c r="F19" s="1"/>
      <c r="G19" s="1"/>
      <c r="H19" s="1"/>
      <c r="I19" s="1"/>
      <c r="J19" s="1"/>
      <c r="K19" s="1"/>
      <c r="L19" s="1"/>
      <c r="M19" s="1"/>
      <c r="N19" s="1"/>
      <c r="O19" s="1"/>
      <c r="P19" s="101"/>
      <c r="Q19" s="101"/>
      <c r="R19" s="1"/>
      <c r="S19" s="7"/>
    </row>
    <row r="20" spans="1:19" ht="17.25" hidden="1" customHeight="1" x14ac:dyDescent="0.2">
      <c r="A20" s="5"/>
      <c r="B20" s="1"/>
      <c r="C20" s="1"/>
      <c r="D20" s="1"/>
      <c r="E20" s="1" t="s">
        <v>2</v>
      </c>
      <c r="F20" s="1"/>
      <c r="G20" s="1"/>
      <c r="H20" s="1"/>
      <c r="I20" s="1"/>
      <c r="J20" s="1"/>
      <c r="K20" s="1"/>
      <c r="L20" s="1"/>
      <c r="M20" s="1"/>
      <c r="N20" s="1"/>
      <c r="O20" s="1"/>
      <c r="P20" s="101"/>
      <c r="Q20" s="101"/>
      <c r="R20" s="1"/>
      <c r="S20" s="7"/>
    </row>
    <row r="21" spans="1:19" ht="17.25" hidden="1" customHeight="1" x14ac:dyDescent="0.2">
      <c r="A21" s="5"/>
      <c r="B21" s="1"/>
      <c r="C21" s="1"/>
      <c r="D21" s="1"/>
      <c r="E21" s="1" t="s">
        <v>2</v>
      </c>
      <c r="F21" s="1"/>
      <c r="G21" s="1"/>
      <c r="H21" s="1"/>
      <c r="I21" s="1"/>
      <c r="J21" s="1"/>
      <c r="K21" s="1"/>
      <c r="L21" s="1"/>
      <c r="M21" s="1"/>
      <c r="N21" s="1"/>
      <c r="O21" s="1"/>
      <c r="P21" s="101"/>
      <c r="Q21" s="101"/>
      <c r="R21" s="1"/>
      <c r="S21" s="7"/>
    </row>
    <row r="22" spans="1:19" ht="17.25" hidden="1" customHeight="1" x14ac:dyDescent="0.2">
      <c r="A22" s="5"/>
      <c r="B22" s="1"/>
      <c r="C22" s="1"/>
      <c r="D22" s="1"/>
      <c r="E22" s="1" t="s">
        <v>2</v>
      </c>
      <c r="F22" s="1"/>
      <c r="G22" s="1"/>
      <c r="H22" s="1"/>
      <c r="I22" s="1"/>
      <c r="J22" s="1"/>
      <c r="K22" s="1"/>
      <c r="L22" s="1"/>
      <c r="M22" s="1"/>
      <c r="N22" s="1"/>
      <c r="O22" s="1"/>
      <c r="P22" s="101"/>
      <c r="Q22" s="101"/>
      <c r="R22" s="1"/>
      <c r="S22" s="7"/>
    </row>
    <row r="23" spans="1:19" ht="17.25" hidden="1" customHeight="1" x14ac:dyDescent="0.2">
      <c r="A23" s="5"/>
      <c r="B23" s="1"/>
      <c r="C23" s="1"/>
      <c r="D23" s="1"/>
      <c r="E23" s="1" t="s">
        <v>2</v>
      </c>
      <c r="F23" s="1"/>
      <c r="G23" s="1"/>
      <c r="H23" s="1"/>
      <c r="I23" s="1"/>
      <c r="J23" s="1"/>
      <c r="K23" s="1"/>
      <c r="L23" s="1"/>
      <c r="M23" s="1"/>
      <c r="N23" s="1"/>
      <c r="O23" s="1"/>
      <c r="P23" s="101"/>
      <c r="Q23" s="101"/>
      <c r="R23" s="1"/>
      <c r="S23" s="7"/>
    </row>
    <row r="24" spans="1:19" ht="17.25" hidden="1" customHeight="1" x14ac:dyDescent="0.2">
      <c r="A24" s="5"/>
      <c r="B24" s="1"/>
      <c r="C24" s="1"/>
      <c r="D24" s="1"/>
      <c r="E24" s="1" t="s">
        <v>2</v>
      </c>
      <c r="F24" s="1"/>
      <c r="G24" s="1"/>
      <c r="H24" s="1"/>
      <c r="I24" s="1"/>
      <c r="J24" s="1"/>
      <c r="K24" s="1"/>
      <c r="L24" s="1"/>
      <c r="M24" s="1"/>
      <c r="N24" s="1"/>
      <c r="O24" s="1"/>
      <c r="P24" s="101"/>
      <c r="Q24" s="101"/>
      <c r="R24" s="1"/>
      <c r="S24" s="7"/>
    </row>
    <row r="25" spans="1:19" ht="17.850000000000001" customHeight="1" x14ac:dyDescent="0.2">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
      <c r="A26" s="5"/>
      <c r="B26" s="1" t="s">
        <v>16</v>
      </c>
      <c r="C26" s="1"/>
      <c r="D26" s="1"/>
      <c r="E26" s="242" t="s">
        <v>249</v>
      </c>
      <c r="F26" s="243"/>
      <c r="G26" s="243"/>
      <c r="H26" s="243"/>
      <c r="I26" s="243"/>
      <c r="J26" s="244"/>
      <c r="K26" s="1"/>
      <c r="L26" s="1"/>
      <c r="M26" s="1"/>
      <c r="N26" s="1"/>
      <c r="O26" s="102" t="s">
        <v>7</v>
      </c>
      <c r="P26" s="103" t="s">
        <v>7</v>
      </c>
      <c r="Q26" s="104"/>
      <c r="R26" s="10"/>
      <c r="S26" s="7"/>
    </row>
    <row r="27" spans="1:19" ht="17.850000000000001" customHeight="1" x14ac:dyDescent="0.2">
      <c r="A27" s="5"/>
      <c r="B27" s="1" t="s">
        <v>17</v>
      </c>
      <c r="C27" s="1"/>
      <c r="D27" s="1"/>
      <c r="E27" s="100" t="s">
        <v>126</v>
      </c>
      <c r="F27" s="1"/>
      <c r="G27" s="1"/>
      <c r="H27" s="1"/>
      <c r="I27" s="1"/>
      <c r="J27" s="8"/>
      <c r="K27" s="1"/>
      <c r="L27" s="1"/>
      <c r="M27" s="1"/>
      <c r="N27" s="1"/>
      <c r="O27" s="102" t="s">
        <v>7</v>
      </c>
      <c r="P27" s="103" t="s">
        <v>7</v>
      </c>
      <c r="Q27" s="104"/>
      <c r="R27" s="10"/>
      <c r="S27" s="7"/>
    </row>
    <row r="28" spans="1:19" ht="17.850000000000001" customHeight="1" x14ac:dyDescent="0.2">
      <c r="A28" s="5"/>
      <c r="B28" s="1" t="s">
        <v>18</v>
      </c>
      <c r="C28" s="1"/>
      <c r="D28" s="1"/>
      <c r="E28" s="100" t="s">
        <v>2</v>
      </c>
      <c r="F28" s="1"/>
      <c r="G28" s="1"/>
      <c r="H28" s="1"/>
      <c r="I28" s="1"/>
      <c r="J28" s="8"/>
      <c r="K28" s="1"/>
      <c r="L28" s="1"/>
      <c r="M28" s="1"/>
      <c r="N28" s="1"/>
      <c r="O28" s="102" t="s">
        <v>7</v>
      </c>
      <c r="P28" s="103" t="s">
        <v>7</v>
      </c>
      <c r="Q28" s="104"/>
      <c r="R28" s="10"/>
      <c r="S28" s="7"/>
    </row>
    <row r="29" spans="1:19" ht="17.850000000000001" customHeight="1" x14ac:dyDescent="0.2">
      <c r="A29" s="5"/>
      <c r="B29" s="1"/>
      <c r="C29" s="1"/>
      <c r="D29" s="1"/>
      <c r="E29" s="105" t="s">
        <v>7</v>
      </c>
      <c r="F29" s="11"/>
      <c r="G29" s="11"/>
      <c r="H29" s="11"/>
      <c r="I29" s="11"/>
      <c r="J29" s="12"/>
      <c r="K29" s="1"/>
      <c r="L29" s="1"/>
      <c r="M29" s="1"/>
      <c r="N29" s="1"/>
      <c r="O29" s="101"/>
      <c r="P29" s="101"/>
      <c r="Q29" s="101"/>
      <c r="R29" s="1"/>
      <c r="S29" s="7"/>
    </row>
    <row r="30" spans="1:19" ht="17.850000000000001" customHeight="1" x14ac:dyDescent="0.2">
      <c r="A30" s="5"/>
      <c r="B30" s="1"/>
      <c r="C30" s="1"/>
      <c r="D30" s="1"/>
      <c r="E30" s="101" t="s">
        <v>19</v>
      </c>
      <c r="F30" s="1"/>
      <c r="G30" s="1" t="s">
        <v>20</v>
      </c>
      <c r="H30" s="1"/>
      <c r="I30" s="1"/>
      <c r="J30" s="1"/>
      <c r="K30" s="1"/>
      <c r="L30" s="1"/>
      <c r="M30" s="1"/>
      <c r="N30" s="1"/>
      <c r="O30" s="101" t="s">
        <v>21</v>
      </c>
      <c r="P30" s="101"/>
      <c r="Q30" s="101"/>
      <c r="R30" s="13"/>
      <c r="S30" s="7"/>
    </row>
    <row r="31" spans="1:19" ht="17.850000000000001" customHeight="1" x14ac:dyDescent="0.2">
      <c r="A31" s="5"/>
      <c r="B31" s="1"/>
      <c r="C31" s="1"/>
      <c r="D31" s="1"/>
      <c r="E31" s="102" t="s">
        <v>7</v>
      </c>
      <c r="F31" s="1"/>
      <c r="G31" s="103" t="s">
        <v>126</v>
      </c>
      <c r="H31" s="14"/>
      <c r="I31" s="106"/>
      <c r="J31" s="1"/>
      <c r="K31" s="1"/>
      <c r="L31" s="1"/>
      <c r="M31" s="1"/>
      <c r="N31" s="1"/>
      <c r="O31" s="107" t="s">
        <v>166</v>
      </c>
      <c r="P31" s="101"/>
      <c r="Q31" s="101"/>
      <c r="R31" s="13"/>
      <c r="S31" s="7"/>
    </row>
    <row r="32" spans="1:19" ht="8.25" customHeight="1" x14ac:dyDescent="0.2">
      <c r="A32" s="15"/>
      <c r="B32" s="16"/>
      <c r="C32" s="16"/>
      <c r="D32" s="16"/>
      <c r="E32" s="16"/>
      <c r="F32" s="16"/>
      <c r="G32" s="16"/>
      <c r="H32" s="16"/>
      <c r="I32" s="16"/>
      <c r="J32" s="16"/>
      <c r="K32" s="16"/>
      <c r="L32" s="16"/>
      <c r="M32" s="16"/>
      <c r="N32" s="16"/>
      <c r="O32" s="16"/>
      <c r="P32" s="16"/>
      <c r="Q32" s="16"/>
      <c r="R32" s="16"/>
      <c r="S32" s="17"/>
    </row>
    <row r="33" spans="1:19" ht="20.25" customHeight="1" x14ac:dyDescent="0.2">
      <c r="A33" s="18"/>
      <c r="B33" s="19"/>
      <c r="C33" s="19"/>
      <c r="D33" s="19"/>
      <c r="E33" s="20" t="s">
        <v>22</v>
      </c>
      <c r="F33" s="19"/>
      <c r="G33" s="19"/>
      <c r="H33" s="19"/>
      <c r="I33" s="19"/>
      <c r="J33" s="19"/>
      <c r="K33" s="19"/>
      <c r="L33" s="19"/>
      <c r="M33" s="19"/>
      <c r="N33" s="19"/>
      <c r="O33" s="19"/>
      <c r="P33" s="19"/>
      <c r="Q33" s="19"/>
      <c r="R33" s="19"/>
      <c r="S33" s="21"/>
    </row>
    <row r="34" spans="1:19" ht="20.25" customHeight="1" x14ac:dyDescent="0.2">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
      <c r="A35" s="108"/>
      <c r="B35" s="109"/>
      <c r="C35" s="109"/>
      <c r="D35" s="110">
        <v>0</v>
      </c>
      <c r="E35" s="111">
        <f>IF(D35=0,0,R49/D35)</f>
        <v>0</v>
      </c>
      <c r="F35" s="112"/>
      <c r="G35" s="113"/>
      <c r="H35" s="109"/>
      <c r="I35" s="110">
        <v>0</v>
      </c>
      <c r="J35" s="111">
        <f>IF(I35=0,0,R49/I35)</f>
        <v>0</v>
      </c>
      <c r="K35" s="114"/>
      <c r="L35" s="113"/>
      <c r="M35" s="109"/>
      <c r="N35" s="109"/>
      <c r="O35" s="110">
        <v>0</v>
      </c>
      <c r="P35" s="113"/>
      <c r="Q35" s="109"/>
      <c r="R35" s="115">
        <f>IF(O35=0,0,R49/O35)</f>
        <v>0</v>
      </c>
      <c r="S35" s="116"/>
    </row>
    <row r="36" spans="1:19" ht="20.25" customHeight="1" x14ac:dyDescent="0.2">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
      <c r="A38" s="34">
        <v>1</v>
      </c>
      <c r="B38" s="35" t="s">
        <v>37</v>
      </c>
      <c r="C38" s="6"/>
      <c r="D38" s="36"/>
      <c r="E38" s="117">
        <v>0</v>
      </c>
      <c r="F38" s="37"/>
      <c r="G38" s="34">
        <v>10</v>
      </c>
      <c r="H38" s="38" t="s">
        <v>38</v>
      </c>
      <c r="I38" s="10"/>
      <c r="J38" s="118">
        <v>0</v>
      </c>
      <c r="K38" s="119"/>
      <c r="L38" s="34">
        <v>14</v>
      </c>
      <c r="M38" s="103" t="s">
        <v>39</v>
      </c>
      <c r="N38" s="14"/>
      <c r="O38" s="14"/>
      <c r="P38" s="120" t="str">
        <f>M51</f>
        <v>21</v>
      </c>
      <c r="Q38" s="121" t="s">
        <v>41</v>
      </c>
      <c r="R38" s="117">
        <f>(E38+E40+E42)*0.025</f>
        <v>0</v>
      </c>
      <c r="S38" s="39"/>
    </row>
    <row r="39" spans="1:19" ht="20.25" customHeight="1" x14ac:dyDescent="0.2">
      <c r="A39" s="34">
        <v>2</v>
      </c>
      <c r="B39" s="40"/>
      <c r="C39" s="12"/>
      <c r="D39" s="36"/>
      <c r="E39" s="117"/>
      <c r="F39" s="37"/>
      <c r="G39" s="34">
        <v>11</v>
      </c>
      <c r="H39" s="1" t="s">
        <v>42</v>
      </c>
      <c r="I39" s="36"/>
      <c r="J39" s="118">
        <v>0</v>
      </c>
      <c r="K39" s="119"/>
      <c r="L39" s="34">
        <v>15</v>
      </c>
      <c r="M39" s="103" t="s">
        <v>106</v>
      </c>
      <c r="N39" s="14"/>
      <c r="O39" s="14"/>
      <c r="P39" s="120" t="str">
        <f>M51</f>
        <v>21</v>
      </c>
      <c r="Q39" s="121" t="s">
        <v>41</v>
      </c>
      <c r="R39" s="117">
        <v>0</v>
      </c>
      <c r="S39" s="39"/>
    </row>
    <row r="40" spans="1:19" ht="20.25" customHeight="1" x14ac:dyDescent="0.2">
      <c r="A40" s="34">
        <v>3</v>
      </c>
      <c r="B40" s="35" t="s">
        <v>43</v>
      </c>
      <c r="C40" s="6"/>
      <c r="D40" s="36"/>
      <c r="E40" s="117">
        <v>0</v>
      </c>
      <c r="F40" s="37"/>
      <c r="G40" s="34">
        <v>12</v>
      </c>
      <c r="H40" s="38" t="s">
        <v>44</v>
      </c>
      <c r="I40" s="10"/>
      <c r="J40" s="118">
        <v>0</v>
      </c>
      <c r="K40" s="119"/>
      <c r="L40" s="34">
        <v>16</v>
      </c>
      <c r="M40" s="103" t="s">
        <v>45</v>
      </c>
      <c r="N40" s="14"/>
      <c r="O40" s="14"/>
      <c r="P40" s="120" t="str">
        <f>M51</f>
        <v>21</v>
      </c>
      <c r="Q40" s="121" t="s">
        <v>41</v>
      </c>
      <c r="R40" s="117">
        <v>0</v>
      </c>
      <c r="S40" s="39"/>
    </row>
    <row r="41" spans="1:19" ht="20.25" customHeight="1" x14ac:dyDescent="0.2">
      <c r="A41" s="34">
        <v>4</v>
      </c>
      <c r="B41" s="40"/>
      <c r="C41" s="12"/>
      <c r="D41" s="36"/>
      <c r="E41" s="117"/>
      <c r="F41" s="37"/>
      <c r="G41" s="34"/>
      <c r="H41" s="38"/>
      <c r="I41" s="10"/>
      <c r="J41" s="118"/>
      <c r="K41" s="119"/>
      <c r="L41" s="34">
        <v>17</v>
      </c>
      <c r="M41" s="103" t="s">
        <v>46</v>
      </c>
      <c r="N41" s="14"/>
      <c r="O41" s="14"/>
      <c r="P41" s="120" t="str">
        <f>M51</f>
        <v>21</v>
      </c>
      <c r="Q41" s="121" t="s">
        <v>41</v>
      </c>
      <c r="R41" s="117">
        <f>(E38+E40+E42)*0.04</f>
        <v>0</v>
      </c>
      <c r="S41" s="39"/>
    </row>
    <row r="42" spans="1:19" ht="20.25" customHeight="1" x14ac:dyDescent="0.2">
      <c r="A42" s="34">
        <v>5</v>
      </c>
      <c r="B42" s="35" t="s">
        <v>105</v>
      </c>
      <c r="C42" s="6"/>
      <c r="D42" s="36"/>
      <c r="E42" s="117">
        <f>Rekapitulace!C27</f>
        <v>0</v>
      </c>
      <c r="F42" s="71"/>
      <c r="G42" s="41"/>
      <c r="H42" s="14"/>
      <c r="I42" s="10"/>
      <c r="J42" s="122"/>
      <c r="K42" s="123"/>
      <c r="L42" s="34">
        <v>18</v>
      </c>
      <c r="M42" s="103" t="s">
        <v>47</v>
      </c>
      <c r="N42" s="14"/>
      <c r="O42" s="14"/>
      <c r="P42" s="120">
        <f>M53</f>
        <v>0</v>
      </c>
      <c r="Q42" s="121" t="s">
        <v>41</v>
      </c>
      <c r="R42" s="117">
        <v>0</v>
      </c>
      <c r="S42" s="7"/>
    </row>
    <row r="43" spans="1:19" ht="20.25" customHeight="1" x14ac:dyDescent="0.2">
      <c r="A43" s="34">
        <v>6</v>
      </c>
      <c r="B43" s="40"/>
      <c r="C43" s="12"/>
      <c r="D43" s="36"/>
      <c r="E43" s="117"/>
      <c r="F43" s="71"/>
      <c r="G43" s="41"/>
      <c r="H43" s="14"/>
      <c r="I43" s="10"/>
      <c r="J43" s="122"/>
      <c r="K43" s="123"/>
      <c r="L43" s="34">
        <v>19</v>
      </c>
      <c r="M43" s="38" t="s">
        <v>48</v>
      </c>
      <c r="N43" s="14"/>
      <c r="O43" s="14"/>
      <c r="P43" s="14"/>
      <c r="Q43" s="10"/>
      <c r="R43" s="117">
        <v>0</v>
      </c>
      <c r="S43" s="7"/>
    </row>
    <row r="44" spans="1:19" ht="20.25" customHeight="1" x14ac:dyDescent="0.2">
      <c r="A44" s="34">
        <v>7</v>
      </c>
      <c r="B44" s="35" t="s">
        <v>100</v>
      </c>
      <c r="C44" s="6"/>
      <c r="D44" s="36"/>
      <c r="E44" s="117">
        <f>Rekapitulace!C14</f>
        <v>0</v>
      </c>
      <c r="F44" s="71"/>
      <c r="G44" s="41"/>
      <c r="H44" s="14"/>
      <c r="I44" s="10"/>
      <c r="J44" s="122"/>
      <c r="K44" s="123"/>
      <c r="L44" s="34"/>
      <c r="M44" s="38"/>
      <c r="N44" s="14"/>
      <c r="O44" s="14"/>
      <c r="P44" s="14"/>
      <c r="Q44" s="10"/>
      <c r="R44" s="117"/>
      <c r="S44" s="7"/>
    </row>
    <row r="45" spans="1:19" ht="20.25" customHeight="1" x14ac:dyDescent="0.2">
      <c r="A45" s="34">
        <v>8</v>
      </c>
      <c r="B45" s="40"/>
      <c r="C45" s="12"/>
      <c r="D45" s="36"/>
      <c r="E45" s="117"/>
      <c r="F45" s="71"/>
      <c r="G45" s="41"/>
      <c r="H45" s="14"/>
      <c r="I45" s="10"/>
      <c r="J45" s="123"/>
      <c r="K45" s="123"/>
      <c r="L45" s="34"/>
      <c r="M45" s="38"/>
      <c r="N45" s="14"/>
      <c r="O45" s="14"/>
      <c r="P45" s="14"/>
      <c r="Q45" s="10"/>
      <c r="R45" s="117"/>
      <c r="S45" s="7"/>
    </row>
    <row r="46" spans="1:19" ht="20.25" customHeight="1" x14ac:dyDescent="0.2">
      <c r="A46" s="34">
        <v>9</v>
      </c>
      <c r="B46" s="42" t="s">
        <v>101</v>
      </c>
      <c r="C46" s="14"/>
      <c r="D46" s="10"/>
      <c r="E46" s="124">
        <f>SUM(E38:E45)</f>
        <v>0</v>
      </c>
      <c r="F46" s="43"/>
      <c r="G46" s="34">
        <v>13</v>
      </c>
      <c r="H46" s="42" t="s">
        <v>102</v>
      </c>
      <c r="I46" s="10"/>
      <c r="J46" s="125">
        <f>SUM(J38:J41)</f>
        <v>0</v>
      </c>
      <c r="K46" s="126"/>
      <c r="L46" s="34">
        <v>20</v>
      </c>
      <c r="M46" s="35" t="s">
        <v>103</v>
      </c>
      <c r="N46" s="9"/>
      <c r="O46" s="9"/>
      <c r="P46" s="9"/>
      <c r="Q46" s="44"/>
      <c r="R46" s="124">
        <f>SUM(R38:R43)</f>
        <v>0</v>
      </c>
      <c r="S46" s="21"/>
    </row>
    <row r="47" spans="1:19" ht="20.25" customHeight="1" x14ac:dyDescent="0.2">
      <c r="A47" s="45">
        <v>21</v>
      </c>
      <c r="B47" s="46" t="s">
        <v>49</v>
      </c>
      <c r="C47" s="47"/>
      <c r="D47" s="48"/>
      <c r="E47" s="127">
        <v>0</v>
      </c>
      <c r="F47" s="49"/>
      <c r="G47" s="45">
        <v>22</v>
      </c>
      <c r="H47" s="46" t="s">
        <v>50</v>
      </c>
      <c r="I47" s="48"/>
      <c r="J47" s="128">
        <f>(E38+E40+E42)*0.03</f>
        <v>0</v>
      </c>
      <c r="K47" s="129" t="str">
        <f>M51</f>
        <v>21</v>
      </c>
      <c r="L47" s="45">
        <v>23</v>
      </c>
      <c r="M47" s="46" t="s">
        <v>51</v>
      </c>
      <c r="N47" s="47"/>
      <c r="O47" s="47"/>
      <c r="P47" s="47"/>
      <c r="Q47" s="48"/>
      <c r="R47" s="127">
        <v>0</v>
      </c>
      <c r="S47" s="17"/>
    </row>
    <row r="48" spans="1:19" ht="20.25" customHeight="1" x14ac:dyDescent="0.2">
      <c r="A48" s="50" t="s">
        <v>17</v>
      </c>
      <c r="B48" s="3"/>
      <c r="C48" s="3"/>
      <c r="D48" s="3"/>
      <c r="E48" s="3"/>
      <c r="F48" s="51"/>
      <c r="G48" s="52"/>
      <c r="H48" s="3"/>
      <c r="I48" s="3"/>
      <c r="J48" s="3"/>
      <c r="K48" s="3"/>
      <c r="L48" s="53" t="s">
        <v>52</v>
      </c>
      <c r="M48" s="24"/>
      <c r="N48" s="30" t="s">
        <v>53</v>
      </c>
      <c r="O48" s="23"/>
      <c r="P48" s="23"/>
      <c r="Q48" s="23"/>
      <c r="R48" s="23"/>
      <c r="S48" s="26"/>
    </row>
    <row r="49" spans="1:19" ht="20.25" customHeight="1" x14ac:dyDescent="0.2">
      <c r="A49" s="5"/>
      <c r="B49" s="1"/>
      <c r="C49" s="1"/>
      <c r="D49" s="1"/>
      <c r="E49" s="1"/>
      <c r="F49" s="8"/>
      <c r="G49" s="54"/>
      <c r="H49" s="1"/>
      <c r="I49" s="1"/>
      <c r="J49" s="1"/>
      <c r="K49" s="1"/>
      <c r="L49" s="34">
        <v>24</v>
      </c>
      <c r="M49" s="38" t="s">
        <v>104</v>
      </c>
      <c r="N49" s="14"/>
      <c r="O49" s="14"/>
      <c r="P49" s="14"/>
      <c r="Q49" s="39"/>
      <c r="R49" s="124">
        <f>ROUND(E46+J46+R46+E47+J47+R47,2)</f>
        <v>0</v>
      </c>
      <c r="S49" s="55">
        <f>E46+J46+R46+E47+J47+R47</f>
        <v>0</v>
      </c>
    </row>
    <row r="50" spans="1:19" ht="20.25" customHeight="1" x14ac:dyDescent="0.2">
      <c r="A50" s="56" t="s">
        <v>54</v>
      </c>
      <c r="B50" s="11"/>
      <c r="C50" s="11"/>
      <c r="D50" s="11"/>
      <c r="E50" s="11"/>
      <c r="F50" s="12"/>
      <c r="G50" s="57" t="s">
        <v>55</v>
      </c>
      <c r="H50" s="11"/>
      <c r="I50" s="11"/>
      <c r="J50" s="11"/>
      <c r="K50" s="11"/>
      <c r="L50" s="34">
        <v>25</v>
      </c>
      <c r="M50" s="130">
        <v>12</v>
      </c>
      <c r="N50" s="12" t="s">
        <v>41</v>
      </c>
      <c r="O50" s="131">
        <f>ROUND(R49-O51,2)</f>
        <v>0</v>
      </c>
      <c r="P50" s="14" t="s">
        <v>56</v>
      </c>
      <c r="Q50" s="10"/>
      <c r="R50" s="132">
        <f>ROUND(O50*M50/100,2)</f>
        <v>0</v>
      </c>
      <c r="S50" s="58">
        <f>O50*M50/100</f>
        <v>0</v>
      </c>
    </row>
    <row r="51" spans="1:19" ht="20.25" customHeight="1" thickBot="1" x14ac:dyDescent="0.25">
      <c r="A51" s="59" t="s">
        <v>16</v>
      </c>
      <c r="B51" s="9"/>
      <c r="C51" s="9"/>
      <c r="D51" s="9"/>
      <c r="E51" s="9"/>
      <c r="F51" s="6"/>
      <c r="G51" s="60"/>
      <c r="H51" s="9"/>
      <c r="I51" s="9"/>
      <c r="J51" s="9"/>
      <c r="K51" s="9"/>
      <c r="L51" s="34">
        <v>26</v>
      </c>
      <c r="M51" s="133" t="s">
        <v>40</v>
      </c>
      <c r="N51" s="10" t="s">
        <v>41</v>
      </c>
      <c r="O51" s="131">
        <f>R49</f>
        <v>0</v>
      </c>
      <c r="P51" s="14" t="s">
        <v>56</v>
      </c>
      <c r="Q51" s="10"/>
      <c r="R51" s="117">
        <f>ROUND(O51*M51/100,2)</f>
        <v>0</v>
      </c>
      <c r="S51" s="61">
        <f>O51*M51/100</f>
        <v>0</v>
      </c>
    </row>
    <row r="52" spans="1:19" ht="20.25" customHeight="1" thickBot="1" x14ac:dyDescent="0.25">
      <c r="A52" s="5"/>
      <c r="B52" s="1"/>
      <c r="C52" s="1"/>
      <c r="D52" s="1"/>
      <c r="E52" s="1"/>
      <c r="F52" s="8"/>
      <c r="G52" s="54"/>
      <c r="H52" s="1"/>
      <c r="I52" s="1"/>
      <c r="J52" s="1"/>
      <c r="K52" s="1"/>
      <c r="L52" s="45">
        <v>27</v>
      </c>
      <c r="M52" s="62" t="s">
        <v>107</v>
      </c>
      <c r="N52" s="47"/>
      <c r="O52" s="47"/>
      <c r="P52" s="47"/>
      <c r="Q52" s="63"/>
      <c r="R52" s="134">
        <f>R49+R50+R51</f>
        <v>0</v>
      </c>
      <c r="S52" s="64"/>
    </row>
    <row r="53" spans="1:19" ht="20.25" customHeight="1" x14ac:dyDescent="0.2">
      <c r="A53" s="56" t="s">
        <v>54</v>
      </c>
      <c r="B53" s="11"/>
      <c r="C53" s="11"/>
      <c r="D53" s="11"/>
      <c r="E53" s="11"/>
      <c r="F53" s="12"/>
      <c r="G53" s="57" t="s">
        <v>55</v>
      </c>
      <c r="H53" s="11"/>
      <c r="I53" s="11"/>
      <c r="J53" s="11"/>
      <c r="K53" s="11"/>
      <c r="L53" s="53" t="s">
        <v>57</v>
      </c>
      <c r="M53" s="24"/>
      <c r="N53" s="30" t="s">
        <v>58</v>
      </c>
      <c r="O53" s="23"/>
      <c r="P53" s="23"/>
      <c r="Q53" s="23"/>
      <c r="R53" s="135"/>
      <c r="S53" s="26"/>
    </row>
    <row r="54" spans="1:19" ht="20.25" customHeight="1" x14ac:dyDescent="0.2">
      <c r="A54" s="59" t="s">
        <v>18</v>
      </c>
      <c r="B54" s="9"/>
      <c r="C54" s="9"/>
      <c r="D54" s="9"/>
      <c r="E54" s="9"/>
      <c r="F54" s="6"/>
      <c r="G54" s="60"/>
      <c r="H54" s="9"/>
      <c r="I54" s="9"/>
      <c r="J54" s="9"/>
      <c r="K54" s="9"/>
      <c r="L54" s="34">
        <v>28</v>
      </c>
      <c r="M54" s="38" t="s">
        <v>59</v>
      </c>
      <c r="N54" s="14"/>
      <c r="O54" s="14"/>
      <c r="P54" s="14"/>
      <c r="Q54" s="10"/>
      <c r="R54" s="117">
        <v>0</v>
      </c>
      <c r="S54" s="39"/>
    </row>
    <row r="55" spans="1:19" ht="20.25" customHeight="1" x14ac:dyDescent="0.2">
      <c r="A55" s="5"/>
      <c r="B55" s="1"/>
      <c r="C55" s="1"/>
      <c r="D55" s="1"/>
      <c r="E55" s="1"/>
      <c r="F55" s="8"/>
      <c r="G55" s="54"/>
      <c r="H55" s="1"/>
      <c r="I55" s="1"/>
      <c r="J55" s="1"/>
      <c r="K55" s="1"/>
      <c r="L55" s="34">
        <v>29</v>
      </c>
      <c r="M55" s="38" t="s">
        <v>60</v>
      </c>
      <c r="N55" s="14"/>
      <c r="O55" s="14"/>
      <c r="P55" s="14"/>
      <c r="Q55" s="10"/>
      <c r="R55" s="117">
        <v>0</v>
      </c>
      <c r="S55" s="39"/>
    </row>
    <row r="56" spans="1:19" ht="20.25" customHeight="1" x14ac:dyDescent="0.2">
      <c r="A56" s="65" t="s">
        <v>54</v>
      </c>
      <c r="B56" s="16"/>
      <c r="C56" s="16"/>
      <c r="D56" s="16"/>
      <c r="E56" s="16"/>
      <c r="F56" s="66"/>
      <c r="G56" s="67" t="s">
        <v>55</v>
      </c>
      <c r="H56" s="16"/>
      <c r="I56" s="16"/>
      <c r="J56" s="16"/>
      <c r="K56" s="16"/>
      <c r="L56" s="45">
        <v>30</v>
      </c>
      <c r="M56" s="46" t="s">
        <v>61</v>
      </c>
      <c r="N56" s="47"/>
      <c r="O56" s="47"/>
      <c r="P56" s="47"/>
      <c r="Q56" s="48"/>
      <c r="R56" s="111">
        <v>0</v>
      </c>
      <c r="S56" s="68"/>
    </row>
    <row r="59" spans="1:19" ht="27" customHeight="1" x14ac:dyDescent="0.2">
      <c r="A59" s="241"/>
      <c r="B59" s="241"/>
      <c r="C59" s="241"/>
      <c r="D59" s="241"/>
      <c r="E59" s="241"/>
      <c r="F59" s="241"/>
      <c r="G59" s="241"/>
      <c r="H59" s="241"/>
      <c r="I59" s="241"/>
      <c r="J59" s="241"/>
      <c r="K59" s="241"/>
      <c r="L59" s="241"/>
      <c r="M59" s="241"/>
      <c r="N59" s="241"/>
      <c r="O59" s="241"/>
      <c r="P59" s="241"/>
      <c r="Q59" s="241"/>
      <c r="R59" s="241"/>
    </row>
  </sheetData>
  <sheetProtection formatCells="0" formatColumns="0" formatRows="0" insertColumns="0" insertRows="0" insertHyperlinks="0" deleteColumns="0" deleteRows="0" sort="0" autoFilter="0" pivotTables="0"/>
  <customSheetViews>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59:R59"/>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8"/>
  <sheetViews>
    <sheetView showGridLines="0" workbookViewId="0">
      <selection activeCell="B17" sqref="B17"/>
    </sheetView>
  </sheetViews>
  <sheetFormatPr defaultColWidth="9.140625" defaultRowHeight="11.25" x14ac:dyDescent="0.2"/>
  <cols>
    <col min="1" max="1" width="11.7109375" style="162" customWidth="1"/>
    <col min="2" max="2" width="62.85546875" style="162" customWidth="1"/>
    <col min="3" max="3" width="13.5703125" style="162" customWidth="1"/>
    <col min="4" max="4" width="9.140625" style="163"/>
    <col min="5" max="16384" width="9.140625" style="162"/>
  </cols>
  <sheetData>
    <row r="1" spans="1:4" s="83" customFormat="1" ht="18" x14ac:dyDescent="0.25">
      <c r="A1" s="74" t="s">
        <v>80</v>
      </c>
      <c r="B1" s="81"/>
      <c r="C1" s="81"/>
      <c r="D1" s="82"/>
    </row>
    <row r="2" spans="1:4" s="83" customFormat="1" ht="12.75" x14ac:dyDescent="0.2">
      <c r="A2" s="75" t="s">
        <v>62</v>
      </c>
      <c r="B2" s="77" t="str">
        <f>'Krycí list'!E5</f>
        <v>Učebny pro výuku v ZŠ Antonínská</v>
      </c>
      <c r="C2" s="84"/>
      <c r="D2" s="82"/>
    </row>
    <row r="3" spans="1:4" s="83" customFormat="1" ht="12.75" x14ac:dyDescent="0.2">
      <c r="A3" s="75" t="s">
        <v>63</v>
      </c>
      <c r="B3" s="77" t="str">
        <f>'Krycí list'!E7</f>
        <v>Základní škola a mateřská škola Brno, Antonínská 3, p.o.
Antonínská 3, 602 00 Brno</v>
      </c>
      <c r="C3" s="85"/>
      <c r="D3" s="82"/>
    </row>
    <row r="4" spans="1:4" s="83" customFormat="1" ht="12.75" x14ac:dyDescent="0.2">
      <c r="A4" s="75" t="s">
        <v>64</v>
      </c>
      <c r="B4" s="77" t="str">
        <f>'Krycí list'!E9</f>
        <v>NEOCENĚNÝ SOUPIS PRACÍ A DODÁVEK A SLUŽEB</v>
      </c>
      <c r="C4" s="85"/>
      <c r="D4" s="82"/>
    </row>
    <row r="5" spans="1:4" s="83" customFormat="1" ht="12.75" x14ac:dyDescent="0.2">
      <c r="A5" s="76" t="s">
        <v>65</v>
      </c>
      <c r="B5" s="77" t="str">
        <f>'Krycí list'!P5</f>
        <v xml:space="preserve"> </v>
      </c>
      <c r="C5" s="85"/>
      <c r="D5" s="82"/>
    </row>
    <row r="6" spans="1:4" s="83" customFormat="1" ht="6" customHeight="1" x14ac:dyDescent="0.2">
      <c r="A6" s="76"/>
      <c r="B6" s="77"/>
      <c r="C6" s="85"/>
      <c r="D6" s="82"/>
    </row>
    <row r="7" spans="1:4" s="83" customFormat="1" ht="12.75" x14ac:dyDescent="0.2">
      <c r="A7" s="86" t="s">
        <v>66</v>
      </c>
      <c r="B7" s="77" t="str">
        <f>'Krycí list'!E26</f>
        <v>Základní škola a mateřská škola Brno, Antonínská 3, p.o.
Antonínská 550/3, Veveří, 602 00 Brno</v>
      </c>
      <c r="C7" s="85"/>
      <c r="D7" s="82"/>
    </row>
    <row r="8" spans="1:4" s="83" customFormat="1" ht="12.75" x14ac:dyDescent="0.2">
      <c r="A8" s="86" t="s">
        <v>67</v>
      </c>
      <c r="B8" s="77" t="str">
        <f>'Krycí list'!E28</f>
        <v xml:space="preserve"> </v>
      </c>
      <c r="C8" s="85"/>
      <c r="D8" s="82"/>
    </row>
    <row r="9" spans="1:4" s="83" customFormat="1" ht="12.75" x14ac:dyDescent="0.2">
      <c r="A9" s="86" t="s">
        <v>68</v>
      </c>
      <c r="B9" s="78" t="str">
        <f>'Krycí list'!O31</f>
        <v>03/2023</v>
      </c>
      <c r="C9" s="85"/>
      <c r="D9" s="82"/>
    </row>
    <row r="10" spans="1:4" s="83" customFormat="1" ht="6.75" customHeight="1" x14ac:dyDescent="0.2">
      <c r="A10" s="81"/>
      <c r="B10" s="81"/>
      <c r="C10" s="81"/>
      <c r="D10" s="82"/>
    </row>
    <row r="11" spans="1:4" s="83" customFormat="1" ht="12.75" x14ac:dyDescent="0.2">
      <c r="A11" s="79" t="s">
        <v>69</v>
      </c>
      <c r="B11" s="72" t="s">
        <v>70</v>
      </c>
      <c r="C11" s="87" t="s">
        <v>71</v>
      </c>
      <c r="D11" s="82"/>
    </row>
    <row r="12" spans="1:4" s="83" customFormat="1" ht="12.75" x14ac:dyDescent="0.2">
      <c r="A12" s="80">
        <v>1</v>
      </c>
      <c r="B12" s="73">
        <v>2</v>
      </c>
      <c r="C12" s="88">
        <v>3</v>
      </c>
      <c r="D12" s="82"/>
    </row>
    <row r="13" spans="1:4" s="83" customFormat="1" ht="4.5" customHeight="1" x14ac:dyDescent="0.2">
      <c r="A13" s="89"/>
      <c r="B13" s="90"/>
      <c r="C13" s="90"/>
      <c r="D13" s="82"/>
    </row>
    <row r="14" spans="1:4" s="69" customFormat="1" ht="12" customHeight="1" x14ac:dyDescent="0.2">
      <c r="A14" s="170" t="str">
        <f>'Jazyky č.1'!$D$14</f>
        <v>AVT</v>
      </c>
      <c r="B14" s="171" t="s">
        <v>241</v>
      </c>
      <c r="C14" s="172">
        <f>'Jazyky č.1'!I14+'Jazyky č.2'!I14+Robotika!I14+Družina!I14+Kabinet!I14+Přírodopis!I14+Zeměpis!I14</f>
        <v>0</v>
      </c>
    </row>
    <row r="15" spans="1:4" s="70" customFormat="1" ht="12" customHeight="1" x14ac:dyDescent="0.2">
      <c r="A15" s="173"/>
      <c r="B15" s="174" t="str">
        <f>'Jazyky č.1'!E14</f>
        <v>Koncové prvky v učebně jazyků č.1</v>
      </c>
      <c r="C15" s="175">
        <f>'Jazyky č.1'!I14</f>
        <v>0</v>
      </c>
    </row>
    <row r="16" spans="1:4" s="70" customFormat="1" ht="12" customHeight="1" x14ac:dyDescent="0.2">
      <c r="A16" s="173"/>
      <c r="B16" s="174" t="str">
        <f>'Jazyky č.2'!E14</f>
        <v>Koncové prvky v učebně jazyků č.2</v>
      </c>
      <c r="C16" s="175">
        <f>'Jazyky č.2'!I14</f>
        <v>0</v>
      </c>
    </row>
    <row r="17" spans="1:4" s="70" customFormat="1" ht="12" customHeight="1" x14ac:dyDescent="0.2">
      <c r="A17" s="173"/>
      <c r="B17" s="174" t="str">
        <f>Robotika!E14</f>
        <v>Koncové prvky v učebně informatiky a robotiky</v>
      </c>
      <c r="C17" s="175">
        <f>Robotika!I14</f>
        <v>0</v>
      </c>
    </row>
    <row r="18" spans="1:4" s="70" customFormat="1" ht="12" customHeight="1" x14ac:dyDescent="0.2">
      <c r="A18" s="173"/>
      <c r="B18" s="174" t="str">
        <f>Družina!E14</f>
        <v>Koncové prvky v družině</v>
      </c>
      <c r="C18" s="175">
        <f>Družina!I14</f>
        <v>0</v>
      </c>
    </row>
    <row r="19" spans="1:4" s="70" customFormat="1" ht="12" customHeight="1" x14ac:dyDescent="0.2">
      <c r="A19" s="173"/>
      <c r="B19" s="174" t="str">
        <f>Kabinet!E14</f>
        <v>Koncové prvky v kabinetu</v>
      </c>
      <c r="C19" s="175">
        <f>Kabinet!I14</f>
        <v>0</v>
      </c>
    </row>
    <row r="20" spans="1:4" s="158" customFormat="1" ht="12" customHeight="1" x14ac:dyDescent="0.2">
      <c r="A20" s="173"/>
      <c r="B20" s="174" t="str">
        <f>Přírodopis!E14</f>
        <v>Koncové prvky v učebně přírodopisu</v>
      </c>
      <c r="C20" s="175">
        <f>Přírodopis!I14</f>
        <v>0</v>
      </c>
      <c r="D20" s="159"/>
    </row>
    <row r="21" spans="1:4" s="158" customFormat="1" ht="12" customHeight="1" x14ac:dyDescent="0.2">
      <c r="A21" s="170"/>
      <c r="B21" s="174" t="str">
        <f>Zeměpis!E14</f>
        <v>Koncové prvky v učebně zeměpisu</v>
      </c>
      <c r="C21" s="175">
        <f>Zeměpis!I14</f>
        <v>0</v>
      </c>
      <c r="D21" s="159"/>
    </row>
    <row r="22" spans="1:4" s="158" customFormat="1" ht="12" customHeight="1" x14ac:dyDescent="0.2">
      <c r="A22" s="173"/>
      <c r="B22" s="181" t="s">
        <v>115</v>
      </c>
      <c r="C22" s="182">
        <f>SUM(C15:C21)</f>
        <v>0</v>
      </c>
      <c r="D22" s="159"/>
    </row>
    <row r="23" spans="1:4" s="158" customFormat="1" ht="12" customHeight="1" x14ac:dyDescent="0.2">
      <c r="A23" s="173"/>
      <c r="B23" s="174"/>
      <c r="C23" s="175"/>
      <c r="D23" s="159"/>
    </row>
    <row r="24" spans="1:4" s="158" customFormat="1" ht="12" customHeight="1" x14ac:dyDescent="0.2">
      <c r="A24" s="173"/>
      <c r="B24" s="174"/>
      <c r="C24" s="175"/>
      <c r="D24" s="159"/>
    </row>
    <row r="25" spans="1:4" s="160" customFormat="1" ht="12" customHeight="1" x14ac:dyDescent="0.2">
      <c r="A25" s="173"/>
      <c r="B25" s="174"/>
      <c r="C25" s="175"/>
      <c r="D25" s="161"/>
    </row>
    <row r="26" spans="1:4" x14ac:dyDescent="0.2">
      <c r="A26" s="173"/>
      <c r="B26" s="174"/>
      <c r="C26" s="177"/>
    </row>
    <row r="27" spans="1:4" x14ac:dyDescent="0.2">
      <c r="A27" s="170"/>
      <c r="B27" s="171"/>
      <c r="C27" s="172"/>
    </row>
    <row r="28" spans="1:4" x14ac:dyDescent="0.2">
      <c r="A28" s="173"/>
      <c r="B28" s="176"/>
      <c r="C28" s="177"/>
    </row>
    <row r="29" spans="1:4" x14ac:dyDescent="0.2">
      <c r="A29" s="173"/>
      <c r="B29" s="176"/>
      <c r="C29" s="177"/>
    </row>
    <row r="30" spans="1:4" x14ac:dyDescent="0.2">
      <c r="A30" s="173"/>
      <c r="B30" s="176"/>
      <c r="C30" s="177"/>
    </row>
    <row r="31" spans="1:4" x14ac:dyDescent="0.2">
      <c r="A31" s="170"/>
      <c r="B31" s="171"/>
      <c r="C31" s="172"/>
    </row>
    <row r="32" spans="1:4" x14ac:dyDescent="0.2">
      <c r="A32" s="178"/>
      <c r="B32" s="176"/>
      <c r="C32" s="177"/>
    </row>
    <row r="33" spans="1:3" x14ac:dyDescent="0.2">
      <c r="A33" s="178"/>
      <c r="B33" s="176"/>
      <c r="C33" s="177"/>
    </row>
    <row r="34" spans="1:3" x14ac:dyDescent="0.2">
      <c r="A34" s="178"/>
      <c r="B34" s="176"/>
      <c r="C34" s="177"/>
    </row>
    <row r="35" spans="1:3" x14ac:dyDescent="0.2">
      <c r="A35" s="178"/>
      <c r="B35" s="176"/>
      <c r="C35" s="177"/>
    </row>
    <row r="36" spans="1:3" x14ac:dyDescent="0.2">
      <c r="A36" s="178"/>
      <c r="B36" s="176"/>
      <c r="C36" s="177"/>
    </row>
    <row r="37" spans="1:3" x14ac:dyDescent="0.2">
      <c r="A37" s="178"/>
      <c r="B37" s="176"/>
      <c r="C37" s="177"/>
    </row>
    <row r="38" spans="1:3" x14ac:dyDescent="0.2">
      <c r="A38" s="178"/>
      <c r="B38" s="179"/>
      <c r="C38" s="180"/>
    </row>
  </sheetData>
  <sheetProtection formatCells="0" formatColumns="0" formatRows="0" insertColumns="0" insertRows="0" insertHyperlinks="0" deleteColumns="0" deleteRows="0" sort="0" autoFilter="0" pivotTables="0"/>
  <customSheetViews>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AI64"/>
  <sheetViews>
    <sheetView showGridLines="0" topLeftCell="A55" zoomScale="70" zoomScaleNormal="70" workbookViewId="0">
      <selection activeCell="Q18" sqref="Q18"/>
    </sheetView>
  </sheetViews>
  <sheetFormatPr defaultColWidth="9.140625" defaultRowHeight="12.75" x14ac:dyDescent="0.2"/>
  <cols>
    <col min="1" max="1" width="5.5703125" style="199" customWidth="1"/>
    <col min="2" max="2" width="4.42578125" style="203" customWidth="1"/>
    <col min="3" max="3" width="6" style="203" customWidth="1"/>
    <col min="4" max="4" width="12.7109375" style="212" customWidth="1"/>
    <col min="5" max="5" width="94.28515625" style="169" customWidth="1"/>
    <col min="6" max="6" width="7.7109375" style="203" customWidth="1"/>
    <col min="7" max="7" width="9.85546875" style="199" customWidth="1"/>
    <col min="8" max="8" width="13.140625" style="199" customWidth="1"/>
    <col min="9" max="9" width="15.5703125" style="199" customWidth="1"/>
    <col min="10" max="10" width="6.7109375" style="199" customWidth="1"/>
    <col min="11" max="11" width="15.5703125" style="199" customWidth="1"/>
    <col min="12" max="35" width="9.140625" style="199"/>
    <col min="36" max="16384" width="9.140625" style="83"/>
  </cols>
  <sheetData>
    <row r="1" spans="1:35" s="194" customFormat="1" ht="18" x14ac:dyDescent="0.2">
      <c r="A1" s="220" t="s">
        <v>120</v>
      </c>
      <c r="B1" s="221"/>
      <c r="C1" s="221"/>
      <c r="D1" s="210"/>
      <c r="E1" s="210"/>
      <c r="F1" s="221"/>
      <c r="G1" s="221"/>
      <c r="H1" s="221"/>
      <c r="I1" s="221"/>
      <c r="J1" s="221"/>
      <c r="K1" s="221"/>
    </row>
    <row r="2" spans="1:35" s="194" customFormat="1" x14ac:dyDescent="0.2">
      <c r="A2" s="222" t="s">
        <v>62</v>
      </c>
      <c r="B2" s="221"/>
      <c r="C2" s="137" t="s">
        <v>251</v>
      </c>
      <c r="D2" s="205"/>
      <c r="E2" s="205"/>
      <c r="F2" s="221"/>
      <c r="G2" s="221"/>
      <c r="H2" s="221"/>
      <c r="I2" s="221"/>
      <c r="J2" s="221"/>
      <c r="K2" s="221"/>
    </row>
    <row r="3" spans="1:35" s="194" customFormat="1" x14ac:dyDescent="0.2">
      <c r="A3" s="222" t="s">
        <v>63</v>
      </c>
      <c r="B3" s="221"/>
      <c r="C3" s="245" t="str">
        <f>'Krycí list'!E7</f>
        <v>Základní škola a mateřská škola Brno, Antonínská 3, p.o.
Antonínská 3, 602 00 Brno</v>
      </c>
      <c r="D3" s="246"/>
      <c r="E3" s="246"/>
      <c r="F3" s="221"/>
      <c r="G3" s="221"/>
      <c r="H3" s="221"/>
      <c r="I3" s="137"/>
      <c r="J3" s="221"/>
      <c r="K3" s="221"/>
    </row>
    <row r="4" spans="1:35" s="194" customFormat="1" x14ac:dyDescent="0.2">
      <c r="A4" s="222" t="s">
        <v>64</v>
      </c>
      <c r="B4" s="221"/>
      <c r="C4" s="137" t="str">
        <f>'Krycí list'!E9</f>
        <v>NEOCENĚNÝ SOUPIS PRACÍ A DODÁVEK A SLUŽEB</v>
      </c>
      <c r="D4" s="205"/>
      <c r="E4" s="205"/>
      <c r="F4" s="221"/>
      <c r="G4" s="221"/>
      <c r="H4" s="221"/>
      <c r="I4" s="137"/>
      <c r="J4" s="221"/>
      <c r="K4" s="221"/>
    </row>
    <row r="5" spans="1:35" s="194" customFormat="1" x14ac:dyDescent="0.2">
      <c r="A5" s="221" t="s">
        <v>72</v>
      </c>
      <c r="B5" s="221"/>
      <c r="C5" s="137" t="str">
        <f>'Krycí list'!P5</f>
        <v xml:space="preserve"> </v>
      </c>
      <c r="D5" s="205"/>
      <c r="E5" s="205"/>
      <c r="F5" s="221"/>
      <c r="G5" s="221"/>
      <c r="H5" s="221"/>
      <c r="I5" s="137"/>
      <c r="J5" s="221"/>
      <c r="K5" s="221"/>
    </row>
    <row r="6" spans="1:35" s="194" customFormat="1" x14ac:dyDescent="0.2">
      <c r="A6" s="221"/>
      <c r="B6" s="221"/>
      <c r="C6" s="137"/>
      <c r="D6" s="205"/>
      <c r="E6" s="205"/>
      <c r="F6" s="221"/>
      <c r="G6" s="221"/>
      <c r="H6" s="221"/>
      <c r="I6" s="137"/>
      <c r="J6" s="221"/>
      <c r="K6" s="221"/>
    </row>
    <row r="7" spans="1:35" s="194" customFormat="1" x14ac:dyDescent="0.2">
      <c r="A7" s="221" t="s">
        <v>66</v>
      </c>
      <c r="B7" s="221"/>
      <c r="C7" s="245" t="str">
        <f>'Krycí list'!E26</f>
        <v>Základní škola a mateřská škola Brno, Antonínská 3, p.o.
Antonínská 550/3, Veveří, 602 00 Brno</v>
      </c>
      <c r="D7" s="246"/>
      <c r="E7" s="246"/>
      <c r="F7" s="221"/>
      <c r="G7" s="221"/>
      <c r="H7" s="221"/>
      <c r="I7" s="137"/>
      <c r="J7" s="221"/>
      <c r="K7" s="221"/>
    </row>
    <row r="8" spans="1:35" s="194" customFormat="1" x14ac:dyDescent="0.2">
      <c r="A8" s="221" t="s">
        <v>67</v>
      </c>
      <c r="B8" s="221"/>
      <c r="C8" s="245" t="str">
        <f>'Krycí list'!E28</f>
        <v xml:space="preserve"> </v>
      </c>
      <c r="D8" s="246"/>
      <c r="E8" s="205"/>
      <c r="F8" s="221"/>
      <c r="G8" s="221"/>
      <c r="H8" s="221"/>
      <c r="I8" s="137"/>
      <c r="J8" s="221"/>
      <c r="K8" s="221"/>
    </row>
    <row r="9" spans="1:35" s="194" customFormat="1" x14ac:dyDescent="0.2">
      <c r="A9" s="221" t="s">
        <v>68</v>
      </c>
      <c r="B9" s="221"/>
      <c r="C9" s="247" t="str">
        <f>'Krycí list'!O31</f>
        <v>03/2023</v>
      </c>
      <c r="D9" s="246"/>
      <c r="E9" s="205"/>
      <c r="F9" s="221"/>
      <c r="G9" s="221"/>
      <c r="H9" s="221"/>
      <c r="I9" s="137"/>
      <c r="J9" s="221"/>
      <c r="K9" s="221"/>
    </row>
    <row r="10" spans="1:35" s="194" customFormat="1" x14ac:dyDescent="0.2">
      <c r="A10" s="221"/>
      <c r="B10" s="221"/>
      <c r="C10" s="221"/>
      <c r="D10" s="210"/>
      <c r="E10" s="210"/>
      <c r="F10" s="221"/>
      <c r="G10" s="221"/>
      <c r="H10" s="221"/>
      <c r="I10" s="221"/>
      <c r="J10" s="221"/>
      <c r="K10" s="221"/>
    </row>
    <row r="11" spans="1:35" s="219" customFormat="1" ht="63.75" x14ac:dyDescent="0.2">
      <c r="A11" s="191" t="s">
        <v>73</v>
      </c>
      <c r="B11" s="138" t="s">
        <v>74</v>
      </c>
      <c r="C11" s="138" t="s">
        <v>75</v>
      </c>
      <c r="D11" s="138" t="s">
        <v>114</v>
      </c>
      <c r="E11" s="138" t="s">
        <v>110</v>
      </c>
      <c r="F11" s="138" t="s">
        <v>76</v>
      </c>
      <c r="G11" s="138" t="s">
        <v>77</v>
      </c>
      <c r="H11" s="138" t="s">
        <v>112</v>
      </c>
      <c r="I11" s="138" t="s">
        <v>113</v>
      </c>
      <c r="J11" s="138" t="s">
        <v>78</v>
      </c>
      <c r="K11" s="138" t="s">
        <v>111</v>
      </c>
      <c r="L11" s="248" t="s">
        <v>262</v>
      </c>
      <c r="M11" s="249" t="s">
        <v>263</v>
      </c>
    </row>
    <row r="12" spans="1:35" s="203" customFormat="1" x14ac:dyDescent="0.2">
      <c r="A12" s="192">
        <v>1</v>
      </c>
      <c r="B12" s="152">
        <v>2</v>
      </c>
      <c r="C12" s="152">
        <v>3</v>
      </c>
      <c r="D12" s="139">
        <v>4</v>
      </c>
      <c r="E12" s="139">
        <v>5</v>
      </c>
      <c r="F12" s="152">
        <v>6</v>
      </c>
      <c r="G12" s="152">
        <v>7</v>
      </c>
      <c r="H12" s="152">
        <v>8</v>
      </c>
      <c r="I12" s="152">
        <v>9</v>
      </c>
      <c r="J12" s="152">
        <v>10</v>
      </c>
      <c r="K12" s="152">
        <v>11</v>
      </c>
      <c r="L12" s="250">
        <v>12</v>
      </c>
      <c r="M12" s="251">
        <v>13</v>
      </c>
    </row>
    <row r="13" spans="1:35" x14ac:dyDescent="0.2">
      <c r="A13" s="198"/>
      <c r="B13" s="202"/>
      <c r="C13" s="202"/>
      <c r="D13" s="211"/>
      <c r="E13" s="165"/>
      <c r="F13" s="202"/>
      <c r="G13" s="198"/>
      <c r="H13" s="198"/>
      <c r="I13" s="198"/>
      <c r="J13" s="198"/>
      <c r="K13" s="198"/>
      <c r="L13" s="252"/>
      <c r="M13" s="252"/>
    </row>
    <row r="14" spans="1:35" s="140" customFormat="1" x14ac:dyDescent="0.2">
      <c r="A14" s="223"/>
      <c r="B14" s="147"/>
      <c r="C14" s="214"/>
      <c r="D14" s="206" t="s">
        <v>99</v>
      </c>
      <c r="E14" s="166" t="s">
        <v>244</v>
      </c>
      <c r="F14" s="214"/>
      <c r="G14" s="215"/>
      <c r="H14" s="215"/>
      <c r="I14" s="148">
        <f>I15+I23+I51+I55</f>
        <v>0</v>
      </c>
      <c r="J14" s="215"/>
      <c r="K14" s="145"/>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35" s="136" customFormat="1" x14ac:dyDescent="0.2">
      <c r="A15" s="193"/>
      <c r="B15" s="141"/>
      <c r="C15" s="204"/>
      <c r="D15" s="207"/>
      <c r="E15" s="164" t="s">
        <v>156</v>
      </c>
      <c r="F15" s="204"/>
      <c r="G15" s="216"/>
      <c r="H15" s="216"/>
      <c r="I15" s="142">
        <f>SUM(I16:I22)</f>
        <v>0</v>
      </c>
      <c r="J15" s="146"/>
      <c r="K15" s="145"/>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6" customFormat="1" ht="63.75" x14ac:dyDescent="0.2">
      <c r="A16" s="193">
        <v>1</v>
      </c>
      <c r="B16" s="143"/>
      <c r="C16" s="143" t="s">
        <v>119</v>
      </c>
      <c r="D16" s="208" t="s">
        <v>168</v>
      </c>
      <c r="E16" s="167" t="s">
        <v>169</v>
      </c>
      <c r="F16" s="143" t="s">
        <v>79</v>
      </c>
      <c r="G16" s="144">
        <v>1</v>
      </c>
      <c r="H16" s="145"/>
      <c r="I16" s="145">
        <f t="shared" ref="I16:I22" si="0">ROUND(G16*H16,2)</f>
        <v>0</v>
      </c>
      <c r="J16" s="146">
        <v>21</v>
      </c>
      <c r="K16" s="145">
        <f t="shared" ref="K16:K22" si="1">I16+((I16/100)*J16)</f>
        <v>0</v>
      </c>
      <c r="L16" s="253"/>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6" customFormat="1" ht="114.75" x14ac:dyDescent="0.2">
      <c r="A17" s="193">
        <v>2</v>
      </c>
      <c r="B17" s="143"/>
      <c r="C17" s="143" t="s">
        <v>119</v>
      </c>
      <c r="D17" s="208" t="s">
        <v>167</v>
      </c>
      <c r="E17" s="167" t="s">
        <v>261</v>
      </c>
      <c r="F17" s="143" t="s">
        <v>79</v>
      </c>
      <c r="G17" s="144">
        <v>1</v>
      </c>
      <c r="H17" s="145"/>
      <c r="I17" s="145">
        <f t="shared" si="0"/>
        <v>0</v>
      </c>
      <c r="J17" s="146">
        <v>21</v>
      </c>
      <c r="K17" s="145">
        <f t="shared" si="1"/>
        <v>0</v>
      </c>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6" customFormat="1" ht="76.5" x14ac:dyDescent="0.2">
      <c r="A18" s="193">
        <v>3</v>
      </c>
      <c r="B18" s="143"/>
      <c r="C18" s="143" t="s">
        <v>119</v>
      </c>
      <c r="D18" s="208" t="s">
        <v>158</v>
      </c>
      <c r="E18" s="167" t="s">
        <v>170</v>
      </c>
      <c r="F18" s="143" t="s">
        <v>79</v>
      </c>
      <c r="G18" s="144">
        <v>1</v>
      </c>
      <c r="H18" s="153"/>
      <c r="I18" s="145">
        <f t="shared" si="0"/>
        <v>0</v>
      </c>
      <c r="J18" s="146">
        <v>21</v>
      </c>
      <c r="K18" s="145">
        <f t="shared" si="1"/>
        <v>0</v>
      </c>
      <c r="L18" s="253"/>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s="136" customFormat="1" ht="51" x14ac:dyDescent="0.2">
      <c r="A19" s="193">
        <v>4</v>
      </c>
      <c r="B19" s="143"/>
      <c r="C19" s="157" t="s">
        <v>119</v>
      </c>
      <c r="D19" s="208" t="s">
        <v>132</v>
      </c>
      <c r="E19" s="167" t="s">
        <v>157</v>
      </c>
      <c r="F19" s="157" t="s">
        <v>79</v>
      </c>
      <c r="G19" s="154">
        <v>1</v>
      </c>
      <c r="H19" s="153"/>
      <c r="I19" s="145">
        <f t="shared" si="0"/>
        <v>0</v>
      </c>
      <c r="J19" s="146">
        <v>21</v>
      </c>
      <c r="K19" s="145">
        <f t="shared" si="1"/>
        <v>0</v>
      </c>
      <c r="N19" s="217"/>
      <c r="O19" s="217"/>
      <c r="P19" s="217"/>
      <c r="Q19" s="217"/>
      <c r="R19" s="217"/>
      <c r="S19" s="217"/>
      <c r="T19" s="217"/>
      <c r="U19" s="217"/>
      <c r="V19" s="217"/>
      <c r="W19" s="217"/>
      <c r="X19" s="217"/>
      <c r="Y19" s="217"/>
      <c r="Z19" s="217"/>
      <c r="AA19" s="217"/>
      <c r="AB19" s="217"/>
      <c r="AC19" s="217"/>
      <c r="AD19" s="217"/>
      <c r="AE19" s="217"/>
      <c r="AF19" s="217"/>
      <c r="AG19" s="217"/>
      <c r="AH19" s="217"/>
      <c r="AI19" s="217"/>
    </row>
    <row r="20" spans="1:35" s="136" customFormat="1" ht="25.5" x14ac:dyDescent="0.2">
      <c r="A20" s="193">
        <v>5</v>
      </c>
      <c r="B20" s="143"/>
      <c r="C20" s="143" t="s">
        <v>119</v>
      </c>
      <c r="D20" s="208" t="s">
        <v>127</v>
      </c>
      <c r="E20" s="167" t="s">
        <v>143</v>
      </c>
      <c r="F20" s="143" t="s">
        <v>79</v>
      </c>
      <c r="G20" s="154">
        <v>1</v>
      </c>
      <c r="H20" s="145"/>
      <c r="I20" s="145">
        <f t="shared" si="0"/>
        <v>0</v>
      </c>
      <c r="J20" s="146">
        <v>21</v>
      </c>
      <c r="K20" s="145">
        <f t="shared" si="1"/>
        <v>0</v>
      </c>
      <c r="N20" s="217"/>
      <c r="O20" s="217"/>
      <c r="P20" s="217"/>
      <c r="Q20" s="217"/>
      <c r="R20" s="217"/>
      <c r="S20" s="217"/>
      <c r="T20" s="217"/>
      <c r="U20" s="217"/>
      <c r="V20" s="217"/>
      <c r="W20" s="217"/>
      <c r="X20" s="217"/>
      <c r="Y20" s="217"/>
      <c r="Z20" s="217"/>
      <c r="AA20" s="217"/>
      <c r="AB20" s="217"/>
      <c r="AC20" s="217"/>
      <c r="AD20" s="217"/>
      <c r="AE20" s="217"/>
      <c r="AF20" s="217"/>
      <c r="AG20" s="217"/>
      <c r="AH20" s="217"/>
      <c r="AI20" s="217"/>
    </row>
    <row r="21" spans="1:35" s="136" customFormat="1" ht="63.75" x14ac:dyDescent="0.2">
      <c r="A21" s="193">
        <v>6</v>
      </c>
      <c r="B21" s="143"/>
      <c r="C21" s="143" t="s">
        <v>119</v>
      </c>
      <c r="D21" s="208" t="s">
        <v>133</v>
      </c>
      <c r="E21" s="167" t="s">
        <v>142</v>
      </c>
      <c r="F21" s="143" t="s">
        <v>79</v>
      </c>
      <c r="G21" s="144">
        <v>1</v>
      </c>
      <c r="H21" s="145"/>
      <c r="I21" s="145">
        <f t="shared" si="0"/>
        <v>0</v>
      </c>
      <c r="J21" s="146">
        <v>21</v>
      </c>
      <c r="K21" s="145">
        <f t="shared" si="1"/>
        <v>0</v>
      </c>
      <c r="L21" s="253"/>
      <c r="N21" s="217"/>
      <c r="O21" s="217"/>
      <c r="P21" s="217"/>
      <c r="Q21" s="217"/>
      <c r="R21" s="217"/>
      <c r="S21" s="217"/>
      <c r="T21" s="217"/>
      <c r="U21" s="217"/>
      <c r="V21" s="217"/>
      <c r="W21" s="217"/>
      <c r="X21" s="217"/>
      <c r="Y21" s="217"/>
      <c r="Z21" s="217"/>
      <c r="AA21" s="217"/>
      <c r="AB21" s="217"/>
      <c r="AC21" s="217"/>
      <c r="AD21" s="217"/>
      <c r="AE21" s="217"/>
      <c r="AF21" s="217"/>
      <c r="AG21" s="217"/>
      <c r="AH21" s="217"/>
      <c r="AI21" s="217"/>
    </row>
    <row r="22" spans="1:35" s="136" customFormat="1" ht="51" x14ac:dyDescent="0.2">
      <c r="A22" s="193">
        <v>7</v>
      </c>
      <c r="B22" s="143"/>
      <c r="C22" s="143" t="s">
        <v>119</v>
      </c>
      <c r="D22" s="208" t="s">
        <v>82</v>
      </c>
      <c r="E22" s="167" t="s">
        <v>171</v>
      </c>
      <c r="F22" s="143" t="s">
        <v>79</v>
      </c>
      <c r="G22" s="144">
        <v>1</v>
      </c>
      <c r="H22" s="145"/>
      <c r="I22" s="145">
        <f t="shared" si="0"/>
        <v>0</v>
      </c>
      <c r="J22" s="146">
        <v>21</v>
      </c>
      <c r="K22" s="145">
        <f t="shared" si="1"/>
        <v>0</v>
      </c>
      <c r="L22" s="253"/>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s="136" customFormat="1" x14ac:dyDescent="0.2">
      <c r="A23" s="193"/>
      <c r="B23" s="143"/>
      <c r="C23" s="141"/>
      <c r="D23" s="225"/>
      <c r="E23" s="164" t="s">
        <v>116</v>
      </c>
      <c r="F23" s="226"/>
      <c r="G23" s="216"/>
      <c r="H23" s="216"/>
      <c r="I23" s="142">
        <f>SUM(I24:I50)</f>
        <v>0</v>
      </c>
      <c r="J23" s="146"/>
      <c r="K23" s="145"/>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s="136" customFormat="1" ht="89.25" x14ac:dyDescent="0.2">
      <c r="A24" s="193">
        <v>8</v>
      </c>
      <c r="B24" s="143"/>
      <c r="C24" s="143" t="s">
        <v>119</v>
      </c>
      <c r="D24" s="208" t="s">
        <v>134</v>
      </c>
      <c r="E24" s="167" t="s">
        <v>172</v>
      </c>
      <c r="F24" s="143" t="s">
        <v>79</v>
      </c>
      <c r="G24" s="144">
        <v>20</v>
      </c>
      <c r="H24" s="145"/>
      <c r="I24" s="149">
        <f>ROUND(G24*H24,2)</f>
        <v>0</v>
      </c>
      <c r="J24" s="146">
        <v>21</v>
      </c>
      <c r="K24" s="145">
        <f t="shared" ref="K24:K54" si="2">I24+((I24/100)*J24)</f>
        <v>0</v>
      </c>
      <c r="L24" s="253"/>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s="136" customFormat="1" ht="114.75" x14ac:dyDescent="0.2">
      <c r="A25" s="193">
        <v>9</v>
      </c>
      <c r="B25" s="143"/>
      <c r="C25" s="143" t="s">
        <v>119</v>
      </c>
      <c r="D25" s="208" t="s">
        <v>83</v>
      </c>
      <c r="E25" s="167" t="s">
        <v>173</v>
      </c>
      <c r="F25" s="143" t="s">
        <v>79</v>
      </c>
      <c r="G25" s="144">
        <f>G24</f>
        <v>20</v>
      </c>
      <c r="H25" s="145"/>
      <c r="I25" s="149">
        <f t="shared" ref="I25:I50" si="3">ROUND(G25*H25,2)</f>
        <v>0</v>
      </c>
      <c r="J25" s="146">
        <v>21</v>
      </c>
      <c r="K25" s="145">
        <f t="shared" si="2"/>
        <v>0</v>
      </c>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35" s="136" customFormat="1" ht="38.25" x14ac:dyDescent="0.2">
      <c r="A26" s="193">
        <v>10</v>
      </c>
      <c r="B26" s="143"/>
      <c r="C26" s="143" t="s">
        <v>119</v>
      </c>
      <c r="D26" s="208" t="s">
        <v>84</v>
      </c>
      <c r="E26" s="167" t="s">
        <v>174</v>
      </c>
      <c r="F26" s="143" t="s">
        <v>79</v>
      </c>
      <c r="G26" s="144">
        <v>4</v>
      </c>
      <c r="H26" s="145"/>
      <c r="I26" s="149">
        <f t="shared" si="3"/>
        <v>0</v>
      </c>
      <c r="J26" s="146">
        <v>21</v>
      </c>
      <c r="K26" s="145">
        <f t="shared" si="2"/>
        <v>0</v>
      </c>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s="136" customFormat="1" ht="38.25" x14ac:dyDescent="0.2">
      <c r="A27" s="193">
        <v>11</v>
      </c>
      <c r="B27" s="143"/>
      <c r="C27" s="143" t="s">
        <v>119</v>
      </c>
      <c r="D27" s="208" t="s">
        <v>85</v>
      </c>
      <c r="E27" s="167" t="s">
        <v>122</v>
      </c>
      <c r="F27" s="143" t="s">
        <v>79</v>
      </c>
      <c r="G27" s="144">
        <v>1</v>
      </c>
      <c r="H27" s="145"/>
      <c r="I27" s="149">
        <f t="shared" si="3"/>
        <v>0</v>
      </c>
      <c r="J27" s="146">
        <v>21</v>
      </c>
      <c r="K27" s="145">
        <f t="shared" si="2"/>
        <v>0</v>
      </c>
      <c r="L27" s="253"/>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spans="1:35" s="136" customFormat="1" ht="76.5" x14ac:dyDescent="0.2">
      <c r="A28" s="193">
        <v>12</v>
      </c>
      <c r="B28" s="143"/>
      <c r="C28" s="143" t="s">
        <v>119</v>
      </c>
      <c r="D28" s="208" t="s">
        <v>86</v>
      </c>
      <c r="E28" s="167" t="s">
        <v>123</v>
      </c>
      <c r="F28" s="143" t="s">
        <v>79</v>
      </c>
      <c r="G28" s="144">
        <v>1</v>
      </c>
      <c r="H28" s="145"/>
      <c r="I28" s="149">
        <f t="shared" si="3"/>
        <v>0</v>
      </c>
      <c r="J28" s="146">
        <v>21</v>
      </c>
      <c r="K28" s="145">
        <f t="shared" si="2"/>
        <v>0</v>
      </c>
      <c r="L28" s="253"/>
      <c r="N28" s="217"/>
      <c r="O28" s="217"/>
      <c r="P28" s="217"/>
      <c r="Q28" s="217"/>
      <c r="R28" s="217"/>
      <c r="S28" s="217"/>
      <c r="T28" s="217"/>
      <c r="U28" s="217"/>
      <c r="V28" s="217"/>
      <c r="W28" s="217"/>
      <c r="X28" s="217"/>
      <c r="Y28" s="217"/>
      <c r="Z28" s="217"/>
      <c r="AA28" s="217"/>
      <c r="AB28" s="217"/>
      <c r="AC28" s="217"/>
      <c r="AD28" s="217"/>
      <c r="AE28" s="217"/>
      <c r="AF28" s="217"/>
      <c r="AG28" s="217"/>
      <c r="AH28" s="217"/>
      <c r="AI28" s="217"/>
    </row>
    <row r="29" spans="1:35" s="136" customFormat="1" ht="76.5" x14ac:dyDescent="0.2">
      <c r="A29" s="193">
        <v>13</v>
      </c>
      <c r="B29" s="143"/>
      <c r="C29" s="143" t="s">
        <v>119</v>
      </c>
      <c r="D29" s="208" t="s">
        <v>87</v>
      </c>
      <c r="E29" s="167" t="s">
        <v>124</v>
      </c>
      <c r="F29" s="143" t="s">
        <v>79</v>
      </c>
      <c r="G29" s="144">
        <f>G24</f>
        <v>20</v>
      </c>
      <c r="H29" s="145"/>
      <c r="I29" s="149">
        <f t="shared" si="3"/>
        <v>0</v>
      </c>
      <c r="J29" s="146">
        <v>21</v>
      </c>
      <c r="K29" s="145">
        <f t="shared" si="2"/>
        <v>0</v>
      </c>
      <c r="L29" s="253"/>
      <c r="N29" s="217"/>
      <c r="O29" s="217"/>
      <c r="P29" s="217"/>
      <c r="Q29" s="217"/>
      <c r="R29" s="217"/>
      <c r="S29" s="217"/>
      <c r="T29" s="217"/>
      <c r="U29" s="217"/>
      <c r="V29" s="217"/>
      <c r="W29" s="217"/>
      <c r="X29" s="217"/>
      <c r="Y29" s="217"/>
      <c r="Z29" s="217"/>
      <c r="AA29" s="217"/>
      <c r="AB29" s="217"/>
      <c r="AC29" s="217"/>
      <c r="AD29" s="217"/>
      <c r="AE29" s="217"/>
      <c r="AF29" s="217"/>
      <c r="AG29" s="217"/>
      <c r="AH29" s="217"/>
      <c r="AI29" s="217"/>
    </row>
    <row r="30" spans="1:35" s="136" customFormat="1" ht="76.5" x14ac:dyDescent="0.2">
      <c r="A30" s="193">
        <v>14</v>
      </c>
      <c r="B30" s="143"/>
      <c r="C30" s="143" t="s">
        <v>119</v>
      </c>
      <c r="D30" s="208" t="s">
        <v>88</v>
      </c>
      <c r="E30" s="167" t="s">
        <v>125</v>
      </c>
      <c r="F30" s="143" t="s">
        <v>79</v>
      </c>
      <c r="G30" s="144">
        <f>G24+1</f>
        <v>21</v>
      </c>
      <c r="H30" s="145"/>
      <c r="I30" s="149">
        <f t="shared" si="3"/>
        <v>0</v>
      </c>
      <c r="J30" s="146">
        <v>21</v>
      </c>
      <c r="K30" s="145">
        <f t="shared" si="2"/>
        <v>0</v>
      </c>
      <c r="M30" s="156"/>
      <c r="N30" s="217"/>
      <c r="O30" s="217"/>
      <c r="P30" s="217"/>
      <c r="Q30" s="217"/>
      <c r="R30" s="217"/>
      <c r="S30" s="217"/>
      <c r="T30" s="217"/>
      <c r="U30" s="217"/>
      <c r="V30" s="217"/>
      <c r="W30" s="217"/>
      <c r="X30" s="217"/>
      <c r="Y30" s="217"/>
      <c r="Z30" s="217"/>
      <c r="AA30" s="217"/>
      <c r="AB30" s="217"/>
      <c r="AC30" s="217"/>
      <c r="AD30" s="217"/>
      <c r="AE30" s="217"/>
      <c r="AF30" s="217"/>
      <c r="AG30" s="217"/>
      <c r="AH30" s="217"/>
      <c r="AI30" s="217"/>
    </row>
    <row r="31" spans="1:35" s="136" customFormat="1" ht="63.75" x14ac:dyDescent="0.2">
      <c r="A31" s="193">
        <v>15</v>
      </c>
      <c r="B31" s="143"/>
      <c r="C31" s="157" t="s">
        <v>119</v>
      </c>
      <c r="D31" s="208" t="s">
        <v>161</v>
      </c>
      <c r="E31" s="167" t="s">
        <v>175</v>
      </c>
      <c r="F31" s="157" t="s">
        <v>79</v>
      </c>
      <c r="G31" s="154">
        <f>G30*2</f>
        <v>42</v>
      </c>
      <c r="H31" s="153"/>
      <c r="I31" s="149">
        <f t="shared" si="3"/>
        <v>0</v>
      </c>
      <c r="J31" s="146">
        <v>21</v>
      </c>
      <c r="K31" s="145">
        <f t="shared" si="2"/>
        <v>0</v>
      </c>
      <c r="M31" s="156"/>
      <c r="N31" s="217"/>
      <c r="O31" s="217"/>
      <c r="P31" s="217"/>
      <c r="Q31" s="217"/>
      <c r="R31" s="217"/>
      <c r="S31" s="217"/>
      <c r="T31" s="217"/>
      <c r="U31" s="217"/>
      <c r="V31" s="217"/>
      <c r="W31" s="217"/>
      <c r="X31" s="217"/>
      <c r="Y31" s="217"/>
      <c r="Z31" s="217"/>
      <c r="AA31" s="217"/>
      <c r="AB31" s="217"/>
      <c r="AC31" s="217"/>
      <c r="AD31" s="217"/>
      <c r="AE31" s="217"/>
      <c r="AF31" s="217"/>
      <c r="AG31" s="217"/>
      <c r="AH31" s="217"/>
      <c r="AI31" s="217"/>
    </row>
    <row r="32" spans="1:35" s="136" customFormat="1" ht="51" x14ac:dyDescent="0.2">
      <c r="A32" s="193">
        <v>16</v>
      </c>
      <c r="B32" s="143"/>
      <c r="C32" s="143" t="s">
        <v>119</v>
      </c>
      <c r="D32" s="208" t="s">
        <v>135</v>
      </c>
      <c r="E32" s="167" t="s">
        <v>176</v>
      </c>
      <c r="F32" s="143" t="s">
        <v>79</v>
      </c>
      <c r="G32" s="144">
        <f>G24</f>
        <v>20</v>
      </c>
      <c r="H32" s="145"/>
      <c r="I32" s="149">
        <f t="shared" si="3"/>
        <v>0</v>
      </c>
      <c r="J32" s="146">
        <v>21</v>
      </c>
      <c r="K32" s="145">
        <f t="shared" si="2"/>
        <v>0</v>
      </c>
      <c r="M32" s="156"/>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s="136" customFormat="1" ht="38.25" x14ac:dyDescent="0.2">
      <c r="A33" s="193">
        <v>17</v>
      </c>
      <c r="B33" s="143"/>
      <c r="C33" s="143" t="s">
        <v>119</v>
      </c>
      <c r="D33" s="208" t="s">
        <v>136</v>
      </c>
      <c r="E33" s="167" t="s">
        <v>141</v>
      </c>
      <c r="F33" s="143" t="s">
        <v>79</v>
      </c>
      <c r="G33" s="144">
        <v>1</v>
      </c>
      <c r="H33" s="145"/>
      <c r="I33" s="149">
        <f t="shared" si="3"/>
        <v>0</v>
      </c>
      <c r="J33" s="146">
        <v>21</v>
      </c>
      <c r="K33" s="145">
        <f t="shared" si="2"/>
        <v>0</v>
      </c>
      <c r="M33" s="156"/>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s="136" customFormat="1" ht="102" x14ac:dyDescent="0.2">
      <c r="A34" s="193">
        <v>18</v>
      </c>
      <c r="B34" s="143"/>
      <c r="C34" s="143" t="s">
        <v>119</v>
      </c>
      <c r="D34" s="208" t="s">
        <v>89</v>
      </c>
      <c r="E34" s="167" t="s">
        <v>177</v>
      </c>
      <c r="F34" s="143" t="s">
        <v>79</v>
      </c>
      <c r="G34" s="144">
        <v>1</v>
      </c>
      <c r="H34" s="145"/>
      <c r="I34" s="149">
        <f t="shared" si="3"/>
        <v>0</v>
      </c>
      <c r="J34" s="146">
        <v>21</v>
      </c>
      <c r="K34" s="145">
        <f t="shared" si="2"/>
        <v>0</v>
      </c>
      <c r="L34" s="253"/>
      <c r="M34" s="253"/>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s="136" customFormat="1" ht="38.25" x14ac:dyDescent="0.2">
      <c r="A35" s="193">
        <v>19</v>
      </c>
      <c r="B35" s="143"/>
      <c r="C35" s="143" t="s">
        <v>119</v>
      </c>
      <c r="D35" s="208" t="s">
        <v>117</v>
      </c>
      <c r="E35" s="167" t="s">
        <v>121</v>
      </c>
      <c r="F35" s="143" t="s">
        <v>79</v>
      </c>
      <c r="G35" s="144">
        <f>G24+1</f>
        <v>21</v>
      </c>
      <c r="H35" s="153"/>
      <c r="I35" s="149">
        <f t="shared" si="3"/>
        <v>0</v>
      </c>
      <c r="J35" s="146">
        <v>21</v>
      </c>
      <c r="K35" s="145">
        <f t="shared" si="2"/>
        <v>0</v>
      </c>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s="136" customFormat="1" ht="63.75" x14ac:dyDescent="0.2">
      <c r="A36" s="193">
        <v>20</v>
      </c>
      <c r="B36" s="143"/>
      <c r="C36" s="143" t="s">
        <v>119</v>
      </c>
      <c r="D36" s="208" t="s">
        <v>90</v>
      </c>
      <c r="E36" s="167" t="s">
        <v>178</v>
      </c>
      <c r="F36" s="143" t="s">
        <v>79</v>
      </c>
      <c r="G36" s="144">
        <v>2</v>
      </c>
      <c r="H36" s="153"/>
      <c r="I36" s="149">
        <f t="shared" si="3"/>
        <v>0</v>
      </c>
      <c r="J36" s="146">
        <v>21</v>
      </c>
      <c r="K36" s="145">
        <f t="shared" si="2"/>
        <v>0</v>
      </c>
      <c r="L36" s="254"/>
      <c r="M36" s="83"/>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s="136" customFormat="1" ht="25.5" x14ac:dyDescent="0.2">
      <c r="A37" s="193">
        <v>21</v>
      </c>
      <c r="B37" s="143"/>
      <c r="C37" s="143" t="s">
        <v>119</v>
      </c>
      <c r="D37" s="208" t="s">
        <v>129</v>
      </c>
      <c r="E37" s="167" t="s">
        <v>153</v>
      </c>
      <c r="F37" s="143" t="s">
        <v>79</v>
      </c>
      <c r="G37" s="144">
        <v>1</v>
      </c>
      <c r="H37" s="153"/>
      <c r="I37" s="149">
        <f t="shared" si="3"/>
        <v>0</v>
      </c>
      <c r="J37" s="146">
        <v>21</v>
      </c>
      <c r="K37" s="145">
        <f t="shared" si="2"/>
        <v>0</v>
      </c>
      <c r="L37" s="83"/>
      <c r="M37" s="83"/>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s="136" customFormat="1" ht="25.5" x14ac:dyDescent="0.2">
      <c r="A38" s="193">
        <v>22</v>
      </c>
      <c r="B38" s="143"/>
      <c r="C38" s="143" t="s">
        <v>119</v>
      </c>
      <c r="D38" s="208" t="s">
        <v>130</v>
      </c>
      <c r="E38" s="167" t="s">
        <v>154</v>
      </c>
      <c r="F38" s="143" t="s">
        <v>79</v>
      </c>
      <c r="G38" s="144">
        <v>1</v>
      </c>
      <c r="H38" s="153"/>
      <c r="I38" s="149">
        <f t="shared" si="3"/>
        <v>0</v>
      </c>
      <c r="J38" s="146">
        <v>21</v>
      </c>
      <c r="K38" s="145">
        <f t="shared" si="2"/>
        <v>0</v>
      </c>
      <c r="L38" s="83"/>
      <c r="M38" s="83"/>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39" spans="1:35" s="136" customFormat="1" ht="38.25" x14ac:dyDescent="0.2">
      <c r="A39" s="193">
        <v>23</v>
      </c>
      <c r="B39" s="143"/>
      <c r="C39" s="143" t="s">
        <v>119</v>
      </c>
      <c r="D39" s="208" t="s">
        <v>131</v>
      </c>
      <c r="E39" s="167" t="s">
        <v>155</v>
      </c>
      <c r="F39" s="143" t="s">
        <v>79</v>
      </c>
      <c r="G39" s="144">
        <v>1</v>
      </c>
      <c r="H39" s="153"/>
      <c r="I39" s="149">
        <f t="shared" si="3"/>
        <v>0</v>
      </c>
      <c r="J39" s="146">
        <v>21</v>
      </c>
      <c r="K39" s="145">
        <f t="shared" si="2"/>
        <v>0</v>
      </c>
      <c r="L39" s="83"/>
      <c r="M39" s="83"/>
      <c r="N39" s="217"/>
      <c r="O39" s="217"/>
      <c r="P39" s="217"/>
      <c r="Q39" s="217"/>
      <c r="R39" s="217"/>
      <c r="S39" s="217"/>
      <c r="T39" s="217"/>
      <c r="U39" s="217"/>
      <c r="V39" s="217"/>
      <c r="W39" s="217"/>
      <c r="X39" s="217"/>
      <c r="Y39" s="217"/>
      <c r="Z39" s="217"/>
      <c r="AA39" s="217"/>
      <c r="AB39" s="217"/>
      <c r="AC39" s="217"/>
      <c r="AD39" s="217"/>
      <c r="AE39" s="217"/>
      <c r="AF39" s="217"/>
      <c r="AG39" s="217"/>
      <c r="AH39" s="217"/>
      <c r="AI39" s="217"/>
    </row>
    <row r="40" spans="1:35" s="136" customFormat="1" ht="51" x14ac:dyDescent="0.2">
      <c r="A40" s="193">
        <v>24</v>
      </c>
      <c r="B40" s="143"/>
      <c r="C40" s="143" t="s">
        <v>119</v>
      </c>
      <c r="D40" s="208" t="s">
        <v>108</v>
      </c>
      <c r="E40" s="167" t="s">
        <v>137</v>
      </c>
      <c r="F40" s="143" t="s">
        <v>79</v>
      </c>
      <c r="G40" s="144">
        <v>1</v>
      </c>
      <c r="H40" s="153"/>
      <c r="I40" s="149">
        <f t="shared" si="3"/>
        <v>0</v>
      </c>
      <c r="J40" s="146">
        <v>21</v>
      </c>
      <c r="K40" s="145">
        <f t="shared" si="2"/>
        <v>0</v>
      </c>
      <c r="L40" s="83"/>
      <c r="M40" s="83"/>
      <c r="N40" s="217"/>
      <c r="O40" s="217"/>
      <c r="P40" s="217"/>
      <c r="Q40" s="217"/>
      <c r="R40" s="217"/>
      <c r="S40" s="217"/>
      <c r="T40" s="217"/>
      <c r="U40" s="217"/>
      <c r="V40" s="217"/>
      <c r="W40" s="217"/>
      <c r="X40" s="217"/>
      <c r="Y40" s="217"/>
      <c r="Z40" s="217"/>
      <c r="AA40" s="217"/>
      <c r="AB40" s="217"/>
      <c r="AC40" s="217"/>
      <c r="AD40" s="217"/>
      <c r="AE40" s="217"/>
      <c r="AF40" s="217"/>
      <c r="AG40" s="217"/>
      <c r="AH40" s="217"/>
      <c r="AI40" s="217"/>
    </row>
    <row r="41" spans="1:35" s="136" customFormat="1" ht="89.25" x14ac:dyDescent="0.2">
      <c r="A41" s="193">
        <v>25</v>
      </c>
      <c r="B41" s="143"/>
      <c r="C41" s="143" t="s">
        <v>119</v>
      </c>
      <c r="D41" s="208" t="s">
        <v>91</v>
      </c>
      <c r="E41" s="167" t="s">
        <v>179</v>
      </c>
      <c r="F41" s="143" t="s">
        <v>79</v>
      </c>
      <c r="G41" s="144">
        <f>G24</f>
        <v>20</v>
      </c>
      <c r="H41" s="153"/>
      <c r="I41" s="149">
        <f t="shared" si="3"/>
        <v>0</v>
      </c>
      <c r="J41" s="146">
        <v>21</v>
      </c>
      <c r="K41" s="145">
        <f t="shared" si="2"/>
        <v>0</v>
      </c>
      <c r="L41" s="253"/>
      <c r="M41" s="253"/>
      <c r="N41" s="217"/>
      <c r="O41" s="217"/>
      <c r="P41" s="217"/>
      <c r="Q41" s="217"/>
      <c r="R41" s="217"/>
      <c r="S41" s="217"/>
      <c r="T41" s="217"/>
      <c r="U41" s="217"/>
      <c r="V41" s="217"/>
      <c r="W41" s="217"/>
      <c r="X41" s="217"/>
      <c r="Y41" s="217"/>
      <c r="Z41" s="217"/>
      <c r="AA41" s="217"/>
      <c r="AB41" s="217"/>
      <c r="AC41" s="217"/>
      <c r="AD41" s="217"/>
      <c r="AE41" s="217"/>
      <c r="AF41" s="217"/>
      <c r="AG41" s="217"/>
      <c r="AH41" s="217"/>
      <c r="AI41" s="217"/>
    </row>
    <row r="42" spans="1:35" s="136" customFormat="1" ht="63.75" x14ac:dyDescent="0.2">
      <c r="A42" s="193">
        <v>26</v>
      </c>
      <c r="B42" s="143"/>
      <c r="C42" s="143" t="s">
        <v>119</v>
      </c>
      <c r="D42" s="208" t="s">
        <v>90</v>
      </c>
      <c r="E42" s="167" t="s">
        <v>178</v>
      </c>
      <c r="F42" s="143" t="s">
        <v>79</v>
      </c>
      <c r="G42" s="144">
        <f>G24</f>
        <v>20</v>
      </c>
      <c r="H42" s="153"/>
      <c r="I42" s="149">
        <f t="shared" si="3"/>
        <v>0</v>
      </c>
      <c r="J42" s="146">
        <v>21</v>
      </c>
      <c r="K42" s="145">
        <f t="shared" si="2"/>
        <v>0</v>
      </c>
      <c r="L42" s="253"/>
      <c r="N42" s="217"/>
      <c r="O42" s="217"/>
      <c r="P42" s="217"/>
      <c r="Q42" s="217"/>
      <c r="R42" s="217"/>
      <c r="S42" s="217"/>
      <c r="T42" s="217"/>
      <c r="U42" s="217"/>
      <c r="V42" s="217"/>
      <c r="W42" s="217"/>
      <c r="X42" s="217"/>
      <c r="Y42" s="217"/>
      <c r="Z42" s="217"/>
      <c r="AA42" s="217"/>
      <c r="AB42" s="217"/>
      <c r="AC42" s="217"/>
      <c r="AD42" s="217"/>
      <c r="AE42" s="217"/>
      <c r="AF42" s="217"/>
      <c r="AG42" s="217"/>
      <c r="AH42" s="217"/>
      <c r="AI42" s="217"/>
    </row>
    <row r="43" spans="1:35" s="136" customFormat="1" ht="25.5" x14ac:dyDescent="0.2">
      <c r="A43" s="193">
        <v>27</v>
      </c>
      <c r="B43" s="143"/>
      <c r="C43" s="143" t="s">
        <v>119</v>
      </c>
      <c r="D43" s="208" t="s">
        <v>129</v>
      </c>
      <c r="E43" s="167" t="s">
        <v>140</v>
      </c>
      <c r="F43" s="143" t="s">
        <v>79</v>
      </c>
      <c r="G43" s="144">
        <f>G25</f>
        <v>20</v>
      </c>
      <c r="H43" s="153"/>
      <c r="I43" s="149">
        <f t="shared" si="3"/>
        <v>0</v>
      </c>
      <c r="J43" s="146">
        <v>21</v>
      </c>
      <c r="K43" s="145">
        <f t="shared" si="2"/>
        <v>0</v>
      </c>
      <c r="N43" s="217"/>
      <c r="O43" s="217"/>
      <c r="P43" s="217"/>
      <c r="Q43" s="217"/>
      <c r="R43" s="217"/>
      <c r="S43" s="217"/>
      <c r="T43" s="217"/>
      <c r="U43" s="217"/>
      <c r="V43" s="217"/>
      <c r="W43" s="217"/>
      <c r="X43" s="217"/>
      <c r="Y43" s="217"/>
      <c r="Z43" s="217"/>
      <c r="AA43" s="217"/>
      <c r="AB43" s="217"/>
      <c r="AC43" s="217"/>
      <c r="AD43" s="217"/>
      <c r="AE43" s="217"/>
      <c r="AF43" s="217"/>
      <c r="AG43" s="217"/>
      <c r="AH43" s="217"/>
      <c r="AI43" s="217"/>
    </row>
    <row r="44" spans="1:35" s="136" customFormat="1" ht="51" x14ac:dyDescent="0.2">
      <c r="A44" s="193">
        <v>28</v>
      </c>
      <c r="B44" s="143"/>
      <c r="C44" s="143" t="s">
        <v>119</v>
      </c>
      <c r="D44" s="208" t="s">
        <v>109</v>
      </c>
      <c r="E44" s="167" t="s">
        <v>137</v>
      </c>
      <c r="F44" s="143" t="s">
        <v>79</v>
      </c>
      <c r="G44" s="144">
        <f>G24</f>
        <v>20</v>
      </c>
      <c r="H44" s="153"/>
      <c r="I44" s="149">
        <f t="shared" si="3"/>
        <v>0</v>
      </c>
      <c r="J44" s="146">
        <v>21</v>
      </c>
      <c r="K44" s="145">
        <f t="shared" si="2"/>
        <v>0</v>
      </c>
      <c r="N44" s="217"/>
      <c r="O44" s="217"/>
      <c r="P44" s="217"/>
      <c r="Q44" s="217"/>
      <c r="R44" s="217"/>
      <c r="S44" s="217"/>
      <c r="T44" s="217"/>
      <c r="U44" s="217"/>
      <c r="V44" s="217"/>
      <c r="W44" s="217"/>
      <c r="X44" s="217"/>
      <c r="Y44" s="217"/>
      <c r="Z44" s="217"/>
      <c r="AA44" s="217"/>
      <c r="AB44" s="217"/>
      <c r="AC44" s="217"/>
      <c r="AD44" s="217"/>
      <c r="AE44" s="217"/>
      <c r="AF44" s="217"/>
      <c r="AG44" s="217"/>
      <c r="AH44" s="217"/>
      <c r="AI44" s="217"/>
    </row>
    <row r="45" spans="1:35" s="136" customFormat="1" ht="38.25" x14ac:dyDescent="0.2">
      <c r="A45" s="193">
        <v>29</v>
      </c>
      <c r="B45" s="143"/>
      <c r="C45" s="143" t="s">
        <v>119</v>
      </c>
      <c r="D45" s="208" t="s">
        <v>118</v>
      </c>
      <c r="E45" s="167" t="s">
        <v>139</v>
      </c>
      <c r="F45" s="143" t="s">
        <v>79</v>
      </c>
      <c r="G45" s="144">
        <v>1</v>
      </c>
      <c r="H45" s="153"/>
      <c r="I45" s="149">
        <f t="shared" si="3"/>
        <v>0</v>
      </c>
      <c r="J45" s="146">
        <v>21</v>
      </c>
      <c r="K45" s="145">
        <f t="shared" si="2"/>
        <v>0</v>
      </c>
      <c r="N45" s="217"/>
      <c r="O45" s="217"/>
      <c r="P45" s="217"/>
      <c r="Q45" s="217"/>
      <c r="R45" s="217"/>
      <c r="S45" s="217"/>
      <c r="T45" s="217"/>
      <c r="U45" s="217"/>
      <c r="V45" s="217"/>
      <c r="W45" s="217"/>
      <c r="X45" s="217"/>
      <c r="Y45" s="217"/>
      <c r="Z45" s="217"/>
      <c r="AA45" s="217"/>
      <c r="AB45" s="217"/>
      <c r="AC45" s="217"/>
      <c r="AD45" s="217"/>
      <c r="AE45" s="217"/>
      <c r="AF45" s="217"/>
      <c r="AG45" s="217"/>
      <c r="AH45" s="217"/>
      <c r="AI45" s="217"/>
    </row>
    <row r="46" spans="1:35" s="136" customFormat="1" ht="63.75" x14ac:dyDescent="0.2">
      <c r="A46" s="193">
        <v>30</v>
      </c>
      <c r="B46" s="143"/>
      <c r="C46" s="143" t="s">
        <v>119</v>
      </c>
      <c r="D46" s="208" t="s">
        <v>95</v>
      </c>
      <c r="E46" s="167" t="s">
        <v>138</v>
      </c>
      <c r="F46" s="143" t="s">
        <v>79</v>
      </c>
      <c r="G46" s="144">
        <v>1</v>
      </c>
      <c r="H46" s="153"/>
      <c r="I46" s="149">
        <f t="shared" si="3"/>
        <v>0</v>
      </c>
      <c r="J46" s="146">
        <v>21</v>
      </c>
      <c r="K46" s="145">
        <f t="shared" si="2"/>
        <v>0</v>
      </c>
      <c r="N46" s="217"/>
      <c r="O46" s="217"/>
      <c r="P46" s="217"/>
      <c r="Q46" s="217"/>
      <c r="R46" s="217"/>
      <c r="S46" s="217"/>
      <c r="T46" s="217"/>
      <c r="U46" s="217"/>
      <c r="V46" s="217"/>
      <c r="W46" s="217"/>
      <c r="X46" s="217"/>
      <c r="Y46" s="217"/>
      <c r="Z46" s="217"/>
      <c r="AA46" s="217"/>
      <c r="AB46" s="217"/>
      <c r="AC46" s="217"/>
      <c r="AD46" s="217"/>
      <c r="AE46" s="217"/>
      <c r="AF46" s="217"/>
      <c r="AG46" s="217"/>
      <c r="AH46" s="217"/>
      <c r="AI46" s="217"/>
    </row>
    <row r="47" spans="1:35" s="136" customFormat="1" ht="39" customHeight="1" x14ac:dyDescent="0.2">
      <c r="A47" s="193">
        <v>31</v>
      </c>
      <c r="B47" s="143"/>
      <c r="C47" s="143" t="s">
        <v>119</v>
      </c>
      <c r="D47" s="208" t="s">
        <v>96</v>
      </c>
      <c r="E47" s="167" t="s">
        <v>163</v>
      </c>
      <c r="F47" s="143" t="s">
        <v>79</v>
      </c>
      <c r="G47" s="144">
        <v>2</v>
      </c>
      <c r="H47" s="153"/>
      <c r="I47" s="149">
        <f t="shared" si="3"/>
        <v>0</v>
      </c>
      <c r="J47" s="146">
        <v>21</v>
      </c>
      <c r="K47" s="145">
        <f t="shared" si="2"/>
        <v>0</v>
      </c>
      <c r="N47" s="217"/>
      <c r="O47" s="217"/>
      <c r="P47" s="217"/>
      <c r="Q47" s="217"/>
      <c r="R47" s="217"/>
      <c r="S47" s="217"/>
      <c r="T47" s="217"/>
      <c r="U47" s="217"/>
      <c r="V47" s="217"/>
      <c r="W47" s="217"/>
      <c r="X47" s="217"/>
      <c r="Y47" s="217"/>
      <c r="Z47" s="217"/>
      <c r="AA47" s="217"/>
      <c r="AB47" s="217"/>
      <c r="AC47" s="217"/>
      <c r="AD47" s="217"/>
      <c r="AE47" s="217"/>
      <c r="AF47" s="217"/>
      <c r="AG47" s="217"/>
      <c r="AH47" s="217"/>
      <c r="AI47" s="217"/>
    </row>
    <row r="48" spans="1:35" s="136" customFormat="1" ht="51" x14ac:dyDescent="0.2">
      <c r="A48" s="193">
        <v>32</v>
      </c>
      <c r="B48" s="143"/>
      <c r="C48" s="143" t="s">
        <v>119</v>
      </c>
      <c r="D48" s="208" t="s">
        <v>92</v>
      </c>
      <c r="E48" s="167" t="s">
        <v>162</v>
      </c>
      <c r="F48" s="143" t="s">
        <v>79</v>
      </c>
      <c r="G48" s="144">
        <v>2</v>
      </c>
      <c r="H48" s="153"/>
      <c r="I48" s="149">
        <f t="shared" si="3"/>
        <v>0</v>
      </c>
      <c r="J48" s="146">
        <v>21</v>
      </c>
      <c r="K48" s="145">
        <f t="shared" si="2"/>
        <v>0</v>
      </c>
      <c r="L48" s="150"/>
      <c r="M48" s="150"/>
      <c r="N48" s="217"/>
      <c r="O48" s="217"/>
      <c r="P48" s="217"/>
      <c r="Q48" s="217"/>
      <c r="R48" s="217"/>
      <c r="S48" s="217"/>
      <c r="T48" s="217"/>
      <c r="U48" s="217"/>
      <c r="V48" s="217"/>
      <c r="W48" s="217"/>
      <c r="X48" s="217"/>
      <c r="Y48" s="217"/>
      <c r="Z48" s="217"/>
      <c r="AA48" s="217"/>
      <c r="AB48" s="217"/>
      <c r="AC48" s="217"/>
      <c r="AD48" s="217"/>
      <c r="AE48" s="217"/>
      <c r="AF48" s="217"/>
      <c r="AG48" s="217"/>
      <c r="AH48" s="217"/>
      <c r="AI48" s="217"/>
    </row>
    <row r="49" spans="1:35" s="136" customFormat="1" ht="38.25" x14ac:dyDescent="0.2">
      <c r="A49" s="193">
        <v>33</v>
      </c>
      <c r="B49" s="143"/>
      <c r="C49" s="143" t="s">
        <v>119</v>
      </c>
      <c r="D49" s="208" t="s">
        <v>159</v>
      </c>
      <c r="E49" s="167" t="s">
        <v>160</v>
      </c>
      <c r="F49" s="143" t="s">
        <v>79</v>
      </c>
      <c r="G49" s="144">
        <v>2</v>
      </c>
      <c r="H49" s="153"/>
      <c r="I49" s="149">
        <f t="shared" si="3"/>
        <v>0</v>
      </c>
      <c r="J49" s="146">
        <v>21</v>
      </c>
      <c r="K49" s="145">
        <f t="shared" si="2"/>
        <v>0</v>
      </c>
      <c r="L49" s="83"/>
      <c r="M49" s="83"/>
      <c r="N49" s="217"/>
      <c r="O49" s="217"/>
      <c r="P49" s="217"/>
      <c r="Q49" s="217"/>
      <c r="R49" s="217"/>
      <c r="S49" s="217"/>
      <c r="T49" s="217"/>
      <c r="U49" s="217"/>
      <c r="V49" s="217"/>
      <c r="W49" s="217"/>
      <c r="X49" s="217"/>
      <c r="Y49" s="217"/>
      <c r="Z49" s="217"/>
      <c r="AA49" s="217"/>
      <c r="AB49" s="217"/>
      <c r="AC49" s="217"/>
      <c r="AD49" s="217"/>
      <c r="AE49" s="217"/>
      <c r="AF49" s="217"/>
      <c r="AG49" s="217"/>
      <c r="AH49" s="217"/>
      <c r="AI49" s="217"/>
    </row>
    <row r="50" spans="1:35" s="136" customFormat="1" ht="38.25" x14ac:dyDescent="0.2">
      <c r="A50" s="193">
        <v>34</v>
      </c>
      <c r="B50" s="143"/>
      <c r="C50" s="143" t="s">
        <v>119</v>
      </c>
      <c r="D50" s="208" t="s">
        <v>97</v>
      </c>
      <c r="E50" s="167" t="s">
        <v>180</v>
      </c>
      <c r="F50" s="143" t="s">
        <v>79</v>
      </c>
      <c r="G50" s="144">
        <v>1</v>
      </c>
      <c r="H50" s="145"/>
      <c r="I50" s="149">
        <f t="shared" si="3"/>
        <v>0</v>
      </c>
      <c r="J50" s="146">
        <v>21</v>
      </c>
      <c r="K50" s="145">
        <f t="shared" si="2"/>
        <v>0</v>
      </c>
      <c r="L50" s="83"/>
      <c r="M50" s="83"/>
      <c r="N50" s="217"/>
      <c r="O50" s="217"/>
      <c r="P50" s="217"/>
      <c r="Q50" s="217"/>
      <c r="R50" s="217"/>
      <c r="S50" s="217"/>
      <c r="T50" s="217"/>
      <c r="U50" s="217"/>
      <c r="V50" s="217"/>
      <c r="W50" s="217"/>
      <c r="X50" s="217"/>
      <c r="Y50" s="217"/>
      <c r="Z50" s="217"/>
      <c r="AA50" s="217"/>
      <c r="AB50" s="217"/>
      <c r="AC50" s="217"/>
      <c r="AD50" s="217"/>
      <c r="AE50" s="217"/>
      <c r="AF50" s="217"/>
      <c r="AG50" s="217"/>
      <c r="AH50" s="217"/>
      <c r="AI50" s="217"/>
    </row>
    <row r="51" spans="1:35" s="136" customFormat="1" x14ac:dyDescent="0.2">
      <c r="A51" s="193"/>
      <c r="B51" s="143"/>
      <c r="C51" s="143"/>
      <c r="D51" s="208"/>
      <c r="E51" s="164" t="s">
        <v>93</v>
      </c>
      <c r="F51" s="226"/>
      <c r="G51" s="216"/>
      <c r="H51" s="216"/>
      <c r="I51" s="142">
        <f>SUM(I52:I54)</f>
        <v>0</v>
      </c>
      <c r="J51" s="146"/>
      <c r="K51" s="145"/>
      <c r="N51" s="217"/>
      <c r="O51" s="217"/>
      <c r="P51" s="217"/>
      <c r="Q51" s="217"/>
      <c r="R51" s="217"/>
      <c r="S51" s="217"/>
      <c r="T51" s="217"/>
      <c r="U51" s="217"/>
      <c r="V51" s="217"/>
      <c r="W51" s="217"/>
      <c r="X51" s="217"/>
      <c r="Y51" s="217"/>
      <c r="Z51" s="217"/>
      <c r="AA51" s="217"/>
      <c r="AB51" s="217"/>
      <c r="AC51" s="217"/>
      <c r="AD51" s="217"/>
      <c r="AE51" s="217"/>
      <c r="AF51" s="217"/>
      <c r="AG51" s="217"/>
      <c r="AH51" s="217"/>
      <c r="AI51" s="217"/>
    </row>
    <row r="52" spans="1:35" s="136" customFormat="1" ht="76.5" x14ac:dyDescent="0.2">
      <c r="A52" s="193">
        <v>35</v>
      </c>
      <c r="B52" s="143"/>
      <c r="C52" s="143" t="s">
        <v>119</v>
      </c>
      <c r="D52" s="208" t="s">
        <v>94</v>
      </c>
      <c r="E52" s="167" t="s">
        <v>181</v>
      </c>
      <c r="F52" s="143" t="s">
        <v>79</v>
      </c>
      <c r="G52" s="144">
        <v>1</v>
      </c>
      <c r="H52" s="145"/>
      <c r="I52" s="149">
        <f>ROUND(G52*H52,2)</f>
        <v>0</v>
      </c>
      <c r="J52" s="146">
        <v>21</v>
      </c>
      <c r="K52" s="145">
        <f t="shared" si="2"/>
        <v>0</v>
      </c>
      <c r="L52" s="253"/>
      <c r="M52" s="253"/>
      <c r="N52" s="217"/>
      <c r="O52" s="217"/>
      <c r="P52" s="217"/>
      <c r="Q52" s="217"/>
      <c r="R52" s="217"/>
      <c r="S52" s="217"/>
      <c r="T52" s="217"/>
      <c r="U52" s="217"/>
      <c r="V52" s="217"/>
      <c r="W52" s="217"/>
      <c r="X52" s="217"/>
      <c r="Y52" s="217"/>
      <c r="Z52" s="217"/>
      <c r="AA52" s="217"/>
      <c r="AB52" s="217"/>
      <c r="AC52" s="217"/>
      <c r="AD52" s="217"/>
      <c r="AE52" s="217"/>
      <c r="AF52" s="217"/>
      <c r="AG52" s="217"/>
      <c r="AH52" s="217"/>
      <c r="AI52" s="217"/>
    </row>
    <row r="53" spans="1:35" s="136" customFormat="1" ht="51" x14ac:dyDescent="0.2">
      <c r="A53" s="193">
        <v>36</v>
      </c>
      <c r="B53" s="143"/>
      <c r="C53" s="143" t="s">
        <v>119</v>
      </c>
      <c r="D53" s="208" t="s">
        <v>128</v>
      </c>
      <c r="E53" s="167" t="s">
        <v>152</v>
      </c>
      <c r="F53" s="143" t="s">
        <v>79</v>
      </c>
      <c r="G53" s="144">
        <v>1</v>
      </c>
      <c r="H53" s="145"/>
      <c r="I53" s="149">
        <f t="shared" ref="I53:I54" si="4">ROUND(G53*H53,2)</f>
        <v>0</v>
      </c>
      <c r="J53" s="146">
        <v>21</v>
      </c>
      <c r="K53" s="145">
        <f t="shared" si="2"/>
        <v>0</v>
      </c>
      <c r="N53" s="217"/>
      <c r="O53" s="217"/>
      <c r="P53" s="217"/>
      <c r="Q53" s="217"/>
      <c r="R53" s="217"/>
      <c r="S53" s="217"/>
      <c r="T53" s="217"/>
      <c r="U53" s="217"/>
      <c r="V53" s="217"/>
      <c r="W53" s="217"/>
      <c r="X53" s="217"/>
      <c r="Y53" s="217"/>
      <c r="Z53" s="217"/>
      <c r="AA53" s="217"/>
      <c r="AB53" s="217"/>
      <c r="AC53" s="217"/>
      <c r="AD53" s="217"/>
      <c r="AE53" s="217"/>
      <c r="AF53" s="217"/>
      <c r="AG53" s="217"/>
      <c r="AH53" s="217"/>
      <c r="AI53" s="217"/>
    </row>
    <row r="54" spans="1:35" s="136" customFormat="1" ht="102" x14ac:dyDescent="0.2">
      <c r="A54" s="193">
        <v>37</v>
      </c>
      <c r="B54" s="143"/>
      <c r="C54" s="143" t="s">
        <v>119</v>
      </c>
      <c r="D54" s="208" t="s">
        <v>98</v>
      </c>
      <c r="E54" s="167" t="s">
        <v>259</v>
      </c>
      <c r="F54" s="143" t="s">
        <v>79</v>
      </c>
      <c r="G54" s="144">
        <v>1</v>
      </c>
      <c r="H54" s="145"/>
      <c r="I54" s="149">
        <f t="shared" si="4"/>
        <v>0</v>
      </c>
      <c r="J54" s="146">
        <v>21</v>
      </c>
      <c r="K54" s="145">
        <f t="shared" si="2"/>
        <v>0</v>
      </c>
      <c r="L54" s="253"/>
      <c r="N54" s="217"/>
      <c r="O54" s="217"/>
      <c r="P54" s="217"/>
      <c r="Q54" s="217"/>
      <c r="R54" s="217"/>
      <c r="S54" s="217"/>
      <c r="T54" s="217"/>
      <c r="U54" s="217"/>
      <c r="V54" s="217"/>
      <c r="W54" s="217"/>
      <c r="X54" s="217"/>
      <c r="Y54" s="217"/>
      <c r="Z54" s="217"/>
      <c r="AA54" s="217"/>
      <c r="AB54" s="217"/>
      <c r="AC54" s="217"/>
      <c r="AD54" s="217"/>
      <c r="AE54" s="217"/>
      <c r="AF54" s="217"/>
      <c r="AG54" s="217"/>
      <c r="AH54" s="217"/>
      <c r="AI54" s="217"/>
    </row>
    <row r="55" spans="1:35" s="136" customFormat="1" x14ac:dyDescent="0.2">
      <c r="A55" s="193"/>
      <c r="B55" s="143"/>
      <c r="C55" s="143"/>
      <c r="D55" s="208"/>
      <c r="E55" s="164" t="s">
        <v>151</v>
      </c>
      <c r="F55" s="226"/>
      <c r="G55" s="216"/>
      <c r="H55" s="216"/>
      <c r="I55" s="142">
        <f>SUM(I56:I63)</f>
        <v>0</v>
      </c>
      <c r="J55" s="146"/>
      <c r="K55" s="145"/>
      <c r="N55" s="217"/>
      <c r="O55" s="217"/>
      <c r="P55" s="217"/>
      <c r="Q55" s="217"/>
      <c r="R55" s="217"/>
      <c r="S55" s="217"/>
      <c r="T55" s="217"/>
      <c r="U55" s="217"/>
      <c r="V55" s="217"/>
      <c r="W55" s="217"/>
      <c r="X55" s="217"/>
      <c r="Y55" s="217"/>
      <c r="Z55" s="217"/>
      <c r="AA55" s="217"/>
      <c r="AB55" s="217"/>
      <c r="AC55" s="217"/>
      <c r="AD55" s="217"/>
      <c r="AE55" s="217"/>
      <c r="AF55" s="217"/>
      <c r="AG55" s="217"/>
      <c r="AH55" s="217"/>
      <c r="AI55" s="217"/>
    </row>
    <row r="56" spans="1:35" s="136" customFormat="1" ht="102" x14ac:dyDescent="0.2">
      <c r="A56" s="193">
        <v>38</v>
      </c>
      <c r="B56" s="143"/>
      <c r="C56" s="143" t="s">
        <v>119</v>
      </c>
      <c r="D56" s="208" t="s">
        <v>144</v>
      </c>
      <c r="E56" s="167" t="s">
        <v>150</v>
      </c>
      <c r="F56" s="143" t="s">
        <v>79</v>
      </c>
      <c r="G56" s="144">
        <v>1</v>
      </c>
      <c r="H56" s="145"/>
      <c r="I56" s="145">
        <f>ROUND(G56*H56,2)</f>
        <v>0</v>
      </c>
      <c r="J56" s="146">
        <v>21</v>
      </c>
      <c r="K56" s="145">
        <f t="shared" ref="K56:K63" si="5">I56+((I56/100)*J56)</f>
        <v>0</v>
      </c>
      <c r="L56" s="253"/>
      <c r="N56" s="217"/>
      <c r="O56" s="217"/>
      <c r="P56" s="217"/>
      <c r="Q56" s="217"/>
      <c r="R56" s="217"/>
      <c r="S56" s="217"/>
      <c r="T56" s="217"/>
      <c r="U56" s="217"/>
      <c r="V56" s="217"/>
      <c r="W56" s="217"/>
      <c r="X56" s="217"/>
      <c r="Y56" s="217"/>
      <c r="Z56" s="217"/>
      <c r="AA56" s="217"/>
      <c r="AB56" s="217"/>
      <c r="AC56" s="217"/>
      <c r="AD56" s="217"/>
      <c r="AE56" s="217"/>
      <c r="AF56" s="217"/>
      <c r="AG56" s="217"/>
      <c r="AH56" s="217"/>
      <c r="AI56" s="217"/>
    </row>
    <row r="57" spans="1:35" s="136" customFormat="1" ht="114.75" x14ac:dyDescent="0.2">
      <c r="A57" s="193">
        <v>39</v>
      </c>
      <c r="B57" s="143"/>
      <c r="C57" s="143" t="s">
        <v>119</v>
      </c>
      <c r="D57" s="208" t="s">
        <v>145</v>
      </c>
      <c r="E57" s="167" t="s">
        <v>182</v>
      </c>
      <c r="F57" s="143" t="s">
        <v>79</v>
      </c>
      <c r="G57" s="144">
        <v>1</v>
      </c>
      <c r="H57" s="145"/>
      <c r="I57" s="145">
        <f t="shared" ref="I57:I63" si="6">ROUND(G57*H57,2)</f>
        <v>0</v>
      </c>
      <c r="J57" s="146">
        <v>21</v>
      </c>
      <c r="K57" s="145">
        <f t="shared" si="5"/>
        <v>0</v>
      </c>
      <c r="L57" s="253"/>
      <c r="N57" s="217"/>
      <c r="O57" s="217"/>
      <c r="P57" s="217"/>
      <c r="Q57" s="217"/>
      <c r="R57" s="217"/>
      <c r="S57" s="217"/>
      <c r="T57" s="217"/>
      <c r="U57" s="217"/>
      <c r="V57" s="217"/>
      <c r="W57" s="217"/>
      <c r="X57" s="217"/>
      <c r="Y57" s="217"/>
      <c r="Z57" s="217"/>
      <c r="AA57" s="217"/>
      <c r="AB57" s="217"/>
      <c r="AC57" s="217"/>
      <c r="AD57" s="217"/>
      <c r="AE57" s="217"/>
      <c r="AF57" s="217"/>
      <c r="AG57" s="217"/>
      <c r="AH57" s="217"/>
      <c r="AI57" s="217"/>
    </row>
    <row r="58" spans="1:35" s="136" customFormat="1" ht="76.5" x14ac:dyDescent="0.2">
      <c r="A58" s="193">
        <v>40</v>
      </c>
      <c r="B58" s="143"/>
      <c r="C58" s="143" t="s">
        <v>119</v>
      </c>
      <c r="D58" s="208" t="s">
        <v>146</v>
      </c>
      <c r="E58" s="167" t="s">
        <v>258</v>
      </c>
      <c r="F58" s="143" t="s">
        <v>79</v>
      </c>
      <c r="G58" s="144">
        <v>1</v>
      </c>
      <c r="H58" s="145"/>
      <c r="I58" s="145">
        <f t="shared" si="6"/>
        <v>0</v>
      </c>
      <c r="J58" s="146">
        <v>21</v>
      </c>
      <c r="K58" s="145">
        <f t="shared" si="5"/>
        <v>0</v>
      </c>
      <c r="L58" s="253"/>
      <c r="N58" s="217"/>
      <c r="O58" s="217"/>
      <c r="P58" s="217"/>
      <c r="Q58" s="217"/>
      <c r="R58" s="217"/>
      <c r="S58" s="217"/>
      <c r="T58" s="217"/>
      <c r="U58" s="217"/>
      <c r="V58" s="217"/>
      <c r="W58" s="217"/>
      <c r="X58" s="217"/>
      <c r="Y58" s="217"/>
      <c r="Z58" s="217"/>
      <c r="AA58" s="217"/>
      <c r="AB58" s="217"/>
      <c r="AC58" s="217"/>
      <c r="AD58" s="217"/>
      <c r="AE58" s="217"/>
      <c r="AF58" s="217"/>
      <c r="AG58" s="217"/>
      <c r="AH58" s="217"/>
      <c r="AI58" s="217"/>
    </row>
    <row r="59" spans="1:35" s="136" customFormat="1" ht="102" x14ac:dyDescent="0.2">
      <c r="A59" s="193">
        <v>41</v>
      </c>
      <c r="B59" s="143"/>
      <c r="C59" s="143" t="s">
        <v>119</v>
      </c>
      <c r="D59" s="208" t="s">
        <v>147</v>
      </c>
      <c r="E59" s="167" t="s">
        <v>149</v>
      </c>
      <c r="F59" s="143" t="s">
        <v>79</v>
      </c>
      <c r="G59" s="154">
        <v>1</v>
      </c>
      <c r="H59" s="145"/>
      <c r="I59" s="145">
        <f t="shared" si="6"/>
        <v>0</v>
      </c>
      <c r="J59" s="146">
        <v>21</v>
      </c>
      <c r="K59" s="145">
        <f t="shared" si="5"/>
        <v>0</v>
      </c>
      <c r="L59" s="253"/>
      <c r="N59" s="217"/>
      <c r="O59" s="217"/>
      <c r="P59" s="217"/>
      <c r="Q59" s="217"/>
      <c r="R59" s="217"/>
      <c r="S59" s="217"/>
      <c r="T59" s="217"/>
      <c r="U59" s="217"/>
      <c r="V59" s="217"/>
      <c r="W59" s="217"/>
      <c r="X59" s="217"/>
      <c r="Y59" s="217"/>
      <c r="Z59" s="217"/>
      <c r="AA59" s="217"/>
      <c r="AB59" s="217"/>
      <c r="AC59" s="217"/>
      <c r="AD59" s="217"/>
      <c r="AE59" s="217"/>
      <c r="AF59" s="217"/>
      <c r="AG59" s="217"/>
      <c r="AH59" s="217"/>
      <c r="AI59" s="217"/>
    </row>
    <row r="60" spans="1:35" s="136" customFormat="1" ht="38.25" x14ac:dyDescent="0.2">
      <c r="A60" s="193">
        <v>42</v>
      </c>
      <c r="B60" s="143"/>
      <c r="C60" s="143" t="s">
        <v>119</v>
      </c>
      <c r="D60" s="208" t="s">
        <v>164</v>
      </c>
      <c r="E60" s="167" t="s">
        <v>183</v>
      </c>
      <c r="F60" s="143" t="s">
        <v>79</v>
      </c>
      <c r="G60" s="154">
        <v>1</v>
      </c>
      <c r="H60" s="145"/>
      <c r="I60" s="145">
        <f t="shared" si="6"/>
        <v>0</v>
      </c>
      <c r="J60" s="146">
        <v>21</v>
      </c>
      <c r="K60" s="145">
        <f t="shared" si="5"/>
        <v>0</v>
      </c>
      <c r="N60" s="217"/>
      <c r="O60" s="217"/>
      <c r="P60" s="217"/>
      <c r="Q60" s="217"/>
      <c r="R60" s="217"/>
      <c r="S60" s="217"/>
      <c r="T60" s="217"/>
      <c r="U60" s="217"/>
      <c r="V60" s="217"/>
      <c r="W60" s="217"/>
      <c r="X60" s="217"/>
      <c r="Y60" s="217"/>
      <c r="Z60" s="217"/>
      <c r="AA60" s="217"/>
      <c r="AB60" s="217"/>
      <c r="AC60" s="217"/>
      <c r="AD60" s="217"/>
      <c r="AE60" s="217"/>
      <c r="AF60" s="217"/>
      <c r="AG60" s="217"/>
      <c r="AH60" s="217"/>
      <c r="AI60" s="217"/>
    </row>
    <row r="61" spans="1:35" s="136" customFormat="1" ht="51" x14ac:dyDescent="0.2">
      <c r="A61" s="193">
        <v>43</v>
      </c>
      <c r="B61" s="143"/>
      <c r="C61" s="157" t="s">
        <v>119</v>
      </c>
      <c r="D61" s="208" t="s">
        <v>132</v>
      </c>
      <c r="E61" s="167" t="s">
        <v>184</v>
      </c>
      <c r="F61" s="157" t="s">
        <v>79</v>
      </c>
      <c r="G61" s="154">
        <v>1</v>
      </c>
      <c r="H61" s="153"/>
      <c r="I61" s="145">
        <f t="shared" si="6"/>
        <v>0</v>
      </c>
      <c r="J61" s="155">
        <v>21</v>
      </c>
      <c r="K61" s="145">
        <f t="shared" si="5"/>
        <v>0</v>
      </c>
      <c r="N61" s="217"/>
      <c r="O61" s="217"/>
      <c r="P61" s="217"/>
      <c r="Q61" s="217"/>
      <c r="R61" s="217"/>
      <c r="S61" s="217"/>
      <c r="T61" s="217"/>
      <c r="U61" s="217"/>
      <c r="V61" s="217"/>
      <c r="W61" s="217"/>
      <c r="X61" s="217"/>
      <c r="Y61" s="217"/>
      <c r="Z61" s="217"/>
      <c r="AA61" s="217"/>
      <c r="AB61" s="217"/>
      <c r="AC61" s="217"/>
      <c r="AD61" s="217"/>
      <c r="AE61" s="217"/>
      <c r="AF61" s="217"/>
      <c r="AG61" s="217"/>
      <c r="AH61" s="217"/>
      <c r="AI61" s="217"/>
    </row>
    <row r="62" spans="1:35" s="136" customFormat="1" ht="25.5" x14ac:dyDescent="0.2">
      <c r="A62" s="193">
        <v>44</v>
      </c>
      <c r="B62" s="143"/>
      <c r="C62" s="143" t="s">
        <v>119</v>
      </c>
      <c r="D62" s="208" t="s">
        <v>127</v>
      </c>
      <c r="E62" s="167" t="s">
        <v>143</v>
      </c>
      <c r="F62" s="143" t="s">
        <v>79</v>
      </c>
      <c r="G62" s="144">
        <v>1</v>
      </c>
      <c r="H62" s="153"/>
      <c r="I62" s="145">
        <f t="shared" si="6"/>
        <v>0</v>
      </c>
      <c r="J62" s="146">
        <v>21</v>
      </c>
      <c r="K62" s="145">
        <f t="shared" si="5"/>
        <v>0</v>
      </c>
      <c r="N62" s="217"/>
      <c r="O62" s="217"/>
      <c r="P62" s="217"/>
      <c r="Q62" s="217"/>
      <c r="R62" s="217"/>
      <c r="S62" s="217"/>
      <c r="T62" s="217"/>
      <c r="U62" s="217"/>
      <c r="V62" s="217"/>
      <c r="W62" s="217"/>
      <c r="X62" s="217"/>
      <c r="Y62" s="217"/>
      <c r="Z62" s="217"/>
      <c r="AA62" s="217"/>
      <c r="AB62" s="217"/>
      <c r="AC62" s="217"/>
      <c r="AD62" s="217"/>
      <c r="AE62" s="217"/>
      <c r="AF62" s="217"/>
      <c r="AG62" s="217"/>
      <c r="AH62" s="217"/>
      <c r="AI62" s="217"/>
    </row>
    <row r="63" spans="1:35" s="136" customFormat="1" ht="76.5" x14ac:dyDescent="0.2">
      <c r="A63" s="193">
        <v>45</v>
      </c>
      <c r="B63" s="143"/>
      <c r="C63" s="143" t="s">
        <v>119</v>
      </c>
      <c r="D63" s="208" t="s">
        <v>148</v>
      </c>
      <c r="E63" s="167" t="s">
        <v>185</v>
      </c>
      <c r="F63" s="143" t="s">
        <v>79</v>
      </c>
      <c r="G63" s="144">
        <v>1</v>
      </c>
      <c r="H63" s="145"/>
      <c r="I63" s="145">
        <f t="shared" si="6"/>
        <v>0</v>
      </c>
      <c r="J63" s="146">
        <v>21</v>
      </c>
      <c r="K63" s="145">
        <f t="shared" si="5"/>
        <v>0</v>
      </c>
      <c r="L63" s="253"/>
      <c r="N63" s="217"/>
      <c r="O63" s="217"/>
      <c r="P63" s="217"/>
      <c r="Q63" s="217"/>
      <c r="R63" s="217"/>
      <c r="S63" s="217"/>
      <c r="T63" s="217"/>
      <c r="U63" s="217"/>
      <c r="V63" s="217"/>
      <c r="W63" s="217"/>
      <c r="X63" s="217"/>
      <c r="Y63" s="217"/>
      <c r="Z63" s="217"/>
      <c r="AA63" s="217"/>
      <c r="AB63" s="217"/>
      <c r="AC63" s="217"/>
      <c r="AD63" s="217"/>
      <c r="AE63" s="217"/>
      <c r="AF63" s="217"/>
      <c r="AG63" s="217"/>
      <c r="AH63" s="217"/>
      <c r="AI63" s="217"/>
    </row>
    <row r="64" spans="1:35" s="150" customFormat="1" x14ac:dyDescent="0.2">
      <c r="A64" s="228"/>
      <c r="B64" s="201"/>
      <c r="C64" s="201"/>
      <c r="D64" s="209"/>
      <c r="E64" s="168" t="s">
        <v>115</v>
      </c>
      <c r="F64" s="201"/>
      <c r="G64" s="197"/>
      <c r="H64" s="197"/>
      <c r="I64" s="151">
        <f>I14</f>
        <v>0</v>
      </c>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row>
  </sheetData>
  <sheetProtection formatCells="0" formatColumns="0" formatRows="0" insertColumns="0" insertRows="0" insertHyperlinks="0" deleteColumns="0" deleteRows="0" sort="0" autoFilter="0" pivotTables="0"/>
  <customSheetViews>
    <customSheetView guid="{D6CFA044-0C8C-4ECE-96A2-AFF3DD5E0425}" scale="70" showPageBreaks="1" showGridLines="0" fitToPage="1" printArea="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1"/>
      <headerFooter alignWithMargins="0"/>
    </customSheetView>
    <customSheetView guid="{82B4F4D9-5370-4303-A97E-2A49E01AF629}" scale="70" showGridLines="0" fitToPage="1" hiddenRows="1" hiddenColumns="1">
      <pane ySplit="12" topLeftCell="A453" activePane="bottomLeft" state="frozen"/>
      <selection pane="bottomLeft" activeCell="E448" sqref="E448"/>
      <pageMargins left="0.59055118110236227" right="0.59055118110236227" top="0.59055118110236227" bottom="0.59055118110236227" header="0.51181102362204722" footer="0.51181102362204722"/>
      <printOptions horizontalCentered="1"/>
      <pageSetup paperSize="9" scale="77" fitToHeight="999" orientation="landscape" errors="blank" r:id="rId2"/>
      <headerFooter alignWithMargins="0"/>
    </customSheetView>
    <customSheetView guid="{65E3123D-ED26-44E3-A414-09EEEF825484}" scale="70" showGridLines="0" fitToPage="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3"/>
      <headerFooter alignWithMargins="0"/>
    </customSheetView>
  </customSheetViews>
  <mergeCells count="4">
    <mergeCell ref="C3:E3"/>
    <mergeCell ref="C7:E7"/>
    <mergeCell ref="C9:D9"/>
    <mergeCell ref="C8:D8"/>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8F526-FF81-42B8-85BF-3DEF9D529E0C}">
  <sheetPr>
    <pageSetUpPr fitToPage="1"/>
  </sheetPr>
  <dimension ref="A1:AI60"/>
  <sheetViews>
    <sheetView showGridLines="0" topLeftCell="A55" zoomScale="70" zoomScaleNormal="70" workbookViewId="0">
      <selection activeCell="L11" sqref="L11:M59"/>
    </sheetView>
  </sheetViews>
  <sheetFormatPr defaultColWidth="9.140625" defaultRowHeight="12.75" x14ac:dyDescent="0.2"/>
  <cols>
    <col min="1" max="1" width="5.5703125" style="199" customWidth="1"/>
    <col min="2" max="2" width="4.42578125" style="203" customWidth="1"/>
    <col min="3" max="3" width="6" style="203" customWidth="1"/>
    <col min="4" max="4" width="12.7109375" style="212" customWidth="1"/>
    <col min="5" max="5" width="94.28515625" style="169" customWidth="1"/>
    <col min="6" max="6" width="7.7109375" style="203" customWidth="1"/>
    <col min="7" max="7" width="9.85546875" style="199" customWidth="1"/>
    <col min="8" max="8" width="13.140625" style="199" customWidth="1"/>
    <col min="9" max="9" width="15.5703125" style="199" customWidth="1"/>
    <col min="10" max="10" width="6.7109375" style="199" customWidth="1"/>
    <col min="11" max="11" width="15.5703125" style="199" customWidth="1"/>
    <col min="12" max="35" width="9.140625" style="199"/>
    <col min="36" max="16384" width="9.140625" style="83"/>
  </cols>
  <sheetData>
    <row r="1" spans="1:35" s="194" customFormat="1" ht="18" x14ac:dyDescent="0.2">
      <c r="A1" s="220" t="s">
        <v>120</v>
      </c>
      <c r="B1" s="221"/>
      <c r="C1" s="221"/>
      <c r="D1" s="210"/>
      <c r="E1" s="210"/>
      <c r="F1" s="221"/>
      <c r="G1" s="221"/>
      <c r="H1" s="221"/>
      <c r="I1" s="221"/>
      <c r="J1" s="221"/>
      <c r="K1" s="221"/>
    </row>
    <row r="2" spans="1:35" s="194" customFormat="1" x14ac:dyDescent="0.2">
      <c r="A2" s="222" t="s">
        <v>62</v>
      </c>
      <c r="B2" s="221"/>
      <c r="C2" s="137" t="s">
        <v>250</v>
      </c>
      <c r="D2" s="205"/>
      <c r="E2" s="205"/>
      <c r="F2" s="221"/>
      <c r="G2" s="221"/>
      <c r="H2" s="221"/>
      <c r="I2" s="221"/>
      <c r="J2" s="221"/>
      <c r="K2" s="221"/>
    </row>
    <row r="3" spans="1:35" s="194" customFormat="1" x14ac:dyDescent="0.2">
      <c r="A3" s="222" t="s">
        <v>63</v>
      </c>
      <c r="B3" s="221"/>
      <c r="C3" s="245" t="str">
        <f>'Krycí list'!E7</f>
        <v>Základní škola a mateřská škola Brno, Antonínská 3, p.o.
Antonínská 3, 602 00 Brno</v>
      </c>
      <c r="D3" s="246"/>
      <c r="E3" s="246"/>
      <c r="F3" s="221"/>
      <c r="G3" s="221"/>
      <c r="H3" s="221"/>
      <c r="I3" s="137"/>
      <c r="J3" s="221"/>
      <c r="K3" s="221"/>
    </row>
    <row r="4" spans="1:35" s="194" customFormat="1" x14ac:dyDescent="0.2">
      <c r="A4" s="222" t="s">
        <v>64</v>
      </c>
      <c r="B4" s="221"/>
      <c r="C4" s="137" t="str">
        <f>'Krycí list'!E9</f>
        <v>NEOCENĚNÝ SOUPIS PRACÍ A DODÁVEK A SLUŽEB</v>
      </c>
      <c r="D4" s="205"/>
      <c r="E4" s="205"/>
      <c r="F4" s="221"/>
      <c r="G4" s="221"/>
      <c r="H4" s="221"/>
      <c r="I4" s="137"/>
      <c r="J4" s="221"/>
      <c r="K4" s="221"/>
    </row>
    <row r="5" spans="1:35" s="194" customFormat="1" x14ac:dyDescent="0.2">
      <c r="A5" s="221" t="s">
        <v>72</v>
      </c>
      <c r="B5" s="221"/>
      <c r="C5" s="137" t="str">
        <f>'Krycí list'!P5</f>
        <v xml:space="preserve"> </v>
      </c>
      <c r="D5" s="205"/>
      <c r="E5" s="205"/>
      <c r="F5" s="221"/>
      <c r="G5" s="221"/>
      <c r="H5" s="221"/>
      <c r="I5" s="137"/>
      <c r="J5" s="221"/>
      <c r="K5" s="221"/>
    </row>
    <row r="6" spans="1:35" s="194" customFormat="1" x14ac:dyDescent="0.2">
      <c r="A6" s="221"/>
      <c r="B6" s="221"/>
      <c r="C6" s="137"/>
      <c r="D6" s="205"/>
      <c r="E6" s="205"/>
      <c r="F6" s="221"/>
      <c r="G6" s="221"/>
      <c r="H6" s="221"/>
      <c r="I6" s="137"/>
      <c r="J6" s="221"/>
      <c r="K6" s="221"/>
    </row>
    <row r="7" spans="1:35" s="194" customFormat="1" x14ac:dyDescent="0.2">
      <c r="A7" s="221" t="s">
        <v>66</v>
      </c>
      <c r="B7" s="221"/>
      <c r="C7" s="245" t="str">
        <f>'Krycí list'!E26</f>
        <v>Základní škola a mateřská škola Brno, Antonínská 3, p.o.
Antonínská 550/3, Veveří, 602 00 Brno</v>
      </c>
      <c r="D7" s="246"/>
      <c r="E7" s="246"/>
      <c r="F7" s="221"/>
      <c r="G7" s="221"/>
      <c r="H7" s="221"/>
      <c r="I7" s="137"/>
      <c r="J7" s="221"/>
      <c r="K7" s="221"/>
    </row>
    <row r="8" spans="1:35" s="194" customFormat="1" x14ac:dyDescent="0.2">
      <c r="A8" s="221" t="s">
        <v>67</v>
      </c>
      <c r="B8" s="221"/>
      <c r="C8" s="245" t="str">
        <f>'Krycí list'!E28</f>
        <v xml:space="preserve"> </v>
      </c>
      <c r="D8" s="246"/>
      <c r="E8" s="205"/>
      <c r="F8" s="221"/>
      <c r="G8" s="221"/>
      <c r="H8" s="221"/>
      <c r="I8" s="137"/>
      <c r="J8" s="221"/>
      <c r="K8" s="221"/>
    </row>
    <row r="9" spans="1:35" s="194" customFormat="1" x14ac:dyDescent="0.2">
      <c r="A9" s="221" t="s">
        <v>68</v>
      </c>
      <c r="B9" s="221"/>
      <c r="C9" s="247" t="str">
        <f>'Krycí list'!O31</f>
        <v>03/2023</v>
      </c>
      <c r="D9" s="246"/>
      <c r="E9" s="205"/>
      <c r="F9" s="221"/>
      <c r="G9" s="221"/>
      <c r="H9" s="221"/>
      <c r="I9" s="137"/>
      <c r="J9" s="221"/>
      <c r="K9" s="221"/>
    </row>
    <row r="10" spans="1:35" s="194" customFormat="1" x14ac:dyDescent="0.2">
      <c r="A10" s="221"/>
      <c r="B10" s="221"/>
      <c r="C10" s="221"/>
      <c r="D10" s="210"/>
      <c r="E10" s="210"/>
      <c r="F10" s="221"/>
      <c r="G10" s="221"/>
      <c r="H10" s="221"/>
      <c r="I10" s="221"/>
      <c r="J10" s="221"/>
      <c r="K10" s="221"/>
    </row>
    <row r="11" spans="1:35" s="219" customFormat="1" ht="63.75" x14ac:dyDescent="0.2">
      <c r="A11" s="191" t="s">
        <v>73</v>
      </c>
      <c r="B11" s="138" t="s">
        <v>74</v>
      </c>
      <c r="C11" s="138" t="s">
        <v>75</v>
      </c>
      <c r="D11" s="138" t="s">
        <v>114</v>
      </c>
      <c r="E11" s="138" t="s">
        <v>110</v>
      </c>
      <c r="F11" s="138" t="s">
        <v>76</v>
      </c>
      <c r="G11" s="138" t="s">
        <v>77</v>
      </c>
      <c r="H11" s="138" t="s">
        <v>112</v>
      </c>
      <c r="I11" s="138" t="s">
        <v>113</v>
      </c>
      <c r="J11" s="138" t="s">
        <v>78</v>
      </c>
      <c r="K11" s="138" t="s">
        <v>111</v>
      </c>
      <c r="L11" s="248" t="s">
        <v>262</v>
      </c>
      <c r="M11" s="249" t="s">
        <v>263</v>
      </c>
    </row>
    <row r="12" spans="1:35" s="203" customFormat="1" x14ac:dyDescent="0.2">
      <c r="A12" s="192">
        <v>1</v>
      </c>
      <c r="B12" s="152">
        <v>2</v>
      </c>
      <c r="C12" s="152">
        <v>3</v>
      </c>
      <c r="D12" s="139">
        <v>4</v>
      </c>
      <c r="E12" s="139">
        <v>5</v>
      </c>
      <c r="F12" s="152">
        <v>6</v>
      </c>
      <c r="G12" s="152">
        <v>7</v>
      </c>
      <c r="H12" s="152">
        <v>8</v>
      </c>
      <c r="I12" s="152">
        <v>9</v>
      </c>
      <c r="J12" s="152">
        <v>10</v>
      </c>
      <c r="K12" s="152">
        <v>11</v>
      </c>
      <c r="L12" s="250">
        <v>12</v>
      </c>
      <c r="M12" s="251">
        <v>13</v>
      </c>
    </row>
    <row r="13" spans="1:35" x14ac:dyDescent="0.2">
      <c r="A13" s="198"/>
      <c r="B13" s="202"/>
      <c r="C13" s="202"/>
      <c r="D13" s="211"/>
      <c r="E13" s="165"/>
      <c r="F13" s="202"/>
      <c r="G13" s="198"/>
      <c r="H13" s="198"/>
      <c r="I13" s="198"/>
      <c r="J13" s="198"/>
      <c r="K13" s="198"/>
      <c r="L13" s="252"/>
      <c r="M13" s="252"/>
    </row>
    <row r="14" spans="1:35" s="140" customFormat="1" x14ac:dyDescent="0.2">
      <c r="A14" s="223"/>
      <c r="B14" s="147"/>
      <c r="C14" s="214"/>
      <c r="D14" s="206" t="s">
        <v>99</v>
      </c>
      <c r="E14" s="166" t="s">
        <v>243</v>
      </c>
      <c r="F14" s="214"/>
      <c r="G14" s="215"/>
      <c r="H14" s="215"/>
      <c r="I14" s="148">
        <f>I15+I23+I51</f>
        <v>0</v>
      </c>
      <c r="J14" s="215"/>
      <c r="K14" s="145"/>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35" s="136" customFormat="1" x14ac:dyDescent="0.2">
      <c r="A15" s="193"/>
      <c r="B15" s="141"/>
      <c r="C15" s="204"/>
      <c r="D15" s="207"/>
      <c r="E15" s="164" t="s">
        <v>156</v>
      </c>
      <c r="F15" s="204"/>
      <c r="G15" s="216"/>
      <c r="H15" s="216"/>
      <c r="I15" s="142">
        <f>SUM(I16:I22)</f>
        <v>0</v>
      </c>
      <c r="J15" s="146"/>
      <c r="K15" s="145"/>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6" customFormat="1" ht="63.75" x14ac:dyDescent="0.2">
      <c r="A16" s="193">
        <v>1</v>
      </c>
      <c r="B16" s="143"/>
      <c r="C16" s="143" t="s">
        <v>119</v>
      </c>
      <c r="D16" s="208" t="s">
        <v>168</v>
      </c>
      <c r="E16" s="167" t="s">
        <v>169</v>
      </c>
      <c r="F16" s="143" t="s">
        <v>79</v>
      </c>
      <c r="G16" s="144">
        <v>1</v>
      </c>
      <c r="H16" s="145"/>
      <c r="I16" s="145">
        <f t="shared" ref="I16:I22" si="0">ROUND(G16*H16,2)</f>
        <v>0</v>
      </c>
      <c r="J16" s="146">
        <v>21</v>
      </c>
      <c r="K16" s="145">
        <f t="shared" ref="K16:K22" si="1">I16+((I16/100)*J16)</f>
        <v>0</v>
      </c>
      <c r="L16" s="255"/>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6" customFormat="1" ht="114.75" x14ac:dyDescent="0.2">
      <c r="A17" s="193">
        <v>2</v>
      </c>
      <c r="B17" s="143"/>
      <c r="C17" s="143" t="s">
        <v>119</v>
      </c>
      <c r="D17" s="208" t="s">
        <v>167</v>
      </c>
      <c r="E17" s="167" t="s">
        <v>261</v>
      </c>
      <c r="F17" s="143" t="s">
        <v>79</v>
      </c>
      <c r="G17" s="144">
        <v>1</v>
      </c>
      <c r="H17" s="145"/>
      <c r="I17" s="145">
        <f t="shared" si="0"/>
        <v>0</v>
      </c>
      <c r="J17" s="146">
        <v>21</v>
      </c>
      <c r="K17" s="145">
        <f t="shared" si="1"/>
        <v>0</v>
      </c>
      <c r="L17" s="143"/>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6" customFormat="1" ht="76.5" x14ac:dyDescent="0.2">
      <c r="A18" s="193">
        <v>3</v>
      </c>
      <c r="B18" s="143"/>
      <c r="C18" s="143" t="s">
        <v>119</v>
      </c>
      <c r="D18" s="208" t="s">
        <v>158</v>
      </c>
      <c r="E18" s="167" t="s">
        <v>170</v>
      </c>
      <c r="F18" s="143" t="s">
        <v>79</v>
      </c>
      <c r="G18" s="144">
        <v>1</v>
      </c>
      <c r="H18" s="153"/>
      <c r="I18" s="145">
        <f t="shared" si="0"/>
        <v>0</v>
      </c>
      <c r="J18" s="146">
        <v>21</v>
      </c>
      <c r="K18" s="145">
        <f t="shared" si="1"/>
        <v>0</v>
      </c>
      <c r="L18" s="255"/>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s="136" customFormat="1" ht="51" x14ac:dyDescent="0.2">
      <c r="A19" s="193">
        <v>4</v>
      </c>
      <c r="B19" s="143"/>
      <c r="C19" s="157" t="s">
        <v>119</v>
      </c>
      <c r="D19" s="208" t="s">
        <v>132</v>
      </c>
      <c r="E19" s="167" t="s">
        <v>157</v>
      </c>
      <c r="F19" s="157" t="s">
        <v>79</v>
      </c>
      <c r="G19" s="154">
        <v>1</v>
      </c>
      <c r="H19" s="153"/>
      <c r="I19" s="145">
        <f t="shared" si="0"/>
        <v>0</v>
      </c>
      <c r="J19" s="146">
        <v>21</v>
      </c>
      <c r="K19" s="145">
        <f t="shared" si="1"/>
        <v>0</v>
      </c>
      <c r="L19" s="156"/>
      <c r="N19" s="217"/>
      <c r="O19" s="217"/>
      <c r="P19" s="217"/>
      <c r="Q19" s="217"/>
      <c r="R19" s="217"/>
      <c r="S19" s="217"/>
      <c r="T19" s="217"/>
      <c r="U19" s="217"/>
      <c r="V19" s="217"/>
      <c r="W19" s="217"/>
      <c r="X19" s="217"/>
      <c r="Y19" s="217"/>
      <c r="Z19" s="217"/>
      <c r="AA19" s="217"/>
      <c r="AB19" s="217"/>
      <c r="AC19" s="217"/>
      <c r="AD19" s="217"/>
      <c r="AE19" s="217"/>
      <c r="AF19" s="217"/>
      <c r="AG19" s="217"/>
      <c r="AH19" s="217"/>
      <c r="AI19" s="217"/>
    </row>
    <row r="20" spans="1:35" s="136" customFormat="1" ht="25.5" x14ac:dyDescent="0.2">
      <c r="A20" s="193">
        <v>5</v>
      </c>
      <c r="B20" s="143"/>
      <c r="C20" s="143" t="s">
        <v>119</v>
      </c>
      <c r="D20" s="208" t="s">
        <v>127</v>
      </c>
      <c r="E20" s="167" t="s">
        <v>143</v>
      </c>
      <c r="F20" s="143" t="s">
        <v>79</v>
      </c>
      <c r="G20" s="154">
        <v>1</v>
      </c>
      <c r="H20" s="145"/>
      <c r="I20" s="145">
        <f t="shared" si="0"/>
        <v>0</v>
      </c>
      <c r="J20" s="146">
        <v>21</v>
      </c>
      <c r="K20" s="145">
        <f t="shared" si="1"/>
        <v>0</v>
      </c>
      <c r="N20" s="217"/>
      <c r="O20" s="217"/>
      <c r="P20" s="217"/>
      <c r="Q20" s="217"/>
      <c r="R20" s="217"/>
      <c r="S20" s="217"/>
      <c r="T20" s="217"/>
      <c r="U20" s="217"/>
      <c r="V20" s="217"/>
      <c r="W20" s="217"/>
      <c r="X20" s="217"/>
      <c r="Y20" s="217"/>
      <c r="Z20" s="217"/>
      <c r="AA20" s="217"/>
      <c r="AB20" s="217"/>
      <c r="AC20" s="217"/>
      <c r="AD20" s="217"/>
      <c r="AE20" s="217"/>
      <c r="AF20" s="217"/>
      <c r="AG20" s="217"/>
      <c r="AH20" s="217"/>
      <c r="AI20" s="217"/>
    </row>
    <row r="21" spans="1:35" s="136" customFormat="1" ht="63.75" x14ac:dyDescent="0.2">
      <c r="A21" s="193">
        <v>6</v>
      </c>
      <c r="B21" s="143"/>
      <c r="C21" s="143" t="s">
        <v>119</v>
      </c>
      <c r="D21" s="208" t="s">
        <v>133</v>
      </c>
      <c r="E21" s="167" t="s">
        <v>142</v>
      </c>
      <c r="F21" s="143" t="s">
        <v>79</v>
      </c>
      <c r="G21" s="144">
        <v>1</v>
      </c>
      <c r="H21" s="145"/>
      <c r="I21" s="145">
        <f t="shared" si="0"/>
        <v>0</v>
      </c>
      <c r="J21" s="146">
        <v>21</v>
      </c>
      <c r="K21" s="145">
        <f t="shared" si="1"/>
        <v>0</v>
      </c>
      <c r="L21" s="253"/>
      <c r="N21" s="217"/>
      <c r="O21" s="217"/>
      <c r="P21" s="217"/>
      <c r="Q21" s="217"/>
      <c r="R21" s="217"/>
      <c r="S21" s="217"/>
      <c r="T21" s="217"/>
      <c r="U21" s="217"/>
      <c r="V21" s="217"/>
      <c r="W21" s="217"/>
      <c r="X21" s="217"/>
      <c r="Y21" s="217"/>
      <c r="Z21" s="217"/>
      <c r="AA21" s="217"/>
      <c r="AB21" s="217"/>
      <c r="AC21" s="217"/>
      <c r="AD21" s="217"/>
      <c r="AE21" s="217"/>
      <c r="AF21" s="217"/>
      <c r="AG21" s="217"/>
      <c r="AH21" s="217"/>
      <c r="AI21" s="217"/>
    </row>
    <row r="22" spans="1:35" s="136" customFormat="1" ht="51" x14ac:dyDescent="0.2">
      <c r="A22" s="193">
        <v>7</v>
      </c>
      <c r="B22" s="143"/>
      <c r="C22" s="143" t="s">
        <v>119</v>
      </c>
      <c r="D22" s="208" t="s">
        <v>82</v>
      </c>
      <c r="E22" s="167" t="s">
        <v>171</v>
      </c>
      <c r="F22" s="143" t="s">
        <v>79</v>
      </c>
      <c r="G22" s="144">
        <v>1</v>
      </c>
      <c r="H22" s="145"/>
      <c r="I22" s="145">
        <f t="shared" si="0"/>
        <v>0</v>
      </c>
      <c r="J22" s="146">
        <v>21</v>
      </c>
      <c r="K22" s="145">
        <f t="shared" si="1"/>
        <v>0</v>
      </c>
      <c r="L22" s="253"/>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s="136" customFormat="1" x14ac:dyDescent="0.2">
      <c r="A23" s="193"/>
      <c r="B23" s="143"/>
      <c r="C23" s="141"/>
      <c r="D23" s="225"/>
      <c r="E23" s="164" t="s">
        <v>116</v>
      </c>
      <c r="F23" s="226"/>
      <c r="G23" s="216"/>
      <c r="H23" s="216"/>
      <c r="I23" s="142">
        <f>SUM(I24:I50)</f>
        <v>0</v>
      </c>
      <c r="J23" s="146"/>
      <c r="K23" s="145"/>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s="136" customFormat="1" ht="89.25" x14ac:dyDescent="0.2">
      <c r="A24" s="193">
        <v>8</v>
      </c>
      <c r="B24" s="143"/>
      <c r="C24" s="143" t="s">
        <v>119</v>
      </c>
      <c r="D24" s="208" t="s">
        <v>134</v>
      </c>
      <c r="E24" s="167" t="s">
        <v>172</v>
      </c>
      <c r="F24" s="143" t="s">
        <v>79</v>
      </c>
      <c r="G24" s="144">
        <v>20</v>
      </c>
      <c r="H24" s="145"/>
      <c r="I24" s="149">
        <f>ROUND(G24*H24,2)</f>
        <v>0</v>
      </c>
      <c r="J24" s="146">
        <v>21</v>
      </c>
      <c r="K24" s="145">
        <f t="shared" ref="K24:K50" si="2">I24+((I24/100)*J24)</f>
        <v>0</v>
      </c>
      <c r="L24" s="253"/>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s="136" customFormat="1" ht="114.75" x14ac:dyDescent="0.2">
      <c r="A25" s="193">
        <v>9</v>
      </c>
      <c r="B25" s="143"/>
      <c r="C25" s="143" t="s">
        <v>119</v>
      </c>
      <c r="D25" s="208" t="s">
        <v>83</v>
      </c>
      <c r="E25" s="167" t="s">
        <v>173</v>
      </c>
      <c r="F25" s="143" t="s">
        <v>79</v>
      </c>
      <c r="G25" s="144">
        <f>G24</f>
        <v>20</v>
      </c>
      <c r="H25" s="145"/>
      <c r="I25" s="149">
        <f t="shared" ref="I25:I50" si="3">ROUND(G25*H25,2)</f>
        <v>0</v>
      </c>
      <c r="J25" s="146">
        <v>21</v>
      </c>
      <c r="K25" s="145">
        <f t="shared" si="2"/>
        <v>0</v>
      </c>
      <c r="L25" s="253"/>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35" s="136" customFormat="1" ht="38.25" x14ac:dyDescent="0.2">
      <c r="A26" s="193">
        <v>10</v>
      </c>
      <c r="B26" s="143"/>
      <c r="C26" s="143" t="s">
        <v>119</v>
      </c>
      <c r="D26" s="208" t="s">
        <v>84</v>
      </c>
      <c r="E26" s="167" t="s">
        <v>174</v>
      </c>
      <c r="F26" s="143" t="s">
        <v>79</v>
      </c>
      <c r="G26" s="144">
        <v>4</v>
      </c>
      <c r="H26" s="145"/>
      <c r="I26" s="149">
        <f t="shared" si="3"/>
        <v>0</v>
      </c>
      <c r="J26" s="146">
        <v>21</v>
      </c>
      <c r="K26" s="145">
        <f t="shared" si="2"/>
        <v>0</v>
      </c>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s="136" customFormat="1" ht="38.25" x14ac:dyDescent="0.2">
      <c r="A27" s="193">
        <v>11</v>
      </c>
      <c r="B27" s="143"/>
      <c r="C27" s="143" t="s">
        <v>119</v>
      </c>
      <c r="D27" s="208" t="s">
        <v>85</v>
      </c>
      <c r="E27" s="167" t="s">
        <v>122</v>
      </c>
      <c r="F27" s="143" t="s">
        <v>79</v>
      </c>
      <c r="G27" s="144">
        <v>1</v>
      </c>
      <c r="H27" s="145"/>
      <c r="I27" s="149">
        <f t="shared" si="3"/>
        <v>0</v>
      </c>
      <c r="J27" s="146">
        <v>21</v>
      </c>
      <c r="K27" s="145">
        <f t="shared" si="2"/>
        <v>0</v>
      </c>
      <c r="L27" s="253"/>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spans="1:35" s="136" customFormat="1" ht="76.5" x14ac:dyDescent="0.2">
      <c r="A28" s="193">
        <v>12</v>
      </c>
      <c r="B28" s="143"/>
      <c r="C28" s="143" t="s">
        <v>119</v>
      </c>
      <c r="D28" s="208" t="s">
        <v>86</v>
      </c>
      <c r="E28" s="167" t="s">
        <v>123</v>
      </c>
      <c r="F28" s="143" t="s">
        <v>79</v>
      </c>
      <c r="G28" s="144">
        <v>1</v>
      </c>
      <c r="H28" s="145"/>
      <c r="I28" s="149">
        <f t="shared" si="3"/>
        <v>0</v>
      </c>
      <c r="J28" s="146">
        <v>21</v>
      </c>
      <c r="K28" s="145">
        <f t="shared" si="2"/>
        <v>0</v>
      </c>
      <c r="L28" s="253"/>
      <c r="N28" s="217"/>
      <c r="O28" s="217"/>
      <c r="P28" s="217"/>
      <c r="Q28" s="217"/>
      <c r="R28" s="217"/>
      <c r="S28" s="217"/>
      <c r="T28" s="217"/>
      <c r="U28" s="217"/>
      <c r="V28" s="217"/>
      <c r="W28" s="217"/>
      <c r="X28" s="217"/>
      <c r="Y28" s="217"/>
      <c r="Z28" s="217"/>
      <c r="AA28" s="217"/>
      <c r="AB28" s="217"/>
      <c r="AC28" s="217"/>
      <c r="AD28" s="217"/>
      <c r="AE28" s="217"/>
      <c r="AF28" s="217"/>
      <c r="AG28" s="217"/>
      <c r="AH28" s="217"/>
      <c r="AI28" s="217"/>
    </row>
    <row r="29" spans="1:35" s="136" customFormat="1" ht="76.5" x14ac:dyDescent="0.2">
      <c r="A29" s="193">
        <v>13</v>
      </c>
      <c r="B29" s="143"/>
      <c r="C29" s="143" t="s">
        <v>119</v>
      </c>
      <c r="D29" s="208" t="s">
        <v>87</v>
      </c>
      <c r="E29" s="167" t="s">
        <v>124</v>
      </c>
      <c r="F29" s="143" t="s">
        <v>79</v>
      </c>
      <c r="G29" s="144">
        <f>G24</f>
        <v>20</v>
      </c>
      <c r="H29" s="145"/>
      <c r="I29" s="149">
        <f t="shared" si="3"/>
        <v>0</v>
      </c>
      <c r="J29" s="146">
        <v>21</v>
      </c>
      <c r="K29" s="145">
        <f t="shared" si="2"/>
        <v>0</v>
      </c>
      <c r="L29" s="253"/>
      <c r="N29" s="217"/>
      <c r="O29" s="217"/>
      <c r="P29" s="217"/>
      <c r="Q29" s="217"/>
      <c r="R29" s="217"/>
      <c r="S29" s="217"/>
      <c r="T29" s="217"/>
      <c r="U29" s="217"/>
      <c r="V29" s="217"/>
      <c r="W29" s="217"/>
      <c r="X29" s="217"/>
      <c r="Y29" s="217"/>
      <c r="Z29" s="217"/>
      <c r="AA29" s="217"/>
      <c r="AB29" s="217"/>
      <c r="AC29" s="217"/>
      <c r="AD29" s="217"/>
      <c r="AE29" s="217"/>
      <c r="AF29" s="217"/>
      <c r="AG29" s="217"/>
      <c r="AH29" s="217"/>
      <c r="AI29" s="217"/>
    </row>
    <row r="30" spans="1:35" s="136" customFormat="1" ht="76.5" x14ac:dyDescent="0.2">
      <c r="A30" s="193">
        <v>14</v>
      </c>
      <c r="B30" s="143"/>
      <c r="C30" s="143" t="s">
        <v>119</v>
      </c>
      <c r="D30" s="208" t="s">
        <v>88</v>
      </c>
      <c r="E30" s="167" t="s">
        <v>125</v>
      </c>
      <c r="F30" s="143" t="s">
        <v>79</v>
      </c>
      <c r="G30" s="144">
        <f>G24+1</f>
        <v>21</v>
      </c>
      <c r="H30" s="145"/>
      <c r="I30" s="149">
        <f t="shared" si="3"/>
        <v>0</v>
      </c>
      <c r="J30" s="146">
        <v>21</v>
      </c>
      <c r="K30" s="145">
        <f t="shared" si="2"/>
        <v>0</v>
      </c>
      <c r="N30" s="217"/>
      <c r="O30" s="217"/>
      <c r="P30" s="217"/>
      <c r="Q30" s="217"/>
      <c r="R30" s="217"/>
      <c r="S30" s="217"/>
      <c r="T30" s="217"/>
      <c r="U30" s="217"/>
      <c r="V30" s="217"/>
      <c r="W30" s="217"/>
      <c r="X30" s="217"/>
      <c r="Y30" s="217"/>
      <c r="Z30" s="217"/>
      <c r="AA30" s="217"/>
      <c r="AB30" s="217"/>
      <c r="AC30" s="217"/>
      <c r="AD30" s="217"/>
      <c r="AE30" s="217"/>
      <c r="AF30" s="217"/>
      <c r="AG30" s="217"/>
      <c r="AH30" s="217"/>
      <c r="AI30" s="217"/>
    </row>
    <row r="31" spans="1:35" s="136" customFormat="1" ht="63.75" x14ac:dyDescent="0.2">
      <c r="A31" s="193">
        <v>15</v>
      </c>
      <c r="B31" s="143"/>
      <c r="C31" s="157" t="s">
        <v>119</v>
      </c>
      <c r="D31" s="208" t="s">
        <v>161</v>
      </c>
      <c r="E31" s="167" t="s">
        <v>175</v>
      </c>
      <c r="F31" s="157" t="s">
        <v>79</v>
      </c>
      <c r="G31" s="154">
        <f>G30*2</f>
        <v>42</v>
      </c>
      <c r="H31" s="153"/>
      <c r="I31" s="149">
        <f t="shared" si="3"/>
        <v>0</v>
      </c>
      <c r="J31" s="146">
        <v>21</v>
      </c>
      <c r="K31" s="145">
        <f t="shared" si="2"/>
        <v>0</v>
      </c>
      <c r="N31" s="217"/>
      <c r="O31" s="217"/>
      <c r="P31" s="217"/>
      <c r="Q31" s="217"/>
      <c r="R31" s="217"/>
      <c r="S31" s="217"/>
      <c r="T31" s="217"/>
      <c r="U31" s="217"/>
      <c r="V31" s="217"/>
      <c r="W31" s="217"/>
      <c r="X31" s="217"/>
      <c r="Y31" s="217"/>
      <c r="Z31" s="217"/>
      <c r="AA31" s="217"/>
      <c r="AB31" s="217"/>
      <c r="AC31" s="217"/>
      <c r="AD31" s="217"/>
      <c r="AE31" s="217"/>
      <c r="AF31" s="217"/>
      <c r="AG31" s="217"/>
      <c r="AH31" s="217"/>
      <c r="AI31" s="217"/>
    </row>
    <row r="32" spans="1:35" s="136" customFormat="1" ht="51" x14ac:dyDescent="0.2">
      <c r="A32" s="193">
        <v>16</v>
      </c>
      <c r="B32" s="143"/>
      <c r="C32" s="143" t="s">
        <v>119</v>
      </c>
      <c r="D32" s="208" t="s">
        <v>135</v>
      </c>
      <c r="E32" s="167" t="s">
        <v>176</v>
      </c>
      <c r="F32" s="143" t="s">
        <v>79</v>
      </c>
      <c r="G32" s="144">
        <f>G24</f>
        <v>20</v>
      </c>
      <c r="H32" s="145"/>
      <c r="I32" s="149">
        <f t="shared" si="3"/>
        <v>0</v>
      </c>
      <c r="J32" s="146">
        <v>21</v>
      </c>
      <c r="K32" s="145">
        <f t="shared" si="2"/>
        <v>0</v>
      </c>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s="136" customFormat="1" ht="38.25" x14ac:dyDescent="0.2">
      <c r="A33" s="193">
        <v>17</v>
      </c>
      <c r="B33" s="143"/>
      <c r="C33" s="143" t="s">
        <v>119</v>
      </c>
      <c r="D33" s="208" t="s">
        <v>136</v>
      </c>
      <c r="E33" s="167" t="s">
        <v>141</v>
      </c>
      <c r="F33" s="143" t="s">
        <v>79</v>
      </c>
      <c r="G33" s="144">
        <v>1</v>
      </c>
      <c r="H33" s="145"/>
      <c r="I33" s="149">
        <f t="shared" si="3"/>
        <v>0</v>
      </c>
      <c r="J33" s="146">
        <v>21</v>
      </c>
      <c r="K33" s="145">
        <f t="shared" si="2"/>
        <v>0</v>
      </c>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s="136" customFormat="1" ht="102" x14ac:dyDescent="0.2">
      <c r="A34" s="193">
        <v>18</v>
      </c>
      <c r="B34" s="143"/>
      <c r="C34" s="143" t="s">
        <v>119</v>
      </c>
      <c r="D34" s="208" t="s">
        <v>89</v>
      </c>
      <c r="E34" s="167" t="s">
        <v>177</v>
      </c>
      <c r="F34" s="143" t="s">
        <v>79</v>
      </c>
      <c r="G34" s="144">
        <v>1</v>
      </c>
      <c r="H34" s="145"/>
      <c r="I34" s="149">
        <f t="shared" si="3"/>
        <v>0</v>
      </c>
      <c r="J34" s="146">
        <v>21</v>
      </c>
      <c r="K34" s="145">
        <f t="shared" si="2"/>
        <v>0</v>
      </c>
      <c r="L34" s="256"/>
      <c r="M34" s="253"/>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s="136" customFormat="1" ht="38.25" x14ac:dyDescent="0.2">
      <c r="A35" s="193">
        <v>19</v>
      </c>
      <c r="B35" s="143"/>
      <c r="C35" s="143" t="s">
        <v>119</v>
      </c>
      <c r="D35" s="208" t="s">
        <v>117</v>
      </c>
      <c r="E35" s="167" t="s">
        <v>121</v>
      </c>
      <c r="F35" s="143" t="s">
        <v>79</v>
      </c>
      <c r="G35" s="144">
        <f>G24+1</f>
        <v>21</v>
      </c>
      <c r="H35" s="153"/>
      <c r="I35" s="149">
        <f t="shared" si="3"/>
        <v>0</v>
      </c>
      <c r="J35" s="146">
        <v>21</v>
      </c>
      <c r="K35" s="145">
        <f t="shared" si="2"/>
        <v>0</v>
      </c>
      <c r="M35" s="156"/>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s="136" customFormat="1" ht="63.75" x14ac:dyDescent="0.2">
      <c r="A36" s="193">
        <v>20</v>
      </c>
      <c r="B36" s="143"/>
      <c r="C36" s="143" t="s">
        <v>119</v>
      </c>
      <c r="D36" s="208" t="s">
        <v>90</v>
      </c>
      <c r="E36" s="167" t="s">
        <v>178</v>
      </c>
      <c r="F36" s="143" t="s">
        <v>79</v>
      </c>
      <c r="G36" s="144">
        <v>2</v>
      </c>
      <c r="H36" s="153"/>
      <c r="I36" s="149">
        <f t="shared" si="3"/>
        <v>0</v>
      </c>
      <c r="J36" s="146">
        <v>21</v>
      </c>
      <c r="K36" s="145">
        <f t="shared" si="2"/>
        <v>0</v>
      </c>
      <c r="L36" s="253"/>
      <c r="M36" s="156"/>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s="136" customFormat="1" ht="25.5" x14ac:dyDescent="0.2">
      <c r="A37" s="193">
        <v>21</v>
      </c>
      <c r="B37" s="143"/>
      <c r="C37" s="143" t="s">
        <v>119</v>
      </c>
      <c r="D37" s="208" t="s">
        <v>129</v>
      </c>
      <c r="E37" s="167" t="s">
        <v>153</v>
      </c>
      <c r="F37" s="143" t="s">
        <v>79</v>
      </c>
      <c r="G37" s="144">
        <v>1</v>
      </c>
      <c r="H37" s="153"/>
      <c r="I37" s="149">
        <f t="shared" si="3"/>
        <v>0</v>
      </c>
      <c r="J37" s="146">
        <v>21</v>
      </c>
      <c r="K37" s="145">
        <f t="shared" si="2"/>
        <v>0</v>
      </c>
      <c r="L37" s="156"/>
      <c r="M37" s="156"/>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s="136" customFormat="1" ht="25.5" x14ac:dyDescent="0.2">
      <c r="A38" s="193">
        <v>22</v>
      </c>
      <c r="B38" s="143"/>
      <c r="C38" s="143" t="s">
        <v>119</v>
      </c>
      <c r="D38" s="208" t="s">
        <v>130</v>
      </c>
      <c r="E38" s="167" t="s">
        <v>154</v>
      </c>
      <c r="F38" s="143" t="s">
        <v>79</v>
      </c>
      <c r="G38" s="144">
        <v>1</v>
      </c>
      <c r="H38" s="153"/>
      <c r="I38" s="149">
        <f t="shared" si="3"/>
        <v>0</v>
      </c>
      <c r="J38" s="146">
        <v>21</v>
      </c>
      <c r="K38" s="145">
        <f t="shared" si="2"/>
        <v>0</v>
      </c>
      <c r="L38" s="156"/>
      <c r="M38" s="156"/>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39" spans="1:35" s="136" customFormat="1" ht="38.25" x14ac:dyDescent="0.2">
      <c r="A39" s="193">
        <v>23</v>
      </c>
      <c r="B39" s="143"/>
      <c r="C39" s="143" t="s">
        <v>119</v>
      </c>
      <c r="D39" s="208" t="s">
        <v>131</v>
      </c>
      <c r="E39" s="167" t="s">
        <v>155</v>
      </c>
      <c r="F39" s="143" t="s">
        <v>79</v>
      </c>
      <c r="G39" s="144">
        <v>1</v>
      </c>
      <c r="H39" s="153"/>
      <c r="I39" s="149">
        <f t="shared" si="3"/>
        <v>0</v>
      </c>
      <c r="J39" s="146">
        <v>21</v>
      </c>
      <c r="K39" s="145">
        <f t="shared" si="2"/>
        <v>0</v>
      </c>
      <c r="L39" s="156"/>
      <c r="M39" s="156"/>
      <c r="N39" s="217"/>
      <c r="O39" s="217"/>
      <c r="P39" s="217"/>
      <c r="Q39" s="217"/>
      <c r="R39" s="217"/>
      <c r="S39" s="217"/>
      <c r="T39" s="217"/>
      <c r="U39" s="217"/>
      <c r="V39" s="217"/>
      <c r="W39" s="217"/>
      <c r="X39" s="217"/>
      <c r="Y39" s="217"/>
      <c r="Z39" s="217"/>
      <c r="AA39" s="217"/>
      <c r="AB39" s="217"/>
      <c r="AC39" s="217"/>
      <c r="AD39" s="217"/>
      <c r="AE39" s="217"/>
      <c r="AF39" s="217"/>
      <c r="AG39" s="217"/>
      <c r="AH39" s="217"/>
      <c r="AI39" s="217"/>
    </row>
    <row r="40" spans="1:35" s="136" customFormat="1" ht="51" x14ac:dyDescent="0.2">
      <c r="A40" s="193">
        <v>24</v>
      </c>
      <c r="B40" s="143"/>
      <c r="C40" s="143" t="s">
        <v>119</v>
      </c>
      <c r="D40" s="208" t="s">
        <v>108</v>
      </c>
      <c r="E40" s="167" t="s">
        <v>137</v>
      </c>
      <c r="F40" s="143" t="s">
        <v>79</v>
      </c>
      <c r="G40" s="144">
        <v>1</v>
      </c>
      <c r="H40" s="153"/>
      <c r="I40" s="149">
        <f t="shared" si="3"/>
        <v>0</v>
      </c>
      <c r="J40" s="146">
        <v>21</v>
      </c>
      <c r="K40" s="145">
        <f t="shared" si="2"/>
        <v>0</v>
      </c>
      <c r="L40" s="156"/>
      <c r="M40" s="156"/>
      <c r="N40" s="217"/>
      <c r="O40" s="217"/>
      <c r="P40" s="217"/>
      <c r="Q40" s="217"/>
      <c r="R40" s="217"/>
      <c r="S40" s="217"/>
      <c r="T40" s="217"/>
      <c r="U40" s="217"/>
      <c r="V40" s="217"/>
      <c r="W40" s="217"/>
      <c r="X40" s="217"/>
      <c r="Y40" s="217"/>
      <c r="Z40" s="217"/>
      <c r="AA40" s="217"/>
      <c r="AB40" s="217"/>
      <c r="AC40" s="217"/>
      <c r="AD40" s="217"/>
      <c r="AE40" s="217"/>
      <c r="AF40" s="217"/>
      <c r="AG40" s="217"/>
      <c r="AH40" s="217"/>
      <c r="AI40" s="217"/>
    </row>
    <row r="41" spans="1:35" s="136" customFormat="1" ht="89.25" x14ac:dyDescent="0.2">
      <c r="A41" s="193">
        <v>25</v>
      </c>
      <c r="B41" s="143"/>
      <c r="C41" s="143" t="s">
        <v>119</v>
      </c>
      <c r="D41" s="208" t="s">
        <v>91</v>
      </c>
      <c r="E41" s="167" t="s">
        <v>179</v>
      </c>
      <c r="F41" s="143" t="s">
        <v>79</v>
      </c>
      <c r="G41" s="144">
        <f>G24</f>
        <v>20</v>
      </c>
      <c r="H41" s="153"/>
      <c r="I41" s="149">
        <f t="shared" si="3"/>
        <v>0</v>
      </c>
      <c r="J41" s="146">
        <v>21</v>
      </c>
      <c r="K41" s="145">
        <f t="shared" si="2"/>
        <v>0</v>
      </c>
      <c r="L41" s="253"/>
      <c r="M41" s="253"/>
      <c r="N41" s="217"/>
      <c r="O41" s="217"/>
      <c r="P41" s="217"/>
      <c r="Q41" s="217"/>
      <c r="R41" s="217"/>
      <c r="S41" s="217"/>
      <c r="T41" s="217"/>
      <c r="U41" s="217"/>
      <c r="V41" s="217"/>
      <c r="W41" s="217"/>
      <c r="X41" s="217"/>
      <c r="Y41" s="217"/>
      <c r="Z41" s="217"/>
      <c r="AA41" s="217"/>
      <c r="AB41" s="217"/>
      <c r="AC41" s="217"/>
      <c r="AD41" s="217"/>
      <c r="AE41" s="217"/>
      <c r="AF41" s="217"/>
      <c r="AG41" s="217"/>
      <c r="AH41" s="217"/>
      <c r="AI41" s="217"/>
    </row>
    <row r="42" spans="1:35" s="136" customFormat="1" ht="63.75" x14ac:dyDescent="0.2">
      <c r="A42" s="193">
        <v>26</v>
      </c>
      <c r="B42" s="143"/>
      <c r="C42" s="143" t="s">
        <v>119</v>
      </c>
      <c r="D42" s="208" t="s">
        <v>90</v>
      </c>
      <c r="E42" s="167" t="s">
        <v>178</v>
      </c>
      <c r="F42" s="143" t="s">
        <v>79</v>
      </c>
      <c r="G42" s="144">
        <f>G24</f>
        <v>20</v>
      </c>
      <c r="H42" s="153"/>
      <c r="I42" s="149">
        <f t="shared" si="3"/>
        <v>0</v>
      </c>
      <c r="J42" s="146">
        <v>21</v>
      </c>
      <c r="K42" s="145">
        <f t="shared" si="2"/>
        <v>0</v>
      </c>
      <c r="L42" s="156"/>
      <c r="M42" s="156"/>
      <c r="N42" s="217"/>
      <c r="O42" s="217"/>
      <c r="P42" s="217"/>
      <c r="Q42" s="217"/>
      <c r="R42" s="217"/>
      <c r="S42" s="217"/>
      <c r="T42" s="217"/>
      <c r="U42" s="217"/>
      <c r="V42" s="217"/>
      <c r="W42" s="217"/>
      <c r="X42" s="217"/>
      <c r="Y42" s="217"/>
      <c r="Z42" s="217"/>
      <c r="AA42" s="217"/>
      <c r="AB42" s="217"/>
      <c r="AC42" s="217"/>
      <c r="AD42" s="217"/>
      <c r="AE42" s="217"/>
      <c r="AF42" s="217"/>
      <c r="AG42" s="217"/>
      <c r="AH42" s="217"/>
      <c r="AI42" s="217"/>
    </row>
    <row r="43" spans="1:35" s="136" customFormat="1" ht="25.5" x14ac:dyDescent="0.2">
      <c r="A43" s="193">
        <v>27</v>
      </c>
      <c r="B43" s="143"/>
      <c r="C43" s="143" t="s">
        <v>119</v>
      </c>
      <c r="D43" s="208" t="s">
        <v>129</v>
      </c>
      <c r="E43" s="167" t="s">
        <v>140</v>
      </c>
      <c r="F43" s="143" t="s">
        <v>79</v>
      </c>
      <c r="G43" s="144">
        <f>G25</f>
        <v>20</v>
      </c>
      <c r="H43" s="153"/>
      <c r="I43" s="149">
        <f t="shared" si="3"/>
        <v>0</v>
      </c>
      <c r="J43" s="146">
        <v>21</v>
      </c>
      <c r="K43" s="145">
        <f t="shared" si="2"/>
        <v>0</v>
      </c>
      <c r="L43" s="156"/>
      <c r="M43" s="156"/>
      <c r="N43" s="217"/>
      <c r="O43" s="217"/>
      <c r="P43" s="217"/>
      <c r="Q43" s="217"/>
      <c r="R43" s="217"/>
      <c r="S43" s="217"/>
      <c r="T43" s="217"/>
      <c r="U43" s="217"/>
      <c r="V43" s="217"/>
      <c r="W43" s="217"/>
      <c r="X43" s="217"/>
      <c r="Y43" s="217"/>
      <c r="Z43" s="217"/>
      <c r="AA43" s="217"/>
      <c r="AB43" s="217"/>
      <c r="AC43" s="217"/>
      <c r="AD43" s="217"/>
      <c r="AE43" s="217"/>
      <c r="AF43" s="217"/>
      <c r="AG43" s="217"/>
      <c r="AH43" s="217"/>
      <c r="AI43" s="217"/>
    </row>
    <row r="44" spans="1:35" s="136" customFormat="1" ht="51" x14ac:dyDescent="0.2">
      <c r="A44" s="193">
        <v>28</v>
      </c>
      <c r="B44" s="143"/>
      <c r="C44" s="143" t="s">
        <v>119</v>
      </c>
      <c r="D44" s="208" t="s">
        <v>109</v>
      </c>
      <c r="E44" s="167" t="s">
        <v>137</v>
      </c>
      <c r="F44" s="143" t="s">
        <v>79</v>
      </c>
      <c r="G44" s="144">
        <f>G24</f>
        <v>20</v>
      </c>
      <c r="H44" s="153"/>
      <c r="I44" s="149">
        <f t="shared" si="3"/>
        <v>0</v>
      </c>
      <c r="J44" s="146">
        <v>21</v>
      </c>
      <c r="K44" s="145">
        <f t="shared" si="2"/>
        <v>0</v>
      </c>
      <c r="L44" s="156"/>
      <c r="M44" s="156"/>
      <c r="N44" s="217"/>
      <c r="O44" s="217"/>
      <c r="P44" s="217"/>
      <c r="Q44" s="217"/>
      <c r="R44" s="217"/>
      <c r="S44" s="217"/>
      <c r="T44" s="217"/>
      <c r="U44" s="217"/>
      <c r="V44" s="217"/>
      <c r="W44" s="217"/>
      <c r="X44" s="217"/>
      <c r="Y44" s="217"/>
      <c r="Z44" s="217"/>
      <c r="AA44" s="217"/>
      <c r="AB44" s="217"/>
      <c r="AC44" s="217"/>
      <c r="AD44" s="217"/>
      <c r="AE44" s="217"/>
      <c r="AF44" s="217"/>
      <c r="AG44" s="217"/>
      <c r="AH44" s="217"/>
      <c r="AI44" s="217"/>
    </row>
    <row r="45" spans="1:35" s="136" customFormat="1" ht="38.25" x14ac:dyDescent="0.2">
      <c r="A45" s="193">
        <v>29</v>
      </c>
      <c r="B45" s="143"/>
      <c r="C45" s="143" t="s">
        <v>119</v>
      </c>
      <c r="D45" s="208" t="s">
        <v>118</v>
      </c>
      <c r="E45" s="167" t="s">
        <v>139</v>
      </c>
      <c r="F45" s="143" t="s">
        <v>79</v>
      </c>
      <c r="G45" s="144">
        <v>1</v>
      </c>
      <c r="H45" s="153"/>
      <c r="I45" s="149">
        <f t="shared" si="3"/>
        <v>0</v>
      </c>
      <c r="J45" s="146">
        <v>21</v>
      </c>
      <c r="K45" s="145">
        <f t="shared" si="2"/>
        <v>0</v>
      </c>
      <c r="L45" s="156"/>
      <c r="M45" s="156"/>
      <c r="N45" s="217"/>
      <c r="O45" s="217"/>
      <c r="P45" s="217"/>
      <c r="Q45" s="217"/>
      <c r="R45" s="217"/>
      <c r="S45" s="217"/>
      <c r="T45" s="217"/>
      <c r="U45" s="217"/>
      <c r="V45" s="217"/>
      <c r="W45" s="217"/>
      <c r="X45" s="217"/>
      <c r="Y45" s="217"/>
      <c r="Z45" s="217"/>
      <c r="AA45" s="217"/>
      <c r="AB45" s="217"/>
      <c r="AC45" s="217"/>
      <c r="AD45" s="217"/>
      <c r="AE45" s="217"/>
      <c r="AF45" s="217"/>
      <c r="AG45" s="217"/>
      <c r="AH45" s="217"/>
      <c r="AI45" s="217"/>
    </row>
    <row r="46" spans="1:35" s="136" customFormat="1" ht="63.75" x14ac:dyDescent="0.2">
      <c r="A46" s="193">
        <v>30</v>
      </c>
      <c r="B46" s="143"/>
      <c r="C46" s="143" t="s">
        <v>119</v>
      </c>
      <c r="D46" s="208" t="s">
        <v>95</v>
      </c>
      <c r="E46" s="167" t="s">
        <v>138</v>
      </c>
      <c r="F46" s="143" t="s">
        <v>79</v>
      </c>
      <c r="G46" s="144">
        <v>1</v>
      </c>
      <c r="H46" s="153"/>
      <c r="I46" s="149">
        <f t="shared" si="3"/>
        <v>0</v>
      </c>
      <c r="J46" s="146">
        <v>21</v>
      </c>
      <c r="K46" s="145">
        <f t="shared" si="2"/>
        <v>0</v>
      </c>
      <c r="L46" s="257"/>
      <c r="M46" s="156"/>
      <c r="N46" s="217"/>
      <c r="O46" s="217"/>
      <c r="P46" s="217"/>
      <c r="Q46" s="217"/>
      <c r="R46" s="217"/>
      <c r="S46" s="217"/>
      <c r="T46" s="217"/>
      <c r="U46" s="217"/>
      <c r="V46" s="217"/>
      <c r="W46" s="217"/>
      <c r="X46" s="217"/>
      <c r="Y46" s="217"/>
      <c r="Z46" s="217"/>
      <c r="AA46" s="217"/>
      <c r="AB46" s="217"/>
      <c r="AC46" s="217"/>
      <c r="AD46" s="217"/>
      <c r="AE46" s="217"/>
      <c r="AF46" s="217"/>
      <c r="AG46" s="217"/>
      <c r="AH46" s="217"/>
      <c r="AI46" s="217"/>
    </row>
    <row r="47" spans="1:35" s="136" customFormat="1" ht="39" customHeight="1" x14ac:dyDescent="0.2">
      <c r="A47" s="193">
        <v>31</v>
      </c>
      <c r="B47" s="143"/>
      <c r="C47" s="143" t="s">
        <v>119</v>
      </c>
      <c r="D47" s="208" t="s">
        <v>96</v>
      </c>
      <c r="E47" s="167" t="s">
        <v>163</v>
      </c>
      <c r="F47" s="143" t="s">
        <v>79</v>
      </c>
      <c r="G47" s="144">
        <v>2</v>
      </c>
      <c r="H47" s="153"/>
      <c r="I47" s="149">
        <f t="shared" si="3"/>
        <v>0</v>
      </c>
      <c r="J47" s="146">
        <v>21</v>
      </c>
      <c r="K47" s="145">
        <f t="shared" si="2"/>
        <v>0</v>
      </c>
      <c r="L47" s="156"/>
      <c r="M47" s="156"/>
      <c r="N47" s="217"/>
      <c r="O47" s="217"/>
      <c r="P47" s="217"/>
      <c r="Q47" s="217"/>
      <c r="R47" s="217"/>
      <c r="S47" s="217"/>
      <c r="T47" s="217"/>
      <c r="U47" s="217"/>
      <c r="V47" s="217"/>
      <c r="W47" s="217"/>
      <c r="X47" s="217"/>
      <c r="Y47" s="217"/>
      <c r="Z47" s="217"/>
      <c r="AA47" s="217"/>
      <c r="AB47" s="217"/>
      <c r="AC47" s="217"/>
      <c r="AD47" s="217"/>
      <c r="AE47" s="217"/>
      <c r="AF47" s="217"/>
      <c r="AG47" s="217"/>
      <c r="AH47" s="217"/>
      <c r="AI47" s="217"/>
    </row>
    <row r="48" spans="1:35" s="136" customFormat="1" ht="51" x14ac:dyDescent="0.2">
      <c r="A48" s="193">
        <v>32</v>
      </c>
      <c r="B48" s="143"/>
      <c r="C48" s="143" t="s">
        <v>119</v>
      </c>
      <c r="D48" s="208" t="s">
        <v>92</v>
      </c>
      <c r="E48" s="167" t="s">
        <v>162</v>
      </c>
      <c r="F48" s="143" t="s">
        <v>79</v>
      </c>
      <c r="G48" s="144">
        <v>2</v>
      </c>
      <c r="H48" s="153"/>
      <c r="I48" s="149">
        <f t="shared" si="3"/>
        <v>0</v>
      </c>
      <c r="J48" s="146">
        <v>21</v>
      </c>
      <c r="K48" s="145">
        <f t="shared" si="2"/>
        <v>0</v>
      </c>
      <c r="L48" s="156"/>
      <c r="M48" s="156"/>
      <c r="N48" s="217"/>
      <c r="O48" s="217"/>
      <c r="P48" s="217"/>
      <c r="Q48" s="217"/>
      <c r="R48" s="217"/>
      <c r="S48" s="217"/>
      <c r="T48" s="217"/>
      <c r="U48" s="217"/>
      <c r="V48" s="217"/>
      <c r="W48" s="217"/>
      <c r="X48" s="217"/>
      <c r="Y48" s="217"/>
      <c r="Z48" s="217"/>
      <c r="AA48" s="217"/>
      <c r="AB48" s="217"/>
      <c r="AC48" s="217"/>
      <c r="AD48" s="217"/>
      <c r="AE48" s="217"/>
      <c r="AF48" s="217"/>
      <c r="AG48" s="217"/>
      <c r="AH48" s="217"/>
      <c r="AI48" s="217"/>
    </row>
    <row r="49" spans="1:35" s="136" customFormat="1" ht="38.25" x14ac:dyDescent="0.2">
      <c r="A49" s="193">
        <v>33</v>
      </c>
      <c r="B49" s="143"/>
      <c r="C49" s="143" t="s">
        <v>119</v>
      </c>
      <c r="D49" s="208" t="s">
        <v>159</v>
      </c>
      <c r="E49" s="167" t="s">
        <v>160</v>
      </c>
      <c r="F49" s="143" t="s">
        <v>79</v>
      </c>
      <c r="G49" s="144">
        <v>2</v>
      </c>
      <c r="H49" s="153"/>
      <c r="I49" s="149">
        <f t="shared" si="3"/>
        <v>0</v>
      </c>
      <c r="J49" s="146">
        <v>21</v>
      </c>
      <c r="K49" s="145">
        <f t="shared" si="2"/>
        <v>0</v>
      </c>
      <c r="L49" s="156"/>
      <c r="M49" s="156"/>
      <c r="N49" s="217"/>
      <c r="O49" s="217"/>
      <c r="P49" s="217"/>
      <c r="Q49" s="217"/>
      <c r="R49" s="217"/>
      <c r="S49" s="217"/>
      <c r="T49" s="217"/>
      <c r="U49" s="217"/>
      <c r="V49" s="217"/>
      <c r="W49" s="217"/>
      <c r="X49" s="217"/>
      <c r="Y49" s="217"/>
      <c r="Z49" s="217"/>
      <c r="AA49" s="217"/>
      <c r="AB49" s="217"/>
      <c r="AC49" s="217"/>
      <c r="AD49" s="217"/>
      <c r="AE49" s="217"/>
      <c r="AF49" s="217"/>
      <c r="AG49" s="217"/>
      <c r="AH49" s="217"/>
      <c r="AI49" s="217"/>
    </row>
    <row r="50" spans="1:35" s="136" customFormat="1" ht="38.25" x14ac:dyDescent="0.2">
      <c r="A50" s="193">
        <v>34</v>
      </c>
      <c r="B50" s="143"/>
      <c r="C50" s="143" t="s">
        <v>119</v>
      </c>
      <c r="D50" s="208" t="s">
        <v>97</v>
      </c>
      <c r="E50" s="167" t="s">
        <v>180</v>
      </c>
      <c r="F50" s="143" t="s">
        <v>79</v>
      </c>
      <c r="G50" s="144">
        <v>1</v>
      </c>
      <c r="H50" s="145"/>
      <c r="I50" s="149">
        <f t="shared" si="3"/>
        <v>0</v>
      </c>
      <c r="J50" s="146">
        <v>21</v>
      </c>
      <c r="K50" s="145">
        <f t="shared" si="2"/>
        <v>0</v>
      </c>
      <c r="L50" s="156"/>
      <c r="M50" s="156"/>
      <c r="N50" s="217"/>
      <c r="O50" s="217"/>
      <c r="P50" s="217"/>
      <c r="Q50" s="217"/>
      <c r="R50" s="217"/>
      <c r="S50" s="217"/>
      <c r="T50" s="217"/>
      <c r="U50" s="217"/>
      <c r="V50" s="217"/>
      <c r="W50" s="217"/>
      <c r="X50" s="217"/>
      <c r="Y50" s="217"/>
      <c r="Z50" s="217"/>
      <c r="AA50" s="217"/>
      <c r="AB50" s="217"/>
      <c r="AC50" s="217"/>
      <c r="AD50" s="217"/>
      <c r="AE50" s="217"/>
      <c r="AF50" s="217"/>
      <c r="AG50" s="217"/>
      <c r="AH50" s="217"/>
      <c r="AI50" s="217"/>
    </row>
    <row r="51" spans="1:35" s="136" customFormat="1" x14ac:dyDescent="0.2">
      <c r="A51" s="193"/>
      <c r="B51" s="143"/>
      <c r="C51" s="143"/>
      <c r="D51" s="208"/>
      <c r="E51" s="164" t="s">
        <v>151</v>
      </c>
      <c r="F51" s="226"/>
      <c r="G51" s="216"/>
      <c r="H51" s="216"/>
      <c r="I51" s="142">
        <f>SUM(I52:I59)</f>
        <v>0</v>
      </c>
      <c r="J51" s="146"/>
      <c r="K51" s="145"/>
      <c r="N51" s="217"/>
      <c r="O51" s="217"/>
      <c r="P51" s="217"/>
      <c r="Q51" s="217"/>
      <c r="R51" s="217"/>
      <c r="S51" s="217"/>
      <c r="T51" s="217"/>
      <c r="U51" s="217"/>
      <c r="V51" s="217"/>
      <c r="W51" s="217"/>
      <c r="X51" s="217"/>
      <c r="Y51" s="217"/>
      <c r="Z51" s="217"/>
      <c r="AA51" s="217"/>
      <c r="AB51" s="217"/>
      <c r="AC51" s="217"/>
      <c r="AD51" s="217"/>
      <c r="AE51" s="217"/>
      <c r="AF51" s="217"/>
      <c r="AG51" s="217"/>
      <c r="AH51" s="217"/>
      <c r="AI51" s="217"/>
    </row>
    <row r="52" spans="1:35" s="136" customFormat="1" ht="102" x14ac:dyDescent="0.2">
      <c r="A52" s="193">
        <v>35</v>
      </c>
      <c r="B52" s="143"/>
      <c r="C52" s="143" t="s">
        <v>119</v>
      </c>
      <c r="D52" s="208" t="s">
        <v>144</v>
      </c>
      <c r="E52" s="167" t="s">
        <v>150</v>
      </c>
      <c r="F52" s="143" t="s">
        <v>79</v>
      </c>
      <c r="G52" s="144">
        <v>1</v>
      </c>
      <c r="H52" s="145"/>
      <c r="I52" s="145">
        <f>ROUND(G52*H52,2)</f>
        <v>0</v>
      </c>
      <c r="J52" s="146">
        <v>21</v>
      </c>
      <c r="K52" s="145">
        <f t="shared" ref="K52:K59" si="4">I52+((I52/100)*J52)</f>
        <v>0</v>
      </c>
      <c r="L52" s="253"/>
      <c r="N52" s="217"/>
      <c r="O52" s="217"/>
      <c r="P52" s="217"/>
      <c r="Q52" s="217"/>
      <c r="R52" s="217"/>
      <c r="S52" s="217"/>
      <c r="T52" s="217"/>
      <c r="U52" s="217"/>
      <c r="V52" s="217"/>
      <c r="W52" s="217"/>
      <c r="X52" s="217"/>
      <c r="Y52" s="217"/>
      <c r="Z52" s="217"/>
      <c r="AA52" s="217"/>
      <c r="AB52" s="217"/>
      <c r="AC52" s="217"/>
      <c r="AD52" s="217"/>
      <c r="AE52" s="217"/>
      <c r="AF52" s="217"/>
      <c r="AG52" s="217"/>
      <c r="AH52" s="217"/>
      <c r="AI52" s="217"/>
    </row>
    <row r="53" spans="1:35" s="136" customFormat="1" ht="114.75" x14ac:dyDescent="0.2">
      <c r="A53" s="193">
        <v>36</v>
      </c>
      <c r="B53" s="143"/>
      <c r="C53" s="143" t="s">
        <v>119</v>
      </c>
      <c r="D53" s="208" t="s">
        <v>145</v>
      </c>
      <c r="E53" s="167" t="s">
        <v>182</v>
      </c>
      <c r="F53" s="143" t="s">
        <v>79</v>
      </c>
      <c r="G53" s="144">
        <v>1</v>
      </c>
      <c r="H53" s="145"/>
      <c r="I53" s="145">
        <f t="shared" ref="I53:I59" si="5">ROUND(G53*H53,2)</f>
        <v>0</v>
      </c>
      <c r="J53" s="146">
        <v>21</v>
      </c>
      <c r="K53" s="145">
        <f t="shared" si="4"/>
        <v>0</v>
      </c>
      <c r="L53" s="253"/>
      <c r="N53" s="217"/>
      <c r="O53" s="217"/>
      <c r="P53" s="217"/>
      <c r="Q53" s="217"/>
      <c r="R53" s="217"/>
      <c r="S53" s="217"/>
      <c r="T53" s="217"/>
      <c r="U53" s="217"/>
      <c r="V53" s="217"/>
      <c r="W53" s="217"/>
      <c r="X53" s="217"/>
      <c r="Y53" s="217"/>
      <c r="Z53" s="217"/>
      <c r="AA53" s="217"/>
      <c r="AB53" s="217"/>
      <c r="AC53" s="217"/>
      <c r="AD53" s="217"/>
      <c r="AE53" s="217"/>
      <c r="AF53" s="217"/>
      <c r="AG53" s="217"/>
      <c r="AH53" s="217"/>
      <c r="AI53" s="217"/>
    </row>
    <row r="54" spans="1:35" s="136" customFormat="1" ht="76.5" x14ac:dyDescent="0.2">
      <c r="A54" s="193">
        <v>37</v>
      </c>
      <c r="B54" s="143"/>
      <c r="C54" s="143" t="s">
        <v>119</v>
      </c>
      <c r="D54" s="208" t="s">
        <v>146</v>
      </c>
      <c r="E54" s="167" t="s">
        <v>258</v>
      </c>
      <c r="F54" s="143" t="s">
        <v>79</v>
      </c>
      <c r="G54" s="144">
        <v>1</v>
      </c>
      <c r="H54" s="145"/>
      <c r="I54" s="145">
        <f t="shared" si="5"/>
        <v>0</v>
      </c>
      <c r="J54" s="146">
        <v>21</v>
      </c>
      <c r="K54" s="145">
        <f t="shared" si="4"/>
        <v>0</v>
      </c>
      <c r="L54" s="253"/>
      <c r="N54" s="217"/>
      <c r="O54" s="217"/>
      <c r="P54" s="217"/>
      <c r="Q54" s="217"/>
      <c r="R54" s="217"/>
      <c r="S54" s="217"/>
      <c r="T54" s="217"/>
      <c r="U54" s="217"/>
      <c r="V54" s="217"/>
      <c r="W54" s="217"/>
      <c r="X54" s="217"/>
      <c r="Y54" s="217"/>
      <c r="Z54" s="217"/>
      <c r="AA54" s="217"/>
      <c r="AB54" s="217"/>
      <c r="AC54" s="217"/>
      <c r="AD54" s="217"/>
      <c r="AE54" s="217"/>
      <c r="AF54" s="217"/>
      <c r="AG54" s="217"/>
      <c r="AH54" s="217"/>
      <c r="AI54" s="217"/>
    </row>
    <row r="55" spans="1:35" s="136" customFormat="1" ht="102" x14ac:dyDescent="0.2">
      <c r="A55" s="193">
        <v>38</v>
      </c>
      <c r="B55" s="143"/>
      <c r="C55" s="143" t="s">
        <v>119</v>
      </c>
      <c r="D55" s="208" t="s">
        <v>147</v>
      </c>
      <c r="E55" s="167" t="s">
        <v>149</v>
      </c>
      <c r="F55" s="143" t="s">
        <v>79</v>
      </c>
      <c r="G55" s="154">
        <v>1</v>
      </c>
      <c r="H55" s="145"/>
      <c r="I55" s="145">
        <f t="shared" si="5"/>
        <v>0</v>
      </c>
      <c r="J55" s="146">
        <v>21</v>
      </c>
      <c r="K55" s="145">
        <f t="shared" si="4"/>
        <v>0</v>
      </c>
      <c r="L55" s="253"/>
      <c r="N55" s="217"/>
      <c r="O55" s="217"/>
      <c r="P55" s="217"/>
      <c r="Q55" s="217"/>
      <c r="R55" s="217"/>
      <c r="S55" s="217"/>
      <c r="T55" s="217"/>
      <c r="U55" s="217"/>
      <c r="V55" s="217"/>
      <c r="W55" s="217"/>
      <c r="X55" s="217"/>
      <c r="Y55" s="217"/>
      <c r="Z55" s="217"/>
      <c r="AA55" s="217"/>
      <c r="AB55" s="217"/>
      <c r="AC55" s="217"/>
      <c r="AD55" s="217"/>
      <c r="AE55" s="217"/>
      <c r="AF55" s="217"/>
      <c r="AG55" s="217"/>
      <c r="AH55" s="217"/>
      <c r="AI55" s="217"/>
    </row>
    <row r="56" spans="1:35" s="136" customFormat="1" ht="38.25" x14ac:dyDescent="0.2">
      <c r="A56" s="193">
        <v>39</v>
      </c>
      <c r="B56" s="143"/>
      <c r="C56" s="143" t="s">
        <v>119</v>
      </c>
      <c r="D56" s="208" t="s">
        <v>164</v>
      </c>
      <c r="E56" s="167" t="s">
        <v>183</v>
      </c>
      <c r="F56" s="143" t="s">
        <v>79</v>
      </c>
      <c r="G56" s="154">
        <v>1</v>
      </c>
      <c r="H56" s="145"/>
      <c r="I56" s="145">
        <f t="shared" si="5"/>
        <v>0</v>
      </c>
      <c r="J56" s="146">
        <v>21</v>
      </c>
      <c r="K56" s="145">
        <f t="shared" si="4"/>
        <v>0</v>
      </c>
      <c r="N56" s="217"/>
      <c r="O56" s="217"/>
      <c r="P56" s="217"/>
      <c r="Q56" s="217"/>
      <c r="R56" s="217"/>
      <c r="S56" s="217"/>
      <c r="T56" s="217"/>
      <c r="U56" s="217"/>
      <c r="V56" s="217"/>
      <c r="W56" s="217"/>
      <c r="X56" s="217"/>
      <c r="Y56" s="217"/>
      <c r="Z56" s="217"/>
      <c r="AA56" s="217"/>
      <c r="AB56" s="217"/>
      <c r="AC56" s="217"/>
      <c r="AD56" s="217"/>
      <c r="AE56" s="217"/>
      <c r="AF56" s="217"/>
      <c r="AG56" s="217"/>
      <c r="AH56" s="217"/>
      <c r="AI56" s="217"/>
    </row>
    <row r="57" spans="1:35" s="136" customFormat="1" ht="51" x14ac:dyDescent="0.2">
      <c r="A57" s="193">
        <v>40</v>
      </c>
      <c r="B57" s="143"/>
      <c r="C57" s="157" t="s">
        <v>119</v>
      </c>
      <c r="D57" s="208" t="s">
        <v>132</v>
      </c>
      <c r="E57" s="167" t="s">
        <v>184</v>
      </c>
      <c r="F57" s="157" t="s">
        <v>79</v>
      </c>
      <c r="G57" s="154">
        <v>1</v>
      </c>
      <c r="H57" s="153"/>
      <c r="I57" s="145">
        <f t="shared" si="5"/>
        <v>0</v>
      </c>
      <c r="J57" s="155">
        <v>21</v>
      </c>
      <c r="K57" s="145">
        <f t="shared" si="4"/>
        <v>0</v>
      </c>
      <c r="L57" s="156"/>
      <c r="N57" s="217"/>
      <c r="O57" s="217"/>
      <c r="P57" s="217"/>
      <c r="Q57" s="217"/>
      <c r="R57" s="217"/>
      <c r="S57" s="217"/>
      <c r="T57" s="217"/>
      <c r="U57" s="217"/>
      <c r="V57" s="217"/>
      <c r="W57" s="217"/>
      <c r="X57" s="217"/>
      <c r="Y57" s="217"/>
      <c r="Z57" s="217"/>
      <c r="AA57" s="217"/>
      <c r="AB57" s="217"/>
      <c r="AC57" s="217"/>
      <c r="AD57" s="217"/>
      <c r="AE57" s="217"/>
      <c r="AF57" s="217"/>
      <c r="AG57" s="217"/>
      <c r="AH57" s="217"/>
      <c r="AI57" s="217"/>
    </row>
    <row r="58" spans="1:35" s="136" customFormat="1" ht="25.5" x14ac:dyDescent="0.2">
      <c r="A58" s="193">
        <v>41</v>
      </c>
      <c r="B58" s="143"/>
      <c r="C58" s="143" t="s">
        <v>119</v>
      </c>
      <c r="D58" s="208" t="s">
        <v>127</v>
      </c>
      <c r="E58" s="167" t="s">
        <v>143</v>
      </c>
      <c r="F58" s="143" t="s">
        <v>79</v>
      </c>
      <c r="G58" s="144">
        <v>1</v>
      </c>
      <c r="H58" s="153"/>
      <c r="I58" s="145">
        <f t="shared" si="5"/>
        <v>0</v>
      </c>
      <c r="J58" s="146">
        <v>21</v>
      </c>
      <c r="K58" s="145">
        <f t="shared" si="4"/>
        <v>0</v>
      </c>
      <c r="N58" s="217"/>
      <c r="O58" s="217"/>
      <c r="P58" s="217"/>
      <c r="Q58" s="217"/>
      <c r="R58" s="217"/>
      <c r="S58" s="217"/>
      <c r="T58" s="217"/>
      <c r="U58" s="217"/>
      <c r="V58" s="217"/>
      <c r="W58" s="217"/>
      <c r="X58" s="217"/>
      <c r="Y58" s="217"/>
      <c r="Z58" s="217"/>
      <c r="AA58" s="217"/>
      <c r="AB58" s="217"/>
      <c r="AC58" s="217"/>
      <c r="AD58" s="217"/>
      <c r="AE58" s="217"/>
      <c r="AF58" s="217"/>
      <c r="AG58" s="217"/>
      <c r="AH58" s="217"/>
      <c r="AI58" s="217"/>
    </row>
    <row r="59" spans="1:35" s="136" customFormat="1" ht="76.5" x14ac:dyDescent="0.2">
      <c r="A59" s="193">
        <v>42</v>
      </c>
      <c r="B59" s="143"/>
      <c r="C59" s="143" t="s">
        <v>119</v>
      </c>
      <c r="D59" s="208" t="s">
        <v>148</v>
      </c>
      <c r="E59" s="167" t="s">
        <v>185</v>
      </c>
      <c r="F59" s="143" t="s">
        <v>79</v>
      </c>
      <c r="G59" s="144">
        <v>1</v>
      </c>
      <c r="H59" s="145"/>
      <c r="I59" s="145">
        <f t="shared" si="5"/>
        <v>0</v>
      </c>
      <c r="J59" s="146">
        <v>21</v>
      </c>
      <c r="K59" s="145">
        <f t="shared" si="4"/>
        <v>0</v>
      </c>
      <c r="L59" s="253"/>
      <c r="N59" s="217"/>
      <c r="O59" s="217"/>
      <c r="P59" s="217"/>
      <c r="Q59" s="217"/>
      <c r="R59" s="217"/>
      <c r="S59" s="217"/>
      <c r="T59" s="217"/>
      <c r="U59" s="217"/>
      <c r="V59" s="217"/>
      <c r="W59" s="217"/>
      <c r="X59" s="217"/>
      <c r="Y59" s="217"/>
      <c r="Z59" s="217"/>
      <c r="AA59" s="217"/>
      <c r="AB59" s="217"/>
      <c r="AC59" s="217"/>
      <c r="AD59" s="217"/>
      <c r="AE59" s="217"/>
      <c r="AF59" s="217"/>
      <c r="AG59" s="217"/>
      <c r="AH59" s="217"/>
      <c r="AI59" s="217"/>
    </row>
    <row r="60" spans="1:35" s="150" customFormat="1" x14ac:dyDescent="0.2">
      <c r="A60" s="228"/>
      <c r="B60" s="201"/>
      <c r="C60" s="201"/>
      <c r="D60" s="209"/>
      <c r="E60" s="168" t="s">
        <v>115</v>
      </c>
      <c r="F60" s="201"/>
      <c r="G60" s="197"/>
      <c r="H60" s="197"/>
      <c r="I60" s="151">
        <f>I14</f>
        <v>0</v>
      </c>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9F759-2B8F-4D88-826A-6E559BAC9E92}">
  <sheetPr>
    <pageSetUpPr fitToPage="1"/>
  </sheetPr>
  <dimension ref="A1:AI52"/>
  <sheetViews>
    <sheetView showGridLines="0" topLeftCell="A40" zoomScale="70" zoomScaleNormal="70" workbookViewId="0">
      <selection activeCell="Q51" sqref="Q51"/>
    </sheetView>
  </sheetViews>
  <sheetFormatPr defaultColWidth="9.140625" defaultRowHeight="12.75" x14ac:dyDescent="0.2"/>
  <cols>
    <col min="1" max="1" width="5.5703125" style="199" customWidth="1"/>
    <col min="2" max="2" width="4.42578125" style="203" customWidth="1"/>
    <col min="3" max="3" width="6" style="203" customWidth="1"/>
    <col min="4" max="4" width="12.7109375" style="212" customWidth="1"/>
    <col min="5" max="5" width="94.28515625" style="169" customWidth="1"/>
    <col min="6" max="6" width="7.7109375" style="203" customWidth="1"/>
    <col min="7" max="7" width="9.85546875" style="199" customWidth="1"/>
    <col min="8" max="8" width="13.140625" style="199" customWidth="1"/>
    <col min="9" max="9" width="15.5703125" style="199" customWidth="1"/>
    <col min="10" max="10" width="6.7109375" style="199" customWidth="1"/>
    <col min="11" max="11" width="15.5703125" style="199" customWidth="1"/>
    <col min="12" max="35" width="9.140625" style="199"/>
    <col min="36" max="16384" width="9.140625" style="83"/>
  </cols>
  <sheetData>
    <row r="1" spans="1:35" s="194" customFormat="1" ht="18" x14ac:dyDescent="0.2">
      <c r="A1" s="220" t="s">
        <v>120</v>
      </c>
      <c r="B1" s="221"/>
      <c r="C1" s="221"/>
      <c r="D1" s="210"/>
      <c r="E1" s="210"/>
      <c r="F1" s="221"/>
      <c r="G1" s="221"/>
      <c r="H1" s="221"/>
      <c r="I1" s="221"/>
      <c r="J1" s="221"/>
      <c r="K1" s="221"/>
    </row>
    <row r="2" spans="1:35" s="194" customFormat="1" x14ac:dyDescent="0.2">
      <c r="A2" s="222" t="s">
        <v>62</v>
      </c>
      <c r="B2" s="221"/>
      <c r="C2" s="137" t="s">
        <v>255</v>
      </c>
      <c r="D2" s="205"/>
      <c r="E2" s="205"/>
      <c r="F2" s="221"/>
      <c r="G2" s="221"/>
      <c r="H2" s="221"/>
      <c r="I2" s="221"/>
      <c r="J2" s="221"/>
      <c r="K2" s="221"/>
    </row>
    <row r="3" spans="1:35" s="194" customFormat="1" x14ac:dyDescent="0.2">
      <c r="A3" s="222" t="s">
        <v>63</v>
      </c>
      <c r="B3" s="221"/>
      <c r="C3" s="245" t="str">
        <f>'Krycí list'!E7</f>
        <v>Základní škola a mateřská škola Brno, Antonínská 3, p.o.
Antonínská 3, 602 00 Brno</v>
      </c>
      <c r="D3" s="246"/>
      <c r="E3" s="246"/>
      <c r="F3" s="221"/>
      <c r="G3" s="221"/>
      <c r="H3" s="221"/>
      <c r="I3" s="137"/>
      <c r="J3" s="221"/>
      <c r="K3" s="221"/>
    </row>
    <row r="4" spans="1:35" s="194" customFormat="1" x14ac:dyDescent="0.2">
      <c r="A4" s="222" t="s">
        <v>64</v>
      </c>
      <c r="B4" s="221"/>
      <c r="C4" s="137" t="str">
        <f>'Krycí list'!E9</f>
        <v>NEOCENĚNÝ SOUPIS PRACÍ A DODÁVEK A SLUŽEB</v>
      </c>
      <c r="D4" s="205"/>
      <c r="E4" s="205"/>
      <c r="F4" s="221"/>
      <c r="G4" s="221"/>
      <c r="H4" s="221"/>
      <c r="I4" s="137"/>
      <c r="J4" s="221"/>
      <c r="K4" s="221"/>
    </row>
    <row r="5" spans="1:35" s="194" customFormat="1" x14ac:dyDescent="0.2">
      <c r="A5" s="221" t="s">
        <v>72</v>
      </c>
      <c r="B5" s="221"/>
      <c r="C5" s="137" t="str">
        <f>'Krycí list'!P5</f>
        <v xml:space="preserve"> </v>
      </c>
      <c r="D5" s="205"/>
      <c r="E5" s="205"/>
      <c r="F5" s="221"/>
      <c r="G5" s="221"/>
      <c r="H5" s="221"/>
      <c r="I5" s="137"/>
      <c r="J5" s="221"/>
      <c r="K5" s="221"/>
    </row>
    <row r="6" spans="1:35" s="194" customFormat="1" x14ac:dyDescent="0.2">
      <c r="A6" s="221"/>
      <c r="B6" s="221"/>
      <c r="C6" s="137"/>
      <c r="D6" s="205"/>
      <c r="E6" s="205"/>
      <c r="F6" s="221"/>
      <c r="G6" s="221"/>
      <c r="H6" s="221"/>
      <c r="I6" s="137"/>
      <c r="J6" s="221"/>
      <c r="K6" s="221"/>
    </row>
    <row r="7" spans="1:35" s="194" customFormat="1" x14ac:dyDescent="0.2">
      <c r="A7" s="221" t="s">
        <v>66</v>
      </c>
      <c r="B7" s="221"/>
      <c r="C7" s="245" t="str">
        <f>'Krycí list'!E26</f>
        <v>Základní škola a mateřská škola Brno, Antonínská 3, p.o.
Antonínská 550/3, Veveří, 602 00 Brno</v>
      </c>
      <c r="D7" s="246"/>
      <c r="E7" s="246"/>
      <c r="F7" s="221"/>
      <c r="G7" s="221"/>
      <c r="H7" s="221"/>
      <c r="I7" s="137"/>
      <c r="J7" s="221"/>
      <c r="K7" s="221"/>
    </row>
    <row r="8" spans="1:35" s="194" customFormat="1" x14ac:dyDescent="0.2">
      <c r="A8" s="221" t="s">
        <v>67</v>
      </c>
      <c r="B8" s="221"/>
      <c r="C8" s="245" t="str">
        <f>'Krycí list'!E28</f>
        <v xml:space="preserve"> </v>
      </c>
      <c r="D8" s="246"/>
      <c r="E8" s="205"/>
      <c r="F8" s="221"/>
      <c r="G8" s="221"/>
      <c r="H8" s="221"/>
      <c r="I8" s="137"/>
      <c r="J8" s="221"/>
      <c r="K8" s="221"/>
    </row>
    <row r="9" spans="1:35" s="194" customFormat="1" x14ac:dyDescent="0.2">
      <c r="A9" s="221" t="s">
        <v>68</v>
      </c>
      <c r="B9" s="221"/>
      <c r="C9" s="247" t="str">
        <f>'Krycí list'!O31</f>
        <v>03/2023</v>
      </c>
      <c r="D9" s="246"/>
      <c r="E9" s="205"/>
      <c r="F9" s="221"/>
      <c r="G9" s="221"/>
      <c r="H9" s="221"/>
      <c r="I9" s="137"/>
      <c r="J9" s="221"/>
      <c r="K9" s="221"/>
    </row>
    <row r="10" spans="1:35" s="194" customFormat="1" x14ac:dyDescent="0.2">
      <c r="A10" s="221"/>
      <c r="B10" s="221"/>
      <c r="C10" s="221"/>
      <c r="D10" s="210"/>
      <c r="E10" s="210"/>
      <c r="F10" s="221"/>
      <c r="G10" s="221"/>
      <c r="H10" s="221"/>
      <c r="I10" s="221"/>
      <c r="J10" s="221"/>
      <c r="K10" s="221"/>
    </row>
    <row r="11" spans="1:35" s="219" customFormat="1" ht="63.75" x14ac:dyDescent="0.2">
      <c r="A11" s="191" t="s">
        <v>73</v>
      </c>
      <c r="B11" s="138" t="s">
        <v>74</v>
      </c>
      <c r="C11" s="138" t="s">
        <v>75</v>
      </c>
      <c r="D11" s="138" t="s">
        <v>114</v>
      </c>
      <c r="E11" s="138" t="s">
        <v>110</v>
      </c>
      <c r="F11" s="138" t="s">
        <v>76</v>
      </c>
      <c r="G11" s="138" t="s">
        <v>77</v>
      </c>
      <c r="H11" s="138" t="s">
        <v>112</v>
      </c>
      <c r="I11" s="138" t="s">
        <v>113</v>
      </c>
      <c r="J11" s="138" t="s">
        <v>78</v>
      </c>
      <c r="K11" s="138" t="s">
        <v>111</v>
      </c>
      <c r="L11" s="248" t="s">
        <v>262</v>
      </c>
      <c r="M11" s="249" t="s">
        <v>263</v>
      </c>
    </row>
    <row r="12" spans="1:35" s="203" customFormat="1" x14ac:dyDescent="0.2">
      <c r="A12" s="192">
        <v>1</v>
      </c>
      <c r="B12" s="152">
        <v>2</v>
      </c>
      <c r="C12" s="152">
        <v>3</v>
      </c>
      <c r="D12" s="139">
        <v>4</v>
      </c>
      <c r="E12" s="139">
        <v>5</v>
      </c>
      <c r="F12" s="152">
        <v>6</v>
      </c>
      <c r="G12" s="152">
        <v>7</v>
      </c>
      <c r="H12" s="152">
        <v>8</v>
      </c>
      <c r="I12" s="152">
        <v>9</v>
      </c>
      <c r="J12" s="152">
        <v>10</v>
      </c>
      <c r="K12" s="152">
        <v>11</v>
      </c>
      <c r="L12" s="250">
        <v>12</v>
      </c>
      <c r="M12" s="251">
        <v>13</v>
      </c>
    </row>
    <row r="13" spans="1:35" x14ac:dyDescent="0.2">
      <c r="A13" s="198"/>
      <c r="B13" s="202"/>
      <c r="C13" s="202"/>
      <c r="D13" s="211"/>
      <c r="E13" s="165"/>
      <c r="F13" s="202"/>
      <c r="G13" s="198"/>
      <c r="H13" s="198"/>
      <c r="I13" s="198"/>
      <c r="J13" s="198"/>
      <c r="K13" s="198"/>
      <c r="L13" s="252"/>
      <c r="M13" s="252"/>
    </row>
    <row r="14" spans="1:35" s="140" customFormat="1" x14ac:dyDescent="0.2">
      <c r="A14" s="223"/>
      <c r="B14" s="147"/>
      <c r="C14" s="214"/>
      <c r="D14" s="206" t="s">
        <v>99</v>
      </c>
      <c r="E14" s="166" t="s">
        <v>257</v>
      </c>
      <c r="F14" s="214"/>
      <c r="G14" s="215"/>
      <c r="H14" s="215"/>
      <c r="I14" s="148">
        <f>I15+I23+I37+I43</f>
        <v>0</v>
      </c>
      <c r="J14" s="215"/>
      <c r="K14" s="145"/>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35" s="136" customFormat="1" x14ac:dyDescent="0.2">
      <c r="A15" s="193"/>
      <c r="B15" s="141"/>
      <c r="C15" s="204"/>
      <c r="D15" s="207"/>
      <c r="E15" s="164" t="s">
        <v>156</v>
      </c>
      <c r="F15" s="204"/>
      <c r="G15" s="216"/>
      <c r="H15" s="216"/>
      <c r="I15" s="142">
        <f>SUM(I16:I22)</f>
        <v>0</v>
      </c>
      <c r="J15" s="146"/>
      <c r="K15" s="145"/>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6" customFormat="1" ht="63.75" x14ac:dyDescent="0.2">
      <c r="A16" s="193">
        <v>1</v>
      </c>
      <c r="B16" s="143"/>
      <c r="C16" s="143" t="s">
        <v>119</v>
      </c>
      <c r="D16" s="208" t="s">
        <v>168</v>
      </c>
      <c r="E16" s="167" t="s">
        <v>169</v>
      </c>
      <c r="F16" s="143" t="s">
        <v>79</v>
      </c>
      <c r="G16" s="144">
        <v>1</v>
      </c>
      <c r="H16" s="145"/>
      <c r="I16" s="145">
        <f t="shared" ref="I16:I22" si="0">ROUND(G16*H16,2)</f>
        <v>0</v>
      </c>
      <c r="J16" s="146">
        <v>21</v>
      </c>
      <c r="K16" s="145">
        <f t="shared" ref="K16:K22" si="1">I16+((I16/100)*J16)</f>
        <v>0</v>
      </c>
      <c r="L16" s="255"/>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6" customFormat="1" ht="114.75" x14ac:dyDescent="0.2">
      <c r="A17" s="193">
        <v>2</v>
      </c>
      <c r="B17" s="143"/>
      <c r="C17" s="143" t="s">
        <v>119</v>
      </c>
      <c r="D17" s="208" t="s">
        <v>167</v>
      </c>
      <c r="E17" s="167" t="s">
        <v>261</v>
      </c>
      <c r="F17" s="143" t="s">
        <v>79</v>
      </c>
      <c r="G17" s="144">
        <v>1</v>
      </c>
      <c r="H17" s="145"/>
      <c r="I17" s="145">
        <f t="shared" si="0"/>
        <v>0</v>
      </c>
      <c r="J17" s="146">
        <v>21</v>
      </c>
      <c r="K17" s="145">
        <f t="shared" si="1"/>
        <v>0</v>
      </c>
      <c r="L17" s="143"/>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6" customFormat="1" ht="76.5" x14ac:dyDescent="0.2">
      <c r="A18" s="193">
        <v>3</v>
      </c>
      <c r="B18" s="143"/>
      <c r="C18" s="143" t="s">
        <v>119</v>
      </c>
      <c r="D18" s="208" t="s">
        <v>158</v>
      </c>
      <c r="E18" s="183" t="s">
        <v>170</v>
      </c>
      <c r="F18" s="143" t="s">
        <v>79</v>
      </c>
      <c r="G18" s="144">
        <v>1</v>
      </c>
      <c r="H18" s="153"/>
      <c r="I18" s="145">
        <f t="shared" si="0"/>
        <v>0</v>
      </c>
      <c r="J18" s="146">
        <v>21</v>
      </c>
      <c r="K18" s="145">
        <f t="shared" si="1"/>
        <v>0</v>
      </c>
      <c r="L18" s="255"/>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s="136" customFormat="1" ht="51" x14ac:dyDescent="0.2">
      <c r="A19" s="193">
        <v>4</v>
      </c>
      <c r="B19" s="143"/>
      <c r="C19" s="157" t="s">
        <v>119</v>
      </c>
      <c r="D19" s="195" t="s">
        <v>132</v>
      </c>
      <c r="E19" s="184" t="s">
        <v>157</v>
      </c>
      <c r="F19" s="157" t="s">
        <v>79</v>
      </c>
      <c r="G19" s="154">
        <v>1</v>
      </c>
      <c r="H19" s="153"/>
      <c r="I19" s="145">
        <f t="shared" si="0"/>
        <v>0</v>
      </c>
      <c r="J19" s="146">
        <v>21</v>
      </c>
      <c r="K19" s="145">
        <f t="shared" si="1"/>
        <v>0</v>
      </c>
      <c r="L19" s="156"/>
      <c r="N19" s="217"/>
      <c r="O19" s="217"/>
      <c r="P19" s="217"/>
      <c r="Q19" s="217"/>
      <c r="R19" s="217"/>
      <c r="S19" s="217"/>
      <c r="T19" s="217"/>
      <c r="U19" s="217"/>
      <c r="V19" s="217"/>
      <c r="W19" s="217"/>
      <c r="X19" s="217"/>
      <c r="Y19" s="217"/>
      <c r="Z19" s="217"/>
      <c r="AA19" s="217"/>
      <c r="AB19" s="217"/>
      <c r="AC19" s="217"/>
      <c r="AD19" s="217"/>
      <c r="AE19" s="217"/>
      <c r="AF19" s="217"/>
      <c r="AG19" s="217"/>
      <c r="AH19" s="217"/>
      <c r="AI19" s="217"/>
    </row>
    <row r="20" spans="1:35" s="136" customFormat="1" ht="25.5" x14ac:dyDescent="0.2">
      <c r="A20" s="193">
        <v>5</v>
      </c>
      <c r="B20" s="143"/>
      <c r="C20" s="143" t="s">
        <v>119</v>
      </c>
      <c r="D20" s="224" t="s">
        <v>127</v>
      </c>
      <c r="E20" s="184" t="s">
        <v>143</v>
      </c>
      <c r="F20" s="143" t="s">
        <v>79</v>
      </c>
      <c r="G20" s="154">
        <v>1</v>
      </c>
      <c r="H20" s="145"/>
      <c r="I20" s="145">
        <f t="shared" si="0"/>
        <v>0</v>
      </c>
      <c r="J20" s="146">
        <v>21</v>
      </c>
      <c r="K20" s="145">
        <f t="shared" si="1"/>
        <v>0</v>
      </c>
      <c r="N20" s="217"/>
      <c r="O20" s="217"/>
      <c r="P20" s="217"/>
      <c r="Q20" s="217"/>
      <c r="R20" s="217"/>
      <c r="S20" s="217"/>
      <c r="T20" s="217"/>
      <c r="U20" s="217"/>
      <c r="V20" s="217"/>
      <c r="W20" s="217"/>
      <c r="X20" s="217"/>
      <c r="Y20" s="217"/>
      <c r="Z20" s="217"/>
      <c r="AA20" s="217"/>
      <c r="AB20" s="217"/>
      <c r="AC20" s="217"/>
      <c r="AD20" s="217"/>
      <c r="AE20" s="217"/>
      <c r="AF20" s="217"/>
      <c r="AG20" s="217"/>
      <c r="AH20" s="217"/>
      <c r="AI20" s="217"/>
    </row>
    <row r="21" spans="1:35" s="136" customFormat="1" ht="63.75" x14ac:dyDescent="0.2">
      <c r="A21" s="193">
        <v>6</v>
      </c>
      <c r="B21" s="143"/>
      <c r="C21" s="143" t="s">
        <v>119</v>
      </c>
      <c r="D21" s="208" t="s">
        <v>133</v>
      </c>
      <c r="E21" s="167" t="s">
        <v>142</v>
      </c>
      <c r="F21" s="143" t="s">
        <v>79</v>
      </c>
      <c r="G21" s="144">
        <v>1</v>
      </c>
      <c r="H21" s="145"/>
      <c r="I21" s="145">
        <f t="shared" si="0"/>
        <v>0</v>
      </c>
      <c r="J21" s="146">
        <v>21</v>
      </c>
      <c r="K21" s="145">
        <f t="shared" si="1"/>
        <v>0</v>
      </c>
      <c r="L21" s="253"/>
      <c r="N21" s="217"/>
      <c r="O21" s="217"/>
      <c r="P21" s="217"/>
      <c r="Q21" s="217"/>
      <c r="R21" s="217"/>
      <c r="S21" s="217"/>
      <c r="T21" s="217"/>
      <c r="U21" s="217"/>
      <c r="V21" s="217"/>
      <c r="W21" s="217"/>
      <c r="X21" s="217"/>
      <c r="Y21" s="217"/>
      <c r="Z21" s="217"/>
      <c r="AA21" s="217"/>
      <c r="AB21" s="217"/>
      <c r="AC21" s="217"/>
      <c r="AD21" s="217"/>
      <c r="AE21" s="217"/>
      <c r="AF21" s="217"/>
      <c r="AG21" s="217"/>
      <c r="AH21" s="217"/>
      <c r="AI21" s="217"/>
    </row>
    <row r="22" spans="1:35" s="136" customFormat="1" ht="51" x14ac:dyDescent="0.2">
      <c r="A22" s="193">
        <v>7</v>
      </c>
      <c r="B22" s="143"/>
      <c r="C22" s="143" t="s">
        <v>119</v>
      </c>
      <c r="D22" s="208" t="s">
        <v>82</v>
      </c>
      <c r="E22" s="184" t="s">
        <v>171</v>
      </c>
      <c r="F22" s="143" t="s">
        <v>79</v>
      </c>
      <c r="G22" s="144">
        <v>1</v>
      </c>
      <c r="H22" s="145"/>
      <c r="I22" s="145">
        <f t="shared" si="0"/>
        <v>0</v>
      </c>
      <c r="J22" s="146">
        <v>21</v>
      </c>
      <c r="K22" s="145">
        <f t="shared" si="1"/>
        <v>0</v>
      </c>
      <c r="L22" s="253"/>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s="136" customFormat="1" x14ac:dyDescent="0.2">
      <c r="A23" s="193"/>
      <c r="B23" s="143"/>
      <c r="C23" s="141"/>
      <c r="D23" s="225"/>
      <c r="E23" s="164" t="s">
        <v>186</v>
      </c>
      <c r="F23" s="226"/>
      <c r="G23" s="216"/>
      <c r="H23" s="216"/>
      <c r="I23" s="142">
        <f>SUM(I24:I36)</f>
        <v>0</v>
      </c>
      <c r="J23" s="146"/>
      <c r="K23" s="145"/>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s="136" customFormat="1" ht="102" x14ac:dyDescent="0.2">
      <c r="A24" s="193">
        <v>8</v>
      </c>
      <c r="B24" s="143"/>
      <c r="C24" s="143" t="s">
        <v>119</v>
      </c>
      <c r="D24" s="208" t="s">
        <v>89</v>
      </c>
      <c r="E24" s="184" t="s">
        <v>177</v>
      </c>
      <c r="F24" s="143" t="s">
        <v>79</v>
      </c>
      <c r="G24" s="144">
        <v>1</v>
      </c>
      <c r="H24" s="145"/>
      <c r="I24" s="149">
        <f t="shared" ref="I24:I36" si="2">ROUND(G24*H24,2)</f>
        <v>0</v>
      </c>
      <c r="J24" s="146">
        <v>21</v>
      </c>
      <c r="K24" s="145">
        <f t="shared" ref="K24:K36" si="3">I24+((I24/100)*J24)</f>
        <v>0</v>
      </c>
      <c r="L24" s="256"/>
      <c r="M24" s="253"/>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s="136" customFormat="1" ht="63.75" x14ac:dyDescent="0.2">
      <c r="A25" s="193">
        <v>9</v>
      </c>
      <c r="B25" s="143"/>
      <c r="C25" s="143" t="s">
        <v>119</v>
      </c>
      <c r="D25" s="208" t="s">
        <v>90</v>
      </c>
      <c r="E25" s="184" t="s">
        <v>178</v>
      </c>
      <c r="F25" s="143" t="s">
        <v>79</v>
      </c>
      <c r="G25" s="144">
        <v>2</v>
      </c>
      <c r="H25" s="153"/>
      <c r="I25" s="149">
        <f t="shared" si="2"/>
        <v>0</v>
      </c>
      <c r="J25" s="146">
        <v>21</v>
      </c>
      <c r="K25" s="145">
        <f t="shared" si="3"/>
        <v>0</v>
      </c>
      <c r="L25" s="253"/>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35" s="136" customFormat="1" ht="25.5" x14ac:dyDescent="0.2">
      <c r="A26" s="193">
        <v>10</v>
      </c>
      <c r="B26" s="143"/>
      <c r="C26" s="143" t="s">
        <v>119</v>
      </c>
      <c r="D26" s="208" t="s">
        <v>129</v>
      </c>
      <c r="E26" s="184" t="s">
        <v>153</v>
      </c>
      <c r="F26" s="143" t="s">
        <v>79</v>
      </c>
      <c r="G26" s="144">
        <v>1</v>
      </c>
      <c r="H26" s="153"/>
      <c r="I26" s="149">
        <f t="shared" si="2"/>
        <v>0</v>
      </c>
      <c r="J26" s="146">
        <v>21</v>
      </c>
      <c r="K26" s="145">
        <f t="shared" si="3"/>
        <v>0</v>
      </c>
      <c r="L26" s="156"/>
      <c r="M26" s="156"/>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s="136" customFormat="1" ht="25.5" x14ac:dyDescent="0.2">
      <c r="A27" s="193">
        <v>11</v>
      </c>
      <c r="B27" s="143"/>
      <c r="C27" s="143" t="s">
        <v>119</v>
      </c>
      <c r="D27" s="208" t="s">
        <v>130</v>
      </c>
      <c r="E27" s="184" t="s">
        <v>154</v>
      </c>
      <c r="F27" s="143" t="s">
        <v>79</v>
      </c>
      <c r="G27" s="144">
        <v>1</v>
      </c>
      <c r="H27" s="153"/>
      <c r="I27" s="149">
        <f t="shared" si="2"/>
        <v>0</v>
      </c>
      <c r="J27" s="146">
        <v>21</v>
      </c>
      <c r="K27" s="145">
        <f t="shared" si="3"/>
        <v>0</v>
      </c>
      <c r="L27" s="156"/>
      <c r="M27" s="156"/>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spans="1:35" s="136" customFormat="1" ht="38.25" x14ac:dyDescent="0.2">
      <c r="A28" s="193">
        <v>12</v>
      </c>
      <c r="B28" s="143"/>
      <c r="C28" s="143" t="s">
        <v>119</v>
      </c>
      <c r="D28" s="208" t="s">
        <v>131</v>
      </c>
      <c r="E28" s="184" t="s">
        <v>155</v>
      </c>
      <c r="F28" s="143" t="s">
        <v>79</v>
      </c>
      <c r="G28" s="144">
        <v>1</v>
      </c>
      <c r="H28" s="153"/>
      <c r="I28" s="149">
        <f t="shared" si="2"/>
        <v>0</v>
      </c>
      <c r="J28" s="146">
        <v>21</v>
      </c>
      <c r="K28" s="145">
        <f t="shared" si="3"/>
        <v>0</v>
      </c>
      <c r="L28" s="156"/>
      <c r="M28" s="156"/>
      <c r="N28" s="217"/>
      <c r="O28" s="217"/>
      <c r="P28" s="217"/>
      <c r="Q28" s="217"/>
      <c r="R28" s="217"/>
      <c r="S28" s="217"/>
      <c r="T28" s="217"/>
      <c r="U28" s="217"/>
      <c r="V28" s="217"/>
      <c r="W28" s="217"/>
      <c r="X28" s="217"/>
      <c r="Y28" s="217"/>
      <c r="Z28" s="217"/>
      <c r="AA28" s="217"/>
      <c r="AB28" s="217"/>
      <c r="AC28" s="217"/>
      <c r="AD28" s="217"/>
      <c r="AE28" s="217"/>
      <c r="AF28" s="217"/>
      <c r="AG28" s="217"/>
      <c r="AH28" s="217"/>
      <c r="AI28" s="217"/>
    </row>
    <row r="29" spans="1:35" s="136" customFormat="1" ht="89.25" x14ac:dyDescent="0.2">
      <c r="A29" s="193">
        <v>13</v>
      </c>
      <c r="B29" s="143"/>
      <c r="C29" s="143" t="s">
        <v>119</v>
      </c>
      <c r="D29" s="208" t="s">
        <v>91</v>
      </c>
      <c r="E29" s="184" t="s">
        <v>179</v>
      </c>
      <c r="F29" s="143" t="s">
        <v>79</v>
      </c>
      <c r="G29" s="144">
        <v>20</v>
      </c>
      <c r="H29" s="153"/>
      <c r="I29" s="149">
        <f t="shared" si="2"/>
        <v>0</v>
      </c>
      <c r="J29" s="146">
        <v>21</v>
      </c>
      <c r="K29" s="145">
        <f t="shared" si="3"/>
        <v>0</v>
      </c>
      <c r="L29" s="253"/>
      <c r="M29" s="253"/>
      <c r="N29" s="217"/>
      <c r="O29" s="217"/>
      <c r="P29" s="217"/>
      <c r="Q29" s="217"/>
      <c r="R29" s="217"/>
      <c r="S29" s="217"/>
      <c r="T29" s="217"/>
      <c r="U29" s="217"/>
      <c r="V29" s="217"/>
      <c r="W29" s="217"/>
      <c r="X29" s="217"/>
      <c r="Y29" s="217"/>
      <c r="Z29" s="217"/>
      <c r="AA29" s="217"/>
      <c r="AB29" s="217"/>
      <c r="AC29" s="217"/>
      <c r="AD29" s="217"/>
      <c r="AE29" s="217"/>
      <c r="AF29" s="217"/>
      <c r="AG29" s="217"/>
      <c r="AH29" s="217"/>
      <c r="AI29" s="217"/>
    </row>
    <row r="30" spans="1:35" s="136" customFormat="1" ht="63.75" x14ac:dyDescent="0.2">
      <c r="A30" s="193">
        <v>14</v>
      </c>
      <c r="B30" s="143"/>
      <c r="C30" s="143" t="s">
        <v>119</v>
      </c>
      <c r="D30" s="208" t="s">
        <v>90</v>
      </c>
      <c r="E30" s="184" t="s">
        <v>178</v>
      </c>
      <c r="F30" s="143" t="s">
        <v>79</v>
      </c>
      <c r="G30" s="144">
        <f>G29</f>
        <v>20</v>
      </c>
      <c r="H30" s="153"/>
      <c r="I30" s="149">
        <f t="shared" si="2"/>
        <v>0</v>
      </c>
      <c r="J30" s="146">
        <v>21</v>
      </c>
      <c r="K30" s="145">
        <f t="shared" si="3"/>
        <v>0</v>
      </c>
      <c r="L30" s="253"/>
      <c r="M30" s="156"/>
      <c r="N30" s="217"/>
      <c r="O30" s="217"/>
      <c r="P30" s="217"/>
      <c r="Q30" s="217"/>
      <c r="R30" s="217"/>
      <c r="S30" s="217"/>
      <c r="T30" s="217"/>
      <c r="U30" s="217"/>
      <c r="V30" s="217"/>
      <c r="W30" s="217"/>
      <c r="X30" s="217"/>
      <c r="Y30" s="217"/>
      <c r="Z30" s="217"/>
      <c r="AA30" s="217"/>
      <c r="AB30" s="217"/>
      <c r="AC30" s="217"/>
      <c r="AD30" s="217"/>
      <c r="AE30" s="217"/>
      <c r="AF30" s="217"/>
      <c r="AG30" s="217"/>
      <c r="AH30" s="217"/>
      <c r="AI30" s="217"/>
    </row>
    <row r="31" spans="1:35" s="136" customFormat="1" ht="25.5" x14ac:dyDescent="0.2">
      <c r="A31" s="193">
        <v>15</v>
      </c>
      <c r="B31" s="143"/>
      <c r="C31" s="143" t="s">
        <v>119</v>
      </c>
      <c r="D31" s="208" t="s">
        <v>129</v>
      </c>
      <c r="E31" s="184" t="s">
        <v>140</v>
      </c>
      <c r="F31" s="143" t="s">
        <v>79</v>
      </c>
      <c r="G31" s="144">
        <f>G29</f>
        <v>20</v>
      </c>
      <c r="H31" s="153"/>
      <c r="I31" s="149">
        <f t="shared" si="2"/>
        <v>0</v>
      </c>
      <c r="J31" s="146">
        <v>21</v>
      </c>
      <c r="K31" s="145">
        <f t="shared" si="3"/>
        <v>0</v>
      </c>
      <c r="L31" s="156"/>
      <c r="M31" s="156"/>
      <c r="N31" s="217"/>
      <c r="O31" s="217"/>
      <c r="P31" s="217"/>
      <c r="Q31" s="217"/>
      <c r="R31" s="217"/>
      <c r="S31" s="217"/>
      <c r="T31" s="217"/>
      <c r="U31" s="217"/>
      <c r="V31" s="217"/>
      <c r="W31" s="217"/>
      <c r="X31" s="217"/>
      <c r="Y31" s="217"/>
      <c r="Z31" s="217"/>
      <c r="AA31" s="217"/>
      <c r="AB31" s="217"/>
      <c r="AC31" s="217"/>
      <c r="AD31" s="217"/>
      <c r="AE31" s="217"/>
      <c r="AF31" s="217"/>
      <c r="AG31" s="217"/>
      <c r="AH31" s="217"/>
      <c r="AI31" s="217"/>
    </row>
    <row r="32" spans="1:35" s="136" customFormat="1" ht="114.75" x14ac:dyDescent="0.2">
      <c r="A32" s="193">
        <v>16</v>
      </c>
      <c r="B32" s="143"/>
      <c r="C32" s="143" t="s">
        <v>119</v>
      </c>
      <c r="D32" s="208" t="s">
        <v>187</v>
      </c>
      <c r="E32" s="184" t="s">
        <v>188</v>
      </c>
      <c r="F32" s="143" t="s">
        <v>79</v>
      </c>
      <c r="G32" s="144">
        <v>2</v>
      </c>
      <c r="H32" s="153"/>
      <c r="I32" s="149">
        <f t="shared" si="2"/>
        <v>0</v>
      </c>
      <c r="J32" s="155">
        <v>21</v>
      </c>
      <c r="K32" s="145">
        <f t="shared" si="3"/>
        <v>0</v>
      </c>
      <c r="L32" s="83"/>
      <c r="M32" s="156"/>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s="136" customFormat="1" ht="25.5" x14ac:dyDescent="0.2">
      <c r="A33" s="193">
        <v>17</v>
      </c>
      <c r="B33" s="143"/>
      <c r="C33" s="143" t="s">
        <v>119</v>
      </c>
      <c r="D33" s="208" t="s">
        <v>189</v>
      </c>
      <c r="E33" s="184" t="s">
        <v>190</v>
      </c>
      <c r="F33" s="143" t="s">
        <v>79</v>
      </c>
      <c r="G33" s="144">
        <f>G32*5</f>
        <v>10</v>
      </c>
      <c r="H33" s="153"/>
      <c r="I33" s="149">
        <f t="shared" si="2"/>
        <v>0</v>
      </c>
      <c r="J33" s="155">
        <v>21</v>
      </c>
      <c r="K33" s="145">
        <f t="shared" si="3"/>
        <v>0</v>
      </c>
      <c r="L33" s="83"/>
      <c r="M33" s="156"/>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s="136" customFormat="1" ht="51" x14ac:dyDescent="0.2">
      <c r="A34" s="193">
        <v>18</v>
      </c>
      <c r="B34" s="143"/>
      <c r="C34" s="143" t="s">
        <v>119</v>
      </c>
      <c r="D34" s="208" t="s">
        <v>92</v>
      </c>
      <c r="E34" s="184" t="s">
        <v>162</v>
      </c>
      <c r="F34" s="143" t="s">
        <v>79</v>
      </c>
      <c r="G34" s="144">
        <v>2</v>
      </c>
      <c r="H34" s="153"/>
      <c r="I34" s="149">
        <f t="shared" si="2"/>
        <v>0</v>
      </c>
      <c r="J34" s="146">
        <v>21</v>
      </c>
      <c r="K34" s="145">
        <f t="shared" si="3"/>
        <v>0</v>
      </c>
      <c r="L34" s="156"/>
      <c r="M34" s="156"/>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s="136" customFormat="1" ht="38.25" x14ac:dyDescent="0.2">
      <c r="A35" s="193">
        <v>19</v>
      </c>
      <c r="B35" s="143"/>
      <c r="C35" s="143" t="s">
        <v>119</v>
      </c>
      <c r="D35" s="208" t="s">
        <v>159</v>
      </c>
      <c r="E35" s="184" t="s">
        <v>160</v>
      </c>
      <c r="F35" s="143" t="s">
        <v>79</v>
      </c>
      <c r="G35" s="144">
        <v>2</v>
      </c>
      <c r="H35" s="153"/>
      <c r="I35" s="149">
        <f t="shared" si="2"/>
        <v>0</v>
      </c>
      <c r="J35" s="146">
        <v>21</v>
      </c>
      <c r="K35" s="145">
        <f t="shared" si="3"/>
        <v>0</v>
      </c>
      <c r="L35" s="156"/>
      <c r="M35" s="156"/>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s="186" customFormat="1" ht="43.5" customHeight="1" x14ac:dyDescent="0.2">
      <c r="A36" s="193">
        <v>20</v>
      </c>
      <c r="B36" s="185"/>
      <c r="C36" s="143" t="s">
        <v>119</v>
      </c>
      <c r="D36" s="208" t="s">
        <v>97</v>
      </c>
      <c r="E36" s="184" t="s">
        <v>191</v>
      </c>
      <c r="F36" s="143" t="s">
        <v>79</v>
      </c>
      <c r="G36" s="144">
        <v>1</v>
      </c>
      <c r="H36" s="145"/>
      <c r="I36" s="149">
        <f t="shared" si="2"/>
        <v>0</v>
      </c>
      <c r="J36" s="146">
        <v>21</v>
      </c>
      <c r="K36" s="145">
        <f t="shared" si="3"/>
        <v>0</v>
      </c>
      <c r="L36" s="136"/>
      <c r="M36" s="258"/>
      <c r="N36" s="227"/>
      <c r="O36" s="227"/>
      <c r="P36" s="227"/>
      <c r="Q36" s="227"/>
      <c r="R36" s="227"/>
      <c r="S36" s="227"/>
      <c r="T36" s="227"/>
      <c r="U36" s="227"/>
      <c r="V36" s="227"/>
      <c r="W36" s="227"/>
      <c r="X36" s="227"/>
      <c r="Y36" s="227"/>
      <c r="Z36" s="227"/>
      <c r="AA36" s="227"/>
      <c r="AB36" s="227"/>
      <c r="AC36" s="227"/>
      <c r="AD36" s="227"/>
      <c r="AE36" s="227"/>
      <c r="AF36" s="227"/>
      <c r="AG36" s="227"/>
      <c r="AH36" s="227"/>
      <c r="AI36" s="227"/>
    </row>
    <row r="37" spans="1:35" s="136" customFormat="1" x14ac:dyDescent="0.2">
      <c r="A37" s="193"/>
      <c r="B37" s="143"/>
      <c r="C37" s="143"/>
      <c r="D37" s="208"/>
      <c r="E37" s="164" t="s">
        <v>192</v>
      </c>
      <c r="F37" s="226"/>
      <c r="G37" s="216"/>
      <c r="H37" s="216"/>
      <c r="I37" s="142">
        <f>SUM(I38:I42)</f>
        <v>0</v>
      </c>
      <c r="J37" s="146"/>
      <c r="K37" s="145"/>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s="136" customFormat="1" ht="63.75" x14ac:dyDescent="0.2">
      <c r="A38" s="193">
        <v>21</v>
      </c>
      <c r="B38" s="143"/>
      <c r="C38" s="143" t="s">
        <v>119</v>
      </c>
      <c r="D38" s="208" t="s">
        <v>193</v>
      </c>
      <c r="E38" s="184" t="s">
        <v>194</v>
      </c>
      <c r="F38" s="157" t="s">
        <v>79</v>
      </c>
      <c r="G38" s="154">
        <f>4*6</f>
        <v>24</v>
      </c>
      <c r="H38" s="153"/>
      <c r="I38" s="187">
        <f t="shared" ref="I38:I42" si="4">ROUND(G38*H38,2)</f>
        <v>0</v>
      </c>
      <c r="J38" s="155">
        <v>21</v>
      </c>
      <c r="K38" s="153">
        <f>I38+((I38/100)*J38)</f>
        <v>0</v>
      </c>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39" spans="1:35" s="136" customFormat="1" ht="55.15" customHeight="1" x14ac:dyDescent="0.2">
      <c r="A39" s="193">
        <v>22</v>
      </c>
      <c r="B39" s="143"/>
      <c r="C39" s="143" t="s">
        <v>119</v>
      </c>
      <c r="D39" s="208" t="s">
        <v>193</v>
      </c>
      <c r="E39" s="184" t="s">
        <v>195</v>
      </c>
      <c r="F39" s="157" t="s">
        <v>79</v>
      </c>
      <c r="G39" s="154">
        <f>6*5</f>
        <v>30</v>
      </c>
      <c r="H39" s="153"/>
      <c r="I39" s="187">
        <f t="shared" si="4"/>
        <v>0</v>
      </c>
      <c r="J39" s="155">
        <v>21</v>
      </c>
      <c r="K39" s="153">
        <f t="shared" ref="K39:K42" si="5">I39+((I39/100)*J39)</f>
        <v>0</v>
      </c>
      <c r="N39" s="217"/>
      <c r="O39" s="217"/>
      <c r="P39" s="217"/>
      <c r="Q39" s="217"/>
      <c r="R39" s="217"/>
      <c r="S39" s="217"/>
      <c r="T39" s="217"/>
      <c r="U39" s="217"/>
      <c r="V39" s="217"/>
      <c r="W39" s="217"/>
      <c r="X39" s="217"/>
      <c r="Y39" s="217"/>
      <c r="Z39" s="217"/>
      <c r="AA39" s="217"/>
      <c r="AB39" s="217"/>
      <c r="AC39" s="217"/>
      <c r="AD39" s="217"/>
      <c r="AE39" s="217"/>
      <c r="AF39" s="217"/>
      <c r="AG39" s="217"/>
      <c r="AH39" s="217"/>
      <c r="AI39" s="217"/>
    </row>
    <row r="40" spans="1:35" s="186" customFormat="1" ht="96.6" customHeight="1" x14ac:dyDescent="0.2">
      <c r="A40" s="193">
        <v>23</v>
      </c>
      <c r="B40" s="185"/>
      <c r="C40" s="143" t="s">
        <v>119</v>
      </c>
      <c r="D40" s="208" t="s">
        <v>193</v>
      </c>
      <c r="E40" s="184" t="s">
        <v>196</v>
      </c>
      <c r="F40" s="157" t="s">
        <v>79</v>
      </c>
      <c r="G40" s="154">
        <f>6*5</f>
        <v>30</v>
      </c>
      <c r="H40" s="153"/>
      <c r="I40" s="187">
        <f t="shared" si="4"/>
        <v>0</v>
      </c>
      <c r="J40" s="155">
        <v>21</v>
      </c>
      <c r="K40" s="153">
        <f t="shared" si="5"/>
        <v>0</v>
      </c>
      <c r="L40" s="136"/>
      <c r="N40" s="227"/>
      <c r="O40" s="227"/>
      <c r="P40" s="227"/>
      <c r="Q40" s="227"/>
      <c r="R40" s="227"/>
      <c r="S40" s="227"/>
      <c r="T40" s="227"/>
      <c r="U40" s="227"/>
      <c r="V40" s="227"/>
      <c r="W40" s="227"/>
      <c r="X40" s="227"/>
      <c r="Y40" s="227"/>
      <c r="Z40" s="227"/>
      <c r="AA40" s="227"/>
      <c r="AB40" s="227"/>
      <c r="AC40" s="227"/>
      <c r="AD40" s="227"/>
      <c r="AE40" s="227"/>
      <c r="AF40" s="227"/>
      <c r="AG40" s="227"/>
      <c r="AH40" s="227"/>
      <c r="AI40" s="227"/>
    </row>
    <row r="41" spans="1:35" s="186" customFormat="1" ht="25.5" x14ac:dyDescent="0.2">
      <c r="A41" s="193">
        <v>24</v>
      </c>
      <c r="B41" s="185"/>
      <c r="C41" s="143" t="s">
        <v>119</v>
      </c>
      <c r="D41" s="208" t="s">
        <v>197</v>
      </c>
      <c r="E41" s="184" t="s">
        <v>198</v>
      </c>
      <c r="F41" s="157" t="s">
        <v>79</v>
      </c>
      <c r="G41" s="154">
        <v>2</v>
      </c>
      <c r="H41" s="153"/>
      <c r="I41" s="187">
        <f t="shared" si="4"/>
        <v>0</v>
      </c>
      <c r="J41" s="155">
        <v>21</v>
      </c>
      <c r="K41" s="153">
        <f t="shared" si="5"/>
        <v>0</v>
      </c>
      <c r="L41" s="83"/>
      <c r="N41" s="227"/>
      <c r="O41" s="227"/>
      <c r="P41" s="227"/>
      <c r="Q41" s="227"/>
      <c r="R41" s="227"/>
      <c r="S41" s="227"/>
      <c r="T41" s="227"/>
      <c r="U41" s="227"/>
      <c r="V41" s="227"/>
      <c r="W41" s="227"/>
      <c r="X41" s="227"/>
      <c r="Y41" s="227"/>
      <c r="Z41" s="227"/>
      <c r="AA41" s="227"/>
      <c r="AB41" s="227"/>
      <c r="AC41" s="227"/>
      <c r="AD41" s="227"/>
      <c r="AE41" s="227"/>
      <c r="AF41" s="227"/>
      <c r="AG41" s="227"/>
      <c r="AH41" s="227"/>
      <c r="AI41" s="227"/>
    </row>
    <row r="42" spans="1:35" s="136" customFormat="1" ht="25.5" x14ac:dyDescent="0.2">
      <c r="A42" s="193">
        <v>25</v>
      </c>
      <c r="B42" s="143"/>
      <c r="C42" s="143" t="s">
        <v>119</v>
      </c>
      <c r="D42" s="208" t="s">
        <v>199</v>
      </c>
      <c r="E42" s="184" t="s">
        <v>200</v>
      </c>
      <c r="F42" s="157" t="s">
        <v>79</v>
      </c>
      <c r="G42" s="154">
        <v>2</v>
      </c>
      <c r="H42" s="153"/>
      <c r="I42" s="187">
        <f t="shared" si="4"/>
        <v>0</v>
      </c>
      <c r="J42" s="155">
        <v>21</v>
      </c>
      <c r="K42" s="153">
        <f t="shared" si="5"/>
        <v>0</v>
      </c>
      <c r="L42" s="83"/>
      <c r="N42" s="217"/>
      <c r="O42" s="217"/>
      <c r="P42" s="217"/>
      <c r="Q42" s="217"/>
      <c r="R42" s="217"/>
      <c r="S42" s="217"/>
      <c r="T42" s="217"/>
      <c r="U42" s="217"/>
      <c r="V42" s="217"/>
      <c r="W42" s="217"/>
      <c r="X42" s="217"/>
      <c r="Y42" s="217"/>
      <c r="Z42" s="217"/>
      <c r="AA42" s="217"/>
      <c r="AB42" s="217"/>
      <c r="AC42" s="217"/>
      <c r="AD42" s="217"/>
      <c r="AE42" s="217"/>
      <c r="AF42" s="217"/>
      <c r="AG42" s="217"/>
      <c r="AH42" s="217"/>
      <c r="AI42" s="217"/>
    </row>
    <row r="43" spans="1:35" s="136" customFormat="1" x14ac:dyDescent="0.2">
      <c r="A43" s="193"/>
      <c r="B43" s="143"/>
      <c r="C43" s="143"/>
      <c r="D43" s="208"/>
      <c r="E43" s="164" t="s">
        <v>151</v>
      </c>
      <c r="F43" s="226"/>
      <c r="G43" s="216"/>
      <c r="H43" s="216"/>
      <c r="I43" s="142">
        <f>SUM(I44:I51)</f>
        <v>0</v>
      </c>
      <c r="J43" s="146"/>
      <c r="K43" s="145"/>
      <c r="N43" s="217"/>
      <c r="O43" s="217"/>
      <c r="P43" s="217"/>
      <c r="Q43" s="217"/>
      <c r="R43" s="217"/>
      <c r="S43" s="217"/>
      <c r="T43" s="217"/>
      <c r="U43" s="217"/>
      <c r="V43" s="217"/>
      <c r="W43" s="217"/>
      <c r="X43" s="217"/>
      <c r="Y43" s="217"/>
      <c r="Z43" s="217"/>
      <c r="AA43" s="217"/>
      <c r="AB43" s="217"/>
      <c r="AC43" s="217"/>
      <c r="AD43" s="217"/>
      <c r="AE43" s="217"/>
      <c r="AF43" s="217"/>
      <c r="AG43" s="217"/>
      <c r="AH43" s="217"/>
      <c r="AI43" s="217"/>
    </row>
    <row r="44" spans="1:35" s="136" customFormat="1" ht="89.25" x14ac:dyDescent="0.2">
      <c r="A44" s="193">
        <v>26</v>
      </c>
      <c r="B44" s="143"/>
      <c r="C44" s="143" t="s">
        <v>119</v>
      </c>
      <c r="D44" s="188" t="s">
        <v>144</v>
      </c>
      <c r="E44" s="189" t="s">
        <v>150</v>
      </c>
      <c r="F44" s="143" t="s">
        <v>79</v>
      </c>
      <c r="G44" s="144">
        <v>1</v>
      </c>
      <c r="H44" s="145"/>
      <c r="I44" s="145">
        <f>ROUND(G44*H44,2)</f>
        <v>0</v>
      </c>
      <c r="J44" s="146">
        <v>21</v>
      </c>
      <c r="K44" s="145">
        <f t="shared" ref="K44:K51" si="6">I44+((I44/100)*J44)</f>
        <v>0</v>
      </c>
      <c r="L44" s="253"/>
      <c r="N44" s="217"/>
      <c r="O44" s="217"/>
      <c r="P44" s="217"/>
      <c r="Q44" s="217"/>
      <c r="R44" s="217"/>
      <c r="S44" s="217"/>
      <c r="T44" s="217"/>
      <c r="U44" s="217"/>
      <c r="V44" s="217"/>
      <c r="W44" s="217"/>
      <c r="X44" s="217"/>
      <c r="Y44" s="217"/>
      <c r="Z44" s="217"/>
      <c r="AA44" s="217"/>
      <c r="AB44" s="217"/>
      <c r="AC44" s="217"/>
      <c r="AD44" s="217"/>
      <c r="AE44" s="217"/>
      <c r="AF44" s="217"/>
      <c r="AG44" s="217"/>
      <c r="AH44" s="217"/>
      <c r="AI44" s="217"/>
    </row>
    <row r="45" spans="1:35" s="136" customFormat="1" ht="114.75" x14ac:dyDescent="0.2">
      <c r="A45" s="193">
        <v>27</v>
      </c>
      <c r="B45" s="143"/>
      <c r="C45" s="143" t="s">
        <v>119</v>
      </c>
      <c r="D45" s="188" t="s">
        <v>145</v>
      </c>
      <c r="E45" s="189" t="s">
        <v>182</v>
      </c>
      <c r="F45" s="143" t="s">
        <v>79</v>
      </c>
      <c r="G45" s="144">
        <v>1</v>
      </c>
      <c r="H45" s="145"/>
      <c r="I45" s="145">
        <f t="shared" ref="I45:I51" si="7">ROUND(G45*H45,2)</f>
        <v>0</v>
      </c>
      <c r="J45" s="146">
        <v>21</v>
      </c>
      <c r="K45" s="145">
        <f t="shared" si="6"/>
        <v>0</v>
      </c>
      <c r="L45" s="253"/>
      <c r="N45" s="217"/>
      <c r="O45" s="217"/>
      <c r="P45" s="217"/>
      <c r="Q45" s="217"/>
      <c r="R45" s="217"/>
      <c r="S45" s="217"/>
      <c r="T45" s="217"/>
      <c r="U45" s="217"/>
      <c r="V45" s="217"/>
      <c r="W45" s="217"/>
      <c r="X45" s="217"/>
      <c r="Y45" s="217"/>
      <c r="Z45" s="217"/>
      <c r="AA45" s="217"/>
      <c r="AB45" s="217"/>
      <c r="AC45" s="217"/>
      <c r="AD45" s="217"/>
      <c r="AE45" s="217"/>
      <c r="AF45" s="217"/>
      <c r="AG45" s="217"/>
      <c r="AH45" s="217"/>
      <c r="AI45" s="217"/>
    </row>
    <row r="46" spans="1:35" s="136" customFormat="1" ht="76.5" x14ac:dyDescent="0.2">
      <c r="A46" s="193">
        <v>28</v>
      </c>
      <c r="B46" s="143"/>
      <c r="C46" s="143" t="s">
        <v>119</v>
      </c>
      <c r="D46" s="188" t="s">
        <v>146</v>
      </c>
      <c r="E46" s="167" t="s">
        <v>258</v>
      </c>
      <c r="F46" s="143" t="s">
        <v>79</v>
      </c>
      <c r="G46" s="144">
        <v>1</v>
      </c>
      <c r="H46" s="145"/>
      <c r="I46" s="145">
        <f t="shared" si="7"/>
        <v>0</v>
      </c>
      <c r="J46" s="146">
        <v>21</v>
      </c>
      <c r="K46" s="145">
        <f t="shared" si="6"/>
        <v>0</v>
      </c>
      <c r="L46" s="253"/>
      <c r="N46" s="217"/>
      <c r="O46" s="217"/>
      <c r="P46" s="217"/>
      <c r="Q46" s="217"/>
      <c r="R46" s="217"/>
      <c r="S46" s="217"/>
      <c r="T46" s="217"/>
      <c r="U46" s="217"/>
      <c r="V46" s="217"/>
      <c r="W46" s="217"/>
      <c r="X46" s="217"/>
      <c r="Y46" s="217"/>
      <c r="Z46" s="217"/>
      <c r="AA46" s="217"/>
      <c r="AB46" s="217"/>
      <c r="AC46" s="217"/>
      <c r="AD46" s="217"/>
      <c r="AE46" s="217"/>
      <c r="AF46" s="217"/>
      <c r="AG46" s="217"/>
      <c r="AH46" s="217"/>
      <c r="AI46" s="217"/>
    </row>
    <row r="47" spans="1:35" s="136" customFormat="1" ht="102" x14ac:dyDescent="0.2">
      <c r="A47" s="193">
        <v>29</v>
      </c>
      <c r="B47" s="143"/>
      <c r="C47" s="143" t="s">
        <v>119</v>
      </c>
      <c r="D47" s="188" t="s">
        <v>147</v>
      </c>
      <c r="E47" s="190" t="s">
        <v>149</v>
      </c>
      <c r="F47" s="143" t="s">
        <v>79</v>
      </c>
      <c r="G47" s="154">
        <v>1</v>
      </c>
      <c r="H47" s="145"/>
      <c r="I47" s="145">
        <f t="shared" si="7"/>
        <v>0</v>
      </c>
      <c r="J47" s="146">
        <v>21</v>
      </c>
      <c r="K47" s="145">
        <f t="shared" si="6"/>
        <v>0</v>
      </c>
      <c r="L47" s="253"/>
      <c r="N47" s="217"/>
      <c r="O47" s="217"/>
      <c r="P47" s="217"/>
      <c r="Q47" s="217"/>
      <c r="R47" s="217"/>
      <c r="S47" s="217"/>
      <c r="T47" s="217"/>
      <c r="U47" s="217"/>
      <c r="V47" s="217"/>
      <c r="W47" s="217"/>
      <c r="X47" s="217"/>
      <c r="Y47" s="217"/>
      <c r="Z47" s="217"/>
      <c r="AA47" s="217"/>
      <c r="AB47" s="217"/>
      <c r="AC47" s="217"/>
      <c r="AD47" s="217"/>
      <c r="AE47" s="217"/>
      <c r="AF47" s="217"/>
      <c r="AG47" s="217"/>
      <c r="AH47" s="217"/>
      <c r="AI47" s="217"/>
    </row>
    <row r="48" spans="1:35" s="136" customFormat="1" ht="38.25" x14ac:dyDescent="0.2">
      <c r="A48" s="193">
        <v>30</v>
      </c>
      <c r="B48" s="143"/>
      <c r="C48" s="143" t="s">
        <v>119</v>
      </c>
      <c r="D48" s="188" t="s">
        <v>164</v>
      </c>
      <c r="E48" s="190" t="s">
        <v>183</v>
      </c>
      <c r="F48" s="143" t="s">
        <v>79</v>
      </c>
      <c r="G48" s="154">
        <v>1</v>
      </c>
      <c r="H48" s="145"/>
      <c r="I48" s="145">
        <f t="shared" si="7"/>
        <v>0</v>
      </c>
      <c r="J48" s="146">
        <v>21</v>
      </c>
      <c r="K48" s="145">
        <f t="shared" si="6"/>
        <v>0</v>
      </c>
      <c r="N48" s="217"/>
      <c r="O48" s="217"/>
      <c r="P48" s="217"/>
      <c r="Q48" s="217"/>
      <c r="R48" s="217"/>
      <c r="S48" s="217"/>
      <c r="T48" s="217"/>
      <c r="U48" s="217"/>
      <c r="V48" s="217"/>
      <c r="W48" s="217"/>
      <c r="X48" s="217"/>
      <c r="Y48" s="217"/>
      <c r="Z48" s="217"/>
      <c r="AA48" s="217"/>
      <c r="AB48" s="217"/>
      <c r="AC48" s="217"/>
      <c r="AD48" s="217"/>
      <c r="AE48" s="217"/>
      <c r="AF48" s="217"/>
      <c r="AG48" s="217"/>
      <c r="AH48" s="217"/>
      <c r="AI48" s="217"/>
    </row>
    <row r="49" spans="1:35" s="136" customFormat="1" ht="51" x14ac:dyDescent="0.2">
      <c r="A49" s="193">
        <v>31</v>
      </c>
      <c r="B49" s="143"/>
      <c r="C49" s="157" t="s">
        <v>119</v>
      </c>
      <c r="D49" s="195" t="s">
        <v>132</v>
      </c>
      <c r="E49" s="184" t="s">
        <v>184</v>
      </c>
      <c r="F49" s="157" t="s">
        <v>79</v>
      </c>
      <c r="G49" s="154">
        <v>1</v>
      </c>
      <c r="H49" s="153"/>
      <c r="I49" s="145">
        <f t="shared" si="7"/>
        <v>0</v>
      </c>
      <c r="J49" s="155">
        <v>21</v>
      </c>
      <c r="K49" s="145">
        <f t="shared" si="6"/>
        <v>0</v>
      </c>
      <c r="L49" s="156"/>
      <c r="N49" s="217"/>
      <c r="O49" s="217"/>
      <c r="P49" s="217"/>
      <c r="Q49" s="217"/>
      <c r="R49" s="217"/>
      <c r="S49" s="217"/>
      <c r="T49" s="217"/>
      <c r="U49" s="217"/>
      <c r="V49" s="217"/>
      <c r="W49" s="217"/>
      <c r="X49" s="217"/>
      <c r="Y49" s="217"/>
      <c r="Z49" s="217"/>
      <c r="AA49" s="217"/>
      <c r="AB49" s="217"/>
      <c r="AC49" s="217"/>
      <c r="AD49" s="217"/>
      <c r="AE49" s="217"/>
      <c r="AF49" s="217"/>
      <c r="AG49" s="217"/>
      <c r="AH49" s="217"/>
      <c r="AI49" s="217"/>
    </row>
    <row r="50" spans="1:35" s="136" customFormat="1" ht="25.5" x14ac:dyDescent="0.2">
      <c r="A50" s="193">
        <v>32</v>
      </c>
      <c r="B50" s="143"/>
      <c r="C50" s="143" t="s">
        <v>119</v>
      </c>
      <c r="D50" s="224" t="s">
        <v>127</v>
      </c>
      <c r="E50" s="184" t="s">
        <v>143</v>
      </c>
      <c r="F50" s="143" t="s">
        <v>79</v>
      </c>
      <c r="G50" s="144">
        <v>1</v>
      </c>
      <c r="H50" s="153"/>
      <c r="I50" s="145">
        <f t="shared" si="7"/>
        <v>0</v>
      </c>
      <c r="J50" s="146">
        <v>21</v>
      </c>
      <c r="K50" s="145">
        <f t="shared" si="6"/>
        <v>0</v>
      </c>
      <c r="N50" s="217"/>
      <c r="O50" s="217"/>
      <c r="P50" s="217"/>
      <c r="Q50" s="217"/>
      <c r="R50" s="217"/>
      <c r="S50" s="217"/>
      <c r="T50" s="217"/>
      <c r="U50" s="217"/>
      <c r="V50" s="217"/>
      <c r="W50" s="217"/>
      <c r="X50" s="217"/>
      <c r="Y50" s="217"/>
      <c r="Z50" s="217"/>
      <c r="AA50" s="217"/>
      <c r="AB50" s="217"/>
      <c r="AC50" s="217"/>
      <c r="AD50" s="217"/>
      <c r="AE50" s="217"/>
      <c r="AF50" s="217"/>
      <c r="AG50" s="217"/>
      <c r="AH50" s="217"/>
      <c r="AI50" s="217"/>
    </row>
    <row r="51" spans="1:35" s="136" customFormat="1" ht="76.5" x14ac:dyDescent="0.2">
      <c r="A51" s="193">
        <v>33</v>
      </c>
      <c r="B51" s="143"/>
      <c r="C51" s="143" t="s">
        <v>119</v>
      </c>
      <c r="D51" s="188" t="s">
        <v>148</v>
      </c>
      <c r="E51" s="189" t="s">
        <v>185</v>
      </c>
      <c r="F51" s="143" t="s">
        <v>79</v>
      </c>
      <c r="G51" s="144">
        <v>1</v>
      </c>
      <c r="H51" s="145"/>
      <c r="I51" s="145">
        <f t="shared" si="7"/>
        <v>0</v>
      </c>
      <c r="J51" s="146">
        <v>21</v>
      </c>
      <c r="K51" s="145">
        <f t="shared" si="6"/>
        <v>0</v>
      </c>
      <c r="L51" s="253"/>
      <c r="N51" s="217"/>
      <c r="O51" s="217"/>
      <c r="P51" s="217"/>
      <c r="Q51" s="217"/>
      <c r="R51" s="217"/>
      <c r="S51" s="217"/>
      <c r="T51" s="217"/>
      <c r="U51" s="217"/>
      <c r="V51" s="217"/>
      <c r="W51" s="217"/>
      <c r="X51" s="217"/>
      <c r="Y51" s="217"/>
      <c r="Z51" s="217"/>
      <c r="AA51" s="217"/>
      <c r="AB51" s="217"/>
      <c r="AC51" s="217"/>
      <c r="AD51" s="217"/>
      <c r="AE51" s="217"/>
      <c r="AF51" s="217"/>
      <c r="AG51" s="217"/>
      <c r="AH51" s="217"/>
      <c r="AI51" s="217"/>
    </row>
    <row r="52" spans="1:35" s="150" customFormat="1" x14ac:dyDescent="0.2">
      <c r="A52" s="193"/>
      <c r="B52" s="201"/>
      <c r="C52" s="201"/>
      <c r="D52" s="209"/>
      <c r="E52" s="168" t="s">
        <v>115</v>
      </c>
      <c r="F52" s="201"/>
      <c r="G52" s="197"/>
      <c r="H52" s="197"/>
      <c r="I52" s="151">
        <f>I14</f>
        <v>0</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470-D6D1-40FA-A240-3A201BF1E405}">
  <sheetPr>
    <pageSetUpPr fitToPage="1"/>
  </sheetPr>
  <dimension ref="A1:AI20"/>
  <sheetViews>
    <sheetView showGridLines="0" zoomScale="70" zoomScaleNormal="70" workbookViewId="0">
      <selection activeCell="Q17" sqref="Q17"/>
    </sheetView>
  </sheetViews>
  <sheetFormatPr defaultColWidth="9.140625" defaultRowHeight="12.75" x14ac:dyDescent="0.2"/>
  <cols>
    <col min="1" max="1" width="5.5703125" style="199" customWidth="1"/>
    <col min="2" max="2" width="4.42578125" style="203" customWidth="1"/>
    <col min="3" max="3" width="6.42578125" style="203" customWidth="1"/>
    <col min="4" max="4" width="12.7109375" style="212" customWidth="1"/>
    <col min="5" max="5" width="96" style="169" customWidth="1"/>
    <col min="6" max="6" width="7.7109375" style="203" customWidth="1"/>
    <col min="7" max="7" width="9.85546875" style="199" customWidth="1"/>
    <col min="8" max="8" width="13.28515625" style="199" customWidth="1"/>
    <col min="9" max="9" width="15.5703125" style="199" customWidth="1"/>
    <col min="10" max="10" width="6.7109375" style="199" customWidth="1"/>
    <col min="11" max="11" width="15.5703125" style="199" customWidth="1"/>
    <col min="12" max="35" width="9.140625" style="199"/>
    <col min="36" max="16384" width="9.140625" style="83"/>
  </cols>
  <sheetData>
    <row r="1" spans="1:35" s="194" customFormat="1" ht="18" x14ac:dyDescent="0.2">
      <c r="A1" s="220" t="s">
        <v>120</v>
      </c>
      <c r="B1" s="221"/>
      <c r="C1" s="221"/>
      <c r="D1" s="210"/>
      <c r="E1" s="210"/>
      <c r="F1" s="221"/>
      <c r="G1" s="221"/>
      <c r="H1" s="221"/>
      <c r="I1" s="221"/>
      <c r="J1" s="221"/>
      <c r="K1" s="221"/>
    </row>
    <row r="2" spans="1:35" s="194" customFormat="1" x14ac:dyDescent="0.2">
      <c r="A2" s="222" t="s">
        <v>62</v>
      </c>
      <c r="B2" s="221"/>
      <c r="C2" s="137" t="s">
        <v>252</v>
      </c>
      <c r="D2" s="205"/>
      <c r="E2" s="205"/>
      <c r="F2" s="221"/>
      <c r="G2" s="221"/>
      <c r="H2" s="221"/>
      <c r="I2" s="221"/>
      <c r="J2" s="221"/>
      <c r="K2" s="221"/>
    </row>
    <row r="3" spans="1:35" s="194" customFormat="1" x14ac:dyDescent="0.2">
      <c r="A3" s="222" t="s">
        <v>63</v>
      </c>
      <c r="B3" s="221"/>
      <c r="C3" s="245" t="str">
        <f>'Krycí list'!E7</f>
        <v>Základní škola a mateřská škola Brno, Antonínská 3, p.o.
Antonínská 3, 602 00 Brno</v>
      </c>
      <c r="D3" s="246"/>
      <c r="E3" s="246"/>
      <c r="F3" s="221"/>
      <c r="G3" s="221"/>
      <c r="H3" s="221"/>
      <c r="I3" s="137"/>
      <c r="J3" s="221"/>
      <c r="K3" s="221"/>
    </row>
    <row r="4" spans="1:35" s="194" customFormat="1" x14ac:dyDescent="0.2">
      <c r="A4" s="222" t="s">
        <v>64</v>
      </c>
      <c r="B4" s="221"/>
      <c r="C4" s="137" t="str">
        <f>'Krycí list'!E9</f>
        <v>NEOCENĚNÝ SOUPIS PRACÍ A DODÁVEK A SLUŽEB</v>
      </c>
      <c r="D4" s="205"/>
      <c r="E4" s="205"/>
      <c r="F4" s="221"/>
      <c r="G4" s="221"/>
      <c r="H4" s="221"/>
      <c r="I4" s="137"/>
      <c r="J4" s="221"/>
      <c r="K4" s="221"/>
    </row>
    <row r="5" spans="1:35" s="194" customFormat="1" x14ac:dyDescent="0.2">
      <c r="A5" s="221" t="s">
        <v>72</v>
      </c>
      <c r="B5" s="221"/>
      <c r="C5" s="137" t="str">
        <f>'Krycí list'!P5</f>
        <v xml:space="preserve"> </v>
      </c>
      <c r="D5" s="205"/>
      <c r="E5" s="205"/>
      <c r="F5" s="221"/>
      <c r="G5" s="221"/>
      <c r="H5" s="221"/>
      <c r="I5" s="137"/>
      <c r="J5" s="221"/>
      <c r="K5" s="221"/>
    </row>
    <row r="6" spans="1:35" s="194" customFormat="1" x14ac:dyDescent="0.2">
      <c r="A6" s="221"/>
      <c r="B6" s="221"/>
      <c r="C6" s="137"/>
      <c r="D6" s="205"/>
      <c r="E6" s="205"/>
      <c r="F6" s="221"/>
      <c r="G6" s="221"/>
      <c r="H6" s="221"/>
      <c r="I6" s="137"/>
      <c r="J6" s="221"/>
      <c r="K6" s="221"/>
    </row>
    <row r="7" spans="1:35" s="194" customFormat="1" x14ac:dyDescent="0.2">
      <c r="A7" s="221" t="s">
        <v>66</v>
      </c>
      <c r="B7" s="221"/>
      <c r="C7" s="245" t="str">
        <f>'Krycí list'!E26</f>
        <v>Základní škola a mateřská škola Brno, Antonínská 3, p.o.
Antonínská 550/3, Veveří, 602 00 Brno</v>
      </c>
      <c r="D7" s="246"/>
      <c r="E7" s="246"/>
      <c r="F7" s="221"/>
      <c r="G7" s="221"/>
      <c r="H7" s="221"/>
      <c r="I7" s="137"/>
      <c r="J7" s="221"/>
      <c r="K7" s="221"/>
    </row>
    <row r="8" spans="1:35" s="194" customFormat="1" x14ac:dyDescent="0.2">
      <c r="A8" s="221" t="s">
        <v>67</v>
      </c>
      <c r="B8" s="221"/>
      <c r="C8" s="245" t="str">
        <f>'Krycí list'!E28</f>
        <v xml:space="preserve"> </v>
      </c>
      <c r="D8" s="246"/>
      <c r="E8" s="205"/>
      <c r="F8" s="221"/>
      <c r="G8" s="221"/>
      <c r="H8" s="221"/>
      <c r="I8" s="137"/>
      <c r="J8" s="221"/>
      <c r="K8" s="221"/>
    </row>
    <row r="9" spans="1:35" s="194" customFormat="1" x14ac:dyDescent="0.2">
      <c r="A9" s="221" t="s">
        <v>68</v>
      </c>
      <c r="B9" s="221"/>
      <c r="C9" s="247" t="str">
        <f>'Krycí list'!O31</f>
        <v>03/2023</v>
      </c>
      <c r="D9" s="246"/>
      <c r="E9" s="205"/>
      <c r="F9" s="221"/>
      <c r="G9" s="221"/>
      <c r="H9" s="221"/>
      <c r="I9" s="137"/>
      <c r="J9" s="221"/>
      <c r="K9" s="221"/>
    </row>
    <row r="10" spans="1:35" s="194" customFormat="1" x14ac:dyDescent="0.2">
      <c r="A10" s="221"/>
      <c r="B10" s="221"/>
      <c r="C10" s="221"/>
      <c r="D10" s="210"/>
      <c r="E10" s="210"/>
      <c r="F10" s="221"/>
      <c r="G10" s="221"/>
      <c r="H10" s="221"/>
      <c r="I10" s="221"/>
      <c r="J10" s="221"/>
      <c r="K10" s="221"/>
    </row>
    <row r="11" spans="1:35" s="219" customFormat="1" ht="63.75" x14ac:dyDescent="0.2">
      <c r="A11" s="191" t="s">
        <v>73</v>
      </c>
      <c r="B11" s="138" t="s">
        <v>74</v>
      </c>
      <c r="C11" s="138" t="s">
        <v>75</v>
      </c>
      <c r="D11" s="138" t="s">
        <v>201</v>
      </c>
      <c r="E11" s="138" t="s">
        <v>110</v>
      </c>
      <c r="F11" s="138" t="s">
        <v>76</v>
      </c>
      <c r="G11" s="138" t="s">
        <v>77</v>
      </c>
      <c r="H11" s="138" t="s">
        <v>112</v>
      </c>
      <c r="I11" s="138" t="s">
        <v>113</v>
      </c>
      <c r="J11" s="138" t="s">
        <v>78</v>
      </c>
      <c r="K11" s="138" t="s">
        <v>111</v>
      </c>
      <c r="L11" s="248" t="s">
        <v>262</v>
      </c>
      <c r="M11" s="249" t="s">
        <v>263</v>
      </c>
    </row>
    <row r="12" spans="1:35" s="203" customFormat="1" x14ac:dyDescent="0.2">
      <c r="A12" s="192">
        <v>1</v>
      </c>
      <c r="B12" s="152">
        <v>2</v>
      </c>
      <c r="C12" s="152">
        <v>3</v>
      </c>
      <c r="D12" s="139">
        <v>4</v>
      </c>
      <c r="E12" s="139">
        <v>5</v>
      </c>
      <c r="F12" s="152">
        <v>6</v>
      </c>
      <c r="G12" s="152">
        <v>7</v>
      </c>
      <c r="H12" s="152">
        <v>8</v>
      </c>
      <c r="I12" s="152">
        <v>9</v>
      </c>
      <c r="J12" s="152">
        <v>10</v>
      </c>
      <c r="K12" s="152">
        <v>11</v>
      </c>
      <c r="L12" s="250">
        <v>12</v>
      </c>
      <c r="M12" s="251">
        <v>13</v>
      </c>
    </row>
    <row r="13" spans="1:35" x14ac:dyDescent="0.2">
      <c r="A13" s="198"/>
      <c r="B13" s="202"/>
      <c r="C13" s="202"/>
      <c r="D13" s="211"/>
      <c r="E13" s="213"/>
      <c r="F13" s="202"/>
      <c r="G13" s="198"/>
      <c r="H13" s="198"/>
      <c r="I13" s="198"/>
      <c r="J13" s="198"/>
      <c r="K13" s="198"/>
      <c r="L13" s="252"/>
      <c r="M13" s="252"/>
    </row>
    <row r="14" spans="1:35" s="140" customFormat="1" x14ac:dyDescent="0.2">
      <c r="A14" s="193"/>
      <c r="B14" s="143"/>
      <c r="C14" s="143"/>
      <c r="D14" s="206" t="s">
        <v>99</v>
      </c>
      <c r="E14" s="166" t="s">
        <v>242</v>
      </c>
      <c r="F14" s="214"/>
      <c r="G14" s="215"/>
      <c r="H14" s="215"/>
      <c r="I14" s="148">
        <f>+I15</f>
        <v>0</v>
      </c>
      <c r="J14" s="146"/>
      <c r="K14" s="145"/>
      <c r="L14" s="136"/>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35" s="136" customFormat="1" x14ac:dyDescent="0.2">
      <c r="A15" s="193"/>
      <c r="B15" s="141"/>
      <c r="C15" s="204"/>
      <c r="D15" s="207"/>
      <c r="E15" s="164" t="s">
        <v>202</v>
      </c>
      <c r="F15" s="204"/>
      <c r="G15" s="216"/>
      <c r="H15" s="216"/>
      <c r="I15" s="142">
        <f>SUM(I16:I19)</f>
        <v>0</v>
      </c>
      <c r="J15" s="146"/>
      <c r="K15" s="145"/>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6" customFormat="1" ht="102" x14ac:dyDescent="0.2">
      <c r="A16" s="193">
        <v>1</v>
      </c>
      <c r="B16" s="143"/>
      <c r="C16" s="143" t="s">
        <v>119</v>
      </c>
      <c r="D16" s="208" t="s">
        <v>168</v>
      </c>
      <c r="E16" s="167" t="s">
        <v>203</v>
      </c>
      <c r="F16" s="143" t="s">
        <v>79</v>
      </c>
      <c r="G16" s="144">
        <v>1</v>
      </c>
      <c r="H16" s="145"/>
      <c r="I16" s="149">
        <f t="shared" ref="I16:I19" si="0">ROUND(G16*H16,2)</f>
        <v>0</v>
      </c>
      <c r="J16" s="146">
        <v>21</v>
      </c>
      <c r="K16" s="145">
        <f t="shared" ref="K16:K19" si="1">I16+((I16/100)*J16)</f>
        <v>0</v>
      </c>
      <c r="L16" s="259"/>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6" customFormat="1" ht="114.75" x14ac:dyDescent="0.2">
      <c r="A17" s="193">
        <v>2</v>
      </c>
      <c r="B17" s="143"/>
      <c r="C17" s="143" t="s">
        <v>119</v>
      </c>
      <c r="D17" s="208" t="s">
        <v>167</v>
      </c>
      <c r="E17" s="167" t="s">
        <v>261</v>
      </c>
      <c r="F17" s="143" t="s">
        <v>79</v>
      </c>
      <c r="G17" s="144">
        <f>G16</f>
        <v>1</v>
      </c>
      <c r="H17" s="145"/>
      <c r="I17" s="149">
        <f t="shared" si="0"/>
        <v>0</v>
      </c>
      <c r="J17" s="146">
        <v>21</v>
      </c>
      <c r="K17" s="145">
        <f t="shared" si="1"/>
        <v>0</v>
      </c>
      <c r="L17" s="143"/>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6" customFormat="1" ht="38.25" x14ac:dyDescent="0.2">
      <c r="A18" s="193">
        <v>3</v>
      </c>
      <c r="B18" s="143"/>
      <c r="C18" s="143" t="s">
        <v>119</v>
      </c>
      <c r="D18" s="208" t="s">
        <v>205</v>
      </c>
      <c r="E18" s="167" t="s">
        <v>206</v>
      </c>
      <c r="F18" s="143" t="s">
        <v>79</v>
      </c>
      <c r="G18" s="144">
        <f t="shared" ref="G18:G19" si="2">G17</f>
        <v>1</v>
      </c>
      <c r="H18" s="145"/>
      <c r="I18" s="149">
        <f t="shared" si="0"/>
        <v>0</v>
      </c>
      <c r="J18" s="146">
        <v>21</v>
      </c>
      <c r="K18" s="145">
        <f t="shared" si="1"/>
        <v>0</v>
      </c>
      <c r="L18" s="143"/>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s="136" customFormat="1" ht="51" x14ac:dyDescent="0.2">
      <c r="A19" s="193">
        <v>4</v>
      </c>
      <c r="B19" s="143"/>
      <c r="C19" s="143" t="s">
        <v>119</v>
      </c>
      <c r="D19" s="208" t="s">
        <v>207</v>
      </c>
      <c r="E19" s="167" t="s">
        <v>208</v>
      </c>
      <c r="F19" s="143" t="s">
        <v>79</v>
      </c>
      <c r="G19" s="144">
        <f t="shared" si="2"/>
        <v>1</v>
      </c>
      <c r="H19" s="145"/>
      <c r="I19" s="149">
        <f t="shared" si="0"/>
        <v>0</v>
      </c>
      <c r="J19" s="146">
        <v>21</v>
      </c>
      <c r="K19" s="145">
        <f t="shared" si="1"/>
        <v>0</v>
      </c>
      <c r="L19" s="255"/>
      <c r="M19" s="253"/>
      <c r="N19" s="217"/>
      <c r="O19" s="217"/>
      <c r="P19" s="217"/>
      <c r="Q19" s="217"/>
      <c r="R19" s="217"/>
      <c r="S19" s="217"/>
      <c r="T19" s="217"/>
      <c r="U19" s="217"/>
      <c r="V19" s="217"/>
      <c r="W19" s="217"/>
      <c r="X19" s="217"/>
      <c r="Y19" s="217"/>
      <c r="Z19" s="217"/>
      <c r="AA19" s="217"/>
      <c r="AB19" s="217"/>
      <c r="AC19" s="217"/>
      <c r="AD19" s="217"/>
      <c r="AE19" s="217"/>
      <c r="AF19" s="217"/>
      <c r="AG19" s="217"/>
      <c r="AH19" s="217"/>
      <c r="AI19" s="217"/>
    </row>
    <row r="20" spans="1:35" s="150" customFormat="1" x14ac:dyDescent="0.2">
      <c r="A20" s="197"/>
      <c r="B20" s="201"/>
      <c r="C20" s="201"/>
      <c r="D20" s="209"/>
      <c r="E20" s="168" t="s">
        <v>115</v>
      </c>
      <c r="F20" s="201"/>
      <c r="G20" s="197"/>
      <c r="H20" s="197"/>
      <c r="I20" s="151">
        <f>+I14</f>
        <v>0</v>
      </c>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2D84C-9D54-4CC9-BBA2-1808FD1F5A38}">
  <sheetPr>
    <pageSetUpPr fitToPage="1"/>
  </sheetPr>
  <dimension ref="A1:AI28"/>
  <sheetViews>
    <sheetView showGridLines="0" topLeftCell="A16" zoomScale="70" zoomScaleNormal="70" workbookViewId="0">
      <selection activeCell="L11" sqref="L11:M27"/>
    </sheetView>
  </sheetViews>
  <sheetFormatPr defaultColWidth="9.140625" defaultRowHeight="12.75" x14ac:dyDescent="0.2"/>
  <cols>
    <col min="1" max="1" width="5.5703125" style="199" customWidth="1"/>
    <col min="2" max="2" width="4.42578125" style="203" customWidth="1"/>
    <col min="3" max="3" width="6.42578125" style="203" customWidth="1"/>
    <col min="4" max="4" width="12.7109375" style="212" customWidth="1"/>
    <col min="5" max="5" width="96" style="169" customWidth="1"/>
    <col min="6" max="6" width="7.7109375" style="203" customWidth="1"/>
    <col min="7" max="7" width="9.85546875" style="199" customWidth="1"/>
    <col min="8" max="8" width="13.28515625" style="199" customWidth="1"/>
    <col min="9" max="9" width="15.5703125" style="199" customWidth="1"/>
    <col min="10" max="10" width="6.7109375" style="199" customWidth="1"/>
    <col min="11" max="11" width="15.5703125" style="199" customWidth="1"/>
    <col min="12" max="35" width="9.140625" style="199"/>
    <col min="36" max="16384" width="9.140625" style="83"/>
  </cols>
  <sheetData>
    <row r="1" spans="1:35" s="194" customFormat="1" ht="18" x14ac:dyDescent="0.2">
      <c r="A1" s="220" t="s">
        <v>120</v>
      </c>
      <c r="B1" s="221"/>
      <c r="C1" s="221"/>
      <c r="D1" s="210"/>
      <c r="E1" s="210"/>
      <c r="F1" s="221"/>
      <c r="G1" s="221"/>
      <c r="H1" s="221"/>
      <c r="I1" s="221"/>
      <c r="J1" s="221"/>
      <c r="K1" s="221"/>
    </row>
    <row r="2" spans="1:35" s="194" customFormat="1" x14ac:dyDescent="0.2">
      <c r="A2" s="222" t="s">
        <v>62</v>
      </c>
      <c r="B2" s="221"/>
      <c r="C2" s="137" t="s">
        <v>253</v>
      </c>
      <c r="D2" s="205"/>
      <c r="E2" s="205"/>
      <c r="F2" s="221"/>
      <c r="G2" s="221"/>
      <c r="H2" s="221"/>
      <c r="I2" s="221"/>
      <c r="J2" s="221"/>
      <c r="K2" s="221"/>
    </row>
    <row r="3" spans="1:35" s="194" customFormat="1" x14ac:dyDescent="0.2">
      <c r="A3" s="222" t="s">
        <v>63</v>
      </c>
      <c r="B3" s="221"/>
      <c r="C3" s="245" t="str">
        <f>'Krycí list'!E7</f>
        <v>Základní škola a mateřská škola Brno, Antonínská 3, p.o.
Antonínská 3, 602 00 Brno</v>
      </c>
      <c r="D3" s="246"/>
      <c r="E3" s="246"/>
      <c r="F3" s="221"/>
      <c r="G3" s="221"/>
      <c r="H3" s="221"/>
      <c r="I3" s="137"/>
      <c r="J3" s="221"/>
      <c r="K3" s="221"/>
    </row>
    <row r="4" spans="1:35" s="194" customFormat="1" x14ac:dyDescent="0.2">
      <c r="A4" s="222" t="s">
        <v>64</v>
      </c>
      <c r="B4" s="221"/>
      <c r="C4" s="137" t="str">
        <f>'Krycí list'!E9</f>
        <v>NEOCENĚNÝ SOUPIS PRACÍ A DODÁVEK A SLUŽEB</v>
      </c>
      <c r="D4" s="205"/>
      <c r="E4" s="205"/>
      <c r="F4" s="221"/>
      <c r="G4" s="221"/>
      <c r="H4" s="221"/>
      <c r="I4" s="137"/>
      <c r="J4" s="221"/>
      <c r="K4" s="221"/>
    </row>
    <row r="5" spans="1:35" s="194" customFormat="1" x14ac:dyDescent="0.2">
      <c r="A5" s="221" t="s">
        <v>72</v>
      </c>
      <c r="B5" s="221"/>
      <c r="C5" s="137" t="str">
        <f>'Krycí list'!P5</f>
        <v xml:space="preserve"> </v>
      </c>
      <c r="D5" s="205"/>
      <c r="E5" s="205"/>
      <c r="F5" s="221"/>
      <c r="G5" s="221"/>
      <c r="H5" s="221"/>
      <c r="I5" s="137"/>
      <c r="J5" s="221"/>
      <c r="K5" s="221"/>
    </row>
    <row r="6" spans="1:35" s="194" customFormat="1" x14ac:dyDescent="0.2">
      <c r="A6" s="221"/>
      <c r="B6" s="221"/>
      <c r="C6" s="137"/>
      <c r="D6" s="205"/>
      <c r="E6" s="205"/>
      <c r="F6" s="221"/>
      <c r="G6" s="221"/>
      <c r="H6" s="221"/>
      <c r="I6" s="137"/>
      <c r="J6" s="221"/>
      <c r="K6" s="221"/>
    </row>
    <row r="7" spans="1:35" s="194" customFormat="1" x14ac:dyDescent="0.2">
      <c r="A7" s="221" t="s">
        <v>66</v>
      </c>
      <c r="B7" s="221"/>
      <c r="C7" s="245" t="str">
        <f>'Krycí list'!E26</f>
        <v>Základní škola a mateřská škola Brno, Antonínská 3, p.o.
Antonínská 550/3, Veveří, 602 00 Brno</v>
      </c>
      <c r="D7" s="246"/>
      <c r="E7" s="246"/>
      <c r="F7" s="221"/>
      <c r="G7" s="221"/>
      <c r="H7" s="221"/>
      <c r="I7" s="137"/>
      <c r="J7" s="221"/>
      <c r="K7" s="221"/>
    </row>
    <row r="8" spans="1:35" s="194" customFormat="1" x14ac:dyDescent="0.2">
      <c r="A8" s="221" t="s">
        <v>67</v>
      </c>
      <c r="B8" s="221"/>
      <c r="C8" s="245" t="str">
        <f>'Krycí list'!E28</f>
        <v xml:space="preserve"> </v>
      </c>
      <c r="D8" s="246"/>
      <c r="E8" s="205"/>
      <c r="F8" s="221"/>
      <c r="G8" s="221"/>
      <c r="H8" s="221"/>
      <c r="I8" s="137"/>
      <c r="J8" s="221"/>
      <c r="K8" s="221"/>
    </row>
    <row r="9" spans="1:35" s="194" customFormat="1" x14ac:dyDescent="0.2">
      <c r="A9" s="221" t="s">
        <v>68</v>
      </c>
      <c r="B9" s="221"/>
      <c r="C9" s="247" t="str">
        <f>'Krycí list'!O31</f>
        <v>03/2023</v>
      </c>
      <c r="D9" s="246"/>
      <c r="E9" s="205"/>
      <c r="F9" s="221"/>
      <c r="G9" s="221"/>
      <c r="H9" s="221"/>
      <c r="I9" s="137"/>
      <c r="J9" s="221"/>
      <c r="K9" s="221"/>
    </row>
    <row r="10" spans="1:35" s="194" customFormat="1" x14ac:dyDescent="0.2">
      <c r="A10" s="221"/>
      <c r="B10" s="221"/>
      <c r="C10" s="221"/>
      <c r="D10" s="210"/>
      <c r="E10" s="210"/>
      <c r="F10" s="221"/>
      <c r="G10" s="221"/>
      <c r="H10" s="221"/>
      <c r="I10" s="221"/>
      <c r="J10" s="221"/>
      <c r="K10" s="221"/>
    </row>
    <row r="11" spans="1:35" s="219" customFormat="1" ht="63.75" x14ac:dyDescent="0.2">
      <c r="A11" s="191" t="s">
        <v>73</v>
      </c>
      <c r="B11" s="138" t="s">
        <v>74</v>
      </c>
      <c r="C11" s="138" t="s">
        <v>75</v>
      </c>
      <c r="D11" s="138" t="s">
        <v>201</v>
      </c>
      <c r="E11" s="138" t="s">
        <v>110</v>
      </c>
      <c r="F11" s="138" t="s">
        <v>76</v>
      </c>
      <c r="G11" s="138" t="s">
        <v>77</v>
      </c>
      <c r="H11" s="138" t="s">
        <v>112</v>
      </c>
      <c r="I11" s="138" t="s">
        <v>113</v>
      </c>
      <c r="J11" s="138" t="s">
        <v>78</v>
      </c>
      <c r="K11" s="138" t="s">
        <v>111</v>
      </c>
      <c r="L11" s="248" t="s">
        <v>262</v>
      </c>
      <c r="M11" s="249" t="s">
        <v>263</v>
      </c>
    </row>
    <row r="12" spans="1:35" s="203" customFormat="1" x14ac:dyDescent="0.2">
      <c r="A12" s="192">
        <v>1</v>
      </c>
      <c r="B12" s="152">
        <v>2</v>
      </c>
      <c r="C12" s="152">
        <v>3</v>
      </c>
      <c r="D12" s="139">
        <v>4</v>
      </c>
      <c r="E12" s="139">
        <v>5</v>
      </c>
      <c r="F12" s="152">
        <v>6</v>
      </c>
      <c r="G12" s="152">
        <v>7</v>
      </c>
      <c r="H12" s="152">
        <v>8</v>
      </c>
      <c r="I12" s="152">
        <v>9</v>
      </c>
      <c r="J12" s="152">
        <v>10</v>
      </c>
      <c r="K12" s="152">
        <v>11</v>
      </c>
      <c r="L12" s="250">
        <v>12</v>
      </c>
      <c r="M12" s="251">
        <v>13</v>
      </c>
    </row>
    <row r="13" spans="1:35" x14ac:dyDescent="0.2">
      <c r="A13" s="198"/>
      <c r="B13" s="202"/>
      <c r="C13" s="202"/>
      <c r="D13" s="211"/>
      <c r="E13" s="213"/>
      <c r="F13" s="202"/>
      <c r="G13" s="198"/>
      <c r="H13" s="198"/>
      <c r="I13" s="198"/>
      <c r="J13" s="198"/>
      <c r="K13" s="198"/>
      <c r="L13" s="252"/>
      <c r="M13" s="252"/>
    </row>
    <row r="14" spans="1:35" s="140" customFormat="1" x14ac:dyDescent="0.2">
      <c r="A14" s="193"/>
      <c r="B14" s="143"/>
      <c r="C14" s="143"/>
      <c r="D14" s="206" t="s">
        <v>99</v>
      </c>
      <c r="E14" s="166" t="s">
        <v>245</v>
      </c>
      <c r="F14" s="214"/>
      <c r="G14" s="215"/>
      <c r="H14" s="215"/>
      <c r="I14" s="148">
        <f>I15</f>
        <v>0</v>
      </c>
      <c r="J14" s="146"/>
      <c r="K14" s="145"/>
      <c r="L14" s="136"/>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35" s="136" customFormat="1" x14ac:dyDescent="0.2">
      <c r="A15" s="193"/>
      <c r="B15" s="141"/>
      <c r="C15" s="204"/>
      <c r="D15" s="207"/>
      <c r="E15" s="164" t="s">
        <v>209</v>
      </c>
      <c r="F15" s="204"/>
      <c r="G15" s="216"/>
      <c r="H15" s="216"/>
      <c r="I15" s="142">
        <f>SUM(I16:I27)</f>
        <v>0</v>
      </c>
      <c r="J15" s="146"/>
      <c r="K15" s="145"/>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6" customFormat="1" ht="72" customHeight="1" x14ac:dyDescent="0.2">
      <c r="A16" s="193">
        <v>1</v>
      </c>
      <c r="B16" s="143"/>
      <c r="C16" s="143" t="s">
        <v>119</v>
      </c>
      <c r="D16" s="208" t="s">
        <v>210</v>
      </c>
      <c r="E16" s="167" t="s">
        <v>211</v>
      </c>
      <c r="F16" s="143" t="s">
        <v>79</v>
      </c>
      <c r="G16" s="144">
        <v>1</v>
      </c>
      <c r="H16" s="145"/>
      <c r="I16" s="149">
        <f t="shared" ref="I16:I27" si="0">ROUND(G16*H16,2)</f>
        <v>0</v>
      </c>
      <c r="J16" s="146">
        <v>21</v>
      </c>
      <c r="K16" s="145">
        <f t="shared" ref="K16:K27" si="1">I16+((I16/100)*J16)</f>
        <v>0</v>
      </c>
      <c r="L16" s="143"/>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6" customFormat="1" ht="63.75" x14ac:dyDescent="0.2">
      <c r="A17" s="193">
        <v>2</v>
      </c>
      <c r="B17" s="143"/>
      <c r="C17" s="143" t="s">
        <v>119</v>
      </c>
      <c r="D17" s="208" t="s">
        <v>212</v>
      </c>
      <c r="E17" s="167" t="s">
        <v>213</v>
      </c>
      <c r="F17" s="143" t="s">
        <v>79</v>
      </c>
      <c r="G17" s="144">
        <v>1</v>
      </c>
      <c r="H17" s="145"/>
      <c r="I17" s="149">
        <f t="shared" si="0"/>
        <v>0</v>
      </c>
      <c r="J17" s="146">
        <v>21</v>
      </c>
      <c r="K17" s="145">
        <f t="shared" si="1"/>
        <v>0</v>
      </c>
      <c r="L17" s="143"/>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6" customFormat="1" ht="25.5" x14ac:dyDescent="0.2">
      <c r="A18" s="193">
        <v>3</v>
      </c>
      <c r="B18" s="143"/>
      <c r="C18" s="143" t="s">
        <v>119</v>
      </c>
      <c r="D18" s="208" t="s">
        <v>214</v>
      </c>
      <c r="E18" s="167" t="s">
        <v>215</v>
      </c>
      <c r="F18" s="143" t="s">
        <v>79</v>
      </c>
      <c r="G18" s="144">
        <v>1</v>
      </c>
      <c r="H18" s="145"/>
      <c r="I18" s="149">
        <f t="shared" si="0"/>
        <v>0</v>
      </c>
      <c r="J18" s="146">
        <v>21</v>
      </c>
      <c r="K18" s="145">
        <f t="shared" si="1"/>
        <v>0</v>
      </c>
      <c r="L18" s="143"/>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ht="165.75" x14ac:dyDescent="0.2">
      <c r="A19" s="193">
        <v>4</v>
      </c>
      <c r="B19" s="143"/>
      <c r="C19" s="143" t="s">
        <v>119</v>
      </c>
      <c r="D19" s="208" t="s">
        <v>216</v>
      </c>
      <c r="E19" s="167" t="s">
        <v>217</v>
      </c>
      <c r="F19" s="143" t="s">
        <v>79</v>
      </c>
      <c r="G19" s="144">
        <v>1</v>
      </c>
      <c r="H19" s="145"/>
      <c r="I19" s="149">
        <f t="shared" si="0"/>
        <v>0</v>
      </c>
      <c r="J19" s="146">
        <v>21</v>
      </c>
      <c r="K19" s="145">
        <f t="shared" si="1"/>
        <v>0</v>
      </c>
      <c r="L19" s="156"/>
      <c r="M19" s="83"/>
    </row>
    <row r="20" spans="1:35" ht="38.25" x14ac:dyDescent="0.2">
      <c r="A20" s="193">
        <v>5</v>
      </c>
      <c r="B20" s="143"/>
      <c r="C20" s="143" t="s">
        <v>119</v>
      </c>
      <c r="D20" s="208" t="s">
        <v>212</v>
      </c>
      <c r="E20" s="167" t="s">
        <v>218</v>
      </c>
      <c r="F20" s="143" t="s">
        <v>79</v>
      </c>
      <c r="G20" s="144">
        <v>1</v>
      </c>
      <c r="H20" s="145"/>
      <c r="I20" s="149">
        <f t="shared" si="0"/>
        <v>0</v>
      </c>
      <c r="J20" s="146">
        <v>21</v>
      </c>
      <c r="K20" s="145">
        <f t="shared" si="1"/>
        <v>0</v>
      </c>
      <c r="L20" s="136"/>
      <c r="M20" s="83"/>
    </row>
    <row r="21" spans="1:35" ht="38.25" x14ac:dyDescent="0.2">
      <c r="A21" s="193">
        <v>6</v>
      </c>
      <c r="B21" s="143"/>
      <c r="C21" s="143" t="s">
        <v>119</v>
      </c>
      <c r="D21" s="208" t="s">
        <v>131</v>
      </c>
      <c r="E21" s="167" t="s">
        <v>155</v>
      </c>
      <c r="F21" s="143" t="s">
        <v>79</v>
      </c>
      <c r="G21" s="144">
        <v>1</v>
      </c>
      <c r="H21" s="145"/>
      <c r="I21" s="149">
        <f t="shared" si="0"/>
        <v>0</v>
      </c>
      <c r="J21" s="146">
        <v>21</v>
      </c>
      <c r="K21" s="145">
        <f t="shared" si="1"/>
        <v>0</v>
      </c>
      <c r="L21" s="156"/>
      <c r="M21" s="83"/>
    </row>
    <row r="22" spans="1:35" s="136" customFormat="1" ht="48.75" customHeight="1" x14ac:dyDescent="0.2">
      <c r="A22" s="193">
        <v>7</v>
      </c>
      <c r="B22" s="143"/>
      <c r="C22" s="143" t="s">
        <v>119</v>
      </c>
      <c r="D22" s="208" t="s">
        <v>219</v>
      </c>
      <c r="E22" s="167" t="s">
        <v>220</v>
      </c>
      <c r="F22" s="143" t="s">
        <v>79</v>
      </c>
      <c r="G22" s="154">
        <v>1</v>
      </c>
      <c r="H22" s="145"/>
      <c r="I22" s="149">
        <f t="shared" si="0"/>
        <v>0</v>
      </c>
      <c r="J22" s="146">
        <v>21</v>
      </c>
      <c r="K22" s="145">
        <f t="shared" si="1"/>
        <v>0</v>
      </c>
      <c r="L22" s="143"/>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s="136" customFormat="1" ht="63.75" customHeight="1" x14ac:dyDescent="0.2">
      <c r="A23" s="193">
        <v>8</v>
      </c>
      <c r="B23" s="143"/>
      <c r="C23" s="143" t="s">
        <v>119</v>
      </c>
      <c r="D23" s="208" t="s">
        <v>221</v>
      </c>
      <c r="E23" s="167" t="s">
        <v>222</v>
      </c>
      <c r="F23" s="143" t="s">
        <v>79</v>
      </c>
      <c r="G23" s="154">
        <v>1</v>
      </c>
      <c r="H23" s="145"/>
      <c r="I23" s="149">
        <f t="shared" si="0"/>
        <v>0</v>
      </c>
      <c r="J23" s="146">
        <v>21</v>
      </c>
      <c r="K23" s="145">
        <f t="shared" si="1"/>
        <v>0</v>
      </c>
      <c r="L23" s="143"/>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s="136" customFormat="1" ht="79.5" customHeight="1" x14ac:dyDescent="0.2">
      <c r="A24" s="193">
        <v>9</v>
      </c>
      <c r="B24" s="143"/>
      <c r="C24" s="143" t="s">
        <v>119</v>
      </c>
      <c r="D24" s="208" t="s">
        <v>223</v>
      </c>
      <c r="E24" s="167" t="s">
        <v>224</v>
      </c>
      <c r="F24" s="143" t="s">
        <v>79</v>
      </c>
      <c r="G24" s="144">
        <v>1</v>
      </c>
      <c r="H24" s="145"/>
      <c r="I24" s="149">
        <f t="shared" si="0"/>
        <v>0</v>
      </c>
      <c r="J24" s="146">
        <v>21</v>
      </c>
      <c r="K24" s="145">
        <f t="shared" si="1"/>
        <v>0</v>
      </c>
      <c r="L24" s="143"/>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s="136" customFormat="1" ht="89.25" x14ac:dyDescent="0.2">
      <c r="A25" s="193">
        <v>10</v>
      </c>
      <c r="B25" s="143"/>
      <c r="C25" s="143" t="s">
        <v>119</v>
      </c>
      <c r="D25" s="208" t="s">
        <v>167</v>
      </c>
      <c r="E25" s="167" t="s">
        <v>204</v>
      </c>
      <c r="F25" s="143" t="s">
        <v>79</v>
      </c>
      <c r="G25" s="144">
        <f>G24</f>
        <v>1</v>
      </c>
      <c r="H25" s="145"/>
      <c r="I25" s="149">
        <f t="shared" si="0"/>
        <v>0</v>
      </c>
      <c r="J25" s="146">
        <v>21</v>
      </c>
      <c r="K25" s="145">
        <f t="shared" si="1"/>
        <v>0</v>
      </c>
      <c r="L25" s="143"/>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35" s="136" customFormat="1" ht="51" x14ac:dyDescent="0.2">
      <c r="A26" s="193">
        <v>11</v>
      </c>
      <c r="B26" s="143"/>
      <c r="C26" s="143" t="s">
        <v>119</v>
      </c>
      <c r="D26" s="208" t="s">
        <v>225</v>
      </c>
      <c r="E26" s="167" t="s">
        <v>226</v>
      </c>
      <c r="F26" s="143" t="s">
        <v>79</v>
      </c>
      <c r="G26" s="144">
        <v>1</v>
      </c>
      <c r="H26" s="153"/>
      <c r="I26" s="149">
        <f t="shared" si="0"/>
        <v>0</v>
      </c>
      <c r="J26" s="146">
        <v>21</v>
      </c>
      <c r="K26" s="145">
        <f t="shared" si="1"/>
        <v>0</v>
      </c>
      <c r="L26" s="143"/>
      <c r="M26" s="260"/>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s="136" customFormat="1" ht="50.25" customHeight="1" x14ac:dyDescent="0.2">
      <c r="A27" s="193">
        <v>12</v>
      </c>
      <c r="B27" s="143"/>
      <c r="C27" s="143" t="s">
        <v>119</v>
      </c>
      <c r="D27" s="208" t="s">
        <v>207</v>
      </c>
      <c r="E27" s="167" t="s">
        <v>227</v>
      </c>
      <c r="F27" s="143" t="s">
        <v>79</v>
      </c>
      <c r="G27" s="144">
        <v>1</v>
      </c>
      <c r="H27" s="145"/>
      <c r="I27" s="149">
        <f t="shared" si="0"/>
        <v>0</v>
      </c>
      <c r="J27" s="146">
        <v>21</v>
      </c>
      <c r="K27" s="145">
        <f t="shared" si="1"/>
        <v>0</v>
      </c>
      <c r="L27" s="255"/>
      <c r="M27" s="253"/>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spans="1:35" s="150" customFormat="1" x14ac:dyDescent="0.2">
      <c r="A28" s="197"/>
      <c r="B28" s="201"/>
      <c r="C28" s="201"/>
      <c r="D28" s="209"/>
      <c r="E28" s="168" t="s">
        <v>115</v>
      </c>
      <c r="F28" s="201"/>
      <c r="G28" s="197"/>
      <c r="H28" s="197"/>
      <c r="I28" s="151">
        <f>+I14</f>
        <v>0</v>
      </c>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945D2-E262-4F45-A1E0-EF6CDBEEC280}">
  <sheetPr>
    <pageSetUpPr fitToPage="1"/>
  </sheetPr>
  <dimension ref="A1:AI31"/>
  <sheetViews>
    <sheetView showGridLines="0" topLeftCell="A19" zoomScale="70" zoomScaleNormal="70" workbookViewId="0">
      <selection activeCell="S21" sqref="S21"/>
    </sheetView>
  </sheetViews>
  <sheetFormatPr defaultColWidth="9.140625" defaultRowHeight="12.75" x14ac:dyDescent="0.2"/>
  <cols>
    <col min="1" max="1" width="5.5703125" style="199" customWidth="1"/>
    <col min="2" max="2" width="4.42578125" style="203" customWidth="1"/>
    <col min="3" max="3" width="6.42578125" style="203" customWidth="1"/>
    <col min="4" max="4" width="12.7109375" style="212" customWidth="1"/>
    <col min="5" max="5" width="96" style="169" customWidth="1"/>
    <col min="6" max="6" width="7.7109375" style="203" customWidth="1"/>
    <col min="7" max="7" width="9.85546875" style="199" customWidth="1"/>
    <col min="8" max="8" width="13.28515625" style="199" customWidth="1"/>
    <col min="9" max="9" width="15.5703125" style="199" customWidth="1"/>
    <col min="10" max="10" width="6.7109375" style="199" customWidth="1"/>
    <col min="11" max="11" width="15.5703125" style="199" customWidth="1"/>
    <col min="12" max="35" width="9.140625" style="199"/>
    <col min="36" max="16384" width="9.140625" style="83"/>
  </cols>
  <sheetData>
    <row r="1" spans="1:35" s="194" customFormat="1" ht="18" x14ac:dyDescent="0.2">
      <c r="A1" s="220" t="s">
        <v>120</v>
      </c>
      <c r="B1" s="221"/>
      <c r="C1" s="221"/>
      <c r="D1" s="210"/>
      <c r="E1" s="210"/>
      <c r="F1" s="221"/>
      <c r="G1" s="221"/>
      <c r="H1" s="221"/>
      <c r="I1" s="221"/>
      <c r="J1" s="221"/>
      <c r="K1" s="221"/>
    </row>
    <row r="2" spans="1:35" s="194" customFormat="1" x14ac:dyDescent="0.2">
      <c r="A2" s="222" t="s">
        <v>62</v>
      </c>
      <c r="B2" s="221"/>
      <c r="C2" s="137" t="s">
        <v>254</v>
      </c>
      <c r="D2" s="205"/>
      <c r="E2" s="205"/>
      <c r="F2" s="221"/>
      <c r="G2" s="221"/>
      <c r="H2" s="221"/>
      <c r="I2" s="221"/>
      <c r="J2" s="221"/>
      <c r="K2" s="221"/>
    </row>
    <row r="3" spans="1:35" s="194" customFormat="1" x14ac:dyDescent="0.2">
      <c r="A3" s="222" t="s">
        <v>63</v>
      </c>
      <c r="B3" s="221"/>
      <c r="C3" s="245" t="str">
        <f>'Krycí list'!E7</f>
        <v>Základní škola a mateřská škola Brno, Antonínská 3, p.o.
Antonínská 3, 602 00 Brno</v>
      </c>
      <c r="D3" s="246"/>
      <c r="E3" s="246"/>
      <c r="F3" s="221"/>
      <c r="G3" s="221"/>
      <c r="H3" s="221"/>
      <c r="I3" s="137"/>
      <c r="J3" s="221"/>
      <c r="K3" s="221"/>
    </row>
    <row r="4" spans="1:35" s="194" customFormat="1" x14ac:dyDescent="0.2">
      <c r="A4" s="222" t="s">
        <v>64</v>
      </c>
      <c r="B4" s="221"/>
      <c r="C4" s="137" t="str">
        <f>'Krycí list'!E9</f>
        <v>NEOCENĚNÝ SOUPIS PRACÍ A DODÁVEK A SLUŽEB</v>
      </c>
      <c r="D4" s="205"/>
      <c r="E4" s="205"/>
      <c r="F4" s="221"/>
      <c r="G4" s="221"/>
      <c r="H4" s="221"/>
      <c r="I4" s="137"/>
      <c r="J4" s="221"/>
      <c r="K4" s="221"/>
    </row>
    <row r="5" spans="1:35" s="194" customFormat="1" x14ac:dyDescent="0.2">
      <c r="A5" s="221" t="s">
        <v>72</v>
      </c>
      <c r="B5" s="221"/>
      <c r="C5" s="137" t="str">
        <f>'Krycí list'!P5</f>
        <v xml:space="preserve"> </v>
      </c>
      <c r="D5" s="205"/>
      <c r="E5" s="205"/>
      <c r="F5" s="221"/>
      <c r="G5" s="221"/>
      <c r="H5" s="221"/>
      <c r="I5" s="137"/>
      <c r="J5" s="221"/>
      <c r="K5" s="221"/>
    </row>
    <row r="6" spans="1:35" s="194" customFormat="1" x14ac:dyDescent="0.2">
      <c r="A6" s="221"/>
      <c r="B6" s="221"/>
      <c r="C6" s="137"/>
      <c r="D6" s="205"/>
      <c r="E6" s="205"/>
      <c r="F6" s="221"/>
      <c r="G6" s="221"/>
      <c r="H6" s="221"/>
      <c r="I6" s="137"/>
      <c r="J6" s="221"/>
      <c r="K6" s="221"/>
    </row>
    <row r="7" spans="1:35" s="194" customFormat="1" x14ac:dyDescent="0.2">
      <c r="A7" s="221" t="s">
        <v>66</v>
      </c>
      <c r="B7" s="221"/>
      <c r="C7" s="245" t="str">
        <f>'Krycí list'!E26</f>
        <v>Základní škola a mateřská škola Brno, Antonínská 3, p.o.
Antonínská 550/3, Veveří, 602 00 Brno</v>
      </c>
      <c r="D7" s="246"/>
      <c r="E7" s="246"/>
      <c r="F7" s="221"/>
      <c r="G7" s="221"/>
      <c r="H7" s="221"/>
      <c r="I7" s="137"/>
      <c r="J7" s="221"/>
      <c r="K7" s="221"/>
    </row>
    <row r="8" spans="1:35" s="194" customFormat="1" x14ac:dyDescent="0.2">
      <c r="A8" s="221" t="s">
        <v>67</v>
      </c>
      <c r="B8" s="221"/>
      <c r="C8" s="245" t="str">
        <f>'Krycí list'!E28</f>
        <v xml:space="preserve"> </v>
      </c>
      <c r="D8" s="246"/>
      <c r="E8" s="205"/>
      <c r="F8" s="221"/>
      <c r="G8" s="221"/>
      <c r="H8" s="221"/>
      <c r="I8" s="137"/>
      <c r="J8" s="221"/>
      <c r="K8" s="221"/>
    </row>
    <row r="9" spans="1:35" s="194" customFormat="1" x14ac:dyDescent="0.2">
      <c r="A9" s="221" t="s">
        <v>68</v>
      </c>
      <c r="B9" s="221"/>
      <c r="C9" s="247" t="str">
        <f>'Krycí list'!O31</f>
        <v>03/2023</v>
      </c>
      <c r="D9" s="246"/>
      <c r="E9" s="205"/>
      <c r="F9" s="221"/>
      <c r="G9" s="221"/>
      <c r="H9" s="221"/>
      <c r="I9" s="137"/>
      <c r="J9" s="221"/>
      <c r="K9" s="221"/>
    </row>
    <row r="10" spans="1:35" s="194" customFormat="1" x14ac:dyDescent="0.2">
      <c r="A10" s="221"/>
      <c r="B10" s="221"/>
      <c r="C10" s="221"/>
      <c r="D10" s="210"/>
      <c r="E10" s="210"/>
      <c r="F10" s="221"/>
      <c r="G10" s="221"/>
      <c r="H10" s="221"/>
      <c r="I10" s="221"/>
      <c r="J10" s="221"/>
      <c r="K10" s="221"/>
    </row>
    <row r="11" spans="1:35" s="219" customFormat="1" ht="63.75" x14ac:dyDescent="0.2">
      <c r="A11" s="191" t="s">
        <v>73</v>
      </c>
      <c r="B11" s="138" t="s">
        <v>74</v>
      </c>
      <c r="C11" s="138" t="s">
        <v>75</v>
      </c>
      <c r="D11" s="138" t="s">
        <v>201</v>
      </c>
      <c r="E11" s="138" t="s">
        <v>110</v>
      </c>
      <c r="F11" s="138" t="s">
        <v>76</v>
      </c>
      <c r="G11" s="138" t="s">
        <v>77</v>
      </c>
      <c r="H11" s="138" t="s">
        <v>112</v>
      </c>
      <c r="I11" s="138" t="s">
        <v>113</v>
      </c>
      <c r="J11" s="138" t="s">
        <v>78</v>
      </c>
      <c r="K11" s="138" t="s">
        <v>111</v>
      </c>
      <c r="L11" s="248" t="s">
        <v>262</v>
      </c>
      <c r="M11" s="249" t="s">
        <v>263</v>
      </c>
    </row>
    <row r="12" spans="1:35" s="203" customFormat="1" x14ac:dyDescent="0.2">
      <c r="A12" s="192">
        <v>1</v>
      </c>
      <c r="B12" s="152">
        <v>2</v>
      </c>
      <c r="C12" s="152">
        <v>3</v>
      </c>
      <c r="D12" s="139">
        <v>4</v>
      </c>
      <c r="E12" s="139">
        <v>5</v>
      </c>
      <c r="F12" s="152">
        <v>6</v>
      </c>
      <c r="G12" s="152">
        <v>7</v>
      </c>
      <c r="H12" s="152">
        <v>8</v>
      </c>
      <c r="I12" s="152">
        <v>9</v>
      </c>
      <c r="J12" s="152">
        <v>10</v>
      </c>
      <c r="K12" s="152">
        <v>11</v>
      </c>
      <c r="L12" s="250">
        <v>12</v>
      </c>
      <c r="M12" s="251">
        <v>13</v>
      </c>
    </row>
    <row r="13" spans="1:35" x14ac:dyDescent="0.2">
      <c r="A13" s="198"/>
      <c r="B13" s="202"/>
      <c r="C13" s="202"/>
      <c r="D13" s="211"/>
      <c r="E13" s="213"/>
      <c r="F13" s="202"/>
      <c r="G13" s="198"/>
      <c r="H13" s="198"/>
      <c r="I13" s="198"/>
      <c r="J13" s="198"/>
      <c r="K13" s="198"/>
      <c r="L13" s="252"/>
      <c r="M13" s="252"/>
    </row>
    <row r="14" spans="1:35" s="140" customFormat="1" x14ac:dyDescent="0.2">
      <c r="A14" s="193"/>
      <c r="B14" s="143"/>
      <c r="C14" s="143"/>
      <c r="D14" s="206" t="s">
        <v>99</v>
      </c>
      <c r="E14" s="166" t="s">
        <v>246</v>
      </c>
      <c r="F14" s="214"/>
      <c r="G14" s="215"/>
      <c r="H14" s="215"/>
      <c r="I14" s="148">
        <f>I15+I23</f>
        <v>0</v>
      </c>
      <c r="J14" s="146"/>
      <c r="K14" s="145"/>
      <c r="L14" s="136"/>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35" s="136" customFormat="1" x14ac:dyDescent="0.2">
      <c r="A15" s="193"/>
      <c r="B15" s="141"/>
      <c r="C15" s="204"/>
      <c r="D15" s="207"/>
      <c r="E15" s="164" t="s">
        <v>228</v>
      </c>
      <c r="F15" s="204"/>
      <c r="G15" s="216"/>
      <c r="H15" s="216"/>
      <c r="I15" s="142">
        <f>SUM(I16:I22)</f>
        <v>0</v>
      </c>
      <c r="J15" s="146"/>
      <c r="K15" s="145"/>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6" customFormat="1" ht="63.75" x14ac:dyDescent="0.2">
      <c r="A16" s="193">
        <v>1</v>
      </c>
      <c r="B16" s="143"/>
      <c r="C16" s="143" t="s">
        <v>119</v>
      </c>
      <c r="D16" s="208" t="s">
        <v>168</v>
      </c>
      <c r="E16" s="184" t="s">
        <v>169</v>
      </c>
      <c r="F16" s="143" t="s">
        <v>79</v>
      </c>
      <c r="G16" s="144">
        <v>1</v>
      </c>
      <c r="H16" s="145"/>
      <c r="I16" s="145">
        <f t="shared" ref="I16:I22" si="0">ROUND(G16*H16,2)</f>
        <v>0</v>
      </c>
      <c r="J16" s="146">
        <v>21</v>
      </c>
      <c r="K16" s="145">
        <f t="shared" ref="K16:K22" si="1">I16+((I16/100)*J16)</f>
        <v>0</v>
      </c>
      <c r="L16" s="255"/>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6" customFormat="1" ht="114.75" x14ac:dyDescent="0.2">
      <c r="A17" s="193">
        <v>2</v>
      </c>
      <c r="B17" s="143"/>
      <c r="C17" s="143" t="s">
        <v>119</v>
      </c>
      <c r="D17" s="208" t="s">
        <v>167</v>
      </c>
      <c r="E17" s="167" t="s">
        <v>261</v>
      </c>
      <c r="F17" s="143" t="s">
        <v>79</v>
      </c>
      <c r="G17" s="144">
        <v>1</v>
      </c>
      <c r="H17" s="145"/>
      <c r="I17" s="145">
        <f t="shared" si="0"/>
        <v>0</v>
      </c>
      <c r="J17" s="146">
        <v>21</v>
      </c>
      <c r="K17" s="145">
        <f t="shared" si="1"/>
        <v>0</v>
      </c>
      <c r="L17" s="143"/>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6" customFormat="1" ht="76.5" x14ac:dyDescent="0.2">
      <c r="A18" s="193">
        <v>3</v>
      </c>
      <c r="B18" s="143"/>
      <c r="C18" s="143" t="s">
        <v>119</v>
      </c>
      <c r="D18" s="208" t="s">
        <v>158</v>
      </c>
      <c r="E18" s="184" t="s">
        <v>170</v>
      </c>
      <c r="F18" s="143" t="s">
        <v>79</v>
      </c>
      <c r="G18" s="144">
        <v>1</v>
      </c>
      <c r="H18" s="153"/>
      <c r="I18" s="145">
        <f t="shared" si="0"/>
        <v>0</v>
      </c>
      <c r="J18" s="146">
        <v>21</v>
      </c>
      <c r="K18" s="145">
        <f t="shared" si="1"/>
        <v>0</v>
      </c>
      <c r="L18" s="143"/>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s="156" customFormat="1" ht="51" x14ac:dyDescent="0.2">
      <c r="A19" s="196">
        <v>4</v>
      </c>
      <c r="B19" s="157"/>
      <c r="C19" s="143" t="s">
        <v>119</v>
      </c>
      <c r="D19" s="208" t="s">
        <v>132</v>
      </c>
      <c r="E19" s="184" t="s">
        <v>229</v>
      </c>
      <c r="F19" s="157" t="s">
        <v>79</v>
      </c>
      <c r="G19" s="154">
        <v>1</v>
      </c>
      <c r="H19" s="153"/>
      <c r="I19" s="145">
        <f t="shared" si="0"/>
        <v>0</v>
      </c>
      <c r="J19" s="155">
        <v>21</v>
      </c>
      <c r="K19" s="145">
        <f t="shared" si="1"/>
        <v>0</v>
      </c>
      <c r="N19" s="218"/>
      <c r="O19" s="218"/>
      <c r="P19" s="218"/>
      <c r="Q19" s="218"/>
      <c r="R19" s="218"/>
      <c r="S19" s="218"/>
      <c r="T19" s="218"/>
      <c r="U19" s="218"/>
      <c r="V19" s="218"/>
      <c r="W19" s="218"/>
      <c r="X19" s="218"/>
      <c r="Y19" s="218"/>
      <c r="Z19" s="218"/>
      <c r="AA19" s="218"/>
      <c r="AB19" s="218"/>
      <c r="AC19" s="218"/>
      <c r="AD19" s="218"/>
      <c r="AE19" s="218"/>
      <c r="AF19" s="218"/>
      <c r="AG19" s="218"/>
      <c r="AH19" s="218"/>
      <c r="AI19" s="218"/>
    </row>
    <row r="20" spans="1:35" s="156" customFormat="1" ht="25.5" x14ac:dyDescent="0.2">
      <c r="A20" s="196">
        <v>5</v>
      </c>
      <c r="B20" s="157"/>
      <c r="C20" s="143" t="s">
        <v>119</v>
      </c>
      <c r="D20" s="208" t="s">
        <v>127</v>
      </c>
      <c r="E20" s="184" t="s">
        <v>143</v>
      </c>
      <c r="F20" s="143" t="s">
        <v>79</v>
      </c>
      <c r="G20" s="154">
        <v>1</v>
      </c>
      <c r="H20" s="145"/>
      <c r="I20" s="145">
        <f t="shared" si="0"/>
        <v>0</v>
      </c>
      <c r="J20" s="146">
        <v>21</v>
      </c>
      <c r="K20" s="145">
        <f t="shared" si="1"/>
        <v>0</v>
      </c>
      <c r="L20" s="136"/>
      <c r="N20" s="218"/>
      <c r="O20" s="218"/>
      <c r="P20" s="218"/>
      <c r="Q20" s="218"/>
      <c r="R20" s="218"/>
      <c r="S20" s="218"/>
      <c r="T20" s="218"/>
      <c r="U20" s="218"/>
      <c r="V20" s="218"/>
      <c r="W20" s="218"/>
      <c r="X20" s="218"/>
      <c r="Y20" s="218"/>
      <c r="Z20" s="218"/>
      <c r="AA20" s="218"/>
      <c r="AB20" s="218"/>
      <c r="AC20" s="218"/>
      <c r="AD20" s="218"/>
      <c r="AE20" s="218"/>
      <c r="AF20" s="218"/>
      <c r="AG20" s="218"/>
      <c r="AH20" s="218"/>
      <c r="AI20" s="218"/>
    </row>
    <row r="21" spans="1:35" s="156" customFormat="1" ht="76.5" x14ac:dyDescent="0.2">
      <c r="A21" s="196">
        <v>6</v>
      </c>
      <c r="B21" s="157"/>
      <c r="C21" s="143" t="s">
        <v>119</v>
      </c>
      <c r="D21" s="208" t="s">
        <v>230</v>
      </c>
      <c r="E21" s="184" t="s">
        <v>231</v>
      </c>
      <c r="F21" s="143" t="s">
        <v>79</v>
      </c>
      <c r="G21" s="144">
        <v>1</v>
      </c>
      <c r="H21" s="145"/>
      <c r="I21" s="145">
        <f t="shared" si="0"/>
        <v>0</v>
      </c>
      <c r="J21" s="146">
        <v>21</v>
      </c>
      <c r="K21" s="145">
        <f t="shared" si="1"/>
        <v>0</v>
      </c>
      <c r="L21" s="136"/>
      <c r="N21" s="218"/>
      <c r="O21" s="218"/>
      <c r="P21" s="218"/>
      <c r="Q21" s="218"/>
      <c r="R21" s="218"/>
      <c r="S21" s="218"/>
      <c r="T21" s="218"/>
      <c r="U21" s="218"/>
      <c r="V21" s="218"/>
      <c r="W21" s="218"/>
      <c r="X21" s="218"/>
      <c r="Y21" s="218"/>
      <c r="Z21" s="218"/>
      <c r="AA21" s="218"/>
      <c r="AB21" s="218"/>
      <c r="AC21" s="218"/>
      <c r="AD21" s="218"/>
      <c r="AE21" s="218"/>
      <c r="AF21" s="218"/>
      <c r="AG21" s="218"/>
      <c r="AH21" s="218"/>
      <c r="AI21" s="218"/>
    </row>
    <row r="22" spans="1:35" s="136" customFormat="1" ht="51" x14ac:dyDescent="0.2">
      <c r="A22" s="193">
        <v>7</v>
      </c>
      <c r="B22" s="200"/>
      <c r="C22" s="143" t="s">
        <v>119</v>
      </c>
      <c r="D22" s="208" t="s">
        <v>82</v>
      </c>
      <c r="E22" s="184" t="s">
        <v>171</v>
      </c>
      <c r="F22" s="143" t="s">
        <v>79</v>
      </c>
      <c r="G22" s="144">
        <v>1</v>
      </c>
      <c r="H22" s="145"/>
      <c r="I22" s="145">
        <f t="shared" si="0"/>
        <v>0</v>
      </c>
      <c r="J22" s="146">
        <v>21</v>
      </c>
      <c r="K22" s="145">
        <f t="shared" si="1"/>
        <v>0</v>
      </c>
      <c r="L22" s="253"/>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s="136" customFormat="1" x14ac:dyDescent="0.2">
      <c r="A23" s="193"/>
      <c r="B23" s="141"/>
      <c r="C23" s="204"/>
      <c r="D23" s="208"/>
      <c r="E23" s="164" t="s">
        <v>232</v>
      </c>
      <c r="F23" s="204"/>
      <c r="G23" s="216"/>
      <c r="H23" s="216"/>
      <c r="I23" s="142">
        <f>SUM(I24:I30)</f>
        <v>0</v>
      </c>
      <c r="J23" s="146"/>
      <c r="K23" s="145"/>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s="136" customFormat="1" ht="102" x14ac:dyDescent="0.2">
      <c r="A24" s="193">
        <v>8</v>
      </c>
      <c r="B24" s="143"/>
      <c r="C24" s="143" t="s">
        <v>119</v>
      </c>
      <c r="D24" s="208" t="s">
        <v>233</v>
      </c>
      <c r="E24" s="184" t="s">
        <v>234</v>
      </c>
      <c r="F24" s="143" t="s">
        <v>79</v>
      </c>
      <c r="G24" s="144">
        <v>1</v>
      </c>
      <c r="H24" s="145"/>
      <c r="I24" s="149">
        <f t="shared" ref="I24:I30" si="2">ROUND(G24*H24,2)</f>
        <v>0</v>
      </c>
      <c r="J24" s="146">
        <v>21</v>
      </c>
      <c r="K24" s="145">
        <f t="shared" ref="K24:K30" si="3">I24+((I24/100)*J24)</f>
        <v>0</v>
      </c>
      <c r="L24" s="259"/>
      <c r="M24" s="253"/>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s="136" customFormat="1" ht="25.5" x14ac:dyDescent="0.2">
      <c r="A25" s="193">
        <v>9</v>
      </c>
      <c r="B25" s="143"/>
      <c r="C25" s="143" t="s">
        <v>119</v>
      </c>
      <c r="D25" s="208" t="s">
        <v>130</v>
      </c>
      <c r="E25" s="184" t="s">
        <v>154</v>
      </c>
      <c r="F25" s="143" t="s">
        <v>79</v>
      </c>
      <c r="G25" s="144">
        <v>1</v>
      </c>
      <c r="H25" s="153"/>
      <c r="I25" s="149">
        <f t="shared" si="2"/>
        <v>0</v>
      </c>
      <c r="J25" s="146">
        <v>21</v>
      </c>
      <c r="K25" s="145">
        <f t="shared" si="3"/>
        <v>0</v>
      </c>
      <c r="L25" s="156"/>
      <c r="M25" s="156"/>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35" s="136" customFormat="1" ht="51" x14ac:dyDescent="0.2">
      <c r="A26" s="193">
        <v>10</v>
      </c>
      <c r="B26" s="143"/>
      <c r="C26" s="143" t="s">
        <v>119</v>
      </c>
      <c r="D26" s="208" t="s">
        <v>219</v>
      </c>
      <c r="E26" s="184" t="s">
        <v>220</v>
      </c>
      <c r="F26" s="143" t="s">
        <v>79</v>
      </c>
      <c r="G26" s="154">
        <f>G28+G24</f>
        <v>25</v>
      </c>
      <c r="H26" s="145"/>
      <c r="I26" s="149">
        <f t="shared" si="2"/>
        <v>0</v>
      </c>
      <c r="J26" s="146">
        <v>21</v>
      </c>
      <c r="K26" s="145">
        <f t="shared" si="3"/>
        <v>0</v>
      </c>
      <c r="L26" s="156"/>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s="136" customFormat="1" ht="51" x14ac:dyDescent="0.2">
      <c r="A27" s="193">
        <v>11</v>
      </c>
      <c r="B27" s="143"/>
      <c r="C27" s="143" t="s">
        <v>119</v>
      </c>
      <c r="D27" s="208" t="s">
        <v>221</v>
      </c>
      <c r="E27" s="184" t="s">
        <v>222</v>
      </c>
      <c r="F27" s="143" t="s">
        <v>79</v>
      </c>
      <c r="G27" s="154">
        <f>G26</f>
        <v>25</v>
      </c>
      <c r="H27" s="145"/>
      <c r="I27" s="149">
        <f t="shared" si="2"/>
        <v>0</v>
      </c>
      <c r="J27" s="146">
        <v>21</v>
      </c>
      <c r="K27" s="145">
        <f t="shared" si="3"/>
        <v>0</v>
      </c>
      <c r="L27" s="156"/>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spans="1:35" s="136" customFormat="1" ht="102" x14ac:dyDescent="0.2">
      <c r="A28" s="193">
        <v>12</v>
      </c>
      <c r="B28" s="143"/>
      <c r="C28" s="143" t="s">
        <v>119</v>
      </c>
      <c r="D28" s="208" t="s">
        <v>235</v>
      </c>
      <c r="E28" s="184" t="s">
        <v>236</v>
      </c>
      <c r="F28" s="143" t="s">
        <v>79</v>
      </c>
      <c r="G28" s="144">
        <v>24</v>
      </c>
      <c r="H28" s="145"/>
      <c r="I28" s="149">
        <f t="shared" si="2"/>
        <v>0</v>
      </c>
      <c r="J28" s="146">
        <v>21</v>
      </c>
      <c r="K28" s="145">
        <f t="shared" si="3"/>
        <v>0</v>
      </c>
      <c r="L28" s="253"/>
      <c r="M28" s="253"/>
      <c r="N28" s="217"/>
      <c r="O28" s="217"/>
      <c r="P28" s="217"/>
      <c r="Q28" s="217"/>
      <c r="R28" s="217"/>
      <c r="S28" s="217"/>
      <c r="T28" s="217"/>
      <c r="U28" s="217"/>
      <c r="V28" s="217"/>
      <c r="W28" s="217"/>
      <c r="X28" s="217"/>
      <c r="Y28" s="217"/>
      <c r="Z28" s="217"/>
      <c r="AA28" s="217"/>
      <c r="AB28" s="217"/>
      <c r="AC28" s="217"/>
      <c r="AD28" s="217"/>
      <c r="AE28" s="217"/>
      <c r="AF28" s="217"/>
      <c r="AG28" s="217"/>
      <c r="AH28" s="217"/>
      <c r="AI28" s="217"/>
    </row>
    <row r="29" spans="1:35" s="136" customFormat="1" ht="38.25" x14ac:dyDescent="0.2">
      <c r="A29" s="193">
        <v>13</v>
      </c>
      <c r="B29" s="143"/>
      <c r="C29" s="143" t="s">
        <v>119</v>
      </c>
      <c r="D29" s="208" t="s">
        <v>237</v>
      </c>
      <c r="E29" s="184" t="s">
        <v>238</v>
      </c>
      <c r="F29" s="143" t="s">
        <v>79</v>
      </c>
      <c r="G29" s="144">
        <f>G28</f>
        <v>24</v>
      </c>
      <c r="H29" s="145"/>
      <c r="I29" s="149">
        <f t="shared" si="2"/>
        <v>0</v>
      </c>
      <c r="J29" s="146">
        <v>21</v>
      </c>
      <c r="K29" s="145">
        <f t="shared" si="3"/>
        <v>0</v>
      </c>
      <c r="N29" s="217"/>
      <c r="O29" s="217"/>
      <c r="P29" s="217"/>
      <c r="Q29" s="217"/>
      <c r="R29" s="217"/>
      <c r="S29" s="217"/>
      <c r="T29" s="217"/>
      <c r="U29" s="217"/>
      <c r="V29" s="217"/>
      <c r="W29" s="217"/>
      <c r="X29" s="217"/>
      <c r="Y29" s="217"/>
      <c r="Z29" s="217"/>
      <c r="AA29" s="217"/>
      <c r="AB29" s="217"/>
      <c r="AC29" s="217"/>
      <c r="AD29" s="217"/>
      <c r="AE29" s="217"/>
      <c r="AF29" s="217"/>
      <c r="AG29" s="217"/>
      <c r="AH29" s="217"/>
      <c r="AI29" s="217"/>
    </row>
    <row r="30" spans="1:35" ht="60" customHeight="1" x14ac:dyDescent="0.2">
      <c r="A30" s="193">
        <v>14</v>
      </c>
      <c r="C30" s="143" t="s">
        <v>119</v>
      </c>
      <c r="D30" s="208" t="s">
        <v>239</v>
      </c>
      <c r="E30" s="184" t="s">
        <v>240</v>
      </c>
      <c r="F30" s="143" t="s">
        <v>79</v>
      </c>
      <c r="G30" s="144">
        <v>4</v>
      </c>
      <c r="H30" s="153"/>
      <c r="I30" s="149">
        <f t="shared" si="2"/>
        <v>0</v>
      </c>
      <c r="J30" s="155">
        <v>21</v>
      </c>
      <c r="K30" s="145">
        <f t="shared" si="3"/>
        <v>0</v>
      </c>
      <c r="L30" s="83"/>
      <c r="M30" s="83"/>
    </row>
    <row r="31" spans="1:35" s="150" customFormat="1" ht="12.75" customHeight="1" x14ac:dyDescent="0.2">
      <c r="A31" s="197"/>
      <c r="B31" s="201"/>
      <c r="C31" s="201"/>
      <c r="D31" s="209"/>
      <c r="E31" s="168" t="s">
        <v>115</v>
      </c>
      <c r="F31" s="201"/>
      <c r="G31" s="197"/>
      <c r="H31" s="197"/>
      <c r="I31" s="151">
        <f>+I14</f>
        <v>0</v>
      </c>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6452A-DFD6-4F85-9B55-8F8E9AFA28F2}">
  <sheetPr>
    <pageSetUpPr fitToPage="1"/>
  </sheetPr>
  <dimension ref="A1:AI31"/>
  <sheetViews>
    <sheetView showGridLines="0" tabSelected="1" topLeftCell="A25" zoomScale="70" zoomScaleNormal="70" workbookViewId="0">
      <selection activeCell="L11" sqref="L11:M30"/>
    </sheetView>
  </sheetViews>
  <sheetFormatPr defaultColWidth="9.140625" defaultRowHeight="12.75" x14ac:dyDescent="0.2"/>
  <cols>
    <col min="1" max="1" width="5.5703125" style="199" customWidth="1"/>
    <col min="2" max="2" width="4.42578125" style="203" customWidth="1"/>
    <col min="3" max="3" width="6.42578125" style="203" customWidth="1"/>
    <col min="4" max="4" width="12.7109375" style="212" customWidth="1"/>
    <col min="5" max="5" width="96" style="169" customWidth="1"/>
    <col min="6" max="6" width="7.7109375" style="203" customWidth="1"/>
    <col min="7" max="7" width="9.85546875" style="199" customWidth="1"/>
    <col min="8" max="8" width="13.28515625" style="199" customWidth="1"/>
    <col min="9" max="9" width="15.5703125" style="199" customWidth="1"/>
    <col min="10" max="10" width="6.7109375" style="199" customWidth="1"/>
    <col min="11" max="11" width="15.5703125" style="199" customWidth="1"/>
    <col min="12" max="35" width="9.140625" style="199"/>
    <col min="36" max="16384" width="9.140625" style="83"/>
  </cols>
  <sheetData>
    <row r="1" spans="1:35" s="194" customFormat="1" ht="18" x14ac:dyDescent="0.2">
      <c r="A1" s="220" t="s">
        <v>120</v>
      </c>
      <c r="B1" s="221"/>
      <c r="C1" s="221"/>
      <c r="D1" s="210"/>
      <c r="E1" s="210"/>
      <c r="F1" s="221"/>
      <c r="G1" s="221"/>
      <c r="H1" s="221"/>
      <c r="I1" s="221"/>
      <c r="J1" s="221"/>
      <c r="K1" s="221"/>
    </row>
    <row r="2" spans="1:35" s="194" customFormat="1" x14ac:dyDescent="0.2">
      <c r="A2" s="222" t="s">
        <v>62</v>
      </c>
      <c r="B2" s="221"/>
      <c r="C2" s="137" t="s">
        <v>256</v>
      </c>
      <c r="D2" s="205"/>
      <c r="E2" s="205"/>
      <c r="F2" s="221"/>
      <c r="G2" s="221"/>
      <c r="H2" s="221"/>
      <c r="I2" s="221"/>
      <c r="J2" s="221"/>
      <c r="K2" s="221"/>
    </row>
    <row r="3" spans="1:35" s="194" customFormat="1" x14ac:dyDescent="0.2">
      <c r="A3" s="222" t="s">
        <v>63</v>
      </c>
      <c r="B3" s="221"/>
      <c r="C3" s="245" t="str">
        <f>'Krycí list'!E7</f>
        <v>Základní škola a mateřská škola Brno, Antonínská 3, p.o.
Antonínská 3, 602 00 Brno</v>
      </c>
      <c r="D3" s="246"/>
      <c r="E3" s="246"/>
      <c r="F3" s="221"/>
      <c r="G3" s="221"/>
      <c r="H3" s="221"/>
      <c r="I3" s="137"/>
      <c r="J3" s="221"/>
      <c r="K3" s="221"/>
    </row>
    <row r="4" spans="1:35" s="194" customFormat="1" x14ac:dyDescent="0.2">
      <c r="A4" s="222" t="s">
        <v>64</v>
      </c>
      <c r="B4" s="221"/>
      <c r="C4" s="137" t="str">
        <f>'Krycí list'!E9</f>
        <v>NEOCENĚNÝ SOUPIS PRACÍ A DODÁVEK A SLUŽEB</v>
      </c>
      <c r="D4" s="205"/>
      <c r="E4" s="205"/>
      <c r="F4" s="221"/>
      <c r="G4" s="221"/>
      <c r="H4" s="221"/>
      <c r="I4" s="137"/>
      <c r="J4" s="221"/>
      <c r="K4" s="221"/>
    </row>
    <row r="5" spans="1:35" s="194" customFormat="1" x14ac:dyDescent="0.2">
      <c r="A5" s="221" t="s">
        <v>72</v>
      </c>
      <c r="B5" s="221"/>
      <c r="C5" s="137" t="str">
        <f>'Krycí list'!P5</f>
        <v xml:space="preserve"> </v>
      </c>
      <c r="D5" s="205"/>
      <c r="E5" s="205"/>
      <c r="F5" s="221"/>
      <c r="G5" s="221"/>
      <c r="H5" s="221"/>
      <c r="I5" s="137"/>
      <c r="J5" s="221"/>
      <c r="K5" s="221"/>
    </row>
    <row r="6" spans="1:35" s="194" customFormat="1" x14ac:dyDescent="0.2">
      <c r="A6" s="221"/>
      <c r="B6" s="221"/>
      <c r="C6" s="137"/>
      <c r="D6" s="205"/>
      <c r="E6" s="205"/>
      <c r="F6" s="221"/>
      <c r="G6" s="221"/>
      <c r="H6" s="221"/>
      <c r="I6" s="137"/>
      <c r="J6" s="221"/>
      <c r="K6" s="221"/>
    </row>
    <row r="7" spans="1:35" s="194" customFormat="1" x14ac:dyDescent="0.2">
      <c r="A7" s="221" t="s">
        <v>66</v>
      </c>
      <c r="B7" s="221"/>
      <c r="C7" s="245" t="str">
        <f>'Krycí list'!E26</f>
        <v>Základní škola a mateřská škola Brno, Antonínská 3, p.o.
Antonínská 550/3, Veveří, 602 00 Brno</v>
      </c>
      <c r="D7" s="246"/>
      <c r="E7" s="246"/>
      <c r="F7" s="221"/>
      <c r="G7" s="221"/>
      <c r="H7" s="221"/>
      <c r="I7" s="137"/>
      <c r="J7" s="221"/>
      <c r="K7" s="221"/>
    </row>
    <row r="8" spans="1:35" s="194" customFormat="1" x14ac:dyDescent="0.2">
      <c r="A8" s="221" t="s">
        <v>67</v>
      </c>
      <c r="B8" s="221"/>
      <c r="C8" s="245" t="str">
        <f>'Krycí list'!E28</f>
        <v xml:space="preserve"> </v>
      </c>
      <c r="D8" s="246"/>
      <c r="E8" s="205"/>
      <c r="F8" s="221"/>
      <c r="G8" s="221"/>
      <c r="H8" s="221"/>
      <c r="I8" s="137"/>
      <c r="J8" s="221"/>
      <c r="K8" s="221"/>
    </row>
    <row r="9" spans="1:35" s="194" customFormat="1" x14ac:dyDescent="0.2">
      <c r="A9" s="221" t="s">
        <v>68</v>
      </c>
      <c r="B9" s="221"/>
      <c r="C9" s="247" t="str">
        <f>'Krycí list'!O31</f>
        <v>03/2023</v>
      </c>
      <c r="D9" s="246"/>
      <c r="E9" s="205"/>
      <c r="F9" s="221"/>
      <c r="G9" s="221"/>
      <c r="H9" s="221"/>
      <c r="I9" s="137"/>
      <c r="J9" s="221"/>
      <c r="K9" s="221"/>
    </row>
    <row r="10" spans="1:35" s="194" customFormat="1" x14ac:dyDescent="0.2">
      <c r="A10" s="221"/>
      <c r="B10" s="221"/>
      <c r="C10" s="221"/>
      <c r="D10" s="210"/>
      <c r="E10" s="210"/>
      <c r="F10" s="221"/>
      <c r="G10" s="221"/>
      <c r="H10" s="221"/>
      <c r="I10" s="221"/>
      <c r="J10" s="221"/>
      <c r="K10" s="221"/>
    </row>
    <row r="11" spans="1:35" s="219" customFormat="1" ht="63.75" x14ac:dyDescent="0.2">
      <c r="A11" s="191" t="s">
        <v>73</v>
      </c>
      <c r="B11" s="138" t="s">
        <v>74</v>
      </c>
      <c r="C11" s="138" t="s">
        <v>75</v>
      </c>
      <c r="D11" s="138" t="s">
        <v>201</v>
      </c>
      <c r="E11" s="138" t="s">
        <v>110</v>
      </c>
      <c r="F11" s="138" t="s">
        <v>76</v>
      </c>
      <c r="G11" s="138" t="s">
        <v>77</v>
      </c>
      <c r="H11" s="138" t="s">
        <v>112</v>
      </c>
      <c r="I11" s="138" t="s">
        <v>113</v>
      </c>
      <c r="J11" s="138" t="s">
        <v>78</v>
      </c>
      <c r="K11" s="138" t="s">
        <v>111</v>
      </c>
      <c r="L11" s="248" t="s">
        <v>262</v>
      </c>
      <c r="M11" s="249" t="s">
        <v>263</v>
      </c>
    </row>
    <row r="12" spans="1:35" s="203" customFormat="1" x14ac:dyDescent="0.2">
      <c r="A12" s="192">
        <v>1</v>
      </c>
      <c r="B12" s="152">
        <v>2</v>
      </c>
      <c r="C12" s="152">
        <v>3</v>
      </c>
      <c r="D12" s="139">
        <v>4</v>
      </c>
      <c r="E12" s="139">
        <v>5</v>
      </c>
      <c r="F12" s="152">
        <v>6</v>
      </c>
      <c r="G12" s="152">
        <v>7</v>
      </c>
      <c r="H12" s="152">
        <v>8</v>
      </c>
      <c r="I12" s="152">
        <v>9</v>
      </c>
      <c r="J12" s="152">
        <v>10</v>
      </c>
      <c r="K12" s="152">
        <v>11</v>
      </c>
      <c r="L12" s="250">
        <v>12</v>
      </c>
      <c r="M12" s="251">
        <v>13</v>
      </c>
    </row>
    <row r="13" spans="1:35" x14ac:dyDescent="0.2">
      <c r="A13" s="198"/>
      <c r="B13" s="202"/>
      <c r="C13" s="202"/>
      <c r="D13" s="211"/>
      <c r="E13" s="213"/>
      <c r="F13" s="202"/>
      <c r="G13" s="198"/>
      <c r="H13" s="198"/>
      <c r="I13" s="198"/>
      <c r="J13" s="198"/>
      <c r="K13" s="198"/>
      <c r="L13" s="252"/>
      <c r="M13" s="252"/>
    </row>
    <row r="14" spans="1:35" s="140" customFormat="1" x14ac:dyDescent="0.2">
      <c r="A14" s="193"/>
      <c r="B14" s="143"/>
      <c r="C14" s="143"/>
      <c r="D14" s="206" t="s">
        <v>99</v>
      </c>
      <c r="E14" s="166" t="s">
        <v>247</v>
      </c>
      <c r="F14" s="214"/>
      <c r="G14" s="215"/>
      <c r="H14" s="215"/>
      <c r="I14" s="148">
        <f>I15+I23</f>
        <v>0</v>
      </c>
      <c r="J14" s="146"/>
      <c r="K14" s="145"/>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35" s="136" customFormat="1" x14ac:dyDescent="0.2">
      <c r="A15" s="193"/>
      <c r="B15" s="141"/>
      <c r="C15" s="204"/>
      <c r="D15" s="207"/>
      <c r="E15" s="164" t="s">
        <v>228</v>
      </c>
      <c r="F15" s="204"/>
      <c r="G15" s="216"/>
      <c r="H15" s="216"/>
      <c r="I15" s="142">
        <f>SUM(I16:I22)</f>
        <v>0</v>
      </c>
      <c r="J15" s="146"/>
      <c r="K15" s="145"/>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6" customFormat="1" ht="63.75" x14ac:dyDescent="0.2">
      <c r="A16" s="193">
        <v>1</v>
      </c>
      <c r="B16" s="143"/>
      <c r="C16" s="143" t="s">
        <v>119</v>
      </c>
      <c r="D16" s="208" t="s">
        <v>168</v>
      </c>
      <c r="E16" s="184" t="s">
        <v>169</v>
      </c>
      <c r="F16" s="143" t="s">
        <v>79</v>
      </c>
      <c r="G16" s="144">
        <v>1</v>
      </c>
      <c r="H16" s="145"/>
      <c r="I16" s="145">
        <f t="shared" ref="I16:I22" si="0">ROUND(G16*H16,2)</f>
        <v>0</v>
      </c>
      <c r="J16" s="146">
        <v>21</v>
      </c>
      <c r="K16" s="145">
        <f t="shared" ref="K16:K22" si="1">I16+((I16/100)*J16)</f>
        <v>0</v>
      </c>
      <c r="L16" s="253"/>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6" customFormat="1" ht="114.75" x14ac:dyDescent="0.2">
      <c r="A17" s="193">
        <v>2</v>
      </c>
      <c r="B17" s="143"/>
      <c r="C17" s="143" t="s">
        <v>119</v>
      </c>
      <c r="D17" s="208" t="s">
        <v>167</v>
      </c>
      <c r="E17" s="167" t="s">
        <v>261</v>
      </c>
      <c r="F17" s="143" t="s">
        <v>79</v>
      </c>
      <c r="G17" s="144">
        <v>1</v>
      </c>
      <c r="H17" s="145"/>
      <c r="I17" s="145">
        <f t="shared" si="0"/>
        <v>0</v>
      </c>
      <c r="J17" s="146">
        <v>21</v>
      </c>
      <c r="K17" s="145">
        <f t="shared" si="1"/>
        <v>0</v>
      </c>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6" customFormat="1" ht="76.5" x14ac:dyDescent="0.2">
      <c r="A18" s="193">
        <v>3</v>
      </c>
      <c r="B18" s="143"/>
      <c r="C18" s="143" t="s">
        <v>119</v>
      </c>
      <c r="D18" s="208" t="s">
        <v>158</v>
      </c>
      <c r="E18" s="184" t="s">
        <v>170</v>
      </c>
      <c r="F18" s="143" t="s">
        <v>79</v>
      </c>
      <c r="G18" s="144">
        <v>1</v>
      </c>
      <c r="H18" s="153"/>
      <c r="I18" s="145">
        <f t="shared" si="0"/>
        <v>0</v>
      </c>
      <c r="J18" s="146">
        <v>21</v>
      </c>
      <c r="K18" s="145">
        <f t="shared" si="1"/>
        <v>0</v>
      </c>
      <c r="L18" s="253"/>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s="156" customFormat="1" ht="51" x14ac:dyDescent="0.2">
      <c r="A19" s="196">
        <v>4</v>
      </c>
      <c r="B19" s="157"/>
      <c r="C19" s="143" t="s">
        <v>119</v>
      </c>
      <c r="D19" s="208" t="s">
        <v>132</v>
      </c>
      <c r="E19" s="184" t="s">
        <v>229</v>
      </c>
      <c r="F19" s="157" t="s">
        <v>79</v>
      </c>
      <c r="G19" s="154">
        <v>1</v>
      </c>
      <c r="H19" s="153"/>
      <c r="I19" s="145">
        <f t="shared" si="0"/>
        <v>0</v>
      </c>
      <c r="J19" s="155">
        <v>21</v>
      </c>
      <c r="K19" s="145">
        <f t="shared" si="1"/>
        <v>0</v>
      </c>
      <c r="N19" s="218"/>
      <c r="O19" s="218"/>
      <c r="P19" s="218"/>
      <c r="Q19" s="218"/>
      <c r="R19" s="218"/>
      <c r="S19" s="218"/>
      <c r="T19" s="218"/>
      <c r="U19" s="218"/>
      <c r="V19" s="218"/>
      <c r="W19" s="218"/>
      <c r="X19" s="218"/>
      <c r="Y19" s="218"/>
      <c r="Z19" s="218"/>
      <c r="AA19" s="218"/>
      <c r="AB19" s="218"/>
      <c r="AC19" s="218"/>
      <c r="AD19" s="218"/>
      <c r="AE19" s="218"/>
      <c r="AF19" s="218"/>
      <c r="AG19" s="218"/>
      <c r="AH19" s="218"/>
      <c r="AI19" s="218"/>
    </row>
    <row r="20" spans="1:35" s="156" customFormat="1" ht="25.5" x14ac:dyDescent="0.2">
      <c r="A20" s="196">
        <v>5</v>
      </c>
      <c r="B20" s="157"/>
      <c r="C20" s="143" t="s">
        <v>119</v>
      </c>
      <c r="D20" s="208" t="s">
        <v>127</v>
      </c>
      <c r="E20" s="184" t="s">
        <v>143</v>
      </c>
      <c r="F20" s="143" t="s">
        <v>79</v>
      </c>
      <c r="G20" s="154">
        <v>1</v>
      </c>
      <c r="H20" s="145"/>
      <c r="I20" s="145">
        <f t="shared" si="0"/>
        <v>0</v>
      </c>
      <c r="J20" s="146">
        <v>21</v>
      </c>
      <c r="K20" s="145">
        <f t="shared" si="1"/>
        <v>0</v>
      </c>
      <c r="N20" s="218"/>
      <c r="O20" s="218"/>
      <c r="P20" s="218"/>
      <c r="Q20" s="218"/>
      <c r="R20" s="218"/>
      <c r="S20" s="218"/>
      <c r="T20" s="218"/>
      <c r="U20" s="218"/>
      <c r="V20" s="218"/>
      <c r="W20" s="218"/>
      <c r="X20" s="218"/>
      <c r="Y20" s="218"/>
      <c r="Z20" s="218"/>
      <c r="AA20" s="218"/>
      <c r="AB20" s="218"/>
      <c r="AC20" s="218"/>
      <c r="AD20" s="218"/>
      <c r="AE20" s="218"/>
      <c r="AF20" s="218"/>
      <c r="AG20" s="218"/>
      <c r="AH20" s="218"/>
      <c r="AI20" s="218"/>
    </row>
    <row r="21" spans="1:35" s="156" customFormat="1" ht="76.5" x14ac:dyDescent="0.2">
      <c r="A21" s="196">
        <v>6</v>
      </c>
      <c r="B21" s="157"/>
      <c r="C21" s="143" t="s">
        <v>119</v>
      </c>
      <c r="D21" s="208" t="s">
        <v>230</v>
      </c>
      <c r="E21" s="184" t="s">
        <v>231</v>
      </c>
      <c r="F21" s="143" t="s">
        <v>79</v>
      </c>
      <c r="G21" s="144">
        <v>1</v>
      </c>
      <c r="H21" s="145"/>
      <c r="I21" s="145">
        <f t="shared" si="0"/>
        <v>0</v>
      </c>
      <c r="J21" s="146">
        <v>21</v>
      </c>
      <c r="K21" s="145">
        <f t="shared" si="1"/>
        <v>0</v>
      </c>
      <c r="N21" s="218"/>
      <c r="O21" s="218"/>
      <c r="P21" s="218"/>
      <c r="Q21" s="218"/>
      <c r="R21" s="218"/>
      <c r="S21" s="218"/>
      <c r="T21" s="218"/>
      <c r="U21" s="218"/>
      <c r="V21" s="218"/>
      <c r="W21" s="218"/>
      <c r="X21" s="218"/>
      <c r="Y21" s="218"/>
      <c r="Z21" s="218"/>
      <c r="AA21" s="218"/>
      <c r="AB21" s="218"/>
      <c r="AC21" s="218"/>
      <c r="AD21" s="218"/>
      <c r="AE21" s="218"/>
      <c r="AF21" s="218"/>
      <c r="AG21" s="218"/>
      <c r="AH21" s="218"/>
      <c r="AI21" s="218"/>
    </row>
    <row r="22" spans="1:35" s="136" customFormat="1" ht="51" x14ac:dyDescent="0.2">
      <c r="A22" s="193">
        <v>7</v>
      </c>
      <c r="B22" s="200"/>
      <c r="C22" s="143" t="s">
        <v>119</v>
      </c>
      <c r="D22" s="208" t="s">
        <v>82</v>
      </c>
      <c r="E22" s="184" t="s">
        <v>171</v>
      </c>
      <c r="F22" s="143" t="s">
        <v>79</v>
      </c>
      <c r="G22" s="144">
        <v>1</v>
      </c>
      <c r="H22" s="145"/>
      <c r="I22" s="145">
        <f t="shared" si="0"/>
        <v>0</v>
      </c>
      <c r="J22" s="146">
        <v>21</v>
      </c>
      <c r="K22" s="145">
        <f t="shared" si="1"/>
        <v>0</v>
      </c>
      <c r="L22" s="253"/>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s="136" customFormat="1" x14ac:dyDescent="0.2">
      <c r="A23" s="193"/>
      <c r="B23" s="141"/>
      <c r="C23" s="204"/>
      <c r="D23" s="207"/>
      <c r="E23" s="164" t="s">
        <v>232</v>
      </c>
      <c r="F23" s="204"/>
      <c r="G23" s="216"/>
      <c r="H23" s="216"/>
      <c r="I23" s="142">
        <f>SUM(I24:I30)</f>
        <v>0</v>
      </c>
      <c r="J23" s="146"/>
      <c r="K23" s="145"/>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s="136" customFormat="1" ht="102" x14ac:dyDescent="0.2">
      <c r="A24" s="193">
        <v>8</v>
      </c>
      <c r="B24" s="143"/>
      <c r="C24" s="143" t="s">
        <v>119</v>
      </c>
      <c r="D24" s="208" t="s">
        <v>233</v>
      </c>
      <c r="E24" s="184" t="s">
        <v>234</v>
      </c>
      <c r="F24" s="143" t="s">
        <v>79</v>
      </c>
      <c r="G24" s="144">
        <v>1</v>
      </c>
      <c r="H24" s="145"/>
      <c r="I24" s="149">
        <f t="shared" ref="I24:I30" si="2">ROUND(G24*H24,2)</f>
        <v>0</v>
      </c>
      <c r="J24" s="146">
        <v>21</v>
      </c>
      <c r="K24" s="145">
        <f t="shared" ref="K24:K30" si="3">I24+((I24/100)*J24)</f>
        <v>0</v>
      </c>
      <c r="L24" s="253"/>
      <c r="M24" s="253"/>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s="136" customFormat="1" ht="25.5" x14ac:dyDescent="0.2">
      <c r="A25" s="193">
        <v>9</v>
      </c>
      <c r="B25" s="143"/>
      <c r="C25" s="143" t="s">
        <v>119</v>
      </c>
      <c r="D25" s="208" t="s">
        <v>130</v>
      </c>
      <c r="E25" s="184" t="s">
        <v>154</v>
      </c>
      <c r="F25" s="143" t="s">
        <v>79</v>
      </c>
      <c r="G25" s="144">
        <v>1</v>
      </c>
      <c r="H25" s="153"/>
      <c r="I25" s="149">
        <f t="shared" si="2"/>
        <v>0</v>
      </c>
      <c r="J25" s="146">
        <v>21</v>
      </c>
      <c r="K25" s="145">
        <f t="shared" si="3"/>
        <v>0</v>
      </c>
      <c r="L25" s="156"/>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35" s="136" customFormat="1" ht="51" x14ac:dyDescent="0.2">
      <c r="A26" s="193">
        <v>10</v>
      </c>
      <c r="B26" s="143"/>
      <c r="C26" s="143" t="s">
        <v>119</v>
      </c>
      <c r="D26" s="208" t="s">
        <v>219</v>
      </c>
      <c r="E26" s="184" t="s">
        <v>220</v>
      </c>
      <c r="F26" s="143" t="s">
        <v>79</v>
      </c>
      <c r="G26" s="154">
        <f>G28+G24</f>
        <v>25</v>
      </c>
      <c r="H26" s="145"/>
      <c r="I26" s="149">
        <f t="shared" si="2"/>
        <v>0</v>
      </c>
      <c r="J26" s="146">
        <v>21</v>
      </c>
      <c r="K26" s="145">
        <f t="shared" si="3"/>
        <v>0</v>
      </c>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s="136" customFormat="1" ht="51" x14ac:dyDescent="0.2">
      <c r="A27" s="193">
        <v>11</v>
      </c>
      <c r="B27" s="143"/>
      <c r="C27" s="143" t="s">
        <v>119</v>
      </c>
      <c r="D27" s="208" t="s">
        <v>221</v>
      </c>
      <c r="E27" s="184" t="s">
        <v>222</v>
      </c>
      <c r="F27" s="143" t="s">
        <v>79</v>
      </c>
      <c r="G27" s="154">
        <f>G26</f>
        <v>25</v>
      </c>
      <c r="H27" s="145"/>
      <c r="I27" s="149">
        <f t="shared" si="2"/>
        <v>0</v>
      </c>
      <c r="J27" s="146">
        <v>21</v>
      </c>
      <c r="K27" s="145">
        <f t="shared" si="3"/>
        <v>0</v>
      </c>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spans="1:35" s="136" customFormat="1" ht="102" x14ac:dyDescent="0.2">
      <c r="A28" s="193">
        <v>12</v>
      </c>
      <c r="B28" s="143"/>
      <c r="C28" s="143" t="s">
        <v>119</v>
      </c>
      <c r="D28" s="208" t="s">
        <v>235</v>
      </c>
      <c r="E28" s="184" t="s">
        <v>236</v>
      </c>
      <c r="F28" s="143" t="s">
        <v>79</v>
      </c>
      <c r="G28" s="144">
        <v>24</v>
      </c>
      <c r="H28" s="145"/>
      <c r="I28" s="149">
        <f t="shared" si="2"/>
        <v>0</v>
      </c>
      <c r="J28" s="146">
        <v>21</v>
      </c>
      <c r="K28" s="145">
        <f t="shared" si="3"/>
        <v>0</v>
      </c>
      <c r="L28" s="253"/>
      <c r="M28" s="253"/>
      <c r="N28" s="217"/>
      <c r="O28" s="217"/>
      <c r="P28" s="217"/>
      <c r="Q28" s="217"/>
      <c r="R28" s="217"/>
      <c r="S28" s="217"/>
      <c r="T28" s="217"/>
      <c r="U28" s="217"/>
      <c r="V28" s="217"/>
      <c r="W28" s="217"/>
      <c r="X28" s="217"/>
      <c r="Y28" s="217"/>
      <c r="Z28" s="217"/>
      <c r="AA28" s="217"/>
      <c r="AB28" s="217"/>
      <c r="AC28" s="217"/>
      <c r="AD28" s="217"/>
      <c r="AE28" s="217"/>
      <c r="AF28" s="217"/>
      <c r="AG28" s="217"/>
      <c r="AH28" s="217"/>
      <c r="AI28" s="217"/>
    </row>
    <row r="29" spans="1:35" s="136" customFormat="1" ht="38.25" x14ac:dyDescent="0.2">
      <c r="A29" s="193">
        <v>13</v>
      </c>
      <c r="B29" s="143"/>
      <c r="C29" s="143" t="s">
        <v>119</v>
      </c>
      <c r="D29" s="208" t="s">
        <v>237</v>
      </c>
      <c r="E29" s="184" t="s">
        <v>238</v>
      </c>
      <c r="F29" s="143" t="s">
        <v>79</v>
      </c>
      <c r="G29" s="144">
        <f>G28</f>
        <v>24</v>
      </c>
      <c r="H29" s="145"/>
      <c r="I29" s="149">
        <f t="shared" si="2"/>
        <v>0</v>
      </c>
      <c r="J29" s="146">
        <v>21</v>
      </c>
      <c r="K29" s="145">
        <f t="shared" si="3"/>
        <v>0</v>
      </c>
      <c r="N29" s="217"/>
      <c r="O29" s="217"/>
      <c r="P29" s="217"/>
      <c r="Q29" s="217"/>
      <c r="R29" s="217"/>
      <c r="S29" s="217"/>
      <c r="T29" s="217"/>
      <c r="U29" s="217"/>
      <c r="V29" s="217"/>
      <c r="W29" s="217"/>
      <c r="X29" s="217"/>
      <c r="Y29" s="217"/>
      <c r="Z29" s="217"/>
      <c r="AA29" s="217"/>
      <c r="AB29" s="217"/>
      <c r="AC29" s="217"/>
      <c r="AD29" s="217"/>
      <c r="AE29" s="217"/>
      <c r="AF29" s="217"/>
      <c r="AG29" s="217"/>
      <c r="AH29" s="217"/>
      <c r="AI29" s="217"/>
    </row>
    <row r="30" spans="1:35" ht="60" customHeight="1" x14ac:dyDescent="0.2">
      <c r="A30" s="193">
        <v>14</v>
      </c>
      <c r="C30" s="143" t="s">
        <v>119</v>
      </c>
      <c r="D30" s="208" t="s">
        <v>239</v>
      </c>
      <c r="E30" s="184" t="s">
        <v>240</v>
      </c>
      <c r="F30" s="143" t="s">
        <v>79</v>
      </c>
      <c r="G30" s="144">
        <v>4</v>
      </c>
      <c r="H30" s="153"/>
      <c r="I30" s="149">
        <f t="shared" si="2"/>
        <v>0</v>
      </c>
      <c r="J30" s="146">
        <v>21</v>
      </c>
      <c r="K30" s="145">
        <f t="shared" si="3"/>
        <v>0</v>
      </c>
      <c r="L30" s="83"/>
      <c r="M30" s="83"/>
    </row>
    <row r="31" spans="1:35" s="150" customFormat="1" x14ac:dyDescent="0.2">
      <c r="A31" s="197"/>
      <c r="B31" s="201"/>
      <c r="C31" s="201"/>
      <c r="D31" s="209"/>
      <c r="E31" s="168" t="s">
        <v>115</v>
      </c>
      <c r="F31" s="201"/>
      <c r="G31" s="197"/>
      <c r="H31" s="197"/>
      <c r="I31" s="151">
        <f>+I14</f>
        <v>0</v>
      </c>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D6CFA044-0C8C-4ECE-96A2-AFF3DD5E0425}"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65E3123D-ED26-44E3-A414-09EEEF825484}"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15</vt:i4>
      </vt:variant>
    </vt:vector>
  </HeadingPairs>
  <TitlesOfParts>
    <vt:vector size="25" baseType="lpstr">
      <vt:lpstr>Krycí list</vt:lpstr>
      <vt:lpstr>Rekapitulace</vt:lpstr>
      <vt:lpstr>Jazyky č.1</vt:lpstr>
      <vt:lpstr>Jazyky č.2</vt:lpstr>
      <vt:lpstr>Robotika</vt:lpstr>
      <vt:lpstr>Družina</vt:lpstr>
      <vt:lpstr>Kabinet</vt:lpstr>
      <vt:lpstr>Přírodopis</vt:lpstr>
      <vt:lpstr>Zeměpis</vt:lpstr>
      <vt:lpstr>#Figury</vt:lpstr>
      <vt:lpstr>Družina!Názvy_tisku</vt:lpstr>
      <vt:lpstr>'Jazyky č.1'!Názvy_tisku</vt:lpstr>
      <vt:lpstr>'Jazyky č.2'!Názvy_tisku</vt:lpstr>
      <vt:lpstr>Kabinet!Názvy_tisku</vt:lpstr>
      <vt:lpstr>Přírodopis!Názvy_tisku</vt:lpstr>
      <vt:lpstr>Rekapitulace!Názvy_tisku</vt:lpstr>
      <vt:lpstr>Robotika!Názvy_tisku</vt:lpstr>
      <vt:lpstr>Zeměpis!Názvy_tisku</vt:lpstr>
      <vt:lpstr>Družina!Oblast_tisku</vt:lpstr>
      <vt:lpstr>'Jazyky č.1'!Oblast_tisku</vt:lpstr>
      <vt:lpstr>'Jazyky č.2'!Oblast_tisku</vt:lpstr>
      <vt:lpstr>Kabinet!Oblast_tisku</vt:lpstr>
      <vt:lpstr>Přírodopis!Oblast_tisku</vt:lpstr>
      <vt:lpstr>Robotika!Oblast_tisku</vt:lpstr>
      <vt:lpstr>Zeměpis!Oblast_tisku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Kristýna Ullreich</cp:lastModifiedBy>
  <cp:lastPrinted>2019-11-21T13:12:23Z</cp:lastPrinted>
  <dcterms:created xsi:type="dcterms:W3CDTF">2006-04-27T05:25:48Z</dcterms:created>
  <dcterms:modified xsi:type="dcterms:W3CDTF">2024-02-16T07:41:53Z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