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I. D.1.1-D.1.3 Pol" sheetId="12" r:id="rId4"/>
    <sheet name="I. D.1.4.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'I. D.1.1-D.1.3 Pol'!$1:$7</definedName>
    <definedName name="_xlnm.Print_Titles" localSheetId="4">'I. D.1.4.1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'I. D.1.1-D.1.3 Pol'!$A$1:$K$516</definedName>
    <definedName name="_xlnm.Print_Area" localSheetId="4">'I. D.1.4.1 Pol'!$A$1:$K$59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7" i="1" l="1"/>
  <c r="I19" i="1" s="1"/>
  <c r="I76" i="1"/>
  <c r="I75" i="1"/>
  <c r="I74" i="1"/>
  <c r="I73" i="1"/>
  <c r="I72" i="1"/>
  <c r="I71" i="1"/>
  <c r="I17" i="1" s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39" i="1"/>
  <c r="F39" i="1"/>
  <c r="G58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K11" i="13"/>
  <c r="O11" i="13"/>
  <c r="V11" i="13"/>
  <c r="G12" i="13"/>
  <c r="I12" i="13"/>
  <c r="I11" i="13" s="1"/>
  <c r="K12" i="13"/>
  <c r="M12" i="13"/>
  <c r="M11" i="13" s="1"/>
  <c r="O12" i="13"/>
  <c r="Q12" i="13"/>
  <c r="Q11" i="13" s="1"/>
  <c r="V12" i="13"/>
  <c r="G14" i="13"/>
  <c r="I14" i="13"/>
  <c r="I13" i="13" s="1"/>
  <c r="K14" i="13"/>
  <c r="M14" i="13"/>
  <c r="O14" i="13"/>
  <c r="Q14" i="13"/>
  <c r="Q13" i="13" s="1"/>
  <c r="V14" i="13"/>
  <c r="G15" i="13"/>
  <c r="M15" i="13" s="1"/>
  <c r="I15" i="13"/>
  <c r="K15" i="13"/>
  <c r="K13" i="13" s="1"/>
  <c r="O15" i="13"/>
  <c r="Q15" i="13"/>
  <c r="V15" i="13"/>
  <c r="V13" i="13" s="1"/>
  <c r="G17" i="13"/>
  <c r="I17" i="13"/>
  <c r="K17" i="13"/>
  <c r="M17" i="13"/>
  <c r="O17" i="13"/>
  <c r="Q17" i="13"/>
  <c r="V17" i="13"/>
  <c r="G18" i="13"/>
  <c r="G13" i="13" s="1"/>
  <c r="I18" i="13"/>
  <c r="K18" i="13"/>
  <c r="O18" i="13"/>
  <c r="O13" i="13" s="1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3" i="13"/>
  <c r="G32" i="13" s="1"/>
  <c r="I33" i="13"/>
  <c r="K33" i="13"/>
  <c r="K32" i="13" s="1"/>
  <c r="O33" i="13"/>
  <c r="O32" i="13" s="1"/>
  <c r="Q33" i="13"/>
  <c r="V33" i="13"/>
  <c r="V32" i="13" s="1"/>
  <c r="G34" i="13"/>
  <c r="I34" i="13"/>
  <c r="I32" i="13" s="1"/>
  <c r="K34" i="13"/>
  <c r="M34" i="13"/>
  <c r="O34" i="13"/>
  <c r="Q34" i="13"/>
  <c r="Q32" i="13" s="1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4" i="13"/>
  <c r="M44" i="13" s="1"/>
  <c r="I44" i="13"/>
  <c r="K44" i="13"/>
  <c r="K43" i="13" s="1"/>
  <c r="O44" i="13"/>
  <c r="O43" i="13" s="1"/>
  <c r="Q44" i="13"/>
  <c r="V44" i="13"/>
  <c r="V43" i="13" s="1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I43" i="13" s="1"/>
  <c r="K47" i="13"/>
  <c r="M47" i="13"/>
  <c r="O47" i="13"/>
  <c r="Q47" i="13"/>
  <c r="Q43" i="13" s="1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I51" i="13"/>
  <c r="Q51" i="13"/>
  <c r="G52" i="13"/>
  <c r="M52" i="13" s="1"/>
  <c r="M51" i="13" s="1"/>
  <c r="I52" i="13"/>
  <c r="K52" i="13"/>
  <c r="K51" i="13" s="1"/>
  <c r="O52" i="13"/>
  <c r="O51" i="13" s="1"/>
  <c r="Q52" i="13"/>
  <c r="V52" i="13"/>
  <c r="V51" i="13" s="1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I55" i="13"/>
  <c r="Q55" i="13"/>
  <c r="G56" i="13"/>
  <c r="M56" i="13" s="1"/>
  <c r="M55" i="13" s="1"/>
  <c r="I56" i="13"/>
  <c r="K56" i="13"/>
  <c r="K55" i="13" s="1"/>
  <c r="O56" i="13"/>
  <c r="O55" i="13" s="1"/>
  <c r="Q56" i="13"/>
  <c r="V56" i="13"/>
  <c r="V55" i="13" s="1"/>
  <c r="AE58" i="13"/>
  <c r="AF58" i="13"/>
  <c r="G515" i="12"/>
  <c r="BA513" i="12"/>
  <c r="BA496" i="12"/>
  <c r="BA414" i="12"/>
  <c r="BA362" i="12"/>
  <c r="BA341" i="12"/>
  <c r="BA330" i="12"/>
  <c r="BA75" i="12"/>
  <c r="BA68" i="12"/>
  <c r="BA55" i="12"/>
  <c r="BA29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20" i="12"/>
  <c r="I20" i="12"/>
  <c r="K20" i="12"/>
  <c r="M20" i="12"/>
  <c r="O20" i="12"/>
  <c r="Q20" i="12"/>
  <c r="V20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33" i="12"/>
  <c r="I33" i="12"/>
  <c r="K33" i="12"/>
  <c r="M33" i="12"/>
  <c r="O33" i="12"/>
  <c r="Q33" i="12"/>
  <c r="V33" i="12"/>
  <c r="G39" i="12"/>
  <c r="I39" i="12"/>
  <c r="K39" i="12"/>
  <c r="M39" i="12"/>
  <c r="O39" i="12"/>
  <c r="Q39" i="12"/>
  <c r="V39" i="12"/>
  <c r="G45" i="12"/>
  <c r="M45" i="12" s="1"/>
  <c r="M44" i="12" s="1"/>
  <c r="I45" i="12"/>
  <c r="I44" i="12" s="1"/>
  <c r="K45" i="12"/>
  <c r="K44" i="12" s="1"/>
  <c r="O45" i="12"/>
  <c r="O44" i="12" s="1"/>
  <c r="Q45" i="12"/>
  <c r="Q44" i="12" s="1"/>
  <c r="V45" i="12"/>
  <c r="V44" i="12" s="1"/>
  <c r="G49" i="12"/>
  <c r="I49" i="12"/>
  <c r="K49" i="12"/>
  <c r="M49" i="12"/>
  <c r="O49" i="12"/>
  <c r="Q49" i="12"/>
  <c r="V49" i="12"/>
  <c r="K51" i="12"/>
  <c r="V51" i="12"/>
  <c r="G52" i="12"/>
  <c r="G51" i="12" s="1"/>
  <c r="I52" i="12"/>
  <c r="I51" i="12" s="1"/>
  <c r="K52" i="12"/>
  <c r="M52" i="12"/>
  <c r="M51" i="12" s="1"/>
  <c r="O52" i="12"/>
  <c r="O51" i="12" s="1"/>
  <c r="Q52" i="12"/>
  <c r="Q51" i="12" s="1"/>
  <c r="V52" i="12"/>
  <c r="G53" i="12"/>
  <c r="O53" i="12"/>
  <c r="G54" i="12"/>
  <c r="I54" i="12"/>
  <c r="I53" i="12" s="1"/>
  <c r="K54" i="12"/>
  <c r="K53" i="12" s="1"/>
  <c r="M54" i="12"/>
  <c r="M53" i="12" s="1"/>
  <c r="O54" i="12"/>
  <c r="Q54" i="12"/>
  <c r="Q53" i="12" s="1"/>
  <c r="V54" i="12"/>
  <c r="V53" i="12" s="1"/>
  <c r="V56" i="12"/>
  <c r="G57" i="12"/>
  <c r="G56" i="12" s="1"/>
  <c r="I57" i="12"/>
  <c r="I56" i="12" s="1"/>
  <c r="K57" i="12"/>
  <c r="M57" i="12"/>
  <c r="O57" i="12"/>
  <c r="O56" i="12" s="1"/>
  <c r="Q57" i="12"/>
  <c r="Q56" i="12" s="1"/>
  <c r="V57" i="12"/>
  <c r="G67" i="12"/>
  <c r="M67" i="12" s="1"/>
  <c r="I67" i="12"/>
  <c r="K67" i="12"/>
  <c r="O67" i="12"/>
  <c r="Q67" i="12"/>
  <c r="V67" i="12"/>
  <c r="G74" i="12"/>
  <c r="I74" i="12"/>
  <c r="K74" i="12"/>
  <c r="M74" i="12"/>
  <c r="O74" i="12"/>
  <c r="Q74" i="12"/>
  <c r="V74" i="12"/>
  <c r="G97" i="12"/>
  <c r="I97" i="12"/>
  <c r="K97" i="12"/>
  <c r="K56" i="12" s="1"/>
  <c r="M97" i="12"/>
  <c r="O97" i="12"/>
  <c r="Q97" i="12"/>
  <c r="V9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I126" i="12"/>
  <c r="Q126" i="12"/>
  <c r="G127" i="12"/>
  <c r="G126" i="12" s="1"/>
  <c r="I127" i="12"/>
  <c r="K127" i="12"/>
  <c r="K126" i="12" s="1"/>
  <c r="M127" i="12"/>
  <c r="M126" i="12" s="1"/>
  <c r="O127" i="12"/>
  <c r="O126" i="12" s="1"/>
  <c r="Q127" i="12"/>
  <c r="V127" i="12"/>
  <c r="V126" i="12" s="1"/>
  <c r="G134" i="12"/>
  <c r="M134" i="12" s="1"/>
  <c r="I134" i="12"/>
  <c r="I133" i="12" s="1"/>
  <c r="K134" i="12"/>
  <c r="K133" i="12" s="1"/>
  <c r="O134" i="12"/>
  <c r="O133" i="12" s="1"/>
  <c r="Q134" i="12"/>
  <c r="Q133" i="12" s="1"/>
  <c r="V134" i="12"/>
  <c r="V133" i="12" s="1"/>
  <c r="G138" i="12"/>
  <c r="I138" i="12"/>
  <c r="K138" i="12"/>
  <c r="M138" i="12"/>
  <c r="O138" i="12"/>
  <c r="Q138" i="12"/>
  <c r="V138" i="12"/>
  <c r="G142" i="12"/>
  <c r="I142" i="12"/>
  <c r="K142" i="12"/>
  <c r="M142" i="12"/>
  <c r="O142" i="12"/>
  <c r="Q142" i="12"/>
  <c r="V142" i="12"/>
  <c r="G146" i="12"/>
  <c r="I146" i="12"/>
  <c r="K146" i="12"/>
  <c r="M146" i="12"/>
  <c r="O146" i="12"/>
  <c r="Q146" i="12"/>
  <c r="V146" i="12"/>
  <c r="G150" i="12"/>
  <c r="M150" i="12" s="1"/>
  <c r="I150" i="12"/>
  <c r="K150" i="12"/>
  <c r="O150" i="12"/>
  <c r="Q150" i="12"/>
  <c r="V150" i="12"/>
  <c r="G154" i="12"/>
  <c r="I154" i="12"/>
  <c r="K154" i="12"/>
  <c r="M154" i="12"/>
  <c r="O154" i="12"/>
  <c r="Q154" i="12"/>
  <c r="V154" i="12"/>
  <c r="G158" i="12"/>
  <c r="I158" i="12"/>
  <c r="K158" i="12"/>
  <c r="M158" i="12"/>
  <c r="O158" i="12"/>
  <c r="Q158" i="12"/>
  <c r="V158" i="12"/>
  <c r="G162" i="12"/>
  <c r="I162" i="12"/>
  <c r="K162" i="12"/>
  <c r="M162" i="12"/>
  <c r="O162" i="12"/>
  <c r="Q162" i="12"/>
  <c r="V162" i="12"/>
  <c r="G165" i="12"/>
  <c r="M165" i="12" s="1"/>
  <c r="I165" i="12"/>
  <c r="K165" i="12"/>
  <c r="O165" i="12"/>
  <c r="Q165" i="12"/>
  <c r="V165" i="12"/>
  <c r="G168" i="12"/>
  <c r="I168" i="12"/>
  <c r="K168" i="12"/>
  <c r="M168" i="12"/>
  <c r="O168" i="12"/>
  <c r="Q168" i="12"/>
  <c r="V168" i="12"/>
  <c r="G171" i="12"/>
  <c r="I171" i="12"/>
  <c r="K171" i="12"/>
  <c r="M171" i="12"/>
  <c r="O171" i="12"/>
  <c r="Q171" i="12"/>
  <c r="V171" i="12"/>
  <c r="G174" i="12"/>
  <c r="I174" i="12"/>
  <c r="K174" i="12"/>
  <c r="M174" i="12"/>
  <c r="O174" i="12"/>
  <c r="Q174" i="12"/>
  <c r="V174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G183" i="12"/>
  <c r="I183" i="12"/>
  <c r="K183" i="12"/>
  <c r="M183" i="12"/>
  <c r="O183" i="12"/>
  <c r="Q183" i="12"/>
  <c r="V183" i="12"/>
  <c r="G190" i="12"/>
  <c r="M190" i="12" s="1"/>
  <c r="M189" i="12" s="1"/>
  <c r="I190" i="12"/>
  <c r="I189" i="12" s="1"/>
  <c r="K190" i="12"/>
  <c r="K189" i="12" s="1"/>
  <c r="O190" i="12"/>
  <c r="O189" i="12" s="1"/>
  <c r="Q190" i="12"/>
  <c r="Q189" i="12" s="1"/>
  <c r="V190" i="12"/>
  <c r="V189" i="12" s="1"/>
  <c r="G194" i="12"/>
  <c r="I194" i="12"/>
  <c r="K194" i="12"/>
  <c r="M194" i="12"/>
  <c r="O194" i="12"/>
  <c r="Q194" i="12"/>
  <c r="V194" i="12"/>
  <c r="G198" i="12"/>
  <c r="I198" i="12"/>
  <c r="K198" i="12"/>
  <c r="M198" i="12"/>
  <c r="O198" i="12"/>
  <c r="Q198" i="12"/>
  <c r="V198" i="12"/>
  <c r="G201" i="12"/>
  <c r="M201" i="12" s="1"/>
  <c r="M200" i="12" s="1"/>
  <c r="I201" i="12"/>
  <c r="I200" i="12" s="1"/>
  <c r="K201" i="12"/>
  <c r="K200" i="12" s="1"/>
  <c r="O201" i="12"/>
  <c r="O200" i="12" s="1"/>
  <c r="Q201" i="12"/>
  <c r="Q200" i="12" s="1"/>
  <c r="V201" i="12"/>
  <c r="V200" i="12" s="1"/>
  <c r="G243" i="12"/>
  <c r="I243" i="12"/>
  <c r="K243" i="12"/>
  <c r="M243" i="12"/>
  <c r="O243" i="12"/>
  <c r="Q243" i="12"/>
  <c r="V243" i="12"/>
  <c r="G245" i="12"/>
  <c r="I245" i="12"/>
  <c r="K245" i="12"/>
  <c r="M245" i="12"/>
  <c r="O245" i="12"/>
  <c r="Q245" i="12"/>
  <c r="V245" i="12"/>
  <c r="G278" i="12"/>
  <c r="I278" i="12"/>
  <c r="K278" i="12"/>
  <c r="M278" i="12"/>
  <c r="O278" i="12"/>
  <c r="Q278" i="12"/>
  <c r="V278" i="12"/>
  <c r="G279" i="12"/>
  <c r="G280" i="12"/>
  <c r="I280" i="12"/>
  <c r="I279" i="12" s="1"/>
  <c r="K280" i="12"/>
  <c r="K279" i="12" s="1"/>
  <c r="M280" i="12"/>
  <c r="O280" i="12"/>
  <c r="Q280" i="12"/>
  <c r="Q279" i="12" s="1"/>
  <c r="V280" i="12"/>
  <c r="V279" i="12" s="1"/>
  <c r="G289" i="12"/>
  <c r="I289" i="12"/>
  <c r="K289" i="12"/>
  <c r="M289" i="12"/>
  <c r="O289" i="12"/>
  <c r="Q289" i="12"/>
  <c r="V289" i="12"/>
  <c r="G293" i="12"/>
  <c r="I293" i="12"/>
  <c r="K293" i="12"/>
  <c r="M293" i="12"/>
  <c r="O293" i="12"/>
  <c r="Q293" i="12"/>
  <c r="V293" i="12"/>
  <c r="G298" i="12"/>
  <c r="M298" i="12" s="1"/>
  <c r="I298" i="12"/>
  <c r="K298" i="12"/>
  <c r="O298" i="12"/>
  <c r="O279" i="12" s="1"/>
  <c r="Q298" i="12"/>
  <c r="V298" i="12"/>
  <c r="G304" i="12"/>
  <c r="I304" i="12"/>
  <c r="K304" i="12"/>
  <c r="M304" i="12"/>
  <c r="O304" i="12"/>
  <c r="Q304" i="12"/>
  <c r="V304" i="12"/>
  <c r="G309" i="12"/>
  <c r="I309" i="12"/>
  <c r="K309" i="12"/>
  <c r="M309" i="12"/>
  <c r="O309" i="12"/>
  <c r="Q309" i="12"/>
  <c r="V309" i="12"/>
  <c r="G313" i="12"/>
  <c r="I313" i="12"/>
  <c r="K313" i="12"/>
  <c r="M313" i="12"/>
  <c r="O313" i="12"/>
  <c r="Q313" i="12"/>
  <c r="V313" i="12"/>
  <c r="G318" i="12"/>
  <c r="M318" i="12" s="1"/>
  <c r="I318" i="12"/>
  <c r="K318" i="12"/>
  <c r="O318" i="12"/>
  <c r="Q318" i="12"/>
  <c r="V318" i="12"/>
  <c r="G326" i="12"/>
  <c r="I326" i="12"/>
  <c r="K326" i="12"/>
  <c r="M326" i="12"/>
  <c r="O326" i="12"/>
  <c r="Q326" i="12"/>
  <c r="V326" i="12"/>
  <c r="G328" i="12"/>
  <c r="I328" i="12"/>
  <c r="K328" i="12"/>
  <c r="M328" i="12"/>
  <c r="O328" i="12"/>
  <c r="Q328" i="12"/>
  <c r="V328" i="12"/>
  <c r="G329" i="12"/>
  <c r="I329" i="12"/>
  <c r="K329" i="12"/>
  <c r="M329" i="12"/>
  <c r="O329" i="12"/>
  <c r="Q329" i="12"/>
  <c r="V329" i="12"/>
  <c r="G332" i="12"/>
  <c r="O332" i="12"/>
  <c r="G333" i="12"/>
  <c r="I333" i="12"/>
  <c r="I332" i="12" s="1"/>
  <c r="K333" i="12"/>
  <c r="K332" i="12" s="1"/>
  <c r="M333" i="12"/>
  <c r="M332" i="12" s="1"/>
  <c r="O333" i="12"/>
  <c r="Q333" i="12"/>
  <c r="Q332" i="12" s="1"/>
  <c r="V333" i="12"/>
  <c r="V332" i="12" s="1"/>
  <c r="K336" i="12"/>
  <c r="O336" i="12"/>
  <c r="V336" i="12"/>
  <c r="G337" i="12"/>
  <c r="G336" i="12" s="1"/>
  <c r="I337" i="12"/>
  <c r="I336" i="12" s="1"/>
  <c r="K337" i="12"/>
  <c r="M337" i="12"/>
  <c r="M336" i="12" s="1"/>
  <c r="O337" i="12"/>
  <c r="Q337" i="12"/>
  <c r="Q336" i="12" s="1"/>
  <c r="V337" i="12"/>
  <c r="G339" i="12"/>
  <c r="G340" i="12"/>
  <c r="I340" i="12"/>
  <c r="I339" i="12" s="1"/>
  <c r="K340" i="12"/>
  <c r="M340" i="12"/>
  <c r="O340" i="12"/>
  <c r="Q340" i="12"/>
  <c r="Q339" i="12" s="1"/>
  <c r="V340" i="12"/>
  <c r="G344" i="12"/>
  <c r="M344" i="12" s="1"/>
  <c r="I344" i="12"/>
  <c r="K344" i="12"/>
  <c r="K339" i="12" s="1"/>
  <c r="O344" i="12"/>
  <c r="Q344" i="12"/>
  <c r="V344" i="12"/>
  <c r="V339" i="12" s="1"/>
  <c r="G349" i="12"/>
  <c r="I349" i="12"/>
  <c r="K349" i="12"/>
  <c r="M349" i="12"/>
  <c r="O349" i="12"/>
  <c r="Q349" i="12"/>
  <c r="V349" i="12"/>
  <c r="G351" i="12"/>
  <c r="M351" i="12" s="1"/>
  <c r="I351" i="12"/>
  <c r="K351" i="12"/>
  <c r="O351" i="12"/>
  <c r="O339" i="12" s="1"/>
  <c r="Q351" i="12"/>
  <c r="V351" i="12"/>
  <c r="G356" i="12"/>
  <c r="I356" i="12"/>
  <c r="K356" i="12"/>
  <c r="M356" i="12"/>
  <c r="O356" i="12"/>
  <c r="Q356" i="12"/>
  <c r="V356" i="12"/>
  <c r="G358" i="12"/>
  <c r="M358" i="12" s="1"/>
  <c r="I358" i="12"/>
  <c r="K358" i="12"/>
  <c r="O358" i="12"/>
  <c r="Q358" i="12"/>
  <c r="V358" i="12"/>
  <c r="G361" i="12"/>
  <c r="M361" i="12" s="1"/>
  <c r="M360" i="12" s="1"/>
  <c r="I361" i="12"/>
  <c r="K361" i="12"/>
  <c r="K360" i="12" s="1"/>
  <c r="O361" i="12"/>
  <c r="O360" i="12" s="1"/>
  <c r="Q361" i="12"/>
  <c r="V361" i="12"/>
  <c r="V360" i="12" s="1"/>
  <c r="G369" i="12"/>
  <c r="I369" i="12"/>
  <c r="I360" i="12" s="1"/>
  <c r="K369" i="12"/>
  <c r="M369" i="12"/>
  <c r="O369" i="12"/>
  <c r="Q369" i="12"/>
  <c r="Q360" i="12" s="1"/>
  <c r="V369" i="12"/>
  <c r="G374" i="12"/>
  <c r="M374" i="12" s="1"/>
  <c r="I374" i="12"/>
  <c r="K374" i="12"/>
  <c r="O374" i="12"/>
  <c r="Q374" i="12"/>
  <c r="V374" i="12"/>
  <c r="G377" i="12"/>
  <c r="M377" i="12" s="1"/>
  <c r="I377" i="12"/>
  <c r="I376" i="12" s="1"/>
  <c r="K377" i="12"/>
  <c r="K376" i="12" s="1"/>
  <c r="O377" i="12"/>
  <c r="O376" i="12" s="1"/>
  <c r="Q377" i="12"/>
  <c r="Q376" i="12" s="1"/>
  <c r="V377" i="12"/>
  <c r="V376" i="12" s="1"/>
  <c r="G379" i="12"/>
  <c r="I379" i="12"/>
  <c r="K379" i="12"/>
  <c r="M379" i="12"/>
  <c r="O379" i="12"/>
  <c r="Q379" i="12"/>
  <c r="V379" i="12"/>
  <c r="G381" i="12"/>
  <c r="I381" i="12"/>
  <c r="K381" i="12"/>
  <c r="M381" i="12"/>
  <c r="O381" i="12"/>
  <c r="Q381" i="12"/>
  <c r="V381" i="12"/>
  <c r="G383" i="12"/>
  <c r="I383" i="12"/>
  <c r="K383" i="12"/>
  <c r="M383" i="12"/>
  <c r="O383" i="12"/>
  <c r="Q383" i="12"/>
  <c r="V383" i="12"/>
  <c r="G385" i="12"/>
  <c r="M385" i="12" s="1"/>
  <c r="I385" i="12"/>
  <c r="K385" i="12"/>
  <c r="O385" i="12"/>
  <c r="Q385" i="12"/>
  <c r="V385" i="12"/>
  <c r="G387" i="12"/>
  <c r="I387" i="12"/>
  <c r="K387" i="12"/>
  <c r="M387" i="12"/>
  <c r="O387" i="12"/>
  <c r="Q387" i="12"/>
  <c r="V387" i="12"/>
  <c r="G390" i="12"/>
  <c r="I390" i="12"/>
  <c r="K390" i="12"/>
  <c r="M390" i="12"/>
  <c r="O390" i="12"/>
  <c r="Q390" i="12"/>
  <c r="V390" i="12"/>
  <c r="G393" i="12"/>
  <c r="M393" i="12" s="1"/>
  <c r="M392" i="12" s="1"/>
  <c r="I393" i="12"/>
  <c r="I392" i="12" s="1"/>
  <c r="K393" i="12"/>
  <c r="K392" i="12" s="1"/>
  <c r="O393" i="12"/>
  <c r="O392" i="12" s="1"/>
  <c r="Q393" i="12"/>
  <c r="Q392" i="12" s="1"/>
  <c r="V393" i="12"/>
  <c r="V392" i="12" s="1"/>
  <c r="G398" i="12"/>
  <c r="I398" i="12"/>
  <c r="K398" i="12"/>
  <c r="M398" i="12"/>
  <c r="O398" i="12"/>
  <c r="Q398" i="12"/>
  <c r="V398" i="12"/>
  <c r="G408" i="12"/>
  <c r="I408" i="12"/>
  <c r="K408" i="12"/>
  <c r="M408" i="12"/>
  <c r="O408" i="12"/>
  <c r="Q408" i="12"/>
  <c r="V408" i="12"/>
  <c r="G413" i="12"/>
  <c r="I413" i="12"/>
  <c r="K413" i="12"/>
  <c r="M413" i="12"/>
  <c r="O413" i="12"/>
  <c r="Q413" i="12"/>
  <c r="V413" i="12"/>
  <c r="G419" i="12"/>
  <c r="M419" i="12" s="1"/>
  <c r="I419" i="12"/>
  <c r="K419" i="12"/>
  <c r="O419" i="12"/>
  <c r="Q419" i="12"/>
  <c r="V419" i="12"/>
  <c r="G422" i="12"/>
  <c r="G421" i="12" s="1"/>
  <c r="I422" i="12"/>
  <c r="K422" i="12"/>
  <c r="K421" i="12" s="1"/>
  <c r="M422" i="12"/>
  <c r="O422" i="12"/>
  <c r="O421" i="12" s="1"/>
  <c r="Q422" i="12"/>
  <c r="V422" i="12"/>
  <c r="V421" i="12" s="1"/>
  <c r="G423" i="12"/>
  <c r="I423" i="12"/>
  <c r="K423" i="12"/>
  <c r="M423" i="12"/>
  <c r="O423" i="12"/>
  <c r="Q423" i="12"/>
  <c r="V423" i="12"/>
  <c r="G425" i="12"/>
  <c r="M425" i="12" s="1"/>
  <c r="I425" i="12"/>
  <c r="K425" i="12"/>
  <c r="O425" i="12"/>
  <c r="Q425" i="12"/>
  <c r="V425" i="12"/>
  <c r="G429" i="12"/>
  <c r="I429" i="12"/>
  <c r="I421" i="12" s="1"/>
  <c r="K429" i="12"/>
  <c r="M429" i="12"/>
  <c r="O429" i="12"/>
  <c r="Q429" i="12"/>
  <c r="Q421" i="12" s="1"/>
  <c r="V429" i="12"/>
  <c r="G433" i="12"/>
  <c r="I433" i="12"/>
  <c r="K433" i="12"/>
  <c r="M433" i="12"/>
  <c r="O433" i="12"/>
  <c r="Q433" i="12"/>
  <c r="V433" i="12"/>
  <c r="G437" i="12"/>
  <c r="I437" i="12"/>
  <c r="K437" i="12"/>
  <c r="M437" i="12"/>
  <c r="O437" i="12"/>
  <c r="Q437" i="12"/>
  <c r="V437" i="12"/>
  <c r="G441" i="12"/>
  <c r="M441" i="12" s="1"/>
  <c r="I441" i="12"/>
  <c r="K441" i="12"/>
  <c r="O441" i="12"/>
  <c r="Q441" i="12"/>
  <c r="V441" i="12"/>
  <c r="G445" i="12"/>
  <c r="I445" i="12"/>
  <c r="K445" i="12"/>
  <c r="M445" i="12"/>
  <c r="O445" i="12"/>
  <c r="Q445" i="12"/>
  <c r="V445" i="12"/>
  <c r="G449" i="12"/>
  <c r="I449" i="12"/>
  <c r="K449" i="12"/>
  <c r="M449" i="12"/>
  <c r="O449" i="12"/>
  <c r="Q449" i="12"/>
  <c r="V449" i="12"/>
  <c r="G450" i="12"/>
  <c r="I450" i="12"/>
  <c r="K450" i="12"/>
  <c r="M450" i="12"/>
  <c r="O450" i="12"/>
  <c r="Q450" i="12"/>
  <c r="V450" i="12"/>
  <c r="G462" i="12"/>
  <c r="M462" i="12" s="1"/>
  <c r="I462" i="12"/>
  <c r="K462" i="12"/>
  <c r="O462" i="12"/>
  <c r="Q462" i="12"/>
  <c r="V462" i="12"/>
  <c r="G472" i="12"/>
  <c r="I472" i="12"/>
  <c r="K472" i="12"/>
  <c r="M472" i="12"/>
  <c r="O472" i="12"/>
  <c r="Q472" i="12"/>
  <c r="V472" i="12"/>
  <c r="G482" i="12"/>
  <c r="I482" i="12"/>
  <c r="K482" i="12"/>
  <c r="M482" i="12"/>
  <c r="O482" i="12"/>
  <c r="Q482" i="12"/>
  <c r="V482" i="12"/>
  <c r="G488" i="12"/>
  <c r="I488" i="12"/>
  <c r="K488" i="12"/>
  <c r="M488" i="12"/>
  <c r="O488" i="12"/>
  <c r="Q488" i="12"/>
  <c r="V488" i="12"/>
  <c r="G490" i="12"/>
  <c r="M490" i="12" s="1"/>
  <c r="I490" i="12"/>
  <c r="K490" i="12"/>
  <c r="O490" i="12"/>
  <c r="Q490" i="12"/>
  <c r="V490" i="12"/>
  <c r="G491" i="12"/>
  <c r="I491" i="12"/>
  <c r="K491" i="12"/>
  <c r="M491" i="12"/>
  <c r="O491" i="12"/>
  <c r="Q491" i="12"/>
  <c r="V491" i="12"/>
  <c r="G493" i="12"/>
  <c r="K493" i="12"/>
  <c r="O493" i="12"/>
  <c r="V493" i="12"/>
  <c r="G494" i="12"/>
  <c r="I494" i="12"/>
  <c r="I493" i="12" s="1"/>
  <c r="K494" i="12"/>
  <c r="M494" i="12"/>
  <c r="M493" i="12" s="1"/>
  <c r="O494" i="12"/>
  <c r="Q494" i="12"/>
  <c r="Q493" i="12" s="1"/>
  <c r="V494" i="12"/>
  <c r="G501" i="12"/>
  <c r="G502" i="12"/>
  <c r="I502" i="12"/>
  <c r="I501" i="12" s="1"/>
  <c r="K502" i="12"/>
  <c r="M502" i="12"/>
  <c r="O502" i="12"/>
  <c r="Q502" i="12"/>
  <c r="Q501" i="12" s="1"/>
  <c r="V502" i="12"/>
  <c r="G503" i="12"/>
  <c r="M503" i="12" s="1"/>
  <c r="I503" i="12"/>
  <c r="K503" i="12"/>
  <c r="K501" i="12" s="1"/>
  <c r="O503" i="12"/>
  <c r="Q503" i="12"/>
  <c r="V503" i="12"/>
  <c r="V501" i="12" s="1"/>
  <c r="G505" i="12"/>
  <c r="I505" i="12"/>
  <c r="K505" i="12"/>
  <c r="M505" i="12"/>
  <c r="O505" i="12"/>
  <c r="Q505" i="12"/>
  <c r="V505" i="12"/>
  <c r="G506" i="12"/>
  <c r="M506" i="12" s="1"/>
  <c r="I506" i="12"/>
  <c r="K506" i="12"/>
  <c r="O506" i="12"/>
  <c r="O501" i="12" s="1"/>
  <c r="Q506" i="12"/>
  <c r="V506" i="12"/>
  <c r="G507" i="12"/>
  <c r="I507" i="12"/>
  <c r="K507" i="12"/>
  <c r="M507" i="12"/>
  <c r="O507" i="12"/>
  <c r="Q507" i="12"/>
  <c r="V507" i="12"/>
  <c r="G508" i="12"/>
  <c r="M508" i="12" s="1"/>
  <c r="I508" i="12"/>
  <c r="K508" i="12"/>
  <c r="O508" i="12"/>
  <c r="Q508" i="12"/>
  <c r="V508" i="12"/>
  <c r="G510" i="12"/>
  <c r="M510" i="12" s="1"/>
  <c r="M509" i="12" s="1"/>
  <c r="I510" i="12"/>
  <c r="K510" i="12"/>
  <c r="K509" i="12" s="1"/>
  <c r="O510" i="12"/>
  <c r="O509" i="12" s="1"/>
  <c r="Q510" i="12"/>
  <c r="V510" i="12"/>
  <c r="V509" i="12" s="1"/>
  <c r="G511" i="12"/>
  <c r="I511" i="12"/>
  <c r="I509" i="12" s="1"/>
  <c r="K511" i="12"/>
  <c r="M511" i="12"/>
  <c r="O511" i="12"/>
  <c r="Q511" i="12"/>
  <c r="Q509" i="12" s="1"/>
  <c r="V511" i="12"/>
  <c r="G512" i="12"/>
  <c r="M512" i="12" s="1"/>
  <c r="I512" i="12"/>
  <c r="K512" i="12"/>
  <c r="O512" i="12"/>
  <c r="Q512" i="12"/>
  <c r="V512" i="12"/>
  <c r="AE515" i="12"/>
  <c r="I20" i="1"/>
  <c r="I18" i="1"/>
  <c r="F44" i="1"/>
  <c r="G23" i="1" s="1"/>
  <c r="G44" i="1"/>
  <c r="G25" i="1" s="1"/>
  <c r="A25" i="1" s="1"/>
  <c r="H43" i="1"/>
  <c r="I43" i="1" s="1"/>
  <c r="H42" i="1"/>
  <c r="I42" i="1" s="1"/>
  <c r="H41" i="1"/>
  <c r="I41" i="1" s="1"/>
  <c r="H40" i="1"/>
  <c r="I40" i="1" s="1"/>
  <c r="H39" i="1"/>
  <c r="I39" i="1" s="1"/>
  <c r="I44" i="1" s="1"/>
  <c r="I16" i="1" l="1"/>
  <c r="I21" i="1" s="1"/>
  <c r="I78" i="1"/>
  <c r="J76" i="1" s="1"/>
  <c r="A26" i="1"/>
  <c r="G26" i="1"/>
  <c r="A23" i="1"/>
  <c r="G28" i="1"/>
  <c r="M43" i="13"/>
  <c r="G55" i="13"/>
  <c r="G51" i="13"/>
  <c r="G43" i="13"/>
  <c r="M33" i="13"/>
  <c r="M32" i="13" s="1"/>
  <c r="M18" i="13"/>
  <c r="M13" i="13" s="1"/>
  <c r="M501" i="12"/>
  <c r="M421" i="12"/>
  <c r="M279" i="12"/>
  <c r="M133" i="12"/>
  <c r="M8" i="12"/>
  <c r="M339" i="12"/>
  <c r="M376" i="12"/>
  <c r="M56" i="12"/>
  <c r="AF515" i="12"/>
  <c r="G509" i="12"/>
  <c r="G392" i="12"/>
  <c r="G376" i="12"/>
  <c r="G360" i="12"/>
  <c r="G200" i="12"/>
  <c r="G189" i="12"/>
  <c r="G133" i="12"/>
  <c r="G44" i="12"/>
  <c r="G8" i="12"/>
  <c r="J42" i="1"/>
  <c r="J43" i="1"/>
  <c r="J39" i="1"/>
  <c r="J44" i="1" s="1"/>
  <c r="J40" i="1"/>
  <c r="J41" i="1"/>
  <c r="H44" i="1"/>
  <c r="J28" i="1"/>
  <c r="J26" i="1"/>
  <c r="G38" i="1"/>
  <c r="F38" i="1"/>
  <c r="J23" i="1"/>
  <c r="J24" i="1"/>
  <c r="J25" i="1"/>
  <c r="J27" i="1"/>
  <c r="E24" i="1"/>
  <c r="E26" i="1"/>
  <c r="J77" i="1" l="1"/>
  <c r="J75" i="1"/>
  <c r="J73" i="1"/>
  <c r="J71" i="1"/>
  <c r="J69" i="1"/>
  <c r="J67" i="1"/>
  <c r="J65" i="1"/>
  <c r="J63" i="1"/>
  <c r="J61" i="1"/>
  <c r="J59" i="1"/>
  <c r="J57" i="1"/>
  <c r="J55" i="1"/>
  <c r="J51" i="1"/>
  <c r="J54" i="1"/>
  <c r="J74" i="1"/>
  <c r="J72" i="1"/>
  <c r="J70" i="1"/>
  <c r="J68" i="1"/>
  <c r="J66" i="1"/>
  <c r="J64" i="1"/>
  <c r="J62" i="1"/>
  <c r="J60" i="1"/>
  <c r="J58" i="1"/>
  <c r="J56" i="1"/>
  <c r="J53" i="1"/>
  <c r="J52" i="1"/>
  <c r="G24" i="1"/>
  <c r="A27" i="1" s="1"/>
  <c r="A24" i="1"/>
  <c r="J78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<sst xmlns="http://schemas.openxmlformats.org/spreadsheetml/2006/main" count="2149" uniqueCount="725">
  <si>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</si>
  <si>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</si>
  <si>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</si>
  <si>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</si>
  <si>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</si>
  <si>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</si>
  <si>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</si>
  <si>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</si>
  <si>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</si>
  <si>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</si>
  <si>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</si>
  <si>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</si>
  <si>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</si>
  <si>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</si>
  <si>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</si>
  <si>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</si>
  <si>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</si>
  <si>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</si>
  <si>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</si>
  <si>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</si>
  <si>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</si>
  <si>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</si>
  <si>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</si>
  <si>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</si>
  <si>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</si>
  <si>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</si>
  <si>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</si>
  <si>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</si>
  <si>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</si>
  <si>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</si>
  <si>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</si>
  <si>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</si>
  <si>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</si>
  <si>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</si>
  <si>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</si>
  <si>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</si>
  <si>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</si>
  <si>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</si>
  <si>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</si>
  <si>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</si>
  <si>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</si>
  <si>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</si>
  <si>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</si>
  <si>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19/082</t>
  </si>
  <si>
    <t>MŠ Horní</t>
  </si>
  <si>
    <t>INTAR a.s.</t>
  </si>
  <si>
    <t>Bezručova 81/17a</t>
  </si>
  <si>
    <t>Brno-Staré Brno</t>
  </si>
  <si>
    <t>60200</t>
  </si>
  <si>
    <t>25594443</t>
  </si>
  <si>
    <t>Stavba</t>
  </si>
  <si>
    <t>Stavební objekt</t>
  </si>
  <si>
    <t>I.</t>
  </si>
  <si>
    <t>1. etapa</t>
  </si>
  <si>
    <t>D.1.1-D.1.3</t>
  </si>
  <si>
    <t>ASŘ, SKŘ, PBŘ</t>
  </si>
  <si>
    <t>D.1.4.1</t>
  </si>
  <si>
    <t>Jímací soustava</t>
  </si>
  <si>
    <t>Celkem za stavbu</t>
  </si>
  <si>
    <t>CZK</t>
  </si>
  <si>
    <t>Rekapitulace dílů</t>
  </si>
  <si>
    <t>Typ dílu</t>
  </si>
  <si>
    <t>_1</t>
  </si>
  <si>
    <t>Instalační žlaby</t>
  </si>
  <si>
    <t>_2</t>
  </si>
  <si>
    <t>Vodiče (CPV 313 000 00-9)</t>
  </si>
  <si>
    <t>_3</t>
  </si>
  <si>
    <t>Zemnění, hromosvod (CPV 312 162 00-5)</t>
  </si>
  <si>
    <t>_4</t>
  </si>
  <si>
    <t>Hodinové zúčtovací sazby</t>
  </si>
  <si>
    <t>_5</t>
  </si>
  <si>
    <t>Montáž hromosvodu a uzemnění</t>
  </si>
  <si>
    <t>_6</t>
  </si>
  <si>
    <t>Montáže</t>
  </si>
  <si>
    <t>_7</t>
  </si>
  <si>
    <t>Stavební práce</t>
  </si>
  <si>
    <t>1</t>
  </si>
  <si>
    <t>Zemní práce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</si>
  <si>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</si>
  <si>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</si>
  <si>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</si>
  <si>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</si>
  <si>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</si>
  <si>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</si>
  <si>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</si>
  <si>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</si>
  <si>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</si>
  <si>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</si>
  <si>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</si>
  <si>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</si>
  <si>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</si>
  <si>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</si>
  <si>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</si>
  <si>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</si>
  <si>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</si>
  <si>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</si>
  <si>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</si>
  <si>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</si>
  <si>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</si>
  <si>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</si>
  <si>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</si>
  <si>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</si>
  <si>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713</t>
  </si>
  <si>
    <t>Izolace tepelné</t>
  </si>
  <si>
    <t>728</t>
  </si>
  <si>
    <t>Vzduchotechnika</t>
  </si>
  <si>
    <t>764</t>
  </si>
  <si>
    <t>Konstrukce klempířské</t>
  </si>
  <si>
    <t>767</t>
  </si>
  <si>
    <t>Konstrukce zámečnické</t>
  </si>
  <si>
    <t>781</t>
  </si>
  <si>
    <t>Obklady keramické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</si>
  <si>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</si>
  <si>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</si>
  <si>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</si>
  <si>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</si>
  <si>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</si>
  <si>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</si>
  <si>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</si>
  <si>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</si>
  <si>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</si>
  <si>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</si>
  <si>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</si>
  <si>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</si>
  <si>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</si>
  <si>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</si>
  <si>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</si>
  <si>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</si>
  <si>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</si>
  <si>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</si>
  <si>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</si>
  <si>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</si>
  <si>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</si>
  <si>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</si>
  <si>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</si>
  <si>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</si>
  <si>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</si>
  <si>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</si>
  <si>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</si>
  <si>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</si>
  <si>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</si>
  <si>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</si>
  <si>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</si>
  <si>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</si>
  <si>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</si>
  <si>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</si>
  <si>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</si>
  <si>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</si>
  <si>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19/ II</t>
  </si>
  <si>
    <t>RTS 19/ I</t>
  </si>
  <si>
    <t>Práce</t>
  </si>
  <si>
    <t>POL1_</t>
  </si>
  <si>
    <t>s přemístěním hmot na skládku na vzdálenost do 3 m nebo s naložením na dopravní prostředek</t>
  </si>
  <si>
    <t>SPI</t>
  </si>
  <si>
    <t>Okapový chodník : (6,63+1,5+1,5+1,22+7,65+7,43+1,5)*0,5</t>
  </si>
  <si>
    <t>VV</t>
  </si>
  <si>
    <t>174101101R00</t>
  </si>
  <si>
    <t>Zásyp sypaninou se zhutněním jam, šachet, rýh nebo kolem objektů v těchto vykopávkách</t>
  </si>
  <si>
    <t>m3</t>
  </si>
  <si>
    <t>800-1</t>
  </si>
  <si>
    <t>z jakékoliv horniny s uložením výkopku po vrstvách,</t>
  </si>
  <si>
    <t>včetně strojního přemístění materiálu pro zásyp ze vzdálenosti do 10 m od okraje zásypu</t>
  </si>
  <si>
    <t>POP</t>
  </si>
  <si>
    <t>25</t>
  </si>
  <si>
    <t>Začátek provozního součtu</t>
  </si>
  <si>
    <t xml:space="preserve">  okapový chodník : 27,5*0,4*0,5</t>
  </si>
  <si>
    <t>Konec provozního součtu</t>
  </si>
  <si>
    <t>-5,5</t>
  </si>
  <si>
    <t>180402111R00</t>
  </si>
  <si>
    <t>Založení trávníku parkový trávník, výsevem, v rovině nebo na svahu do 1:5</t>
  </si>
  <si>
    <t>823-1</t>
  </si>
  <si>
    <t>Indiv</t>
  </si>
  <si>
    <t>POL1_1</t>
  </si>
  <si>
    <t>na půdě předem připravené s pokosením, naložením, odvozem odpadu do 20 km a se složením,</t>
  </si>
  <si>
    <t xml:space="preserve">  (6,77+1,5*2+0,925+7,65+7,43+1,5)*0,5</t>
  </si>
  <si>
    <t>14</t>
  </si>
  <si>
    <t>199000005R00</t>
  </si>
  <si>
    <t>Poplatky za skládku zeminy 1- 4</t>
  </si>
  <si>
    <t>t</t>
  </si>
  <si>
    <t>Odkaz na mn. položky pořadí 2 : 19,50000*1,7</t>
  </si>
  <si>
    <t>122100010RAB</t>
  </si>
  <si>
    <t>Odkopávky a prokopávky odkopávky nezapažené v hornině 1-4_x000D_
 naložení, odvoz 5 000 m, uložení</t>
  </si>
  <si>
    <t>AP-HSV</t>
  </si>
  <si>
    <t>Agregovaná položka</t>
  </si>
  <si>
    <t>POL2_</t>
  </si>
  <si>
    <t>nezapažené s naložením na dopravní prostředek, odvozem a uložením na skládku, bez poplatku za skládku.</t>
  </si>
  <si>
    <t>Odkaz na mn. položky pořadí 6 : 25,00000</t>
  </si>
  <si>
    <t>Odkaz na mn. položky pořadí 2 : 19,50000*-1</t>
  </si>
  <si>
    <t>celkem 15 km : 5,5*2</t>
  </si>
  <si>
    <t>131100010RA0</t>
  </si>
  <si>
    <t>Hloubení jam nezapažených v hornině 1 ÷ 4, odvoz do 1 000 m, uložení na skládku</t>
  </si>
  <si>
    <t>Včetně svislého přemístění do 6 m, vodorovného přemístění do 1 km a uložení na skládku.</t>
  </si>
  <si>
    <t xml:space="preserve">  (6,77+1,5+1,5+0,925+7,65+7,43+1,5)*0,9*1</t>
  </si>
  <si>
    <t>00572400R</t>
  </si>
  <si>
    <t>směs travní parková, pro běžnou zátěž</t>
  </si>
  <si>
    <t>kg</t>
  </si>
  <si>
    <t>SPCM</t>
  </si>
  <si>
    <t>Specifikace</t>
  </si>
  <si>
    <t>POL3_1</t>
  </si>
  <si>
    <t xml:space="preserve">  14*0,03*1,03</t>
  </si>
  <si>
    <t>0,5</t>
  </si>
  <si>
    <t>311271931R00</t>
  </si>
  <si>
    <t>Zdivo nosné z tvárnic porobetonových hladkých tloušťky 250 mm, charakteristická pevnost v tlaku fk = 2,60 MPa, součinitel prostupu tepla U=0,41 W/m2.K</t>
  </si>
  <si>
    <t>801-1</t>
  </si>
  <si>
    <t>Včetně pomocného lešení o výšce podlahy do 1900 mm a pro zatížení 1,5 kPa.</t>
  </si>
  <si>
    <t>Podezdění pojistkové skříně : 1,35*0,825</t>
  </si>
  <si>
    <t>boky u skříně : (0,64+0,35)*0,21*2</t>
  </si>
  <si>
    <t>59321899R</t>
  </si>
  <si>
    <t>překlad nenosný pórobetonový; l = 125,0 cm; š = 12,5 cm; h = 24,9 cm; max. světlost otvoru 1 010 mm</t>
  </si>
  <si>
    <t>kus</t>
  </si>
  <si>
    <t>POL3_</t>
  </si>
  <si>
    <t>Obezdění pojistkové skříně : 1</t>
  </si>
  <si>
    <t>4-04</t>
  </si>
  <si>
    <t>Zákrytová deska betonová 300x90-1500 mm</t>
  </si>
  <si>
    <t>ks</t>
  </si>
  <si>
    <t>Vlastní</t>
  </si>
  <si>
    <t>612401391RT2</t>
  </si>
  <si>
    <t>Omítky malých ploch vnitřních stěn přes 0,25 do 1 m2, vápennou štukovou omítkou</t>
  </si>
  <si>
    <t>801-4</t>
  </si>
  <si>
    <t>jakoukoliv maltou, z pomocného pracovního lešení o výšce podlahy do 1900 mm a pro zatížení do 1,5 kPa,</t>
  </si>
  <si>
    <t>602015187RT7</t>
  </si>
  <si>
    <t xml:space="preserve">Omítka stěn z hotových směsí vrchní tenkovrstvá, silikonová, zatřená, tloušťka vrstvy 2 mm,  </t>
  </si>
  <si>
    <t>po jednotlivých vrstvách</t>
  </si>
  <si>
    <t xml:space="preserve">  balkóny : </t>
  </si>
  <si>
    <t xml:space="preserve">  stropy : 1,5*10,09*2*2</t>
  </si>
  <si>
    <t xml:space="preserve">  1,5*9,69*1*2</t>
  </si>
  <si>
    <t xml:space="preserve">  stěny : 1,5*3*5*2</t>
  </si>
  <si>
    <t>135</t>
  </si>
  <si>
    <t>Koeficient: 0,10</t>
  </si>
  <si>
    <t>622319525RU1</t>
  </si>
  <si>
    <t>Zateplení soklu extrudovaným polystyrénem, tloušťky 160 mm, kontaktní nátěr a mozaiková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</si>
  <si>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</si>
  <si>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 xml:space="preserve">  Sokl : (6,77+1,5*2+0,925+7,65+7,43+1,5)*0,5</t>
  </si>
  <si>
    <t>15</t>
  </si>
  <si>
    <t>622319335RT3</t>
  </si>
  <si>
    <t>Zateplení fasády  , šedým expandovaným polystyrenem, tloušťky 160 mm, kontaktní nátěr a silikonová omítka, hlazená,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</si>
  <si>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</si>
  <si>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</si>
  <si>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 xml:space="preserve">  Fasáda : (20,205+7,810+18,44+18,280+1,5*4)*7,55</t>
  </si>
  <si>
    <t>535</t>
  </si>
  <si>
    <t>rezerva : 5</t>
  </si>
  <si>
    <t/>
  </si>
  <si>
    <t xml:space="preserve">  odečet okna + dveře : 1,44*1,5*11</t>
  </si>
  <si>
    <t xml:space="preserve">  2,14*2,1*4</t>
  </si>
  <si>
    <t xml:space="preserve">  1,14*0,8*2</t>
  </si>
  <si>
    <t xml:space="preserve">  0,94*2,7*2</t>
  </si>
  <si>
    <t xml:space="preserve">  2,34*0,9*4</t>
  </si>
  <si>
    <t xml:space="preserve">  0,846*2,925*2</t>
  </si>
  <si>
    <t xml:space="preserve">  1,546*2,1*2</t>
  </si>
  <si>
    <t xml:space="preserve">  2,393*2,1*4</t>
  </si>
  <si>
    <t xml:space="preserve">  2,34*2,7*3</t>
  </si>
  <si>
    <t xml:space="preserve">  1,17*0,9*1</t>
  </si>
  <si>
    <t xml:space="preserve">  0,97*2,7*1</t>
  </si>
  <si>
    <t>-111</t>
  </si>
  <si>
    <t>622904112R00</t>
  </si>
  <si>
    <t>Očištění fasád tlakovou vodou, složitost fasády 1 - 2</t>
  </si>
  <si>
    <t>S: : 7,65*8</t>
  </si>
  <si>
    <t>Z: : (20,34+18,12)*8</t>
  </si>
  <si>
    <t>J: : 18,12*8</t>
  </si>
  <si>
    <t>Balkony : (1,5+0,27+1,5)*6*2</t>
  </si>
  <si>
    <t>(10,15*1,5)*3*2</t>
  </si>
  <si>
    <t xml:space="preserve">  odečet okna+dveře : 1,5*1,5*10</t>
  </si>
  <si>
    <t xml:space="preserve">  1,2*0,8*2</t>
  </si>
  <si>
    <t xml:space="preserve">  1,5*2,1*3</t>
  </si>
  <si>
    <t xml:space="preserve">  2,4*0,9*6</t>
  </si>
  <si>
    <t xml:space="preserve">  2,4*2,1*4</t>
  </si>
  <si>
    <t xml:space="preserve">  2,4*2,7*2</t>
  </si>
  <si>
    <t xml:space="preserve">  0,8*2,1*2</t>
  </si>
  <si>
    <t xml:space="preserve">  0,6*0,8*2</t>
  </si>
  <si>
    <t xml:space="preserve">  0,8*2,2*2</t>
  </si>
  <si>
    <t xml:space="preserve">  0,8*0,725*2</t>
  </si>
  <si>
    <t>-88,95</t>
  </si>
  <si>
    <t>62-01-A</t>
  </si>
  <si>
    <t>Umělecké ztvárnění fasády</t>
  </si>
  <si>
    <t>soubor</t>
  </si>
  <si>
    <t>624471712-A</t>
  </si>
  <si>
    <t>Vyspravení beton. konstrukcí sanační maltou do tl. 20 mm</t>
  </si>
  <si>
    <t xml:space="preserve">balkóny : </t>
  </si>
  <si>
    <t xml:space="preserve">  čelo : 0,4*(10,09*2+9,69*1)</t>
  </si>
  <si>
    <t xml:space="preserve">  strop : 1,5*(10,09*2*2+9,69*1*2)</t>
  </si>
  <si>
    <t>cca 40% : 102*0,4</t>
  </si>
  <si>
    <t>639570010RA0</t>
  </si>
  <si>
    <t>Okapový chodník kolem budovy z kačírku šířky 0,5 m</t>
  </si>
  <si>
    <t>m</t>
  </si>
  <si>
    <t>Podklad z drceného kameniva tl. 150 mm, kačírek tl. 100 mm. Včetně obrubníku.</t>
  </si>
  <si>
    <t xml:space="preserve">  okapový chodník : 6,77+1,50+1,50+0,925+7,65+7,43+1,5</t>
  </si>
  <si>
    <t>27,3</t>
  </si>
  <si>
    <t>64-01</t>
  </si>
  <si>
    <t>Dod - Balkónová sestava - dvoudílná 2400x2925 mm, plastová, dvojsklo, PL/01</t>
  </si>
  <si>
    <t xml:space="preserve">Detailní popis + nákres viz. výpis Plastových výrobků : </t>
  </si>
  <si>
    <t>1. NP : 1</t>
  </si>
  <si>
    <t>2. NP : 1</t>
  </si>
  <si>
    <t>64-02</t>
  </si>
  <si>
    <t>Dod - Okenní sestava 2400x2100 mm, plastová, dvojsklo, PL/02</t>
  </si>
  <si>
    <t>1. NP : 2</t>
  </si>
  <si>
    <t>2. NP : 2</t>
  </si>
  <si>
    <t>64-03</t>
  </si>
  <si>
    <t>Dod - Okenní sestava 2400x900 mm, plastová, dvojsklo, PL/03</t>
  </si>
  <si>
    <t>2. NP : 5</t>
  </si>
  <si>
    <t>64-04</t>
  </si>
  <si>
    <t>Dod - Dvoukřídlé okno 1500x1500 mm, plastová, dvojsklo, PL/04</t>
  </si>
  <si>
    <t>1. NP : 5</t>
  </si>
  <si>
    <t>2. NP : 6</t>
  </si>
  <si>
    <t>64-05</t>
  </si>
  <si>
    <t>Dod - Okno 1200x800 mm, plastová, dvojsklo, PL/05</t>
  </si>
  <si>
    <t>2. NP : 0</t>
  </si>
  <si>
    <t>64-06</t>
  </si>
  <si>
    <t>Dod - Balkónová sestava - čtyřdílná 2400x2700 mm, plastová, dvojsklo, PL/06</t>
  </si>
  <si>
    <t>1. NP : 0</t>
  </si>
  <si>
    <t>64-07</t>
  </si>
  <si>
    <t>Dod - Dveře venkovní 1-kř. s nadsvětlíkem, 800x2100 mm + 900x600 mm, PL/07</t>
  </si>
  <si>
    <t>64-08</t>
  </si>
  <si>
    <t>Dod - Parapet k oknu dl. 1500 mm, š. zdiva 200 mm, plastové, bílé, PL/21</t>
  </si>
  <si>
    <t>64-09</t>
  </si>
  <si>
    <t>Dod - Parapet k oknu dl. 2400 mm, š. zdiva 200 mm, plastové, bílé, PL/22</t>
  </si>
  <si>
    <t>64-10</t>
  </si>
  <si>
    <t>Dod - Parapet k oknu dl. 2400 mm, š. zdiva 200 mm, plastové, bílé, PL/23</t>
  </si>
  <si>
    <t>64-11</t>
  </si>
  <si>
    <t>Dod - Parapet k oknu dl. 1500 mm, š. zdiva 200 mm, plastové, bílé, PL/24</t>
  </si>
  <si>
    <t>64-12</t>
  </si>
  <si>
    <t>Dod - Parapet k oknu dl. 1200 mm, š. zdiva 200 mm, plastové, bílé, PL/25</t>
  </si>
  <si>
    <t>64-13</t>
  </si>
  <si>
    <t>Montáž plastových výrobků, zednické zapravení, APU lišta (začištění boky + nadpraží)</t>
  </si>
  <si>
    <t>64-14</t>
  </si>
  <si>
    <t>D+M Parozábrany - interiér, exteriér</t>
  </si>
  <si>
    <t xml:space="preserve">parozábrana parapet - interiér + exteriér : </t>
  </si>
  <si>
    <t xml:space="preserve">parozábrana - okna - interiér + exteriér : </t>
  </si>
  <si>
    <t xml:space="preserve">dodávka + montáž : </t>
  </si>
  <si>
    <t>soubor : 1</t>
  </si>
  <si>
    <t>64-15</t>
  </si>
  <si>
    <t>Osazení parapet.desek plast. a lamin. š. do 20cm</t>
  </si>
  <si>
    <t>Odkaz na mn. položky pořadí 26 : 2,00000</t>
  </si>
  <si>
    <t>Odkaz na mn. položky pořadí 27 : 4,00000</t>
  </si>
  <si>
    <t>Odkaz na mn. položky pořadí 28 : 6,00000</t>
  </si>
  <si>
    <t>Odkaz na mn. položky pořadí 29 : 11,00000</t>
  </si>
  <si>
    <t>Odkaz na mn. položky pořadí 30 : 2,00000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</si>
  <si>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</si>
  <si>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</si>
  <si>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</si>
  <si>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</si>
  <si>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</si>
  <si>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(21+8+19+19)*8</t>
  </si>
  <si>
    <t>941941191RT3</t>
  </si>
  <si>
    <t>Montáž lešení lehkého pracovního řadového s podlahami příplatek za každý další i započatý měsíc použití lešení_x000D_
 šířky šířky od 0,80 do 1,00 m a výšky do 10 m</t>
  </si>
  <si>
    <t>RTS 18/ I</t>
  </si>
  <si>
    <t xml:space="preserve">2 měsíce : </t>
  </si>
  <si>
    <t>Odkaz na mn. položky pořadí 34 : 536,00000*2</t>
  </si>
  <si>
    <t>941941831R00</t>
  </si>
  <si>
    <t>Demontáž lešení lehkého řadového s podlahami šířky od 0,8 do 1 m, výšky do 10 m</t>
  </si>
  <si>
    <t>Odkaz na mn. položky pořadí 34 : 536,00000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</si>
  <si>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</si>
  <si>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</si>
  <si>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Dotčené místnosti výměnou oken/dveří : </t>
  </si>
  <si>
    <t xml:space="preserve">1.NP : </t>
  </si>
  <si>
    <t xml:space="preserve">  101 : 15,75</t>
  </si>
  <si>
    <t xml:space="preserve">  102 : 4,67</t>
  </si>
  <si>
    <t xml:space="preserve">  108 : 17,85</t>
  </si>
  <si>
    <t xml:space="preserve">  109 : 26,69</t>
  </si>
  <si>
    <t xml:space="preserve">  120 : 13,58</t>
  </si>
  <si>
    <t xml:space="preserve">  121 : 5,10</t>
  </si>
  <si>
    <t xml:space="preserve">  122 : 16,15</t>
  </si>
  <si>
    <t xml:space="preserve">  123 : 17,8</t>
  </si>
  <si>
    <t xml:space="preserve">  124 : 13,05</t>
  </si>
  <si>
    <t xml:space="preserve">  125 : 7,46</t>
  </si>
  <si>
    <t xml:space="preserve">  130 : 52,96</t>
  </si>
  <si>
    <t xml:space="preserve">  131 : 3,45</t>
  </si>
  <si>
    <t xml:space="preserve">  132 : 1,80</t>
  </si>
  <si>
    <t xml:space="preserve">  135 : 3,06</t>
  </si>
  <si>
    <t xml:space="preserve">  136 : 3,10</t>
  </si>
  <si>
    <t>203</t>
  </si>
  <si>
    <t xml:space="preserve">2. NP : </t>
  </si>
  <si>
    <t xml:space="preserve">  201 : 14,63</t>
  </si>
  <si>
    <t xml:space="preserve">  202 : 17,80</t>
  </si>
  <si>
    <t xml:space="preserve">  203 : 13,05</t>
  </si>
  <si>
    <t xml:space="preserve">  204 : 7,46</t>
  </si>
  <si>
    <t xml:space="preserve">  214 : 5,96</t>
  </si>
  <si>
    <t xml:space="preserve">  220 : 10,31</t>
  </si>
  <si>
    <t xml:space="preserve">  221 : 17,80</t>
  </si>
  <si>
    <t xml:space="preserve">  222 : 13,05</t>
  </si>
  <si>
    <t xml:space="preserve">  223 : 7,46</t>
  </si>
  <si>
    <t xml:space="preserve">  225 : 1,80</t>
  </si>
  <si>
    <t xml:space="preserve">  228 : 52,96</t>
  </si>
  <si>
    <t xml:space="preserve">  229 : 3,45</t>
  </si>
  <si>
    <t xml:space="preserve">  230 : 1,80</t>
  </si>
  <si>
    <t xml:space="preserve">  231 : 10,50</t>
  </si>
  <si>
    <t xml:space="preserve">  232 : 8,05</t>
  </si>
  <si>
    <t>187</t>
  </si>
  <si>
    <t>952902110R00</t>
  </si>
  <si>
    <t>Čištění budov zametáním v místnostech, chodbách, na schodišti a na půdě</t>
  </si>
  <si>
    <t>Odkaz na mn. položky pořadí 37 : 390,00000*3</t>
  </si>
  <si>
    <t>784011221RT2</t>
  </si>
  <si>
    <t>Ostatní práce zakrytí předmětů,  , včetně dodávky fólie tl. 0,04 mm</t>
  </si>
  <si>
    <t>800-784</t>
  </si>
  <si>
    <t xml:space="preserve">  123 : 17,80</t>
  </si>
  <si>
    <t xml:space="preserve">  133 : 6,46</t>
  </si>
  <si>
    <t>cca 70% : 162,5*0,7</t>
  </si>
  <si>
    <t>cca 70% : 171,6*0,7</t>
  </si>
  <si>
    <t>95-01</t>
  </si>
  <si>
    <t>Úprava zahradního ventilu</t>
  </si>
  <si>
    <t>968061112R00</t>
  </si>
  <si>
    <t>Vyvěšení nebo zavěšení dřevěných křídel oken, plochy do 1,5 m2</t>
  </si>
  <si>
    <t>801-3</t>
  </si>
  <si>
    <t>oken, dveří a vrat, s uložením a opětovným zavěšením po provedení stavebních změn,</t>
  </si>
  <si>
    <t>1200x800 : 2*1</t>
  </si>
  <si>
    <t>2400x900 : (1+5)*2</t>
  </si>
  <si>
    <t>2400x2100 : (2+2)*4</t>
  </si>
  <si>
    <t>1600x2700 : 2*5</t>
  </si>
  <si>
    <t>600x800 - nadvsětlík : 2*1</t>
  </si>
  <si>
    <t>800x725 - nadsvětlík : 2*1</t>
  </si>
  <si>
    <t>968061113R00</t>
  </si>
  <si>
    <t>Vyvěšení nebo zavěšení dřevěných křídel oken, plochy přes 1,5 m2</t>
  </si>
  <si>
    <t>1500x1500 : (5+5)*2</t>
  </si>
  <si>
    <t>1500x2100 : (1+2)*2</t>
  </si>
  <si>
    <t>968061125R00</t>
  </si>
  <si>
    <t>Vyvěšení nebo zavěšení dřevěných křídel dveří, plochy do 2 m2</t>
  </si>
  <si>
    <t>800x2100 : 2</t>
  </si>
  <si>
    <t>800x2200 : 2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</si>
  <si>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</si>
  <si>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</si>
  <si>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</si>
  <si>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1200x800 : 1,2*0,8*2</t>
  </si>
  <si>
    <t>800x600 - nadsvětlík : 0,8*0,6*2</t>
  </si>
  <si>
    <t>800x600 - nadvsětlík : 0,8*0,6*2</t>
  </si>
  <si>
    <t>800x725 - nadvsětlík : 0,8*0,725*2</t>
  </si>
  <si>
    <t>968062246R00</t>
  </si>
  <si>
    <t>Vybourání dřevěných rámů oken jednoduchých, plochy do 4 m2</t>
  </si>
  <si>
    <t>1500x1500 : 1,5*1,5*(5+5)</t>
  </si>
  <si>
    <t>1500x2100 : 1,5*2,1*(1+2)</t>
  </si>
  <si>
    <t>2400x900 : 2,4*0,9*(1+5)</t>
  </si>
  <si>
    <t>968062247R00</t>
  </si>
  <si>
    <t>Vybourání dřevěných rámů oken jednoduchých, plochy přes 4 m2</t>
  </si>
  <si>
    <t>2400x2100 : 2,4*2,1*(2+2)</t>
  </si>
  <si>
    <t>1600x2700 : 1,6*2,7*2</t>
  </si>
  <si>
    <t>968062455R00</t>
  </si>
  <si>
    <t>Vybourání dřevěných rámů dveřních zárubní, plochy do 2 m2</t>
  </si>
  <si>
    <t>800x2100 : 2*0,8*2,1</t>
  </si>
  <si>
    <t>800x2200 : 2*0,8*2,2</t>
  </si>
  <si>
    <t>968096001R00</t>
  </si>
  <si>
    <t xml:space="preserve">Vybourání vnitřních parapetů plastových, šířky do 20 cm,  </t>
  </si>
  <si>
    <t xml:space="preserve">1. + 2. NP : </t>
  </si>
  <si>
    <t>(5+5)*1,5</t>
  </si>
  <si>
    <t>2*1,2</t>
  </si>
  <si>
    <t>(1+2)*1,5</t>
  </si>
  <si>
    <t>(1+5)*2,4</t>
  </si>
  <si>
    <t>(2+2)*2,4</t>
  </si>
  <si>
    <t>2*1,6</t>
  </si>
  <si>
    <t>976071111R00</t>
  </si>
  <si>
    <t>Vybourání kovových doplňkových konstrukcí madel a zábradlí_x000D_
 v jakémkoliv zdivu</t>
  </si>
  <si>
    <t>1. NP : 2*1,9</t>
  </si>
  <si>
    <t>96-01</t>
  </si>
  <si>
    <t>Vybourání zákrytové desky tl. 150 mm</t>
  </si>
  <si>
    <t>962100013RA0</t>
  </si>
  <si>
    <t>Bourání nadzákladového zdiva z cihel plných</t>
  </si>
  <si>
    <t>nebo vybourání otvorů průřezové plochy přes 4 m2 v základech. Svislá a vodorovná doprava suti, odvoz do 10 km.</t>
  </si>
  <si>
    <t>Obezdění : 1,5*1,4*0,3</t>
  </si>
  <si>
    <t>978300030RA0</t>
  </si>
  <si>
    <t>Otlučení vnějších omítek stěn břizolitových 100%, -</t>
  </si>
  <si>
    <t>s vyškrabáním spár a očištěním zdiva. Svislá a vodorovná doprava suti, odvoz do 10 km.</t>
  </si>
  <si>
    <t>Odkaz na mn. položky pořadí 15 : 555,48000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</si>
  <si>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</si>
  <si>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</si>
  <si>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</si>
  <si>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</si>
  <si>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</si>
  <si>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451971112R00</t>
  </si>
  <si>
    <t>Položení podkladní vrstvy z geotextilie položení vrstvy geotextilie, uchycení v terénu sponami z betonářské oceli</t>
  </si>
  <si>
    <t>831-2</t>
  </si>
  <si>
    <t>v rovině nebo ve svahu, s přesahem jednotlivých pásů 150 mm, s uchycením v terénu sponami z betonářské oceli</t>
  </si>
  <si>
    <t>S dodáním spon.</t>
  </si>
  <si>
    <t>Odkaz na mn. položky pořadí 55 : 35,00000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</si>
  <si>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</si>
  <si>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</si>
  <si>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</si>
  <si>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 xml:space="preserve">  Základy : 1,25*(6,77+1,5+1,5+0,925+7,65+7,43+1,5)</t>
  </si>
  <si>
    <t>35</t>
  </si>
  <si>
    <t>711823121RT6</t>
  </si>
  <si>
    <t>Ochrana konstrukcí nopovou fólií svisle, výška nopu 20 mm, včetně dodávky fólie</t>
  </si>
  <si>
    <t>711823129RT5</t>
  </si>
  <si>
    <t>Ochrana konstrukcí nopovou fólií ukončovací lišta,  , včetně dodávky lišty</t>
  </si>
  <si>
    <t xml:space="preserve">  6,77+1,5+1,5+0,925+7,65+7,43+1,5</t>
  </si>
  <si>
    <t>27,5</t>
  </si>
  <si>
    <t>69366198R</t>
  </si>
  <si>
    <t>geotextilie PP; funkce separační, ochranná, výztužná, filtrační; plošná hmotnost 300 g/m2; zpevněná oboustranně</t>
  </si>
  <si>
    <t>Odkaz na mn. položky pořadí 55 : 35,00000*1,15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</si>
  <si>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</si>
  <si>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</si>
  <si>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</si>
  <si>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</si>
  <si>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</si>
  <si>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800-713</t>
  </si>
  <si>
    <t>Očištění povrchu stěny od prachu, nařezání izolačních desek na požadovaný rozměr, nanesení lepicího tmelu, osazení desek.</t>
  </si>
  <si>
    <t xml:space="preserve">pod terénem : </t>
  </si>
  <si>
    <t xml:space="preserve">  0,55*(6,77+1,5*2+0,925+7,65+7,43+1,5)</t>
  </si>
  <si>
    <t xml:space="preserve">  0,385*(6,77+1,5*2+0,925+7,65+7,43+1,5)</t>
  </si>
  <si>
    <t>25,51</t>
  </si>
  <si>
    <t>28375460R</t>
  </si>
  <si>
    <t>deska izolační tepelně izol.; extrudovaný polystyren; povrch hladký; součinitel tepelné vodivosti 0,035 W/mK; obj. hmotnost 40,00 kg/m3</t>
  </si>
  <si>
    <t>základy - spodní část pod terénem : 0,06*0,55*(6,77+1,5*2+0,925+7,65+7,43+1,5)</t>
  </si>
  <si>
    <t>0,175*0,385*(6,77+1,5*2+0,925+7,65+7,43+1,5)</t>
  </si>
  <si>
    <t>Koeficient: 0,13</t>
  </si>
  <si>
    <t xml:space="preserve">Koeficient: </t>
  </si>
  <si>
    <t>998713202R00</t>
  </si>
  <si>
    <t>Přesun hmot pro izolace tepelné v objektech výšky do 12 m</t>
  </si>
  <si>
    <t>50 m vodorovně</t>
  </si>
  <si>
    <t>728415111R00</t>
  </si>
  <si>
    <t xml:space="preserve">Mřížky, regulátory montáž čtyřhranné větrací nebo ventilační mřížky, do průřezu 0,04 m2,  </t>
  </si>
  <si>
    <t>800-728</t>
  </si>
  <si>
    <t>Odkaz na mn. položky pořadí 68 : 4,00000</t>
  </si>
  <si>
    <t>728415121R00</t>
  </si>
  <si>
    <t>Mřížky, regulátory montáž kruhové větrací nebo ventilační mřížky,  , do průměru d 100 mm</t>
  </si>
  <si>
    <t>Odkaz na mn. položky pořadí 67 : 61,00000</t>
  </si>
  <si>
    <t>728415811R00</t>
  </si>
  <si>
    <t>Demontáž větrací nebo ventilační mřížky do průřezu 0,04 m2</t>
  </si>
  <si>
    <t>728415816R00</t>
  </si>
  <si>
    <t>Demontáž větrací nebo ventilační mřížky do průměru d 100 mm</t>
  </si>
  <si>
    <t>28651078-RA</t>
  </si>
  <si>
    <t>Mřížka větrací PVC bílá d = 80 mm, ozn. PL/32</t>
  </si>
  <si>
    <t>42972807-RA</t>
  </si>
  <si>
    <t>Větrací mřížka plastová vel. 250x150 mm, bílá (RAL 9016), ozn. PL/31</t>
  </si>
  <si>
    <t>998728202R00</t>
  </si>
  <si>
    <t>Přesun hmot pro vzduchotechniku v objektech výšky do 12 m</t>
  </si>
  <si>
    <t>vodorovně do 50 m</t>
  </si>
  <si>
    <t>764817150R00</t>
  </si>
  <si>
    <t xml:space="preserve">Oplechování  zdí (atik), z lakovaného pozinkovaného plechu, rš 500 mm, dodávka a montáž </t>
  </si>
  <si>
    <t>800-764</t>
  </si>
  <si>
    <t>včetně zhotovení rohů, spojů a dilatací</t>
  </si>
  <si>
    <t xml:space="preserve">Uchyceno pomocí plechové připojovací lišty, dodávka včetně kotevních prvků a doplňků : </t>
  </si>
  <si>
    <t xml:space="preserve">přírodní pozink : </t>
  </si>
  <si>
    <t>72</t>
  </si>
  <si>
    <t>764816125R00</t>
  </si>
  <si>
    <t>Oplechování parapetů včetně rohů, lepené lepidlem, z lakovaného pozinkovaného plechu, rš 250 mm, dodávka a montáž</t>
  </si>
  <si>
    <t>včetně rohů</t>
  </si>
  <si>
    <t xml:space="preserve">ochranný venkovní nátěr : </t>
  </si>
  <si>
    <t xml:space="preserve">barva bílá, dle RAL 9016 : </t>
  </si>
  <si>
    <t>KL/01 : (1+1)*(1,5+0,9)</t>
  </si>
  <si>
    <t>KL/02 : (2+2)*2,4</t>
  </si>
  <si>
    <t>KL/03 : (1+5)*2,4</t>
  </si>
  <si>
    <t>KL/04 : (5+6)*1,5</t>
  </si>
  <si>
    <t>KL/05 : 2*1,2</t>
  </si>
  <si>
    <t>764-01</t>
  </si>
  <si>
    <t>Oprava stávajícího lemování hrany balkonu, ozn. KL/10</t>
  </si>
  <si>
    <t xml:space="preserve">stávající prvek očistit, odrezivět a opatřit novým nátěrem : </t>
  </si>
  <si>
    <t xml:space="preserve">2x základní nátěr, 1x syntetický lak, barva dle RAL 1034 : </t>
  </si>
  <si>
    <t>1*9,90</t>
  </si>
  <si>
    <t>2*10,20</t>
  </si>
  <si>
    <t>764900020RAA</t>
  </si>
  <si>
    <t>Demontáž oplechování zdí a nadezdívek z pozinkovaného plechu</t>
  </si>
  <si>
    <t>AP-PSV</t>
  </si>
  <si>
    <t>Svislé přemístění ze 2. NP, nebo 1. PP, vodorovné vnitrostaveništní přemístění do 30 m, odvoz na skládku do 10 km. Bez poplatku za skládku.</t>
  </si>
  <si>
    <t xml:space="preserve">  atika : 7,43+1,5+10,69+1,5+2,20+7,65+7,43+1,5+10,85+18,12</t>
  </si>
  <si>
    <t>69</t>
  </si>
  <si>
    <t>998764202R00</t>
  </si>
  <si>
    <t>Přesun hmot pro konstrukce klempířské v objektech výšky do 12 m</t>
  </si>
  <si>
    <t>073873116R00</t>
  </si>
  <si>
    <t>Osazování žebříků s ochranným košem nebo třmeny</t>
  </si>
  <si>
    <t>767996804R00</t>
  </si>
  <si>
    <t>Demontáž ostatních doplňků staveb atypických konstrukcí_x000D_
 o hmotnosti přes 250 do 500 kg</t>
  </si>
  <si>
    <t>800-767</t>
  </si>
  <si>
    <t>Demontáž stávajícího žebříku na fasádě : 350</t>
  </si>
  <si>
    <t>767-01</t>
  </si>
  <si>
    <t>Dod - Venkovní předokenní horizontální AL žaluzie - š. 50 mm, ST/01 pro PL/01</t>
  </si>
  <si>
    <t xml:space="preserve">Popis a rozměry viz. Výpis stínicích prvků : </t>
  </si>
  <si>
    <t>767-02</t>
  </si>
  <si>
    <t>Dod - Venkovní předokenní horizontální AL žaluzie - š. 50 mm, ST/02 pro PL/02</t>
  </si>
  <si>
    <t>767-03</t>
  </si>
  <si>
    <t>Dod - Venkovní předokenní horizontální AL žaluzie - š. 50 mm, ST/03 pro PL/03</t>
  </si>
  <si>
    <t>767-04</t>
  </si>
  <si>
    <t>Dod - Venkovní předokenní horizontální AL žaluzie - š. 50 mm, ST/04 pro PL/04</t>
  </si>
  <si>
    <t>767-05</t>
  </si>
  <si>
    <t>Dod - Venkovní předokenní horizontální AL žaluzie - š. 50 mm, ST/06 pro PL/06</t>
  </si>
  <si>
    <t>767-06</t>
  </si>
  <si>
    <t>Dod - Vnitřní horizontální interiérové AL žaluzie - š. 25 mm, SV/01 pro PL/05</t>
  </si>
  <si>
    <t>767-07</t>
  </si>
  <si>
    <t>Montáž žaluzií</t>
  </si>
  <si>
    <t>767-08</t>
  </si>
  <si>
    <t>Úprava stávajícího zábradlí, ozn. Z/01</t>
  </si>
  <si>
    <t xml:space="preserve">Stávající trubkové zábradlí - TRo51x3, : </t>
  </si>
  <si>
    <t xml:space="preserve">- zkrácení délky zábradlí o 160 mm : </t>
  </si>
  <si>
    <t xml:space="preserve">- stojku zábradlí odřezat a nahradit novou s kotevní deskou kotvenou do zídky : </t>
  </si>
  <si>
    <t xml:space="preserve">- zkrátit madlo zábradlí o 160 mm : </t>
  </si>
  <si>
    <t xml:space="preserve">- začistit narušené části zábradlí : </t>
  </si>
  <si>
    <t>počet ks: : 2</t>
  </si>
  <si>
    <t xml:space="preserve">1 ks zábradlí cca 5 kg : </t>
  </si>
  <si>
    <t xml:space="preserve">- 2x základní nátěr : </t>
  </si>
  <si>
    <t xml:space="preserve">- 1x syntetický lak : </t>
  </si>
  <si>
    <t xml:space="preserve">- barva - oranžová - dle NCS - S 1040-Y30R / RAL 1034 : </t>
  </si>
  <si>
    <t>767-09</t>
  </si>
  <si>
    <t>Repase stávajícího zábradlí na balkoně - dl. 9880 mm, ozn. Z/02</t>
  </si>
  <si>
    <t xml:space="preserve">Stávající zábradlí z ocelových uzavřených profilů - výplň drátkosklo : </t>
  </si>
  <si>
    <t xml:space="preserve">Zábradlí očistit, odrezavět, vyspravit poškozené části, čištění skleněné výplně - cca 6 m2 : </t>
  </si>
  <si>
    <t>hmotnost OK - 230 kg : 1</t>
  </si>
  <si>
    <t xml:space="preserve">povrchová úprava: : </t>
  </si>
  <si>
    <t>767-10</t>
  </si>
  <si>
    <t>Repase stávajícího zábradlí na balkoně - dl. 10150 mm, ozn. Z/03</t>
  </si>
  <si>
    <t>hmotnost OK - 235 kg : 2</t>
  </si>
  <si>
    <t>767-11</t>
  </si>
  <si>
    <t>Dod - Žebřík s ochranným košem, ozn. Z/04</t>
  </si>
  <si>
    <t xml:space="preserve">Ocelový žebřík s ochranným košem a výstupní plošinou kotvený do stávajicí obvodové stěny : </t>
  </si>
  <si>
    <t>hmotnost cca 377 kg : 1</t>
  </si>
  <si>
    <t xml:space="preserve">délka 5600 mm, vrchní zahnutá část 1065 mm : </t>
  </si>
  <si>
    <t xml:space="preserve">+ 2x zábradlí o dl. 1200 mm a v. 1155 mm : </t>
  </si>
  <si>
    <t xml:space="preserve">Kotvení žebříku 8x - kotveno na stěnu před provedením zateplení 2x na chemickou kotvu M12, na chem. kotvu M16 - 8x2 ks : </t>
  </si>
  <si>
    <t>767-12</t>
  </si>
  <si>
    <t>Repase (výměna) madla u vstupních dveří, ozn. Z/07</t>
  </si>
  <si>
    <t>Stávající madlo dl. 1000 mm - opravit povrch nebo vyměnit za nový kus : 2</t>
  </si>
  <si>
    <t>767-13</t>
  </si>
  <si>
    <t>Revizní dvířka pro hlavní uzávěr vody, kovové, bílé, 400x300 mm, ozn. Z/08</t>
  </si>
  <si>
    <t>998767202R00</t>
  </si>
  <si>
    <t>Přesun hmot pro kovové stavební doplňk. konstrukce v objektech výšky do 12 m</t>
  </si>
  <si>
    <t>781900020RA0</t>
  </si>
  <si>
    <t>Odsekání a odebrání obkladů vnějších</t>
  </si>
  <si>
    <t>včetně otlučení podkladní omítky až na zdivo plochy do 2 m2.</t>
  </si>
  <si>
    <t xml:space="preserve">Fasádní obklad : </t>
  </si>
  <si>
    <t>sever : (7,65+1,5)*0,3+(1,5*1,4+1,4*0,3)</t>
  </si>
  <si>
    <t>jih : 7,97*0,2</t>
  </si>
  <si>
    <t>západ : 2*0,27*0,3+7,43*0,25+5,13*0,15+2*0,6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</si>
  <si>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</si>
  <si>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</si>
  <si>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</si>
  <si>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</si>
  <si>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</si>
  <si>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</si>
  <si>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</si>
  <si>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</si>
  <si>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</si>
  <si>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</si>
  <si>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</si>
  <si>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</si>
  <si>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</si>
  <si>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</si>
  <si>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</si>
  <si>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RTS 18/ II</t>
  </si>
  <si>
    <t>01</t>
  </si>
  <si>
    <t>Zařízení staveniště, provoz a odstranění staveniště</t>
  </si>
  <si>
    <t>Soubor</t>
  </si>
  <si>
    <t>VRN</t>
  </si>
  <si>
    <t>POL99_8</t>
  </si>
  <si>
    <t>04</t>
  </si>
  <si>
    <t>Vzorkování - zámečnické konstrukce, truhlářské....(fasády, výmalby, okenní a dveřní profily, parapet, žaluzie, prahy, zárubně, dlažby, obklady atd...)</t>
  </si>
  <si>
    <t>kpl</t>
  </si>
  <si>
    <t>05</t>
  </si>
  <si>
    <t>Bezpečnostní a hygienická opatření na staveništi, včetně oplocení části stavby a uskladnění materiálu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</si>
  <si>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</si>
  <si>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</si>
  <si>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</si>
  <si>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Pol__0001</t>
  </si>
  <si>
    <t>KO LISTA LV 18 X 13 2m</t>
  </si>
  <si>
    <t>vč. víka</t>
  </si>
  <si>
    <t>Pol__0002</t>
  </si>
  <si>
    <t>VODIC HO7 V-U 6 ZL/Z (CY)</t>
  </si>
  <si>
    <t>Pol__0003</t>
  </si>
  <si>
    <t>DRAT ZEMNICI AlMgSi 8mm</t>
  </si>
  <si>
    <t>Pol__0004</t>
  </si>
  <si>
    <t>svody</t>
  </si>
  <si>
    <t>Pol__0005</t>
  </si>
  <si>
    <t>H STITEK OZNACENI</t>
  </si>
  <si>
    <t>Pol__0006</t>
  </si>
  <si>
    <t>H SVORKA SR 3a (pásek/kruhový vodič)</t>
  </si>
  <si>
    <t>Pol__0007</t>
  </si>
  <si>
    <t>H SVORKA SS</t>
  </si>
  <si>
    <t>Pol__0008</t>
  </si>
  <si>
    <t>H ZEMNICI TYC ZT 2M</t>
  </si>
  <si>
    <t>Pol__0009</t>
  </si>
  <si>
    <t>hmoždinka do tvrzených pěnových desek, délka 100mm,</t>
  </si>
  <si>
    <t>Pol__0010</t>
  </si>
  <si>
    <t>chranný asfaltový nátěr na spoje v zemi</t>
  </si>
  <si>
    <t>POL3_0</t>
  </si>
  <si>
    <t>Pol__0011</t>
  </si>
  <si>
    <t>PASOVINA FEZN 30/4</t>
  </si>
  <si>
    <t>Pol__0012</t>
  </si>
  <si>
    <t>podpěra vedení do zdiva</t>
  </si>
  <si>
    <t>Pol__0013</t>
  </si>
  <si>
    <t>podpěra vedení pro vodič s vysokonapěťovou izolací</t>
  </si>
  <si>
    <t>Pol__0014</t>
  </si>
  <si>
    <t>svodový vodič s vysokonapěťovou izolací</t>
  </si>
  <si>
    <t>ochrana před dotykovým napětím, celková délka 3,5m</t>
  </si>
  <si>
    <t>Pol__0015</t>
  </si>
  <si>
    <t>svorka pro uchycení vodiče k plechové atice</t>
  </si>
  <si>
    <t>Pol__0016</t>
  </si>
  <si>
    <t>Systémový pomocný materiál pro jímací a zemnící soustavu</t>
  </si>
  <si>
    <t>sada</t>
  </si>
  <si>
    <t>(svorky, podpěry vedení,držáky,drobný pomocný spojovací mareriál)</t>
  </si>
  <si>
    <t>Montáž (CPV 453 100 00-3)</t>
  </si>
  <si>
    <t>Pol__0017</t>
  </si>
  <si>
    <t>Revize hromosvodní instalace</t>
  </si>
  <si>
    <t>hod</t>
  </si>
  <si>
    <t>Pol__0018</t>
  </si>
  <si>
    <t>Napojení kovových konstrukcí na zemnící soustavu</t>
  </si>
  <si>
    <t>Pol__0019</t>
  </si>
  <si>
    <t>Napojení nové jímací soustavy na stávající jímací soustavu</t>
  </si>
  <si>
    <t>Pol__0020</t>
  </si>
  <si>
    <t>Nepředvídatelné náklady a práce spojené s rekonstrukcí</t>
  </si>
  <si>
    <t>Položku možno četpat pouze se souhlasem investora nebo TDI</t>
  </si>
  <si>
    <t>Pol__0021</t>
  </si>
  <si>
    <t>Pomocné práce,kompletace</t>
  </si>
  <si>
    <t>Pol__0022</t>
  </si>
  <si>
    <t>Práce spojené s odkrytím stávajícího kabelu a jeho přeložením dle požadavku spávce sítě</t>
  </si>
  <si>
    <t>Pol__0023</t>
  </si>
  <si>
    <t>Převzetí pracoviště</t>
  </si>
  <si>
    <t>Pol__0024</t>
  </si>
  <si>
    <t>Úprava stávajícího rozvaděče</t>
  </si>
  <si>
    <t>Pol__0025</t>
  </si>
  <si>
    <t>Zakreslení skutečného provedení</t>
  </si>
  <si>
    <t>210220302</t>
  </si>
  <si>
    <t>Montáž hmoždinky do tvrzené pěnové desky</t>
  </si>
  <si>
    <t>Montáž svorky hromosvodové nad 2 šrouby(ST;SJ;SK;SZ;SR01;02)</t>
  </si>
  <si>
    <t>R-položka</t>
  </si>
  <si>
    <t>POL12_1</t>
  </si>
  <si>
    <t>210220101</t>
  </si>
  <si>
    <t>Položení svodového vodiče FeZn do 10mm</t>
  </si>
  <si>
    <t>210220021</t>
  </si>
  <si>
    <t>Práce na uzemnění v zemi FeZn do 120 mm2 vč.svorek aj.</t>
  </si>
  <si>
    <t>210220002</t>
  </si>
  <si>
    <t>Práce na uzemnění na povrchu FeZn 10 mm bez nátěr.ochr.posp.</t>
  </si>
  <si>
    <t>upevnění svodového vodiče s vysoknapěťovou izolací</t>
  </si>
  <si>
    <t>210220361</t>
  </si>
  <si>
    <t>Zaražení tyčového zemniče do země a přip do 2m</t>
  </si>
  <si>
    <t>Pol__0033</t>
  </si>
  <si>
    <t>Demontáže stávajícího hromosvodu</t>
  </si>
  <si>
    <t>215012240</t>
  </si>
  <si>
    <t>Montáž plastové instalační lišty</t>
  </si>
  <si>
    <t>210810042</t>
  </si>
  <si>
    <t>Položení kabelu pevně</t>
  </si>
  <si>
    <t>Pol__0036</t>
  </si>
  <si>
    <t>Vrtání železobetonu prům. 12mm l=30cm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</si>
</sst>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password="FE11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M43" sqref="M4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6" t="s">
        <v>41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6" t="s">
        <v>22</v>
      </c>
      <c r="C2" s="77"/>
      <c r="D2" s="78" t="s">
        <v>43</v>
      </c>
      <c r="E2" s="242" t="s">
        <v>44</v>
      </c>
      <c r="F2" s="243"/>
      <c r="G2" s="243"/>
      <c r="H2" s="243"/>
      <c r="I2" s="243"/>
      <c r="J2" s="244"/>
      <c r="O2" s="1"/>
    </row>
    <row r="3" spans="1:15" ht="27" hidden="1" customHeight="1" x14ac:dyDescent="0.2">
      <c r="A3" s="2"/>
      <c r="B3" s="79"/>
      <c r="C3" s="77"/>
      <c r="D3" s="80"/>
      <c r="E3" s="245"/>
      <c r="F3" s="246"/>
      <c r="G3" s="246"/>
      <c r="H3" s="246"/>
      <c r="I3" s="246"/>
      <c r="J3" s="247"/>
    </row>
    <row r="4" spans="1:15" ht="23.25" customHeight="1" x14ac:dyDescent="0.2">
      <c r="A4" s="2"/>
      <c r="B4" s="81"/>
      <c r="C4" s="82"/>
      <c r="D4" s="83"/>
      <c r="E4" s="226"/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42</v>
      </c>
      <c r="D5" s="230"/>
      <c r="E5" s="231"/>
      <c r="F5" s="231"/>
      <c r="G5" s="23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2"/>
      <c r="E6" s="233"/>
      <c r="F6" s="233"/>
      <c r="G6" s="23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9" t="s">
        <v>45</v>
      </c>
      <c r="E11" s="249"/>
      <c r="F11" s="249"/>
      <c r="G11" s="249"/>
      <c r="H11" s="18" t="s">
        <v>40</v>
      </c>
      <c r="I11" s="85" t="s">
        <v>49</v>
      </c>
      <c r="J11" s="8"/>
    </row>
    <row r="12" spans="1:15" ht="15.75" customHeight="1" x14ac:dyDescent="0.2">
      <c r="A12" s="2"/>
      <c r="B12" s="28"/>
      <c r="C12" s="55"/>
      <c r="D12" s="225" t="s">
        <v>46</v>
      </c>
      <c r="E12" s="225"/>
      <c r="F12" s="225"/>
      <c r="G12" s="225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4" t="s">
        <v>48</v>
      </c>
      <c r="E13" s="228" t="s">
        <v>47</v>
      </c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8"/>
      <c r="F15" s="248"/>
      <c r="G15" s="250"/>
      <c r="H15" s="250"/>
      <c r="I15" s="250" t="s">
        <v>29</v>
      </c>
      <c r="J15" s="251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14"/>
      <c r="F16" s="215"/>
      <c r="G16" s="214"/>
      <c r="H16" s="215"/>
      <c r="I16" s="214">
        <f>SUMIF(F51:F77,A16,I51:I77)+SUMIF(F51:F77,"PSU",I51:I77)</f>
        <v>0</v>
      </c>
      <c r="J16" s="216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14"/>
      <c r="F17" s="215"/>
      <c r="G17" s="214"/>
      <c r="H17" s="215"/>
      <c r="I17" s="214">
        <f>SUMIF(F51:F77,A17,I51:I77)</f>
        <v>0</v>
      </c>
      <c r="J17" s="216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14"/>
      <c r="F18" s="215"/>
      <c r="G18" s="214"/>
      <c r="H18" s="215"/>
      <c r="I18" s="214">
        <f>SUMIF(F51:F77,A18,I51:I77)</f>
        <v>0</v>
      </c>
      <c r="J18" s="216"/>
    </row>
    <row r="19" spans="1:10" ht="23.25" customHeight="1" x14ac:dyDescent="0.2">
      <c r="A19" s="139" t="s">
        <v>114</v>
      </c>
      <c r="B19" s="38" t="s">
        <v>27</v>
      </c>
      <c r="C19" s="62"/>
      <c r="D19" s="63"/>
      <c r="E19" s="214"/>
      <c r="F19" s="215"/>
      <c r="G19" s="214"/>
      <c r="H19" s="215"/>
      <c r="I19" s="214">
        <f>SUMIF(F51:F77,A19,I51:I77)</f>
        <v>0</v>
      </c>
      <c r="J19" s="216"/>
    </row>
    <row r="20" spans="1:10" ht="23.25" customHeight="1" x14ac:dyDescent="0.2">
      <c r="A20" s="139" t="s">
        <v>115</v>
      </c>
      <c r="B20" s="38" t="s">
        <v>28</v>
      </c>
      <c r="C20" s="62"/>
      <c r="D20" s="63"/>
      <c r="E20" s="214"/>
      <c r="F20" s="215"/>
      <c r="G20" s="214"/>
      <c r="H20" s="215"/>
      <c r="I20" s="214">
        <f>SUMIF(F51:F77,A20,I51:I77)</f>
        <v>0</v>
      </c>
      <c r="J20" s="216"/>
    </row>
    <row r="21" spans="1:10" ht="23.25" customHeight="1" x14ac:dyDescent="0.2">
      <c r="A21" s="2"/>
      <c r="B21" s="48" t="s">
        <v>29</v>
      </c>
      <c r="C21" s="64"/>
      <c r="D21" s="65"/>
      <c r="E21" s="217"/>
      <c r="F21" s="252"/>
      <c r="G21" s="217"/>
      <c r="H21" s="252"/>
      <c r="I21" s="217">
        <f>SUM(I16:J20)</f>
        <v>0</v>
      </c>
      <c r="J21" s="21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0">
        <f>A23</f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9">
        <f>A25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1">
        <f>CenaCelkem-(ZakladDPHSni+DPHSni+ZakladDPHZakl+DPHZakl)</f>
        <v>0</v>
      </c>
      <c r="H27" s="241"/>
      <c r="I27" s="24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20">
        <f>ZakladDPHSniVypocet+ZakladDPHZaklVypocet</f>
        <v>0</v>
      </c>
      <c r="H28" s="220"/>
      <c r="I28" s="22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9">
        <f>A27</f>
        <v>0</v>
      </c>
      <c r="H29" s="219"/>
      <c r="I29" s="219"/>
      <c r="J29" s="120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207"/>
      <c r="D39" s="207"/>
      <c r="E39" s="207"/>
      <c r="F39" s="100">
        <f>'I. D.1.1-D.1.3 Pol'!AE515+'I. D.1.4.1 Pol'!AE58</f>
        <v>0</v>
      </c>
      <c r="G39" s="101">
        <f>'I. D.1.1-D.1.3 Pol'!AF515+'I. D.1.4.1 Pol'!AF58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08" t="s">
        <v>51</v>
      </c>
      <c r="D40" s="208"/>
      <c r="E40" s="208"/>
      <c r="F40" s="105"/>
      <c r="G40" s="106"/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">
      <c r="A41" s="89">
        <v>2</v>
      </c>
      <c r="B41" s="104" t="s">
        <v>52</v>
      </c>
      <c r="C41" s="208" t="s">
        <v>53</v>
      </c>
      <c r="D41" s="208"/>
      <c r="E41" s="208"/>
      <c r="F41" s="105">
        <f>'I. D.1.1-D.1.3 Pol'!AE515+'I. D.1.4.1 Pol'!AE58</f>
        <v>0</v>
      </c>
      <c r="G41" s="106">
        <f>'I. D.1.1-D.1.3 Pol'!AF515+'I. D.1.4.1 Pol'!AF58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89">
        <v>3</v>
      </c>
      <c r="B42" s="108" t="s">
        <v>54</v>
      </c>
      <c r="C42" s="207" t="s">
        <v>55</v>
      </c>
      <c r="D42" s="207"/>
      <c r="E42" s="207"/>
      <c r="F42" s="109">
        <f>'I. D.1.1-D.1.3 Pol'!AE515</f>
        <v>0</v>
      </c>
      <c r="G42" s="102">
        <f>'I. D.1.1-D.1.3 Pol'!AF515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customHeight="1" x14ac:dyDescent="0.2">
      <c r="A43" s="89">
        <v>3</v>
      </c>
      <c r="B43" s="108" t="s">
        <v>56</v>
      </c>
      <c r="C43" s="207" t="s">
        <v>57</v>
      </c>
      <c r="D43" s="207"/>
      <c r="E43" s="207"/>
      <c r="F43" s="109">
        <f>'I. D.1.4.1 Pol'!AE58</f>
        <v>0</v>
      </c>
      <c r="G43" s="102">
        <f>'I. D.1.4.1 Pol'!AF58</f>
        <v>0</v>
      </c>
      <c r="H43" s="102">
        <f>(F43*SazbaDPH1/100)+(G43*SazbaDPH2/100)</f>
        <v>0</v>
      </c>
      <c r="I43" s="102">
        <f>F43+G43+H43</f>
        <v>0</v>
      </c>
      <c r="J43" s="103" t="str">
        <f>IF(CenaCelkemVypocet=0,"",I43/CenaCelkemVypocet*100)</f>
        <v/>
      </c>
    </row>
    <row r="44" spans="1:10" ht="25.5" customHeight="1" x14ac:dyDescent="0.2">
      <c r="A44" s="89"/>
      <c r="B44" s="204" t="s">
        <v>58</v>
      </c>
      <c r="C44" s="205"/>
      <c r="D44" s="205"/>
      <c r="E44" s="206"/>
      <c r="F44" s="110">
        <f>SUMIF(A39:A43,"=1",F39:F43)</f>
        <v>0</v>
      </c>
      <c r="G44" s="111">
        <f>SUMIF(A39:A43,"=1",G39:G43)</f>
        <v>0</v>
      </c>
      <c r="H44" s="111">
        <f>SUMIF(A39:A43,"=1",H39:H43)</f>
        <v>0</v>
      </c>
      <c r="I44" s="111">
        <f>SUMIF(A39:A43,"=1",I39:I43)</f>
        <v>0</v>
      </c>
      <c r="J44" s="112">
        <f>SUMIF(A39:A43,"=1",J39:J43)</f>
        <v>0</v>
      </c>
    </row>
    <row r="48" spans="1:10" ht="15.75" x14ac:dyDescent="0.25">
      <c r="B48" s="121" t="s">
        <v>60</v>
      </c>
    </row>
    <row r="50" spans="1:10" ht="25.5" customHeight="1" x14ac:dyDescent="0.2">
      <c r="A50" s="123"/>
      <c r="B50" s="126" t="s">
        <v>17</v>
      </c>
      <c r="C50" s="126" t="s">
        <v>5</v>
      </c>
      <c r="D50" s="127"/>
      <c r="E50" s="127"/>
      <c r="F50" s="128" t="s">
        <v>61</v>
      </c>
      <c r="G50" s="128"/>
      <c r="H50" s="128"/>
      <c r="I50" s="128" t="s">
        <v>29</v>
      </c>
      <c r="J50" s="128" t="s">
        <v>0</v>
      </c>
    </row>
    <row r="51" spans="1:10" ht="36.75" customHeight="1" x14ac:dyDescent="0.2">
      <c r="A51" s="124"/>
      <c r="B51" s="129" t="s">
        <v>62</v>
      </c>
      <c r="C51" s="202" t="s">
        <v>63</v>
      </c>
      <c r="D51" s="203"/>
      <c r="E51" s="203"/>
      <c r="F51" s="135" t="s">
        <v>24</v>
      </c>
      <c r="G51" s="136"/>
      <c r="H51" s="136"/>
      <c r="I51" s="136">
        <f>'I. D.1.4.1 Pol'!G8</f>
        <v>0</v>
      </c>
      <c r="J51" s="133" t="str">
        <f>IF(I78=0,"",I51/I78*100)</f>
        <v/>
      </c>
    </row>
    <row r="52" spans="1:10" ht="36.75" customHeight="1" x14ac:dyDescent="0.2">
      <c r="A52" s="124"/>
      <c r="B52" s="129" t="s">
        <v>64</v>
      </c>
      <c r="C52" s="202" t="s">
        <v>65</v>
      </c>
      <c r="D52" s="203"/>
      <c r="E52" s="203"/>
      <c r="F52" s="135" t="s">
        <v>24</v>
      </c>
      <c r="G52" s="136"/>
      <c r="H52" s="136"/>
      <c r="I52" s="136">
        <f>'I. D.1.4.1 Pol'!G11</f>
        <v>0</v>
      </c>
      <c r="J52" s="133" t="str">
        <f>IF(I78=0,"",I52/I78*100)</f>
        <v/>
      </c>
    </row>
    <row r="53" spans="1:10" ht="36.75" customHeight="1" x14ac:dyDescent="0.2">
      <c r="A53" s="124"/>
      <c r="B53" s="129" t="s">
        <v>66</v>
      </c>
      <c r="C53" s="202" t="s">
        <v>67</v>
      </c>
      <c r="D53" s="203"/>
      <c r="E53" s="203"/>
      <c r="F53" s="135" t="s">
        <v>24</v>
      </c>
      <c r="G53" s="136"/>
      <c r="H53" s="136"/>
      <c r="I53" s="136">
        <f>'I. D.1.4.1 Pol'!G13</f>
        <v>0</v>
      </c>
      <c r="J53" s="133" t="str">
        <f>IF(I78=0,"",I53/I78*100)</f>
        <v/>
      </c>
    </row>
    <row r="54" spans="1:10" ht="36.75" customHeight="1" x14ac:dyDescent="0.2">
      <c r="A54" s="124"/>
      <c r="B54" s="129" t="s">
        <v>68</v>
      </c>
      <c r="C54" s="202" t="s">
        <v>69</v>
      </c>
      <c r="D54" s="203"/>
      <c r="E54" s="203"/>
      <c r="F54" s="135" t="s">
        <v>24</v>
      </c>
      <c r="G54" s="136"/>
      <c r="H54" s="136"/>
      <c r="I54" s="136">
        <f>'I. D.1.4.1 Pol'!G32</f>
        <v>0</v>
      </c>
      <c r="J54" s="133" t="str">
        <f>IF(I78=0,"",I54/I78*100)</f>
        <v/>
      </c>
    </row>
    <row r="55" spans="1:10" ht="36.75" customHeight="1" x14ac:dyDescent="0.2">
      <c r="A55" s="124"/>
      <c r="B55" s="129" t="s">
        <v>70</v>
      </c>
      <c r="C55" s="202" t="s">
        <v>71</v>
      </c>
      <c r="D55" s="203"/>
      <c r="E55" s="203"/>
      <c r="F55" s="135" t="s">
        <v>24</v>
      </c>
      <c r="G55" s="136"/>
      <c r="H55" s="136"/>
      <c r="I55" s="136">
        <f>'I. D.1.4.1 Pol'!G43</f>
        <v>0</v>
      </c>
      <c r="J55" s="133" t="str">
        <f>IF(I78=0,"",I55/I78*100)</f>
        <v/>
      </c>
    </row>
    <row r="56" spans="1:10" ht="36.75" customHeight="1" x14ac:dyDescent="0.2">
      <c r="A56" s="124"/>
      <c r="B56" s="129" t="s">
        <v>72</v>
      </c>
      <c r="C56" s="202" t="s">
        <v>73</v>
      </c>
      <c r="D56" s="203"/>
      <c r="E56" s="203"/>
      <c r="F56" s="135" t="s">
        <v>24</v>
      </c>
      <c r="G56" s="136"/>
      <c r="H56" s="136"/>
      <c r="I56" s="136">
        <f>'I. D.1.4.1 Pol'!G51</f>
        <v>0</v>
      </c>
      <c r="J56" s="133" t="str">
        <f>IF(I78=0,"",I56/I78*100)</f>
        <v/>
      </c>
    </row>
    <row r="57" spans="1:10" ht="36.75" customHeight="1" x14ac:dyDescent="0.2">
      <c r="A57" s="124"/>
      <c r="B57" s="129" t="s">
        <v>74</v>
      </c>
      <c r="C57" s="202" t="s">
        <v>75</v>
      </c>
      <c r="D57" s="203"/>
      <c r="E57" s="203"/>
      <c r="F57" s="135" t="s">
        <v>24</v>
      </c>
      <c r="G57" s="136"/>
      <c r="H57" s="136"/>
      <c r="I57" s="136">
        <f>'I. D.1.4.1 Pol'!G55</f>
        <v>0</v>
      </c>
      <c r="J57" s="133" t="str">
        <f>IF(I78=0,"",I57/I78*100)</f>
        <v/>
      </c>
    </row>
    <row r="58" spans="1:10" ht="36.75" customHeight="1" x14ac:dyDescent="0.2">
      <c r="A58" s="124"/>
      <c r="B58" s="129" t="s">
        <v>76</v>
      </c>
      <c r="C58" s="202" t="s">
        <v>77</v>
      </c>
      <c r="D58" s="203"/>
      <c r="E58" s="203"/>
      <c r="F58" s="135" t="s">
        <v>24</v>
      </c>
      <c r="G58" s="136"/>
      <c r="H58" s="136"/>
      <c r="I58" s="136">
        <f>'I. D.1.1-D.1.3 Pol'!G8</f>
        <v>0</v>
      </c>
      <c r="J58" s="133" t="str">
        <f>IF(I78=0,"",I58/I78*100)</f>
        <v/>
      </c>
    </row>
    <row r="59" spans="1:10" ht="36.75" customHeight="1" x14ac:dyDescent="0.2">
      <c r="A59" s="124"/>
      <c r="B59" s="129" t="s">
        <v>78</v>
      </c>
      <c r="C59" s="202" t="s">
        <v>79</v>
      </c>
      <c r="D59" s="203"/>
      <c r="E59" s="203"/>
      <c r="F59" s="135" t="s">
        <v>24</v>
      </c>
      <c r="G59" s="136"/>
      <c r="H59" s="136"/>
      <c r="I59" s="136">
        <f>'I. D.1.1-D.1.3 Pol'!G44</f>
        <v>0</v>
      </c>
      <c r="J59" s="133" t="str">
        <f>IF(I78=0,"",I59/I78*100)</f>
        <v/>
      </c>
    </row>
    <row r="60" spans="1:10" ht="36.75" customHeight="1" x14ac:dyDescent="0.2">
      <c r="A60" s="124"/>
      <c r="B60" s="129" t="s">
        <v>80</v>
      </c>
      <c r="C60" s="202" t="s">
        <v>81</v>
      </c>
      <c r="D60" s="203"/>
      <c r="E60" s="203"/>
      <c r="F60" s="135" t="s">
        <v>24</v>
      </c>
      <c r="G60" s="136"/>
      <c r="H60" s="136"/>
      <c r="I60" s="136">
        <f>'I. D.1.1-D.1.3 Pol'!G51</f>
        <v>0</v>
      </c>
      <c r="J60" s="133" t="str">
        <f>IF(I78=0,"",I60/I78*100)</f>
        <v/>
      </c>
    </row>
    <row r="61" spans="1:10" ht="36.75" customHeight="1" x14ac:dyDescent="0.2">
      <c r="A61" s="124"/>
      <c r="B61" s="129" t="s">
        <v>82</v>
      </c>
      <c r="C61" s="202" t="s">
        <v>83</v>
      </c>
      <c r="D61" s="203"/>
      <c r="E61" s="203"/>
      <c r="F61" s="135" t="s">
        <v>24</v>
      </c>
      <c r="G61" s="136"/>
      <c r="H61" s="136"/>
      <c r="I61" s="136">
        <f>'I. D.1.1-D.1.3 Pol'!G53</f>
        <v>0</v>
      </c>
      <c r="J61" s="133" t="str">
        <f>IF(I78=0,"",I61/I78*100)</f>
        <v/>
      </c>
    </row>
    <row r="62" spans="1:10" ht="36.75" customHeight="1" x14ac:dyDescent="0.2">
      <c r="A62" s="124"/>
      <c r="B62" s="129" t="s">
        <v>84</v>
      </c>
      <c r="C62" s="202" t="s">
        <v>85</v>
      </c>
      <c r="D62" s="203"/>
      <c r="E62" s="203"/>
      <c r="F62" s="135" t="s">
        <v>24</v>
      </c>
      <c r="G62" s="136"/>
      <c r="H62" s="136"/>
      <c r="I62" s="136">
        <f>'I. D.1.1-D.1.3 Pol'!G56</f>
        <v>0</v>
      </c>
      <c r="J62" s="133" t="str">
        <f>IF(I78=0,"",I62/I78*100)</f>
        <v/>
      </c>
    </row>
    <row r="63" spans="1:10" ht="36.75" customHeight="1" x14ac:dyDescent="0.2">
      <c r="A63" s="124"/>
      <c r="B63" s="129" t="s">
        <v>86</v>
      </c>
      <c r="C63" s="202" t="s">
        <v>87</v>
      </c>
      <c r="D63" s="203"/>
      <c r="E63" s="203"/>
      <c r="F63" s="135" t="s">
        <v>24</v>
      </c>
      <c r="G63" s="136"/>
      <c r="H63" s="136"/>
      <c r="I63" s="136">
        <f>'I. D.1.1-D.1.3 Pol'!G126</f>
        <v>0</v>
      </c>
      <c r="J63" s="133" t="str">
        <f>IF(I78=0,"",I63/I78*100)</f>
        <v/>
      </c>
    </row>
    <row r="64" spans="1:10" ht="36.75" customHeight="1" x14ac:dyDescent="0.2">
      <c r="A64" s="124"/>
      <c r="B64" s="129" t="s">
        <v>88</v>
      </c>
      <c r="C64" s="202" t="s">
        <v>89</v>
      </c>
      <c r="D64" s="203"/>
      <c r="E64" s="203"/>
      <c r="F64" s="135" t="s">
        <v>24</v>
      </c>
      <c r="G64" s="136"/>
      <c r="H64" s="136"/>
      <c r="I64" s="136">
        <f>'I. D.1.1-D.1.3 Pol'!G133</f>
        <v>0</v>
      </c>
      <c r="J64" s="133" t="str">
        <f>IF(I78=0,"",I64/I78*100)</f>
        <v/>
      </c>
    </row>
    <row r="65" spans="1:10" ht="36.75" customHeight="1" x14ac:dyDescent="0.2">
      <c r="A65" s="124"/>
      <c r="B65" s="129" t="s">
        <v>90</v>
      </c>
      <c r="C65" s="202" t="s">
        <v>91</v>
      </c>
      <c r="D65" s="203"/>
      <c r="E65" s="203"/>
      <c r="F65" s="135" t="s">
        <v>24</v>
      </c>
      <c r="G65" s="136"/>
      <c r="H65" s="136"/>
      <c r="I65" s="136">
        <f>'I. D.1.1-D.1.3 Pol'!G189</f>
        <v>0</v>
      </c>
      <c r="J65" s="133" t="str">
        <f>IF(I78=0,"",I65/I78*100)</f>
        <v/>
      </c>
    </row>
    <row r="66" spans="1:10" ht="36.75" customHeight="1" x14ac:dyDescent="0.2">
      <c r="A66" s="124"/>
      <c r="B66" s="129" t="s">
        <v>92</v>
      </c>
      <c r="C66" s="202" t="s">
        <v>93</v>
      </c>
      <c r="D66" s="203"/>
      <c r="E66" s="203"/>
      <c r="F66" s="135" t="s">
        <v>24</v>
      </c>
      <c r="G66" s="136"/>
      <c r="H66" s="136"/>
      <c r="I66" s="136">
        <f>'I. D.1.1-D.1.3 Pol'!G200</f>
        <v>0</v>
      </c>
      <c r="J66" s="133" t="str">
        <f>IF(I78=0,"",I66/I78*100)</f>
        <v/>
      </c>
    </row>
    <row r="67" spans="1:10" ht="36.75" customHeight="1" x14ac:dyDescent="0.2">
      <c r="A67" s="124"/>
      <c r="B67" s="129" t="s">
        <v>94</v>
      </c>
      <c r="C67" s="202" t="s">
        <v>95</v>
      </c>
      <c r="D67" s="203"/>
      <c r="E67" s="203"/>
      <c r="F67" s="135" t="s">
        <v>24</v>
      </c>
      <c r="G67" s="136"/>
      <c r="H67" s="136"/>
      <c r="I67" s="136">
        <f>'I. D.1.1-D.1.3 Pol'!G279</f>
        <v>0</v>
      </c>
      <c r="J67" s="133" t="str">
        <f>IF(I78=0,"",I67/I78*100)</f>
        <v/>
      </c>
    </row>
    <row r="68" spans="1:10" ht="36.75" customHeight="1" x14ac:dyDescent="0.2">
      <c r="A68" s="124"/>
      <c r="B68" s="129" t="s">
        <v>96</v>
      </c>
      <c r="C68" s="202" t="s">
        <v>97</v>
      </c>
      <c r="D68" s="203"/>
      <c r="E68" s="203"/>
      <c r="F68" s="135" t="s">
        <v>24</v>
      </c>
      <c r="G68" s="136"/>
      <c r="H68" s="136"/>
      <c r="I68" s="136">
        <f>'I. D.1.1-D.1.3 Pol'!G332</f>
        <v>0</v>
      </c>
      <c r="J68" s="133" t="str">
        <f>IF(I78=0,"",I68/I78*100)</f>
        <v/>
      </c>
    </row>
    <row r="69" spans="1:10" ht="36.75" customHeight="1" x14ac:dyDescent="0.2">
      <c r="A69" s="124"/>
      <c r="B69" s="129" t="s">
        <v>98</v>
      </c>
      <c r="C69" s="202" t="s">
        <v>99</v>
      </c>
      <c r="D69" s="203"/>
      <c r="E69" s="203"/>
      <c r="F69" s="135" t="s">
        <v>24</v>
      </c>
      <c r="G69" s="136"/>
      <c r="H69" s="136"/>
      <c r="I69" s="136">
        <f>'I. D.1.1-D.1.3 Pol'!G336</f>
        <v>0</v>
      </c>
      <c r="J69" s="133" t="str">
        <f>IF(I78=0,"",I69/I78*100)</f>
        <v/>
      </c>
    </row>
    <row r="70" spans="1:10" ht="36.75" customHeight="1" x14ac:dyDescent="0.2">
      <c r="A70" s="124"/>
      <c r="B70" s="129" t="s">
        <v>100</v>
      </c>
      <c r="C70" s="202" t="s">
        <v>101</v>
      </c>
      <c r="D70" s="203"/>
      <c r="E70" s="203"/>
      <c r="F70" s="135" t="s">
        <v>25</v>
      </c>
      <c r="G70" s="136"/>
      <c r="H70" s="136"/>
      <c r="I70" s="136">
        <f>'I. D.1.1-D.1.3 Pol'!G339</f>
        <v>0</v>
      </c>
      <c r="J70" s="133" t="str">
        <f>IF(I78=0,"",I70/I78*100)</f>
        <v/>
      </c>
    </row>
    <row r="71" spans="1:10" ht="36.75" customHeight="1" x14ac:dyDescent="0.2">
      <c r="A71" s="124"/>
      <c r="B71" s="129" t="s">
        <v>102</v>
      </c>
      <c r="C71" s="202" t="s">
        <v>103</v>
      </c>
      <c r="D71" s="203"/>
      <c r="E71" s="203"/>
      <c r="F71" s="135" t="s">
        <v>25</v>
      </c>
      <c r="G71" s="136"/>
      <c r="H71" s="136"/>
      <c r="I71" s="136">
        <f>'I. D.1.1-D.1.3 Pol'!G360</f>
        <v>0</v>
      </c>
      <c r="J71" s="133" t="str">
        <f>IF(I78=0,"",I71/I78*100)</f>
        <v/>
      </c>
    </row>
    <row r="72" spans="1:10" ht="36.75" customHeight="1" x14ac:dyDescent="0.2">
      <c r="A72" s="124"/>
      <c r="B72" s="129" t="s">
        <v>104</v>
      </c>
      <c r="C72" s="202" t="s">
        <v>105</v>
      </c>
      <c r="D72" s="203"/>
      <c r="E72" s="203"/>
      <c r="F72" s="135" t="s">
        <v>25</v>
      </c>
      <c r="G72" s="136"/>
      <c r="H72" s="136"/>
      <c r="I72" s="136">
        <f>'I. D.1.1-D.1.3 Pol'!G376</f>
        <v>0</v>
      </c>
      <c r="J72" s="133" t="str">
        <f>IF(I78=0,"",I72/I78*100)</f>
        <v/>
      </c>
    </row>
    <row r="73" spans="1:10" ht="36.75" customHeight="1" x14ac:dyDescent="0.2">
      <c r="A73" s="124"/>
      <c r="B73" s="129" t="s">
        <v>106</v>
      </c>
      <c r="C73" s="202" t="s">
        <v>107</v>
      </c>
      <c r="D73" s="203"/>
      <c r="E73" s="203"/>
      <c r="F73" s="135" t="s">
        <v>25</v>
      </c>
      <c r="G73" s="136"/>
      <c r="H73" s="136"/>
      <c r="I73" s="136">
        <f>'I. D.1.1-D.1.3 Pol'!G392</f>
        <v>0</v>
      </c>
      <c r="J73" s="133" t="str">
        <f>IF(I78=0,"",I73/I78*100)</f>
        <v/>
      </c>
    </row>
    <row r="74" spans="1:10" ht="36.75" customHeight="1" x14ac:dyDescent="0.2">
      <c r="A74" s="124"/>
      <c r="B74" s="129" t="s">
        <v>108</v>
      </c>
      <c r="C74" s="202" t="s">
        <v>109</v>
      </c>
      <c r="D74" s="203"/>
      <c r="E74" s="203"/>
      <c r="F74" s="135" t="s">
        <v>25</v>
      </c>
      <c r="G74" s="136"/>
      <c r="H74" s="136"/>
      <c r="I74" s="136">
        <f>'I. D.1.1-D.1.3 Pol'!G421</f>
        <v>0</v>
      </c>
      <c r="J74" s="133" t="str">
        <f>IF(I78=0,"",I74/I78*100)</f>
        <v/>
      </c>
    </row>
    <row r="75" spans="1:10" ht="36.75" customHeight="1" x14ac:dyDescent="0.2">
      <c r="A75" s="124"/>
      <c r="B75" s="129" t="s">
        <v>110</v>
      </c>
      <c r="C75" s="202" t="s">
        <v>111</v>
      </c>
      <c r="D75" s="203"/>
      <c r="E75" s="203"/>
      <c r="F75" s="135" t="s">
        <v>25</v>
      </c>
      <c r="G75" s="136"/>
      <c r="H75" s="136"/>
      <c r="I75" s="136">
        <f>'I. D.1.1-D.1.3 Pol'!G493</f>
        <v>0</v>
      </c>
      <c r="J75" s="133" t="str">
        <f>IF(I78=0,"",I75/I78*100)</f>
        <v/>
      </c>
    </row>
    <row r="76" spans="1:10" ht="36.75" customHeight="1" x14ac:dyDescent="0.2">
      <c r="A76" s="124"/>
      <c r="B76" s="129" t="s">
        <v>112</v>
      </c>
      <c r="C76" s="202" t="s">
        <v>97</v>
      </c>
      <c r="D76" s="203"/>
      <c r="E76" s="203"/>
      <c r="F76" s="135" t="s">
        <v>113</v>
      </c>
      <c r="G76" s="136"/>
      <c r="H76" s="136"/>
      <c r="I76" s="136">
        <f>'I. D.1.1-D.1.3 Pol'!G501</f>
        <v>0</v>
      </c>
      <c r="J76" s="133" t="str">
        <f>IF(I78=0,"",I76/I78*100)</f>
        <v/>
      </c>
    </row>
    <row r="77" spans="1:10" ht="36.75" customHeight="1" x14ac:dyDescent="0.2">
      <c r="A77" s="124"/>
      <c r="B77" s="129" t="s">
        <v>114</v>
      </c>
      <c r="C77" s="202" t="s">
        <v>27</v>
      </c>
      <c r="D77" s="203"/>
      <c r="E77" s="203"/>
      <c r="F77" s="135" t="s">
        <v>114</v>
      </c>
      <c r="G77" s="136"/>
      <c r="H77" s="136"/>
      <c r="I77" s="136">
        <f>'I. D.1.1-D.1.3 Pol'!G509</f>
        <v>0</v>
      </c>
      <c r="J77" s="133" t="str">
        <f>IF(I78=0,"",I77/I78*100)</f>
        <v/>
      </c>
    </row>
    <row r="78" spans="1:10" ht="25.5" customHeight="1" x14ac:dyDescent="0.2">
      <c r="A78" s="125"/>
      <c r="B78" s="130" t="s">
        <v>1</v>
      </c>
      <c r="C78" s="131"/>
      <c r="D78" s="132"/>
      <c r="E78" s="132"/>
      <c r="F78" s="137"/>
      <c r="G78" s="138"/>
      <c r="H78" s="138"/>
      <c r="I78" s="138">
        <f>SUM(I51:I77)</f>
        <v>0</v>
      </c>
      <c r="J78" s="134">
        <f>SUM(J51:J77)</f>
        <v>0</v>
      </c>
    </row>
    <row r="79" spans="1:10" x14ac:dyDescent="0.2">
      <c r="F79" s="87"/>
      <c r="G79" s="87"/>
      <c r="H79" s="87"/>
      <c r="I79" s="87"/>
      <c r="J79" s="88"/>
    </row>
    <row r="80" spans="1:10" x14ac:dyDescent="0.2">
      <c r="F80" s="87"/>
      <c r="G80" s="87"/>
      <c r="H80" s="87"/>
      <c r="I80" s="87"/>
      <c r="J80" s="88"/>
    </row>
    <row r="81" spans="6:10" x14ac:dyDescent="0.2">
      <c r="F81" s="87"/>
      <c r="G81" s="87"/>
      <c r="H81" s="87"/>
      <c r="I81" s="87"/>
      <c r="J81" s="88"/>
    </row>
  </sheetData>
  <sheetProtection password="FE1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7:E77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/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password="FE1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116</v>
      </c>
      <c r="B1" s="265"/>
      <c r="C1" s="265"/>
      <c r="D1" s="265"/>
      <c r="E1" s="265"/>
      <c r="F1" s="265"/>
      <c r="G1" s="265"/>
      <c r="AG1" t="s">
        <v>117</v>
      </c>
    </row>
    <row r="2" spans="1:60" ht="24.95" customHeight="1" x14ac:dyDescent="0.2">
      <c r="A2" s="140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118</v>
      </c>
    </row>
    <row r="3" spans="1:60" ht="24.95" customHeight="1" x14ac:dyDescent="0.2">
      <c r="A3" s="140" t="s">
        <v>8</v>
      </c>
      <c r="B3" s="49" t="s">
        <v>52</v>
      </c>
      <c r="C3" s="266" t="s">
        <v>53</v>
      </c>
      <c r="D3" s="267"/>
      <c r="E3" s="267"/>
      <c r="F3" s="267"/>
      <c r="G3" s="268"/>
      <c r="AC3" s="122" t="s">
        <v>118</v>
      </c>
      <c r="AG3" t="s">
        <v>119</v>
      </c>
    </row>
    <row r="4" spans="1:60" ht="24.95" customHeight="1" x14ac:dyDescent="0.2">
      <c r="A4" s="141" t="s">
        <v>9</v>
      </c>
      <c r="B4" s="142" t="s">
        <v>54</v>
      </c>
      <c r="C4" s="269" t="s">
        <v>55</v>
      </c>
      <c r="D4" s="270"/>
      <c r="E4" s="270"/>
      <c r="F4" s="270"/>
      <c r="G4" s="271"/>
      <c r="AG4" t="s">
        <v>120</v>
      </c>
    </row>
    <row r="5" spans="1:60" x14ac:dyDescent="0.2">
      <c r="D5" s="10"/>
    </row>
    <row r="6" spans="1:60" ht="38.25" x14ac:dyDescent="0.2">
      <c r="A6" s="144" t="s">
        <v>121</v>
      </c>
      <c r="B6" s="146" t="s">
        <v>122</v>
      </c>
      <c r="C6" s="146" t="s">
        <v>123</v>
      </c>
      <c r="D6" s="145" t="s">
        <v>124</v>
      </c>
      <c r="E6" s="144" t="s">
        <v>125</v>
      </c>
      <c r="F6" s="143" t="s">
        <v>126</v>
      </c>
      <c r="G6" s="144" t="s">
        <v>29</v>
      </c>
      <c r="H6" s="147" t="s">
        <v>30</v>
      </c>
      <c r="I6" s="147" t="s">
        <v>127</v>
      </c>
      <c r="J6" s="147" t="s">
        <v>31</v>
      </c>
      <c r="K6" s="147" t="s">
        <v>128</v>
      </c>
      <c r="L6" s="147" t="s">
        <v>129</v>
      </c>
      <c r="M6" s="147" t="s">
        <v>130</v>
      </c>
      <c r="N6" s="147" t="s">
        <v>131</v>
      </c>
      <c r="O6" s="147" t="s">
        <v>132</v>
      </c>
      <c r="P6" s="147" t="s">
        <v>133</v>
      </c>
      <c r="Q6" s="147" t="s">
        <v>134</v>
      </c>
      <c r="R6" s="147" t="s">
        <v>135</v>
      </c>
      <c r="S6" s="147" t="s">
        <v>136</v>
      </c>
      <c r="T6" s="147" t="s">
        <v>137</v>
      </c>
      <c r="U6" s="147" t="s">
        <v>138</v>
      </c>
      <c r="V6" s="147" t="s">
        <v>139</v>
      </c>
      <c r="W6" s="147" t="s">
        <v>140</v>
      </c>
      <c r="X6" s="147" t="s">
        <v>141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7" t="s">
        <v>142</v>
      </c>
      <c r="B8" s="168" t="s">
        <v>76</v>
      </c>
      <c r="C8" s="190" t="s">
        <v>77</v>
      </c>
      <c r="D8" s="169"/>
      <c r="E8" s="170"/>
      <c r="F8" s="171"/>
      <c r="G8" s="171">
        <f>SUMIF(AG9:AG43,"&lt;&gt;NOR",G9:G43)</f>
        <v>0</v>
      </c>
      <c r="H8" s="171"/>
      <c r="I8" s="171">
        <f>SUM(I9:I43)</f>
        <v>0</v>
      </c>
      <c r="J8" s="171"/>
      <c r="K8" s="171">
        <f>SUM(K9:K43)</f>
        <v>0</v>
      </c>
      <c r="L8" s="171"/>
      <c r="M8" s="171">
        <f>SUM(M9:M43)</f>
        <v>0</v>
      </c>
      <c r="N8" s="171"/>
      <c r="O8" s="171">
        <f>SUM(O9:O43)</f>
        <v>0</v>
      </c>
      <c r="P8" s="171"/>
      <c r="Q8" s="171">
        <f>SUM(Q9:Q43)</f>
        <v>1.89</v>
      </c>
      <c r="R8" s="171"/>
      <c r="S8" s="171"/>
      <c r="T8" s="172"/>
      <c r="U8" s="166"/>
      <c r="V8" s="166">
        <f>SUM(V9:V43)</f>
        <v>6.97</v>
      </c>
      <c r="W8" s="166"/>
      <c r="X8" s="166"/>
      <c r="AG8" t="s">
        <v>143</v>
      </c>
    </row>
    <row r="9" spans="1:60" ht="22.5" outlineLevel="1" x14ac:dyDescent="0.2">
      <c r="A9" s="173">
        <v>1</v>
      </c>
      <c r="B9" s="174" t="s">
        <v>144</v>
      </c>
      <c r="C9" s="191" t="s">
        <v>145</v>
      </c>
      <c r="D9" s="175" t="s">
        <v>146</v>
      </c>
      <c r="E9" s="176">
        <v>13.715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0.13800000000000001</v>
      </c>
      <c r="Q9" s="178">
        <f>ROUND(E9*P9,2)</f>
        <v>1.89</v>
      </c>
      <c r="R9" s="178" t="s">
        <v>147</v>
      </c>
      <c r="S9" s="178" t="s">
        <v>148</v>
      </c>
      <c r="T9" s="179" t="s">
        <v>149</v>
      </c>
      <c r="U9" s="158">
        <v>0.16</v>
      </c>
      <c r="V9" s="158">
        <f>ROUND(E9*U9,2)</f>
        <v>2.19</v>
      </c>
      <c r="W9" s="158"/>
      <c r="X9" s="158" t="s">
        <v>150</v>
      </c>
      <c r="Y9" s="148"/>
      <c r="Z9" s="148"/>
      <c r="AA9" s="148"/>
      <c r="AB9" s="148"/>
      <c r="AC9" s="148"/>
      <c r="AD9" s="148"/>
      <c r="AE9" s="148"/>
      <c r="AF9" s="148"/>
      <c r="AG9" s="148" t="s">
        <v>151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1" t="s">
        <v>152</v>
      </c>
      <c r="D10" s="262"/>
      <c r="E10" s="262"/>
      <c r="F10" s="262"/>
      <c r="G10" s="262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153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92" t="s">
        <v>154</v>
      </c>
      <c r="D11" s="160"/>
      <c r="E11" s="161">
        <v>13.715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155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3">
        <v>2</v>
      </c>
      <c r="B12" s="174" t="s">
        <v>156</v>
      </c>
      <c r="C12" s="191" t="s">
        <v>157</v>
      </c>
      <c r="D12" s="175" t="s">
        <v>158</v>
      </c>
      <c r="E12" s="176">
        <v>19.5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 t="s">
        <v>159</v>
      </c>
      <c r="S12" s="178" t="s">
        <v>148</v>
      </c>
      <c r="T12" s="179" t="s">
        <v>149</v>
      </c>
      <c r="U12" s="158">
        <v>0.20200000000000001</v>
      </c>
      <c r="V12" s="158">
        <f>ROUND(E12*U12,2)</f>
        <v>3.94</v>
      </c>
      <c r="W12" s="158"/>
      <c r="X12" s="158" t="s">
        <v>150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61" t="s">
        <v>160</v>
      </c>
      <c r="D13" s="262"/>
      <c r="E13" s="262"/>
      <c r="F13" s="262"/>
      <c r="G13" s="262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153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57" t="s">
        <v>161</v>
      </c>
      <c r="D14" s="258"/>
      <c r="E14" s="258"/>
      <c r="F14" s="258"/>
      <c r="G14" s="2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162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92" t="s">
        <v>163</v>
      </c>
      <c r="D15" s="160"/>
      <c r="E15" s="161">
        <v>25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155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93" t="s">
        <v>164</v>
      </c>
      <c r="D16" s="162"/>
      <c r="E16" s="163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155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94" t="s">
        <v>165</v>
      </c>
      <c r="D17" s="162"/>
      <c r="E17" s="163">
        <v>5.5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155</v>
      </c>
      <c r="AH17" s="148">
        <v>2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93" t="s">
        <v>166</v>
      </c>
      <c r="D18" s="162"/>
      <c r="E18" s="163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155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92" t="s">
        <v>167</v>
      </c>
      <c r="D19" s="160"/>
      <c r="E19" s="161">
        <v>-5.5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155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3">
        <v>3</v>
      </c>
      <c r="B20" s="174" t="s">
        <v>168</v>
      </c>
      <c r="C20" s="191" t="s">
        <v>169</v>
      </c>
      <c r="D20" s="175" t="s">
        <v>146</v>
      </c>
      <c r="E20" s="176">
        <v>14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8" t="s">
        <v>170</v>
      </c>
      <c r="S20" s="178" t="s">
        <v>148</v>
      </c>
      <c r="T20" s="179" t="s">
        <v>171</v>
      </c>
      <c r="U20" s="158">
        <v>0.06</v>
      </c>
      <c r="V20" s="158">
        <f>ROUND(E20*U20,2)</f>
        <v>0.84</v>
      </c>
      <c r="W20" s="158"/>
      <c r="X20" s="158" t="s">
        <v>150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172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61" t="s">
        <v>173</v>
      </c>
      <c r="D21" s="262"/>
      <c r="E21" s="262"/>
      <c r="F21" s="262"/>
      <c r="G21" s="262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153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93" t="s">
        <v>164</v>
      </c>
      <c r="D22" s="162"/>
      <c r="E22" s="163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155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94" t="s">
        <v>174</v>
      </c>
      <c r="D23" s="162"/>
      <c r="E23" s="163">
        <v>13.637499999999999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155</v>
      </c>
      <c r="AH23" s="148">
        <v>2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93" t="s">
        <v>166</v>
      </c>
      <c r="D24" s="162"/>
      <c r="E24" s="163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155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92" t="s">
        <v>175</v>
      </c>
      <c r="D25" s="160"/>
      <c r="E25" s="161">
        <v>14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155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3">
        <v>4</v>
      </c>
      <c r="B26" s="174" t="s">
        <v>176</v>
      </c>
      <c r="C26" s="191" t="s">
        <v>177</v>
      </c>
      <c r="D26" s="175" t="s">
        <v>178</v>
      </c>
      <c r="E26" s="176">
        <v>33.15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 t="s">
        <v>159</v>
      </c>
      <c r="S26" s="178" t="s">
        <v>148</v>
      </c>
      <c r="T26" s="179" t="s">
        <v>149</v>
      </c>
      <c r="U26" s="158">
        <v>0</v>
      </c>
      <c r="V26" s="158">
        <f>ROUND(E26*U26,2)</f>
        <v>0</v>
      </c>
      <c r="W26" s="158"/>
      <c r="X26" s="158" t="s">
        <v>150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151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92" t="s">
        <v>179</v>
      </c>
      <c r="D27" s="160"/>
      <c r="E27" s="161">
        <v>33.15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155</v>
      </c>
      <c r="AH27" s="148">
        <v>5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3">
        <v>5</v>
      </c>
      <c r="B28" s="174" t="s">
        <v>180</v>
      </c>
      <c r="C28" s="191" t="s">
        <v>181</v>
      </c>
      <c r="D28" s="175" t="s">
        <v>158</v>
      </c>
      <c r="E28" s="176">
        <v>16.5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 t="s">
        <v>182</v>
      </c>
      <c r="S28" s="178" t="s">
        <v>148</v>
      </c>
      <c r="T28" s="179" t="s">
        <v>149</v>
      </c>
      <c r="U28" s="158">
        <v>0</v>
      </c>
      <c r="V28" s="158">
        <f>ROUND(E28*U28,2)</f>
        <v>0</v>
      </c>
      <c r="W28" s="158"/>
      <c r="X28" s="158" t="s">
        <v>183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184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61" t="s">
        <v>185</v>
      </c>
      <c r="D29" s="262"/>
      <c r="E29" s="262"/>
      <c r="F29" s="262"/>
      <c r="G29" s="262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153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80" t="str">
        <f>C29</f>
        <v>nezapažené s naložením na dopravní prostředek, odvozem a uložením na skládku, bez poplatku za skládku.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92" t="s">
        <v>186</v>
      </c>
      <c r="D30" s="160"/>
      <c r="E30" s="161">
        <v>25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155</v>
      </c>
      <c r="AH30" s="148">
        <v>5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92" t="s">
        <v>187</v>
      </c>
      <c r="D31" s="160"/>
      <c r="E31" s="161">
        <v>-19.5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155</v>
      </c>
      <c r="AH31" s="148">
        <v>5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92" t="s">
        <v>188</v>
      </c>
      <c r="D32" s="160"/>
      <c r="E32" s="161">
        <v>11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155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3">
        <v>6</v>
      </c>
      <c r="B33" s="174" t="s">
        <v>189</v>
      </c>
      <c r="C33" s="191" t="s">
        <v>190</v>
      </c>
      <c r="D33" s="175" t="s">
        <v>158</v>
      </c>
      <c r="E33" s="176">
        <v>25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 t="s">
        <v>182</v>
      </c>
      <c r="S33" s="178" t="s">
        <v>148</v>
      </c>
      <c r="T33" s="179" t="s">
        <v>149</v>
      </c>
      <c r="U33" s="158">
        <v>0</v>
      </c>
      <c r="V33" s="158">
        <f>ROUND(E33*U33,2)</f>
        <v>0</v>
      </c>
      <c r="W33" s="158"/>
      <c r="X33" s="158" t="s">
        <v>183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184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59" t="s">
        <v>191</v>
      </c>
      <c r="D34" s="260"/>
      <c r="E34" s="260"/>
      <c r="F34" s="260"/>
      <c r="G34" s="260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162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93" t="s">
        <v>164</v>
      </c>
      <c r="D35" s="162"/>
      <c r="E35" s="163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155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94" t="s">
        <v>192</v>
      </c>
      <c r="D36" s="162"/>
      <c r="E36" s="163">
        <v>24.547499999999999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155</v>
      </c>
      <c r="AH36" s="148">
        <v>2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93" t="s">
        <v>166</v>
      </c>
      <c r="D37" s="162"/>
      <c r="E37" s="163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155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2" t="s">
        <v>163</v>
      </c>
      <c r="D38" s="160"/>
      <c r="E38" s="161">
        <v>25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155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3">
        <v>7</v>
      </c>
      <c r="B39" s="174" t="s">
        <v>193</v>
      </c>
      <c r="C39" s="191" t="s">
        <v>194</v>
      </c>
      <c r="D39" s="175" t="s">
        <v>195</v>
      </c>
      <c r="E39" s="176">
        <v>0.5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8">
        <v>1E-3</v>
      </c>
      <c r="O39" s="178">
        <f>ROUND(E39*N39,2)</f>
        <v>0</v>
      </c>
      <c r="P39" s="178">
        <v>0</v>
      </c>
      <c r="Q39" s="178">
        <f>ROUND(E39*P39,2)</f>
        <v>0</v>
      </c>
      <c r="R39" s="178" t="s">
        <v>196</v>
      </c>
      <c r="S39" s="178" t="s">
        <v>148</v>
      </c>
      <c r="T39" s="179" t="s">
        <v>149</v>
      </c>
      <c r="U39" s="158">
        <v>0</v>
      </c>
      <c r="V39" s="158">
        <f>ROUND(E39*U39,2)</f>
        <v>0</v>
      </c>
      <c r="W39" s="158"/>
      <c r="X39" s="158" t="s">
        <v>197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198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93" t="s">
        <v>164</v>
      </c>
      <c r="D40" s="162"/>
      <c r="E40" s="163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155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94" t="s">
        <v>199</v>
      </c>
      <c r="D41" s="162"/>
      <c r="E41" s="163">
        <v>0.43259999999999998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155</v>
      </c>
      <c r="AH41" s="148">
        <v>2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93" t="s">
        <v>166</v>
      </c>
      <c r="D42" s="162"/>
      <c r="E42" s="163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155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92" t="s">
        <v>200</v>
      </c>
      <c r="D43" s="160"/>
      <c r="E43" s="161">
        <v>0.5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155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7" t="s">
        <v>142</v>
      </c>
      <c r="B44" s="168" t="s">
        <v>78</v>
      </c>
      <c r="C44" s="190" t="s">
        <v>79</v>
      </c>
      <c r="D44" s="169"/>
      <c r="E44" s="170"/>
      <c r="F44" s="171"/>
      <c r="G44" s="171">
        <f>SUMIF(AG45:AG50,"&lt;&gt;NOR",G45:G50)</f>
        <v>0</v>
      </c>
      <c r="H44" s="171"/>
      <c r="I44" s="171">
        <f>SUM(I45:I50)</f>
        <v>0</v>
      </c>
      <c r="J44" s="171"/>
      <c r="K44" s="171">
        <f>SUM(K45:K50)</f>
        <v>0</v>
      </c>
      <c r="L44" s="171"/>
      <c r="M44" s="171">
        <f>SUM(M45:M50)</f>
        <v>0</v>
      </c>
      <c r="N44" s="171"/>
      <c r="O44" s="171">
        <f>SUM(O45:O50)</f>
        <v>0.27</v>
      </c>
      <c r="P44" s="171"/>
      <c r="Q44" s="171">
        <f>SUM(Q45:Q50)</f>
        <v>0</v>
      </c>
      <c r="R44" s="171"/>
      <c r="S44" s="171"/>
      <c r="T44" s="172"/>
      <c r="U44" s="166"/>
      <c r="V44" s="166">
        <f>SUM(V45:V50)</f>
        <v>1.01</v>
      </c>
      <c r="W44" s="166"/>
      <c r="X44" s="166"/>
      <c r="AG44" t="s">
        <v>143</v>
      </c>
    </row>
    <row r="45" spans="1:60" ht="22.5" outlineLevel="1" x14ac:dyDescent="0.2">
      <c r="A45" s="173">
        <v>8</v>
      </c>
      <c r="B45" s="174" t="s">
        <v>201</v>
      </c>
      <c r="C45" s="191" t="s">
        <v>202</v>
      </c>
      <c r="D45" s="175" t="s">
        <v>146</v>
      </c>
      <c r="E45" s="176">
        <v>1.52955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8">
        <v>0.15967000000000001</v>
      </c>
      <c r="O45" s="178">
        <f>ROUND(E45*N45,2)</f>
        <v>0.24</v>
      </c>
      <c r="P45" s="178">
        <v>0</v>
      </c>
      <c r="Q45" s="178">
        <f>ROUND(E45*P45,2)</f>
        <v>0</v>
      </c>
      <c r="R45" s="178" t="s">
        <v>203</v>
      </c>
      <c r="S45" s="178" t="s">
        <v>148</v>
      </c>
      <c r="T45" s="179" t="s">
        <v>149</v>
      </c>
      <c r="U45" s="158">
        <v>0.66220000000000001</v>
      </c>
      <c r="V45" s="158">
        <f>ROUND(E45*U45,2)</f>
        <v>1.01</v>
      </c>
      <c r="W45" s="158"/>
      <c r="X45" s="158" t="s">
        <v>150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151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9" t="s">
        <v>204</v>
      </c>
      <c r="D46" s="260"/>
      <c r="E46" s="260"/>
      <c r="F46" s="260"/>
      <c r="G46" s="260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162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2" t="s">
        <v>205</v>
      </c>
      <c r="D47" s="160"/>
      <c r="E47" s="161">
        <v>1.11375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155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92" t="s">
        <v>206</v>
      </c>
      <c r="D48" s="160"/>
      <c r="E48" s="161">
        <v>0.4158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155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3">
        <v>9</v>
      </c>
      <c r="B49" s="174" t="s">
        <v>207</v>
      </c>
      <c r="C49" s="191" t="s">
        <v>208</v>
      </c>
      <c r="D49" s="175" t="s">
        <v>209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8">
        <v>3.2000000000000001E-2</v>
      </c>
      <c r="O49" s="178">
        <f>ROUND(E49*N49,2)</f>
        <v>0.03</v>
      </c>
      <c r="P49" s="178">
        <v>0</v>
      </c>
      <c r="Q49" s="178">
        <f>ROUND(E49*P49,2)</f>
        <v>0</v>
      </c>
      <c r="R49" s="178" t="s">
        <v>196</v>
      </c>
      <c r="S49" s="178" t="s">
        <v>148</v>
      </c>
      <c r="T49" s="179" t="s">
        <v>149</v>
      </c>
      <c r="U49" s="158">
        <v>0</v>
      </c>
      <c r="V49" s="158">
        <f>ROUND(E49*U49,2)</f>
        <v>0</v>
      </c>
      <c r="W49" s="158"/>
      <c r="X49" s="158" t="s">
        <v>197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210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2" t="s">
        <v>211</v>
      </c>
      <c r="D50" s="160"/>
      <c r="E50" s="161">
        <v>1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155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7" t="s">
        <v>142</v>
      </c>
      <c r="B51" s="168" t="s">
        <v>80</v>
      </c>
      <c r="C51" s="190" t="s">
        <v>81</v>
      </c>
      <c r="D51" s="169"/>
      <c r="E51" s="170"/>
      <c r="F51" s="171"/>
      <c r="G51" s="171">
        <f>SUMIF(AG52:AG52,"&lt;&gt;NOR",G52:G52)</f>
        <v>0</v>
      </c>
      <c r="H51" s="171"/>
      <c r="I51" s="171">
        <f>SUM(I52:I52)</f>
        <v>0</v>
      </c>
      <c r="J51" s="171"/>
      <c r="K51" s="171">
        <f>SUM(K52:K52)</f>
        <v>0</v>
      </c>
      <c r="L51" s="171"/>
      <c r="M51" s="171">
        <f>SUM(M52:M52)</f>
        <v>0</v>
      </c>
      <c r="N51" s="171"/>
      <c r="O51" s="171">
        <f>SUM(O52:O52)</f>
        <v>0</v>
      </c>
      <c r="P51" s="171"/>
      <c r="Q51" s="171">
        <f>SUM(Q52:Q52)</f>
        <v>0</v>
      </c>
      <c r="R51" s="171"/>
      <c r="S51" s="171"/>
      <c r="T51" s="172"/>
      <c r="U51" s="166"/>
      <c r="V51" s="166">
        <f>SUM(V52:V52)</f>
        <v>0</v>
      </c>
      <c r="W51" s="166"/>
      <c r="X51" s="166"/>
      <c r="AG51" t="s">
        <v>143</v>
      </c>
    </row>
    <row r="52" spans="1:60" outlineLevel="1" x14ac:dyDescent="0.2">
      <c r="A52" s="181">
        <v>10</v>
      </c>
      <c r="B52" s="182" t="s">
        <v>212</v>
      </c>
      <c r="C52" s="195" t="s">
        <v>213</v>
      </c>
      <c r="D52" s="183" t="s">
        <v>214</v>
      </c>
      <c r="E52" s="184">
        <v>1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6">
        <v>0</v>
      </c>
      <c r="O52" s="186">
        <f>ROUND(E52*N52,2)</f>
        <v>0</v>
      </c>
      <c r="P52" s="186">
        <v>0</v>
      </c>
      <c r="Q52" s="186">
        <f>ROUND(E52*P52,2)</f>
        <v>0</v>
      </c>
      <c r="R52" s="186"/>
      <c r="S52" s="186" t="s">
        <v>215</v>
      </c>
      <c r="T52" s="187" t="s">
        <v>171</v>
      </c>
      <c r="U52" s="158">
        <v>0</v>
      </c>
      <c r="V52" s="158">
        <f>ROUND(E52*U52,2)</f>
        <v>0</v>
      </c>
      <c r="W52" s="158"/>
      <c r="X52" s="158" t="s">
        <v>150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151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67" t="s">
        <v>142</v>
      </c>
      <c r="B53" s="168" t="s">
        <v>82</v>
      </c>
      <c r="C53" s="190" t="s">
        <v>83</v>
      </c>
      <c r="D53" s="169"/>
      <c r="E53" s="170"/>
      <c r="F53" s="171"/>
      <c r="G53" s="171">
        <f>SUMIF(AG54:AG55,"&lt;&gt;NOR",G54:G55)</f>
        <v>0</v>
      </c>
      <c r="H53" s="171"/>
      <c r="I53" s="171">
        <f>SUM(I54:I55)</f>
        <v>0</v>
      </c>
      <c r="J53" s="171"/>
      <c r="K53" s="171">
        <f>SUM(K54:K55)</f>
        <v>0</v>
      </c>
      <c r="L53" s="171"/>
      <c r="M53" s="171">
        <f>SUM(M54:M55)</f>
        <v>0</v>
      </c>
      <c r="N53" s="171"/>
      <c r="O53" s="171">
        <f>SUM(O54:O55)</f>
        <v>0.36</v>
      </c>
      <c r="P53" s="171"/>
      <c r="Q53" s="171">
        <f>SUM(Q54:Q55)</f>
        <v>0</v>
      </c>
      <c r="R53" s="171"/>
      <c r="S53" s="171"/>
      <c r="T53" s="172"/>
      <c r="U53" s="166"/>
      <c r="V53" s="166">
        <f>SUM(V54:V55)</f>
        <v>8.8000000000000007</v>
      </c>
      <c r="W53" s="166"/>
      <c r="X53" s="166"/>
      <c r="AG53" t="s">
        <v>143</v>
      </c>
    </row>
    <row r="54" spans="1:60" outlineLevel="1" x14ac:dyDescent="0.2">
      <c r="A54" s="173">
        <v>11</v>
      </c>
      <c r="B54" s="174" t="s">
        <v>216</v>
      </c>
      <c r="C54" s="191" t="s">
        <v>217</v>
      </c>
      <c r="D54" s="175" t="s">
        <v>209</v>
      </c>
      <c r="E54" s="176">
        <v>10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3.5619999999999999E-2</v>
      </c>
      <c r="O54" s="178">
        <f>ROUND(E54*N54,2)</f>
        <v>0.36</v>
      </c>
      <c r="P54" s="178">
        <v>0</v>
      </c>
      <c r="Q54" s="178">
        <f>ROUND(E54*P54,2)</f>
        <v>0</v>
      </c>
      <c r="R54" s="178" t="s">
        <v>218</v>
      </c>
      <c r="S54" s="178" t="s">
        <v>148</v>
      </c>
      <c r="T54" s="179" t="s">
        <v>171</v>
      </c>
      <c r="U54" s="158">
        <v>0.88</v>
      </c>
      <c r="V54" s="158">
        <f>ROUND(E54*U54,2)</f>
        <v>8.8000000000000007</v>
      </c>
      <c r="W54" s="158"/>
      <c r="X54" s="158" t="s">
        <v>150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151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61" t="s">
        <v>219</v>
      </c>
      <c r="D55" s="262"/>
      <c r="E55" s="262"/>
      <c r="F55" s="262"/>
      <c r="G55" s="262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153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80" t="str">
        <f>C55</f>
        <v>jakoukoliv maltou, z pomocného pracovního lešení o výšce podlahy do 1900 mm a pro zatížení do 1,5 kPa,</v>
      </c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7" t="s">
        <v>142</v>
      </c>
      <c r="B56" s="168" t="s">
        <v>84</v>
      </c>
      <c r="C56" s="190" t="s">
        <v>85</v>
      </c>
      <c r="D56" s="169"/>
      <c r="E56" s="170"/>
      <c r="F56" s="171"/>
      <c r="G56" s="171">
        <f>SUMIF(AG57:AG125,"&lt;&gt;NOR",G57:G125)</f>
        <v>0</v>
      </c>
      <c r="H56" s="171"/>
      <c r="I56" s="171">
        <f>SUM(I57:I125)</f>
        <v>0</v>
      </c>
      <c r="J56" s="171"/>
      <c r="K56" s="171">
        <f>SUM(K57:K125)</f>
        <v>0</v>
      </c>
      <c r="L56" s="171"/>
      <c r="M56" s="171">
        <f>SUM(M57:M125)</f>
        <v>0</v>
      </c>
      <c r="N56" s="171"/>
      <c r="O56" s="171">
        <f>SUM(O57:O125)</f>
        <v>8.16</v>
      </c>
      <c r="P56" s="171"/>
      <c r="Q56" s="171">
        <f>SUM(Q57:Q125)</f>
        <v>0</v>
      </c>
      <c r="R56" s="171"/>
      <c r="S56" s="171"/>
      <c r="T56" s="172"/>
      <c r="U56" s="166"/>
      <c r="V56" s="166">
        <f>SUM(V57:V125)</f>
        <v>661.80000000000007</v>
      </c>
      <c r="W56" s="166"/>
      <c r="X56" s="166"/>
      <c r="AG56" t="s">
        <v>143</v>
      </c>
    </row>
    <row r="57" spans="1:60" ht="22.5" outlineLevel="1" x14ac:dyDescent="0.2">
      <c r="A57" s="173">
        <v>12</v>
      </c>
      <c r="B57" s="174" t="s">
        <v>220</v>
      </c>
      <c r="C57" s="191" t="s">
        <v>221</v>
      </c>
      <c r="D57" s="175" t="s">
        <v>146</v>
      </c>
      <c r="E57" s="176">
        <v>148.5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8">
        <v>3.47E-3</v>
      </c>
      <c r="O57" s="178">
        <f>ROUND(E57*N57,2)</f>
        <v>0.52</v>
      </c>
      <c r="P57" s="178">
        <v>0</v>
      </c>
      <c r="Q57" s="178">
        <f>ROUND(E57*P57,2)</f>
        <v>0</v>
      </c>
      <c r="R57" s="178" t="s">
        <v>203</v>
      </c>
      <c r="S57" s="178" t="s">
        <v>148</v>
      </c>
      <c r="T57" s="179" t="s">
        <v>149</v>
      </c>
      <c r="U57" s="158">
        <v>0.22</v>
      </c>
      <c r="V57" s="158">
        <f>ROUND(E57*U57,2)</f>
        <v>32.67</v>
      </c>
      <c r="W57" s="158"/>
      <c r="X57" s="158" t="s">
        <v>150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61" t="s">
        <v>222</v>
      </c>
      <c r="D58" s="262"/>
      <c r="E58" s="262"/>
      <c r="F58" s="262"/>
      <c r="G58" s="262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153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93" t="s">
        <v>164</v>
      </c>
      <c r="D59" s="162"/>
      <c r="E59" s="163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155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94" t="s">
        <v>223</v>
      </c>
      <c r="D60" s="162"/>
      <c r="E60" s="163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155</v>
      </c>
      <c r="AH60" s="148">
        <v>2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94" t="s">
        <v>224</v>
      </c>
      <c r="D61" s="162"/>
      <c r="E61" s="163">
        <v>60.54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155</v>
      </c>
      <c r="AH61" s="148">
        <v>2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94" t="s">
        <v>225</v>
      </c>
      <c r="D62" s="162"/>
      <c r="E62" s="163">
        <v>29.07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155</v>
      </c>
      <c r="AH62" s="148">
        <v>2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94" t="s">
        <v>226</v>
      </c>
      <c r="D63" s="162"/>
      <c r="E63" s="163">
        <v>45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155</v>
      </c>
      <c r="AH63" s="148">
        <v>2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93" t="s">
        <v>166</v>
      </c>
      <c r="D64" s="162"/>
      <c r="E64" s="163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155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92" t="s">
        <v>227</v>
      </c>
      <c r="D65" s="160"/>
      <c r="E65" s="161">
        <v>135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155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96" t="s">
        <v>228</v>
      </c>
      <c r="D66" s="164"/>
      <c r="E66" s="165">
        <v>13.5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155</v>
      </c>
      <c r="AH66" s="148">
        <v>4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73">
        <v>13</v>
      </c>
      <c r="B67" s="174" t="s">
        <v>229</v>
      </c>
      <c r="C67" s="191" t="s">
        <v>230</v>
      </c>
      <c r="D67" s="175" t="s">
        <v>146</v>
      </c>
      <c r="E67" s="176">
        <v>16.5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8">
        <v>1.959E-2</v>
      </c>
      <c r="O67" s="178">
        <f>ROUND(E67*N67,2)</f>
        <v>0.32</v>
      </c>
      <c r="P67" s="178">
        <v>0</v>
      </c>
      <c r="Q67" s="178">
        <f>ROUND(E67*P67,2)</f>
        <v>0</v>
      </c>
      <c r="R67" s="178" t="s">
        <v>203</v>
      </c>
      <c r="S67" s="178" t="s">
        <v>148</v>
      </c>
      <c r="T67" s="179" t="s">
        <v>149</v>
      </c>
      <c r="U67" s="158">
        <v>1.2558</v>
      </c>
      <c r="V67" s="158">
        <f>ROUND(E67*U67,2)</f>
        <v>20.72</v>
      </c>
      <c r="W67" s="158"/>
      <c r="X67" s="158" t="s">
        <v>150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151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55"/>
      <c r="B68" s="156"/>
      <c r="C68" s="261" t="s">
        <v>231</v>
      </c>
      <c r="D68" s="262"/>
      <c r="E68" s="262"/>
      <c r="F68" s="262"/>
      <c r="G68" s="262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153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80" t="str">
        <f>C68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93" t="s">
        <v>164</v>
      </c>
      <c r="D69" s="162"/>
      <c r="E69" s="163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155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94" t="s">
        <v>232</v>
      </c>
      <c r="D70" s="162"/>
      <c r="E70" s="163">
        <v>13.637499999999999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155</v>
      </c>
      <c r="AH70" s="148">
        <v>2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93" t="s">
        <v>166</v>
      </c>
      <c r="D71" s="162"/>
      <c r="E71" s="163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155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92" t="s">
        <v>233</v>
      </c>
      <c r="D72" s="160"/>
      <c r="E72" s="161">
        <v>15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155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96" t="s">
        <v>228</v>
      </c>
      <c r="D73" s="164"/>
      <c r="E73" s="165">
        <v>1.5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155</v>
      </c>
      <c r="AH73" s="148">
        <v>4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3">
        <v>14</v>
      </c>
      <c r="B74" s="174" t="s">
        <v>234</v>
      </c>
      <c r="C74" s="191" t="s">
        <v>235</v>
      </c>
      <c r="D74" s="175" t="s">
        <v>146</v>
      </c>
      <c r="E74" s="176">
        <v>429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8">
        <v>1.38E-2</v>
      </c>
      <c r="O74" s="178">
        <f>ROUND(E74*N74,2)</f>
        <v>5.92</v>
      </c>
      <c r="P74" s="178">
        <v>0</v>
      </c>
      <c r="Q74" s="178">
        <f>ROUND(E74*P74,2)</f>
        <v>0</v>
      </c>
      <c r="R74" s="178" t="s">
        <v>203</v>
      </c>
      <c r="S74" s="178" t="s">
        <v>148</v>
      </c>
      <c r="T74" s="179" t="s">
        <v>149</v>
      </c>
      <c r="U74" s="158">
        <v>1.2558</v>
      </c>
      <c r="V74" s="158">
        <f>ROUND(E74*U74,2)</f>
        <v>538.74</v>
      </c>
      <c r="W74" s="158"/>
      <c r="X74" s="158" t="s">
        <v>150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151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55"/>
      <c r="B75" s="156"/>
      <c r="C75" s="261" t="s">
        <v>236</v>
      </c>
      <c r="D75" s="262"/>
      <c r="E75" s="262"/>
      <c r="F75" s="262"/>
      <c r="G75" s="262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153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80" t="str">
        <f>C75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263" t="s">
        <v>237</v>
      </c>
      <c r="D76" s="264"/>
      <c r="E76" s="264"/>
      <c r="F76" s="264"/>
      <c r="G76" s="264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153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93" t="s">
        <v>164</v>
      </c>
      <c r="D77" s="162"/>
      <c r="E77" s="163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155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94" t="s">
        <v>238</v>
      </c>
      <c r="D78" s="162"/>
      <c r="E78" s="163">
        <v>534.04925000000003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155</v>
      </c>
      <c r="AH78" s="148">
        <v>2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93" t="s">
        <v>166</v>
      </c>
      <c r="D79" s="162"/>
      <c r="E79" s="163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155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92" t="s">
        <v>239</v>
      </c>
      <c r="D80" s="160"/>
      <c r="E80" s="161">
        <v>535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155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92" t="s">
        <v>240</v>
      </c>
      <c r="D81" s="160"/>
      <c r="E81" s="161">
        <v>5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155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92" t="s">
        <v>241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155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93" t="s">
        <v>164</v>
      </c>
      <c r="D83" s="162"/>
      <c r="E83" s="163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155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94" t="s">
        <v>242</v>
      </c>
      <c r="D84" s="162"/>
      <c r="E84" s="163">
        <v>23.76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155</v>
      </c>
      <c r="AH84" s="148">
        <v>2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94" t="s">
        <v>243</v>
      </c>
      <c r="D85" s="162"/>
      <c r="E85" s="163">
        <v>17.975999999999999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155</v>
      </c>
      <c r="AH85" s="148">
        <v>2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94" t="s">
        <v>244</v>
      </c>
      <c r="D86" s="162"/>
      <c r="E86" s="163">
        <v>1.8240000000000001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155</v>
      </c>
      <c r="AH86" s="148">
        <v>2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94" t="s">
        <v>245</v>
      </c>
      <c r="D87" s="162"/>
      <c r="E87" s="163">
        <v>5.0759999999999996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155</v>
      </c>
      <c r="AH87" s="148">
        <v>2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94" t="s">
        <v>246</v>
      </c>
      <c r="D88" s="162"/>
      <c r="E88" s="163">
        <v>8.4239999999999995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155</v>
      </c>
      <c r="AH88" s="148">
        <v>2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94" t="s">
        <v>247</v>
      </c>
      <c r="D89" s="162"/>
      <c r="E89" s="163">
        <v>4.9490999999999996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155</v>
      </c>
      <c r="AH89" s="148">
        <v>2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94" t="s">
        <v>248</v>
      </c>
      <c r="D90" s="162"/>
      <c r="E90" s="163">
        <v>6.4931999999999999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155</v>
      </c>
      <c r="AH90" s="148">
        <v>2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94" t="s">
        <v>249</v>
      </c>
      <c r="D91" s="162"/>
      <c r="E91" s="163">
        <v>20.101199999999999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155</v>
      </c>
      <c r="AH91" s="148">
        <v>2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94" t="s">
        <v>250</v>
      </c>
      <c r="D92" s="162"/>
      <c r="E92" s="163">
        <v>18.954000000000001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155</v>
      </c>
      <c r="AH92" s="148">
        <v>2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94" t="s">
        <v>251</v>
      </c>
      <c r="D93" s="162"/>
      <c r="E93" s="163">
        <v>1.0529999999999999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155</v>
      </c>
      <c r="AH93" s="148">
        <v>2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4" t="s">
        <v>252</v>
      </c>
      <c r="D94" s="162"/>
      <c r="E94" s="163">
        <v>2.6190000000000002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155</v>
      </c>
      <c r="AH94" s="148">
        <v>2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93" t="s">
        <v>166</v>
      </c>
      <c r="D95" s="162"/>
      <c r="E95" s="163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155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92" t="s">
        <v>253</v>
      </c>
      <c r="D96" s="160"/>
      <c r="E96" s="161">
        <v>-111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155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3">
        <v>15</v>
      </c>
      <c r="B97" s="174" t="s">
        <v>254</v>
      </c>
      <c r="C97" s="191" t="s">
        <v>255</v>
      </c>
      <c r="D97" s="175" t="s">
        <v>146</v>
      </c>
      <c r="E97" s="176">
        <v>555.48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8">
        <v>2.0000000000000002E-5</v>
      </c>
      <c r="O97" s="178">
        <f>ROUND(E97*N97,2)</f>
        <v>0.01</v>
      </c>
      <c r="P97" s="178">
        <v>0</v>
      </c>
      <c r="Q97" s="178">
        <f>ROUND(E97*P97,2)</f>
        <v>0</v>
      </c>
      <c r="R97" s="178" t="s">
        <v>203</v>
      </c>
      <c r="S97" s="178" t="s">
        <v>148</v>
      </c>
      <c r="T97" s="179" t="s">
        <v>149</v>
      </c>
      <c r="U97" s="158">
        <v>0.11</v>
      </c>
      <c r="V97" s="158">
        <f>ROUND(E97*U97,2)</f>
        <v>61.1</v>
      </c>
      <c r="W97" s="158"/>
      <c r="X97" s="158" t="s">
        <v>150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151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92" t="s">
        <v>256</v>
      </c>
      <c r="D98" s="160"/>
      <c r="E98" s="161">
        <v>61.2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155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92" t="s">
        <v>257</v>
      </c>
      <c r="D99" s="160"/>
      <c r="E99" s="161">
        <v>307.68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155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92" t="s">
        <v>258</v>
      </c>
      <c r="D100" s="160"/>
      <c r="E100" s="161">
        <v>144.96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155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92" t="s">
        <v>241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155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2" t="s">
        <v>259</v>
      </c>
      <c r="D102" s="160"/>
      <c r="E102" s="161">
        <v>39.24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155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92" t="s">
        <v>260</v>
      </c>
      <c r="D103" s="160"/>
      <c r="E103" s="161">
        <v>91.35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155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92" t="s">
        <v>241</v>
      </c>
      <c r="D104" s="160"/>
      <c r="E104" s="161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155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93" t="s">
        <v>164</v>
      </c>
      <c r="D105" s="162"/>
      <c r="E105" s="163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155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94" t="s">
        <v>261</v>
      </c>
      <c r="D106" s="162"/>
      <c r="E106" s="163">
        <v>22.5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155</v>
      </c>
      <c r="AH106" s="148">
        <v>2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94" t="s">
        <v>262</v>
      </c>
      <c r="D107" s="162"/>
      <c r="E107" s="163">
        <v>1.92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155</v>
      </c>
      <c r="AH107" s="148">
        <v>2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94" t="s">
        <v>263</v>
      </c>
      <c r="D108" s="162"/>
      <c r="E108" s="163">
        <v>9.4499999999999993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155</v>
      </c>
      <c r="AH108" s="148">
        <v>2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94" t="s">
        <v>264</v>
      </c>
      <c r="D109" s="162"/>
      <c r="E109" s="163">
        <v>12.96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155</v>
      </c>
      <c r="AH109" s="148">
        <v>2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94" t="s">
        <v>265</v>
      </c>
      <c r="D110" s="162"/>
      <c r="E110" s="163">
        <v>20.16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155</v>
      </c>
      <c r="AH110" s="148">
        <v>2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94" t="s">
        <v>266</v>
      </c>
      <c r="D111" s="162"/>
      <c r="E111" s="163">
        <v>12.96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155</v>
      </c>
      <c r="AH111" s="148">
        <v>2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94" t="s">
        <v>267</v>
      </c>
      <c r="D112" s="162"/>
      <c r="E112" s="163">
        <v>3.36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155</v>
      </c>
      <c r="AH112" s="148">
        <v>2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94" t="s">
        <v>268</v>
      </c>
      <c r="D113" s="162"/>
      <c r="E113" s="163">
        <v>0.96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155</v>
      </c>
      <c r="AH113" s="148">
        <v>2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94" t="s">
        <v>269</v>
      </c>
      <c r="D114" s="162"/>
      <c r="E114" s="163">
        <v>3.52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155</v>
      </c>
      <c r="AH114" s="148">
        <v>2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94" t="s">
        <v>270</v>
      </c>
      <c r="D115" s="162"/>
      <c r="E115" s="163">
        <v>1.1599999999999999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155</v>
      </c>
      <c r="AH115" s="148">
        <v>2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93" t="s">
        <v>166</v>
      </c>
      <c r="D116" s="162"/>
      <c r="E116" s="163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155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92" t="s">
        <v>271</v>
      </c>
      <c r="D117" s="160"/>
      <c r="E117" s="161">
        <v>-88.95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155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81">
        <v>16</v>
      </c>
      <c r="B118" s="182" t="s">
        <v>272</v>
      </c>
      <c r="C118" s="195" t="s">
        <v>273</v>
      </c>
      <c r="D118" s="183" t="s">
        <v>274</v>
      </c>
      <c r="E118" s="184">
        <v>1</v>
      </c>
      <c r="F118" s="185"/>
      <c r="G118" s="186">
        <f>ROUND(E118*F118,2)</f>
        <v>0</v>
      </c>
      <c r="H118" s="185"/>
      <c r="I118" s="186">
        <f>ROUND(E118*H118,2)</f>
        <v>0</v>
      </c>
      <c r="J118" s="185"/>
      <c r="K118" s="186">
        <f>ROUND(E118*J118,2)</f>
        <v>0</v>
      </c>
      <c r="L118" s="186">
        <v>21</v>
      </c>
      <c r="M118" s="186">
        <f>G118*(1+L118/100)</f>
        <v>0</v>
      </c>
      <c r="N118" s="186">
        <v>3.4909999999999997E-2</v>
      </c>
      <c r="O118" s="186">
        <f>ROUND(E118*N118,2)</f>
        <v>0.03</v>
      </c>
      <c r="P118" s="186">
        <v>0</v>
      </c>
      <c r="Q118" s="186">
        <f>ROUND(E118*P118,2)</f>
        <v>0</v>
      </c>
      <c r="R118" s="186"/>
      <c r="S118" s="186" t="s">
        <v>215</v>
      </c>
      <c r="T118" s="187" t="s">
        <v>171</v>
      </c>
      <c r="U118" s="158">
        <v>0</v>
      </c>
      <c r="V118" s="158">
        <f>ROUND(E118*U118,2)</f>
        <v>0</v>
      </c>
      <c r="W118" s="158"/>
      <c r="X118" s="158" t="s">
        <v>150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151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3">
        <v>17</v>
      </c>
      <c r="B119" s="174" t="s">
        <v>275</v>
      </c>
      <c r="C119" s="191" t="s">
        <v>276</v>
      </c>
      <c r="D119" s="175" t="s">
        <v>146</v>
      </c>
      <c r="E119" s="176">
        <v>40.799999999999997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8">
        <v>3.3300000000000003E-2</v>
      </c>
      <c r="O119" s="178">
        <f>ROUND(E119*N119,2)</f>
        <v>1.36</v>
      </c>
      <c r="P119" s="178">
        <v>0</v>
      </c>
      <c r="Q119" s="178">
        <f>ROUND(E119*P119,2)</f>
        <v>0</v>
      </c>
      <c r="R119" s="178"/>
      <c r="S119" s="178" t="s">
        <v>215</v>
      </c>
      <c r="T119" s="179" t="s">
        <v>171</v>
      </c>
      <c r="U119" s="158">
        <v>0.21</v>
      </c>
      <c r="V119" s="158">
        <f>ROUND(E119*U119,2)</f>
        <v>8.57</v>
      </c>
      <c r="W119" s="158"/>
      <c r="X119" s="158" t="s">
        <v>150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151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92" t="s">
        <v>277</v>
      </c>
      <c r="D120" s="160"/>
      <c r="E120" s="161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155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93" t="s">
        <v>164</v>
      </c>
      <c r="D121" s="162"/>
      <c r="E121" s="163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155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4" t="s">
        <v>278</v>
      </c>
      <c r="D122" s="162"/>
      <c r="E122" s="163">
        <v>11.948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155</v>
      </c>
      <c r="AH122" s="148">
        <v>2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94" t="s">
        <v>279</v>
      </c>
      <c r="D123" s="162"/>
      <c r="E123" s="163">
        <v>89.61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155</v>
      </c>
      <c r="AH123" s="148">
        <v>2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93" t="s">
        <v>166</v>
      </c>
      <c r="D124" s="162"/>
      <c r="E124" s="163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155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2" t="s">
        <v>280</v>
      </c>
      <c r="D125" s="160"/>
      <c r="E125" s="161">
        <v>40.799999999999997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155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x14ac:dyDescent="0.2">
      <c r="A126" s="167" t="s">
        <v>142</v>
      </c>
      <c r="B126" s="168" t="s">
        <v>86</v>
      </c>
      <c r="C126" s="190" t="s">
        <v>87</v>
      </c>
      <c r="D126" s="169"/>
      <c r="E126" s="170"/>
      <c r="F126" s="171"/>
      <c r="G126" s="171">
        <f>SUMIF(AG127:AG132,"&lt;&gt;NOR",G127:G132)</f>
        <v>0</v>
      </c>
      <c r="H126" s="171"/>
      <c r="I126" s="171">
        <f>SUM(I127:I132)</f>
        <v>0</v>
      </c>
      <c r="J126" s="171"/>
      <c r="K126" s="171">
        <f>SUM(K127:K132)</f>
        <v>0</v>
      </c>
      <c r="L126" s="171"/>
      <c r="M126" s="171">
        <f>SUM(M127:M132)</f>
        <v>0</v>
      </c>
      <c r="N126" s="171"/>
      <c r="O126" s="171">
        <f>SUM(O127:O132)</f>
        <v>9.5500000000000007</v>
      </c>
      <c r="P126" s="171"/>
      <c r="Q126" s="171">
        <f>SUM(Q127:Q132)</f>
        <v>0</v>
      </c>
      <c r="R126" s="171"/>
      <c r="S126" s="171"/>
      <c r="T126" s="172"/>
      <c r="U126" s="166"/>
      <c r="V126" s="166">
        <f>SUM(V127:V132)</f>
        <v>0</v>
      </c>
      <c r="W126" s="166"/>
      <c r="X126" s="166"/>
      <c r="AG126" t="s">
        <v>143</v>
      </c>
    </row>
    <row r="127" spans="1:60" outlineLevel="1" x14ac:dyDescent="0.2">
      <c r="A127" s="173">
        <v>18</v>
      </c>
      <c r="B127" s="174" t="s">
        <v>281</v>
      </c>
      <c r="C127" s="191" t="s">
        <v>282</v>
      </c>
      <c r="D127" s="175" t="s">
        <v>283</v>
      </c>
      <c r="E127" s="176">
        <v>27.3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8">
        <v>0.34977000000000003</v>
      </c>
      <c r="O127" s="178">
        <f>ROUND(E127*N127,2)</f>
        <v>9.5500000000000007</v>
      </c>
      <c r="P127" s="178">
        <v>0</v>
      </c>
      <c r="Q127" s="178">
        <f>ROUND(E127*P127,2)</f>
        <v>0</v>
      </c>
      <c r="R127" s="178"/>
      <c r="S127" s="178" t="s">
        <v>148</v>
      </c>
      <c r="T127" s="179" t="s">
        <v>149</v>
      </c>
      <c r="U127" s="158">
        <v>0</v>
      </c>
      <c r="V127" s="158">
        <f>ROUND(E127*U127,2)</f>
        <v>0</v>
      </c>
      <c r="W127" s="158"/>
      <c r="X127" s="158" t="s">
        <v>183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184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259" t="s">
        <v>284</v>
      </c>
      <c r="D128" s="260"/>
      <c r="E128" s="260"/>
      <c r="F128" s="260"/>
      <c r="G128" s="260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162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93" t="s">
        <v>164</v>
      </c>
      <c r="D129" s="162"/>
      <c r="E129" s="163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155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4" t="s">
        <v>285</v>
      </c>
      <c r="D130" s="162"/>
      <c r="E130" s="163">
        <v>27.274999999999999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155</v>
      </c>
      <c r="AH130" s="148">
        <v>2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3" t="s">
        <v>166</v>
      </c>
      <c r="D131" s="162"/>
      <c r="E131" s="163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155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92" t="s">
        <v>286</v>
      </c>
      <c r="D132" s="160"/>
      <c r="E132" s="161">
        <v>27.3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155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7" t="s">
        <v>142</v>
      </c>
      <c r="B133" s="168" t="s">
        <v>88</v>
      </c>
      <c r="C133" s="190" t="s">
        <v>89</v>
      </c>
      <c r="D133" s="169"/>
      <c r="E133" s="170"/>
      <c r="F133" s="171"/>
      <c r="G133" s="171">
        <f>SUMIF(AG134:AG188,"&lt;&gt;NOR",G134:G188)</f>
        <v>0</v>
      </c>
      <c r="H133" s="171"/>
      <c r="I133" s="171">
        <f>SUM(I134:I188)</f>
        <v>0</v>
      </c>
      <c r="J133" s="171"/>
      <c r="K133" s="171">
        <f>SUM(K134:K188)</f>
        <v>0</v>
      </c>
      <c r="L133" s="171"/>
      <c r="M133" s="171">
        <f>SUM(M134:M188)</f>
        <v>0</v>
      </c>
      <c r="N133" s="171"/>
      <c r="O133" s="171">
        <f>SUM(O134:O188)</f>
        <v>0.06</v>
      </c>
      <c r="P133" s="171"/>
      <c r="Q133" s="171">
        <f>SUM(Q134:Q188)</f>
        <v>0</v>
      </c>
      <c r="R133" s="171"/>
      <c r="S133" s="171"/>
      <c r="T133" s="172"/>
      <c r="U133" s="166"/>
      <c r="V133" s="166">
        <f>SUM(V134:V188)</f>
        <v>9</v>
      </c>
      <c r="W133" s="166"/>
      <c r="X133" s="166"/>
      <c r="AG133" t="s">
        <v>143</v>
      </c>
    </row>
    <row r="134" spans="1:60" outlineLevel="1" x14ac:dyDescent="0.2">
      <c r="A134" s="173">
        <v>19</v>
      </c>
      <c r="B134" s="174" t="s">
        <v>287</v>
      </c>
      <c r="C134" s="191" t="s">
        <v>288</v>
      </c>
      <c r="D134" s="175" t="s">
        <v>214</v>
      </c>
      <c r="E134" s="176">
        <v>2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8">
        <v>0</v>
      </c>
      <c r="O134" s="178">
        <f>ROUND(E134*N134,2)</f>
        <v>0</v>
      </c>
      <c r="P134" s="178">
        <v>0</v>
      </c>
      <c r="Q134" s="178">
        <f>ROUND(E134*P134,2)</f>
        <v>0</v>
      </c>
      <c r="R134" s="178"/>
      <c r="S134" s="178" t="s">
        <v>215</v>
      </c>
      <c r="T134" s="179" t="s">
        <v>171</v>
      </c>
      <c r="U134" s="158">
        <v>0</v>
      </c>
      <c r="V134" s="158">
        <f>ROUND(E134*U134,2)</f>
        <v>0</v>
      </c>
      <c r="W134" s="158"/>
      <c r="X134" s="158" t="s">
        <v>150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2" t="s">
        <v>289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155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92" t="s">
        <v>290</v>
      </c>
      <c r="D136" s="160"/>
      <c r="E136" s="161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155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92" t="s">
        <v>291</v>
      </c>
      <c r="D137" s="160"/>
      <c r="E137" s="161">
        <v>1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155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3">
        <v>20</v>
      </c>
      <c r="B138" s="174" t="s">
        <v>292</v>
      </c>
      <c r="C138" s="191" t="s">
        <v>293</v>
      </c>
      <c r="D138" s="175" t="s">
        <v>214</v>
      </c>
      <c r="E138" s="176">
        <v>4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8">
        <v>0</v>
      </c>
      <c r="O138" s="178">
        <f>ROUND(E138*N138,2)</f>
        <v>0</v>
      </c>
      <c r="P138" s="178">
        <v>0</v>
      </c>
      <c r="Q138" s="178">
        <f>ROUND(E138*P138,2)</f>
        <v>0</v>
      </c>
      <c r="R138" s="178"/>
      <c r="S138" s="178" t="s">
        <v>215</v>
      </c>
      <c r="T138" s="179" t="s">
        <v>171</v>
      </c>
      <c r="U138" s="158">
        <v>0</v>
      </c>
      <c r="V138" s="158">
        <f>ROUND(E138*U138,2)</f>
        <v>0</v>
      </c>
      <c r="W138" s="158"/>
      <c r="X138" s="158" t="s">
        <v>150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151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92" t="s">
        <v>289</v>
      </c>
      <c r="D139" s="160"/>
      <c r="E139" s="161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155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92" t="s">
        <v>294</v>
      </c>
      <c r="D140" s="160"/>
      <c r="E140" s="161">
        <v>2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155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92" t="s">
        <v>295</v>
      </c>
      <c r="D141" s="160"/>
      <c r="E141" s="161">
        <v>2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155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3">
        <v>21</v>
      </c>
      <c r="B142" s="174" t="s">
        <v>296</v>
      </c>
      <c r="C142" s="191" t="s">
        <v>297</v>
      </c>
      <c r="D142" s="175" t="s">
        <v>214</v>
      </c>
      <c r="E142" s="176">
        <v>6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8">
        <v>0</v>
      </c>
      <c r="O142" s="178">
        <f>ROUND(E142*N142,2)</f>
        <v>0</v>
      </c>
      <c r="P142" s="178">
        <v>0</v>
      </c>
      <c r="Q142" s="178">
        <f>ROUND(E142*P142,2)</f>
        <v>0</v>
      </c>
      <c r="R142" s="178"/>
      <c r="S142" s="178" t="s">
        <v>215</v>
      </c>
      <c r="T142" s="179" t="s">
        <v>171</v>
      </c>
      <c r="U142" s="158">
        <v>0</v>
      </c>
      <c r="V142" s="158">
        <f>ROUND(E142*U142,2)</f>
        <v>0</v>
      </c>
      <c r="W142" s="158"/>
      <c r="X142" s="158" t="s">
        <v>150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151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92" t="s">
        <v>289</v>
      </c>
      <c r="D143" s="160"/>
      <c r="E143" s="161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155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92" t="s">
        <v>290</v>
      </c>
      <c r="D144" s="160"/>
      <c r="E144" s="161">
        <v>1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155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92" t="s">
        <v>298</v>
      </c>
      <c r="D145" s="160"/>
      <c r="E145" s="161">
        <v>5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155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3">
        <v>22</v>
      </c>
      <c r="B146" s="174" t="s">
        <v>299</v>
      </c>
      <c r="C146" s="191" t="s">
        <v>300</v>
      </c>
      <c r="D146" s="175" t="s">
        <v>214</v>
      </c>
      <c r="E146" s="176">
        <v>11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8">
        <v>0</v>
      </c>
      <c r="O146" s="178">
        <f>ROUND(E146*N146,2)</f>
        <v>0</v>
      </c>
      <c r="P146" s="178">
        <v>0</v>
      </c>
      <c r="Q146" s="178">
        <f>ROUND(E146*P146,2)</f>
        <v>0</v>
      </c>
      <c r="R146" s="178"/>
      <c r="S146" s="178" t="s">
        <v>215</v>
      </c>
      <c r="T146" s="179" t="s">
        <v>171</v>
      </c>
      <c r="U146" s="158">
        <v>0</v>
      </c>
      <c r="V146" s="158">
        <f>ROUND(E146*U146,2)</f>
        <v>0</v>
      </c>
      <c r="W146" s="158"/>
      <c r="X146" s="158" t="s">
        <v>150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151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92" t="s">
        <v>289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155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92" t="s">
        <v>301</v>
      </c>
      <c r="D148" s="160"/>
      <c r="E148" s="161">
        <v>5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155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92" t="s">
        <v>302</v>
      </c>
      <c r="D149" s="160"/>
      <c r="E149" s="161">
        <v>6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155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3">
        <v>23</v>
      </c>
      <c r="B150" s="174" t="s">
        <v>303</v>
      </c>
      <c r="C150" s="191" t="s">
        <v>304</v>
      </c>
      <c r="D150" s="175" t="s">
        <v>214</v>
      </c>
      <c r="E150" s="176">
        <v>2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8">
        <v>0</v>
      </c>
      <c r="O150" s="178">
        <f>ROUND(E150*N150,2)</f>
        <v>0</v>
      </c>
      <c r="P150" s="178">
        <v>0</v>
      </c>
      <c r="Q150" s="178">
        <f>ROUND(E150*P150,2)</f>
        <v>0</v>
      </c>
      <c r="R150" s="178"/>
      <c r="S150" s="178" t="s">
        <v>215</v>
      </c>
      <c r="T150" s="179" t="s">
        <v>171</v>
      </c>
      <c r="U150" s="158">
        <v>0</v>
      </c>
      <c r="V150" s="158">
        <f>ROUND(E150*U150,2)</f>
        <v>0</v>
      </c>
      <c r="W150" s="158"/>
      <c r="X150" s="158" t="s">
        <v>150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151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92" t="s">
        <v>289</v>
      </c>
      <c r="D151" s="160"/>
      <c r="E151" s="161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155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92" t="s">
        <v>294</v>
      </c>
      <c r="D152" s="160"/>
      <c r="E152" s="161">
        <v>2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155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92" t="s">
        <v>305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155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3">
        <v>24</v>
      </c>
      <c r="B154" s="174" t="s">
        <v>306</v>
      </c>
      <c r="C154" s="191" t="s">
        <v>307</v>
      </c>
      <c r="D154" s="175" t="s">
        <v>214</v>
      </c>
      <c r="E154" s="176">
        <v>2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8">
        <v>0</v>
      </c>
      <c r="O154" s="178">
        <f>ROUND(E154*N154,2)</f>
        <v>0</v>
      </c>
      <c r="P154" s="178">
        <v>0</v>
      </c>
      <c r="Q154" s="178">
        <f>ROUND(E154*P154,2)</f>
        <v>0</v>
      </c>
      <c r="R154" s="178"/>
      <c r="S154" s="178" t="s">
        <v>215</v>
      </c>
      <c r="T154" s="179" t="s">
        <v>171</v>
      </c>
      <c r="U154" s="158">
        <v>0</v>
      </c>
      <c r="V154" s="158">
        <f>ROUND(E154*U154,2)</f>
        <v>0</v>
      </c>
      <c r="W154" s="158"/>
      <c r="X154" s="158" t="s">
        <v>150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151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2" t="s">
        <v>289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155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92" t="s">
        <v>308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155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92" t="s">
        <v>295</v>
      </c>
      <c r="D157" s="160"/>
      <c r="E157" s="161">
        <v>2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155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3">
        <v>25</v>
      </c>
      <c r="B158" s="174" t="s">
        <v>309</v>
      </c>
      <c r="C158" s="191" t="s">
        <v>310</v>
      </c>
      <c r="D158" s="175" t="s">
        <v>214</v>
      </c>
      <c r="E158" s="176">
        <v>2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21</v>
      </c>
      <c r="M158" s="178">
        <f>G158*(1+L158/100)</f>
        <v>0</v>
      </c>
      <c r="N158" s="178">
        <v>0</v>
      </c>
      <c r="O158" s="178">
        <f>ROUND(E158*N158,2)</f>
        <v>0</v>
      </c>
      <c r="P158" s="178">
        <v>0</v>
      </c>
      <c r="Q158" s="178">
        <f>ROUND(E158*P158,2)</f>
        <v>0</v>
      </c>
      <c r="R158" s="178"/>
      <c r="S158" s="178" t="s">
        <v>215</v>
      </c>
      <c r="T158" s="179" t="s">
        <v>171</v>
      </c>
      <c r="U158" s="158">
        <v>0</v>
      </c>
      <c r="V158" s="158">
        <f>ROUND(E158*U158,2)</f>
        <v>0</v>
      </c>
      <c r="W158" s="158"/>
      <c r="X158" s="158" t="s">
        <v>150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151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92" t="s">
        <v>289</v>
      </c>
      <c r="D159" s="160"/>
      <c r="E159" s="161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155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92" t="s">
        <v>294</v>
      </c>
      <c r="D160" s="160"/>
      <c r="E160" s="161">
        <v>2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155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92" t="s">
        <v>305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155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3">
        <v>26</v>
      </c>
      <c r="B162" s="174" t="s">
        <v>311</v>
      </c>
      <c r="C162" s="191" t="s">
        <v>312</v>
      </c>
      <c r="D162" s="175" t="s">
        <v>214</v>
      </c>
      <c r="E162" s="176">
        <v>2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21</v>
      </c>
      <c r="M162" s="178">
        <f>G162*(1+L162/100)</f>
        <v>0</v>
      </c>
      <c r="N162" s="178">
        <v>0</v>
      </c>
      <c r="O162" s="178">
        <f>ROUND(E162*N162,2)</f>
        <v>0</v>
      </c>
      <c r="P162" s="178">
        <v>0</v>
      </c>
      <c r="Q162" s="178">
        <f>ROUND(E162*P162,2)</f>
        <v>0</v>
      </c>
      <c r="R162" s="178"/>
      <c r="S162" s="178" t="s">
        <v>215</v>
      </c>
      <c r="T162" s="179" t="s">
        <v>171</v>
      </c>
      <c r="U162" s="158">
        <v>0</v>
      </c>
      <c r="V162" s="158">
        <f>ROUND(E162*U162,2)</f>
        <v>0</v>
      </c>
      <c r="W162" s="158"/>
      <c r="X162" s="158" t="s">
        <v>150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151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92" t="s">
        <v>290</v>
      </c>
      <c r="D163" s="160"/>
      <c r="E163" s="161">
        <v>1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155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92" t="s">
        <v>291</v>
      </c>
      <c r="D164" s="160"/>
      <c r="E164" s="161">
        <v>1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155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3">
        <v>27</v>
      </c>
      <c r="B165" s="174" t="s">
        <v>313</v>
      </c>
      <c r="C165" s="191" t="s">
        <v>314</v>
      </c>
      <c r="D165" s="175" t="s">
        <v>214</v>
      </c>
      <c r="E165" s="176">
        <v>4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78"/>
      <c r="S165" s="178" t="s">
        <v>215</v>
      </c>
      <c r="T165" s="179" t="s">
        <v>171</v>
      </c>
      <c r="U165" s="158">
        <v>0</v>
      </c>
      <c r="V165" s="158">
        <f>ROUND(E165*U165,2)</f>
        <v>0</v>
      </c>
      <c r="W165" s="158"/>
      <c r="X165" s="158" t="s">
        <v>150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151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92" t="s">
        <v>294</v>
      </c>
      <c r="D166" s="160"/>
      <c r="E166" s="161">
        <v>2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155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92" t="s">
        <v>295</v>
      </c>
      <c r="D167" s="160"/>
      <c r="E167" s="161">
        <v>2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155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3">
        <v>28</v>
      </c>
      <c r="B168" s="174" t="s">
        <v>315</v>
      </c>
      <c r="C168" s="191" t="s">
        <v>316</v>
      </c>
      <c r="D168" s="175" t="s">
        <v>214</v>
      </c>
      <c r="E168" s="176">
        <v>6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8">
        <v>0</v>
      </c>
      <c r="O168" s="178">
        <f>ROUND(E168*N168,2)</f>
        <v>0</v>
      </c>
      <c r="P168" s="178">
        <v>0</v>
      </c>
      <c r="Q168" s="178">
        <f>ROUND(E168*P168,2)</f>
        <v>0</v>
      </c>
      <c r="R168" s="178"/>
      <c r="S168" s="178" t="s">
        <v>215</v>
      </c>
      <c r="T168" s="179" t="s">
        <v>171</v>
      </c>
      <c r="U168" s="158">
        <v>0</v>
      </c>
      <c r="V168" s="158">
        <f>ROUND(E168*U168,2)</f>
        <v>0</v>
      </c>
      <c r="W168" s="158"/>
      <c r="X168" s="158" t="s">
        <v>150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151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92" t="s">
        <v>290</v>
      </c>
      <c r="D169" s="160"/>
      <c r="E169" s="161">
        <v>1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155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92" t="s">
        <v>298</v>
      </c>
      <c r="D170" s="160"/>
      <c r="E170" s="161">
        <v>5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155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73">
        <v>29</v>
      </c>
      <c r="B171" s="174" t="s">
        <v>317</v>
      </c>
      <c r="C171" s="191" t="s">
        <v>318</v>
      </c>
      <c r="D171" s="175" t="s">
        <v>214</v>
      </c>
      <c r="E171" s="176">
        <v>11</v>
      </c>
      <c r="F171" s="177"/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21</v>
      </c>
      <c r="M171" s="178">
        <f>G171*(1+L171/100)</f>
        <v>0</v>
      </c>
      <c r="N171" s="178">
        <v>0</v>
      </c>
      <c r="O171" s="178">
        <f>ROUND(E171*N171,2)</f>
        <v>0</v>
      </c>
      <c r="P171" s="178">
        <v>0</v>
      </c>
      <c r="Q171" s="178">
        <f>ROUND(E171*P171,2)</f>
        <v>0</v>
      </c>
      <c r="R171" s="178"/>
      <c r="S171" s="178" t="s">
        <v>215</v>
      </c>
      <c r="T171" s="179" t="s">
        <v>171</v>
      </c>
      <c r="U171" s="158">
        <v>0</v>
      </c>
      <c r="V171" s="158">
        <f>ROUND(E171*U171,2)</f>
        <v>0</v>
      </c>
      <c r="W171" s="158"/>
      <c r="X171" s="158" t="s">
        <v>150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151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92" t="s">
        <v>301</v>
      </c>
      <c r="D172" s="160"/>
      <c r="E172" s="161">
        <v>5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155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92" t="s">
        <v>302</v>
      </c>
      <c r="D173" s="160"/>
      <c r="E173" s="161">
        <v>6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155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3">
        <v>30</v>
      </c>
      <c r="B174" s="174" t="s">
        <v>319</v>
      </c>
      <c r="C174" s="191" t="s">
        <v>320</v>
      </c>
      <c r="D174" s="175" t="s">
        <v>214</v>
      </c>
      <c r="E174" s="176">
        <v>2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21</v>
      </c>
      <c r="M174" s="178">
        <f>G174*(1+L174/100)</f>
        <v>0</v>
      </c>
      <c r="N174" s="178">
        <v>0</v>
      </c>
      <c r="O174" s="178">
        <f>ROUND(E174*N174,2)</f>
        <v>0</v>
      </c>
      <c r="P174" s="178">
        <v>0</v>
      </c>
      <c r="Q174" s="178">
        <f>ROUND(E174*P174,2)</f>
        <v>0</v>
      </c>
      <c r="R174" s="178"/>
      <c r="S174" s="178" t="s">
        <v>215</v>
      </c>
      <c r="T174" s="179" t="s">
        <v>171</v>
      </c>
      <c r="U174" s="158">
        <v>0</v>
      </c>
      <c r="V174" s="158">
        <f>ROUND(E174*U174,2)</f>
        <v>0</v>
      </c>
      <c r="W174" s="158"/>
      <c r="X174" s="158" t="s">
        <v>150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151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92" t="s">
        <v>294</v>
      </c>
      <c r="D175" s="160"/>
      <c r="E175" s="161">
        <v>2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155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92" t="s">
        <v>305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155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81">
        <v>31</v>
      </c>
      <c r="B177" s="182" t="s">
        <v>321</v>
      </c>
      <c r="C177" s="195" t="s">
        <v>322</v>
      </c>
      <c r="D177" s="183" t="s">
        <v>274</v>
      </c>
      <c r="E177" s="184">
        <v>1</v>
      </c>
      <c r="F177" s="185"/>
      <c r="G177" s="186">
        <f>ROUND(E177*F177,2)</f>
        <v>0</v>
      </c>
      <c r="H177" s="185"/>
      <c r="I177" s="186">
        <f>ROUND(E177*H177,2)</f>
        <v>0</v>
      </c>
      <c r="J177" s="185"/>
      <c r="K177" s="186">
        <f>ROUND(E177*J177,2)</f>
        <v>0</v>
      </c>
      <c r="L177" s="186">
        <v>21</v>
      </c>
      <c r="M177" s="186">
        <f>G177*(1+L177/100)</f>
        <v>0</v>
      </c>
      <c r="N177" s="186">
        <v>0</v>
      </c>
      <c r="O177" s="186">
        <f>ROUND(E177*N177,2)</f>
        <v>0</v>
      </c>
      <c r="P177" s="186">
        <v>0</v>
      </c>
      <c r="Q177" s="186">
        <f>ROUND(E177*P177,2)</f>
        <v>0</v>
      </c>
      <c r="R177" s="186"/>
      <c r="S177" s="186" t="s">
        <v>215</v>
      </c>
      <c r="T177" s="187" t="s">
        <v>171</v>
      </c>
      <c r="U177" s="158">
        <v>0</v>
      </c>
      <c r="V177" s="158">
        <f>ROUND(E177*U177,2)</f>
        <v>0</v>
      </c>
      <c r="W177" s="158"/>
      <c r="X177" s="158" t="s">
        <v>150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151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73">
        <v>32</v>
      </c>
      <c r="B178" s="174" t="s">
        <v>323</v>
      </c>
      <c r="C178" s="191" t="s">
        <v>324</v>
      </c>
      <c r="D178" s="175" t="s">
        <v>274</v>
      </c>
      <c r="E178" s="176">
        <v>1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21</v>
      </c>
      <c r="M178" s="178">
        <f>G178*(1+L178/100)</f>
        <v>0</v>
      </c>
      <c r="N178" s="178">
        <v>0</v>
      </c>
      <c r="O178" s="178">
        <f>ROUND(E178*N178,2)</f>
        <v>0</v>
      </c>
      <c r="P178" s="178">
        <v>0</v>
      </c>
      <c r="Q178" s="178">
        <f>ROUND(E178*P178,2)</f>
        <v>0</v>
      </c>
      <c r="R178" s="178"/>
      <c r="S178" s="178" t="s">
        <v>215</v>
      </c>
      <c r="T178" s="179" t="s">
        <v>171</v>
      </c>
      <c r="U178" s="158">
        <v>0</v>
      </c>
      <c r="V178" s="158">
        <f>ROUND(E178*U178,2)</f>
        <v>0</v>
      </c>
      <c r="W178" s="158"/>
      <c r="X178" s="158" t="s">
        <v>150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151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92" t="s">
        <v>325</v>
      </c>
      <c r="D179" s="160"/>
      <c r="E179" s="161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155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92" t="s">
        <v>326</v>
      </c>
      <c r="D180" s="160"/>
      <c r="E180" s="161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155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92" t="s">
        <v>327</v>
      </c>
      <c r="D181" s="160"/>
      <c r="E181" s="161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155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92" t="s">
        <v>328</v>
      </c>
      <c r="D182" s="160"/>
      <c r="E182" s="161">
        <v>1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155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3">
        <v>33</v>
      </c>
      <c r="B183" s="174" t="s">
        <v>329</v>
      </c>
      <c r="C183" s="191" t="s">
        <v>330</v>
      </c>
      <c r="D183" s="175" t="s">
        <v>214</v>
      </c>
      <c r="E183" s="176">
        <v>25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21</v>
      </c>
      <c r="M183" s="178">
        <f>G183*(1+L183/100)</f>
        <v>0</v>
      </c>
      <c r="N183" s="178">
        <v>2.2200000000000002E-3</v>
      </c>
      <c r="O183" s="178">
        <f>ROUND(E183*N183,2)</f>
        <v>0.06</v>
      </c>
      <c r="P183" s="178">
        <v>0</v>
      </c>
      <c r="Q183" s="178">
        <f>ROUND(E183*P183,2)</f>
        <v>0</v>
      </c>
      <c r="R183" s="178"/>
      <c r="S183" s="178" t="s">
        <v>215</v>
      </c>
      <c r="T183" s="179" t="s">
        <v>171</v>
      </c>
      <c r="U183" s="158">
        <v>0.36</v>
      </c>
      <c r="V183" s="158">
        <f>ROUND(E183*U183,2)</f>
        <v>9</v>
      </c>
      <c r="W183" s="158"/>
      <c r="X183" s="158" t="s">
        <v>150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151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92" t="s">
        <v>331</v>
      </c>
      <c r="D184" s="160"/>
      <c r="E184" s="161">
        <v>2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155</v>
      </c>
      <c r="AH184" s="148">
        <v>5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92" t="s">
        <v>332</v>
      </c>
      <c r="D185" s="160"/>
      <c r="E185" s="161">
        <v>4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155</v>
      </c>
      <c r="AH185" s="148">
        <v>5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92" t="s">
        <v>333</v>
      </c>
      <c r="D186" s="160"/>
      <c r="E186" s="161">
        <v>6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155</v>
      </c>
      <c r="AH186" s="148">
        <v>5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92" t="s">
        <v>334</v>
      </c>
      <c r="D187" s="160"/>
      <c r="E187" s="161">
        <v>11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155</v>
      </c>
      <c r="AH187" s="148">
        <v>5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92" t="s">
        <v>335</v>
      </c>
      <c r="D188" s="160"/>
      <c r="E188" s="161">
        <v>2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155</v>
      </c>
      <c r="AH188" s="148">
        <v>5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x14ac:dyDescent="0.2">
      <c r="A189" s="167" t="s">
        <v>142</v>
      </c>
      <c r="B189" s="168" t="s">
        <v>90</v>
      </c>
      <c r="C189" s="190" t="s">
        <v>91</v>
      </c>
      <c r="D189" s="169"/>
      <c r="E189" s="170"/>
      <c r="F189" s="171"/>
      <c r="G189" s="171">
        <f>SUMIF(AG190:AG199,"&lt;&gt;NOR",G190:G199)</f>
        <v>0</v>
      </c>
      <c r="H189" s="171"/>
      <c r="I189" s="171">
        <f>SUM(I190:I199)</f>
        <v>0</v>
      </c>
      <c r="J189" s="171"/>
      <c r="K189" s="171">
        <f>SUM(K190:K199)</f>
        <v>0</v>
      </c>
      <c r="L189" s="171"/>
      <c r="M189" s="171">
        <f>SUM(M190:M199)</f>
        <v>0</v>
      </c>
      <c r="N189" s="171"/>
      <c r="O189" s="171">
        <f>SUM(O190:O199)</f>
        <v>9.85</v>
      </c>
      <c r="P189" s="171"/>
      <c r="Q189" s="171">
        <f>SUM(Q190:Q199)</f>
        <v>0</v>
      </c>
      <c r="R189" s="171"/>
      <c r="S189" s="171"/>
      <c r="T189" s="172"/>
      <c r="U189" s="166"/>
      <c r="V189" s="166">
        <f>SUM(V190:V199)</f>
        <v>123.28</v>
      </c>
      <c r="W189" s="166"/>
      <c r="X189" s="166"/>
      <c r="AG189" t="s">
        <v>143</v>
      </c>
    </row>
    <row r="190" spans="1:60" ht="22.5" outlineLevel="1" x14ac:dyDescent="0.2">
      <c r="A190" s="173">
        <v>34</v>
      </c>
      <c r="B190" s="174" t="s">
        <v>336</v>
      </c>
      <c r="C190" s="191" t="s">
        <v>337</v>
      </c>
      <c r="D190" s="175" t="s">
        <v>146</v>
      </c>
      <c r="E190" s="176">
        <v>536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8">
        <v>1.8380000000000001E-2</v>
      </c>
      <c r="O190" s="178">
        <f>ROUND(E190*N190,2)</f>
        <v>9.85</v>
      </c>
      <c r="P190" s="178">
        <v>0</v>
      </c>
      <c r="Q190" s="178">
        <f>ROUND(E190*P190,2)</f>
        <v>0</v>
      </c>
      <c r="R190" s="178" t="s">
        <v>338</v>
      </c>
      <c r="S190" s="178" t="s">
        <v>148</v>
      </c>
      <c r="T190" s="179" t="s">
        <v>149</v>
      </c>
      <c r="U190" s="158">
        <v>0.13</v>
      </c>
      <c r="V190" s="158">
        <f>ROUND(E190*U190,2)</f>
        <v>69.680000000000007</v>
      </c>
      <c r="W190" s="158"/>
      <c r="X190" s="158" t="s">
        <v>150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151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261" t="s">
        <v>339</v>
      </c>
      <c r="D191" s="262"/>
      <c r="E191" s="262"/>
      <c r="F191" s="262"/>
      <c r="G191" s="262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153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257" t="s">
        <v>340</v>
      </c>
      <c r="D192" s="258"/>
      <c r="E192" s="258"/>
      <c r="F192" s="258"/>
      <c r="G192" s="2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162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92" t="s">
        <v>341</v>
      </c>
      <c r="D193" s="160"/>
      <c r="E193" s="161">
        <v>536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155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33.75" outlineLevel="1" x14ac:dyDescent="0.2">
      <c r="A194" s="173">
        <v>35</v>
      </c>
      <c r="B194" s="174" t="s">
        <v>342</v>
      </c>
      <c r="C194" s="191" t="s">
        <v>343</v>
      </c>
      <c r="D194" s="175" t="s">
        <v>146</v>
      </c>
      <c r="E194" s="176">
        <v>1072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8">
        <v>0</v>
      </c>
      <c r="O194" s="178">
        <f>ROUND(E194*N194,2)</f>
        <v>0</v>
      </c>
      <c r="P194" s="178">
        <v>0</v>
      </c>
      <c r="Q194" s="178">
        <f>ROUND(E194*P194,2)</f>
        <v>0</v>
      </c>
      <c r="R194" s="178" t="s">
        <v>338</v>
      </c>
      <c r="S194" s="178" t="s">
        <v>344</v>
      </c>
      <c r="T194" s="179" t="s">
        <v>344</v>
      </c>
      <c r="U194" s="158">
        <v>0</v>
      </c>
      <c r="V194" s="158">
        <f>ROUND(E194*U194,2)</f>
        <v>0</v>
      </c>
      <c r="W194" s="158"/>
      <c r="X194" s="158" t="s">
        <v>150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172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261" t="s">
        <v>339</v>
      </c>
      <c r="D195" s="262"/>
      <c r="E195" s="262"/>
      <c r="F195" s="262"/>
      <c r="G195" s="262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153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2" t="s">
        <v>345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155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2" t="s">
        <v>346</v>
      </c>
      <c r="D197" s="160"/>
      <c r="E197" s="161">
        <v>1072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155</v>
      </c>
      <c r="AH197" s="148">
        <v>5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3">
        <v>36</v>
      </c>
      <c r="B198" s="174" t="s">
        <v>347</v>
      </c>
      <c r="C198" s="191" t="s">
        <v>348</v>
      </c>
      <c r="D198" s="175" t="s">
        <v>146</v>
      </c>
      <c r="E198" s="176">
        <v>536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8">
        <v>0</v>
      </c>
      <c r="O198" s="178">
        <f>ROUND(E198*N198,2)</f>
        <v>0</v>
      </c>
      <c r="P198" s="178">
        <v>0</v>
      </c>
      <c r="Q198" s="178">
        <f>ROUND(E198*P198,2)</f>
        <v>0</v>
      </c>
      <c r="R198" s="178" t="s">
        <v>338</v>
      </c>
      <c r="S198" s="178" t="s">
        <v>148</v>
      </c>
      <c r="T198" s="179" t="s">
        <v>149</v>
      </c>
      <c r="U198" s="158">
        <v>0.1</v>
      </c>
      <c r="V198" s="158">
        <f>ROUND(E198*U198,2)</f>
        <v>53.6</v>
      </c>
      <c r="W198" s="158"/>
      <c r="X198" s="158" t="s">
        <v>150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151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92" t="s">
        <v>349</v>
      </c>
      <c r="D199" s="160"/>
      <c r="E199" s="161">
        <v>536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155</v>
      </c>
      <c r="AH199" s="148">
        <v>5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x14ac:dyDescent="0.2">
      <c r="A200" s="167" t="s">
        <v>142</v>
      </c>
      <c r="B200" s="168" t="s">
        <v>92</v>
      </c>
      <c r="C200" s="190" t="s">
        <v>93</v>
      </c>
      <c r="D200" s="169"/>
      <c r="E200" s="170"/>
      <c r="F200" s="171"/>
      <c r="G200" s="171">
        <f>SUMIF(AG201:AG278,"&lt;&gt;NOR",G201:G278)</f>
        <v>0</v>
      </c>
      <c r="H200" s="171"/>
      <c r="I200" s="171">
        <f>SUM(I201:I278)</f>
        <v>0</v>
      </c>
      <c r="J200" s="171"/>
      <c r="K200" s="171">
        <f>SUM(K201:K278)</f>
        <v>0</v>
      </c>
      <c r="L200" s="171"/>
      <c r="M200" s="171">
        <f>SUM(M201:M278)</f>
        <v>0</v>
      </c>
      <c r="N200" s="171"/>
      <c r="O200" s="171">
        <f>SUM(O201:O278)</f>
        <v>0.02</v>
      </c>
      <c r="P200" s="171"/>
      <c r="Q200" s="171">
        <f>SUM(Q201:Q278)</f>
        <v>0</v>
      </c>
      <c r="R200" s="171"/>
      <c r="S200" s="171"/>
      <c r="T200" s="172"/>
      <c r="U200" s="166"/>
      <c r="V200" s="166">
        <f>SUM(V201:V278)</f>
        <v>151.08000000000001</v>
      </c>
      <c r="W200" s="166"/>
      <c r="X200" s="166"/>
      <c r="AG200" t="s">
        <v>143</v>
      </c>
    </row>
    <row r="201" spans="1:60" ht="56.25" outlineLevel="1" x14ac:dyDescent="0.2">
      <c r="A201" s="173">
        <v>37</v>
      </c>
      <c r="B201" s="174" t="s">
        <v>350</v>
      </c>
      <c r="C201" s="191" t="s">
        <v>351</v>
      </c>
      <c r="D201" s="175" t="s">
        <v>146</v>
      </c>
      <c r="E201" s="176">
        <v>390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8">
        <v>4.0000000000000003E-5</v>
      </c>
      <c r="O201" s="178">
        <f>ROUND(E201*N201,2)</f>
        <v>0.02</v>
      </c>
      <c r="P201" s="178">
        <v>0</v>
      </c>
      <c r="Q201" s="178">
        <f>ROUND(E201*P201,2)</f>
        <v>0</v>
      </c>
      <c r="R201" s="178" t="s">
        <v>203</v>
      </c>
      <c r="S201" s="178" t="s">
        <v>148</v>
      </c>
      <c r="T201" s="179" t="s">
        <v>171</v>
      </c>
      <c r="U201" s="158">
        <v>0.31</v>
      </c>
      <c r="V201" s="158">
        <f>ROUND(E201*U201,2)</f>
        <v>120.9</v>
      </c>
      <c r="W201" s="158"/>
      <c r="X201" s="158" t="s">
        <v>150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151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2" t="s">
        <v>352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155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2" t="s">
        <v>241</v>
      </c>
      <c r="D203" s="160"/>
      <c r="E203" s="161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155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92" t="s">
        <v>353</v>
      </c>
      <c r="D204" s="160"/>
      <c r="E204" s="161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155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93" t="s">
        <v>164</v>
      </c>
      <c r="D205" s="162"/>
      <c r="E205" s="163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155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94" t="s">
        <v>354</v>
      </c>
      <c r="D206" s="162"/>
      <c r="E206" s="163">
        <v>15.75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155</v>
      </c>
      <c r="AH206" s="148">
        <v>2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94" t="s">
        <v>355</v>
      </c>
      <c r="D207" s="162"/>
      <c r="E207" s="163">
        <v>4.67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155</v>
      </c>
      <c r="AH207" s="148">
        <v>2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94" t="s">
        <v>356</v>
      </c>
      <c r="D208" s="162"/>
      <c r="E208" s="163">
        <v>17.850000000000001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155</v>
      </c>
      <c r="AH208" s="148">
        <v>2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94" t="s">
        <v>357</v>
      </c>
      <c r="D209" s="162"/>
      <c r="E209" s="163">
        <v>26.69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155</v>
      </c>
      <c r="AH209" s="148">
        <v>2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94" t="s">
        <v>358</v>
      </c>
      <c r="D210" s="162"/>
      <c r="E210" s="163">
        <v>13.58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155</v>
      </c>
      <c r="AH210" s="148">
        <v>2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94" t="s">
        <v>359</v>
      </c>
      <c r="D211" s="162"/>
      <c r="E211" s="163">
        <v>5.0999999999999996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155</v>
      </c>
      <c r="AH211" s="148">
        <v>2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94" t="s">
        <v>360</v>
      </c>
      <c r="D212" s="162"/>
      <c r="E212" s="163">
        <v>16.149999999999999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155</v>
      </c>
      <c r="AH212" s="148">
        <v>2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94" t="s">
        <v>361</v>
      </c>
      <c r="D213" s="162"/>
      <c r="E213" s="163">
        <v>17.8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155</v>
      </c>
      <c r="AH213" s="148">
        <v>2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94" t="s">
        <v>362</v>
      </c>
      <c r="D214" s="162"/>
      <c r="E214" s="163">
        <v>13.05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155</v>
      </c>
      <c r="AH214" s="148">
        <v>2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94" t="s">
        <v>363</v>
      </c>
      <c r="D215" s="162"/>
      <c r="E215" s="163">
        <v>7.46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155</v>
      </c>
      <c r="AH215" s="148">
        <v>2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94" t="s">
        <v>364</v>
      </c>
      <c r="D216" s="162"/>
      <c r="E216" s="163">
        <v>52.96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155</v>
      </c>
      <c r="AH216" s="148">
        <v>2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94" t="s">
        <v>365</v>
      </c>
      <c r="D217" s="162"/>
      <c r="E217" s="163">
        <v>3.45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155</v>
      </c>
      <c r="AH217" s="148">
        <v>2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94" t="s">
        <v>366</v>
      </c>
      <c r="D218" s="162"/>
      <c r="E218" s="163">
        <v>1.8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155</v>
      </c>
      <c r="AH218" s="148">
        <v>2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94" t="s">
        <v>367</v>
      </c>
      <c r="D219" s="162"/>
      <c r="E219" s="163">
        <v>3.06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155</v>
      </c>
      <c r="AH219" s="148">
        <v>2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94" t="s">
        <v>368</v>
      </c>
      <c r="D220" s="162"/>
      <c r="E220" s="163">
        <v>3.1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155</v>
      </c>
      <c r="AH220" s="148">
        <v>2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93" t="s">
        <v>166</v>
      </c>
      <c r="D221" s="162"/>
      <c r="E221" s="163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155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92" t="s">
        <v>369</v>
      </c>
      <c r="D222" s="160"/>
      <c r="E222" s="161">
        <v>203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155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2" t="s">
        <v>241</v>
      </c>
      <c r="D223" s="160"/>
      <c r="E223" s="161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155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92" t="s">
        <v>370</v>
      </c>
      <c r="D224" s="160"/>
      <c r="E224" s="161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155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93" t="s">
        <v>164</v>
      </c>
      <c r="D225" s="162"/>
      <c r="E225" s="163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155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94" t="s">
        <v>371</v>
      </c>
      <c r="D226" s="162"/>
      <c r="E226" s="163">
        <v>14.63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155</v>
      </c>
      <c r="AH226" s="148">
        <v>2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94" t="s">
        <v>372</v>
      </c>
      <c r="D227" s="162"/>
      <c r="E227" s="163">
        <v>17.8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155</v>
      </c>
      <c r="AH227" s="148">
        <v>2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94" t="s">
        <v>373</v>
      </c>
      <c r="D228" s="162"/>
      <c r="E228" s="163">
        <v>13.05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155</v>
      </c>
      <c r="AH228" s="148">
        <v>2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94" t="s">
        <v>374</v>
      </c>
      <c r="D229" s="162"/>
      <c r="E229" s="163">
        <v>7.46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155</v>
      </c>
      <c r="AH229" s="148">
        <v>2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94" t="s">
        <v>375</v>
      </c>
      <c r="D230" s="162"/>
      <c r="E230" s="163">
        <v>5.96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155</v>
      </c>
      <c r="AH230" s="148">
        <v>2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94" t="s">
        <v>376</v>
      </c>
      <c r="D231" s="162"/>
      <c r="E231" s="163">
        <v>10.31</v>
      </c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155</v>
      </c>
      <c r="AH231" s="148">
        <v>2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94" t="s">
        <v>377</v>
      </c>
      <c r="D232" s="162"/>
      <c r="E232" s="163">
        <v>17.8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155</v>
      </c>
      <c r="AH232" s="148">
        <v>2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94" t="s">
        <v>378</v>
      </c>
      <c r="D233" s="162"/>
      <c r="E233" s="163">
        <v>13.05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155</v>
      </c>
      <c r="AH233" s="148">
        <v>2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94" t="s">
        <v>379</v>
      </c>
      <c r="D234" s="162"/>
      <c r="E234" s="163">
        <v>7.46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155</v>
      </c>
      <c r="AH234" s="148">
        <v>2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94" t="s">
        <v>380</v>
      </c>
      <c r="D235" s="162"/>
      <c r="E235" s="163">
        <v>1.8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155</v>
      </c>
      <c r="AH235" s="148">
        <v>2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94" t="s">
        <v>381</v>
      </c>
      <c r="D236" s="162"/>
      <c r="E236" s="163">
        <v>52.96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155</v>
      </c>
      <c r="AH236" s="148">
        <v>2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94" t="s">
        <v>382</v>
      </c>
      <c r="D237" s="162"/>
      <c r="E237" s="163">
        <v>3.45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155</v>
      </c>
      <c r="AH237" s="148">
        <v>2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94" t="s">
        <v>383</v>
      </c>
      <c r="D238" s="162"/>
      <c r="E238" s="163">
        <v>1.8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155</v>
      </c>
      <c r="AH238" s="148">
        <v>2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94" t="s">
        <v>384</v>
      </c>
      <c r="D239" s="162"/>
      <c r="E239" s="163">
        <v>10.5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155</v>
      </c>
      <c r="AH239" s="148">
        <v>2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94" t="s">
        <v>385</v>
      </c>
      <c r="D240" s="162"/>
      <c r="E240" s="163">
        <v>8.0500000000000007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155</v>
      </c>
      <c r="AH240" s="148">
        <v>2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93" t="s">
        <v>166</v>
      </c>
      <c r="D241" s="162"/>
      <c r="E241" s="163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155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92" t="s">
        <v>386</v>
      </c>
      <c r="D242" s="160"/>
      <c r="E242" s="161">
        <v>187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155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73">
        <v>38</v>
      </c>
      <c r="B243" s="174" t="s">
        <v>387</v>
      </c>
      <c r="C243" s="191" t="s">
        <v>388</v>
      </c>
      <c r="D243" s="175" t="s">
        <v>146</v>
      </c>
      <c r="E243" s="176">
        <v>1170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21</v>
      </c>
      <c r="M243" s="178">
        <f>G243*(1+L243/100)</f>
        <v>0</v>
      </c>
      <c r="N243" s="178">
        <v>0</v>
      </c>
      <c r="O243" s="178">
        <f>ROUND(E243*N243,2)</f>
        <v>0</v>
      </c>
      <c r="P243" s="178">
        <v>0</v>
      </c>
      <c r="Q243" s="178">
        <f>ROUND(E243*P243,2)</f>
        <v>0</v>
      </c>
      <c r="R243" s="178" t="s">
        <v>218</v>
      </c>
      <c r="S243" s="178" t="s">
        <v>148</v>
      </c>
      <c r="T243" s="179" t="s">
        <v>149</v>
      </c>
      <c r="U243" s="158">
        <v>0.02</v>
      </c>
      <c r="V243" s="158">
        <f>ROUND(E243*U243,2)</f>
        <v>23.4</v>
      </c>
      <c r="W243" s="158"/>
      <c r="X243" s="158" t="s">
        <v>150</v>
      </c>
      <c r="Y243" s="148"/>
      <c r="Z243" s="148"/>
      <c r="AA243" s="148"/>
      <c r="AB243" s="148"/>
      <c r="AC243" s="148"/>
      <c r="AD243" s="148"/>
      <c r="AE243" s="148"/>
      <c r="AF243" s="148"/>
      <c r="AG243" s="148" t="s">
        <v>151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92" t="s">
        <v>389</v>
      </c>
      <c r="D244" s="160"/>
      <c r="E244" s="161">
        <v>1170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155</v>
      </c>
      <c r="AH244" s="148">
        <v>5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73">
        <v>39</v>
      </c>
      <c r="B245" s="174" t="s">
        <v>390</v>
      </c>
      <c r="C245" s="191" t="s">
        <v>391</v>
      </c>
      <c r="D245" s="175" t="s">
        <v>146</v>
      </c>
      <c r="E245" s="176">
        <v>233.87</v>
      </c>
      <c r="F245" s="177"/>
      <c r="G245" s="178">
        <f>ROUND(E245*F245,2)</f>
        <v>0</v>
      </c>
      <c r="H245" s="177"/>
      <c r="I245" s="178">
        <f>ROUND(E245*H245,2)</f>
        <v>0</v>
      </c>
      <c r="J245" s="177"/>
      <c r="K245" s="178">
        <f>ROUND(E245*J245,2)</f>
        <v>0</v>
      </c>
      <c r="L245" s="178">
        <v>21</v>
      </c>
      <c r="M245" s="178">
        <f>G245*(1+L245/100)</f>
        <v>0</v>
      </c>
      <c r="N245" s="178">
        <v>2.0000000000000002E-5</v>
      </c>
      <c r="O245" s="178">
        <f>ROUND(E245*N245,2)</f>
        <v>0</v>
      </c>
      <c r="P245" s="178">
        <v>0</v>
      </c>
      <c r="Q245" s="178">
        <f>ROUND(E245*P245,2)</f>
        <v>0</v>
      </c>
      <c r="R245" s="178" t="s">
        <v>392</v>
      </c>
      <c r="S245" s="178" t="s">
        <v>148</v>
      </c>
      <c r="T245" s="179" t="s">
        <v>149</v>
      </c>
      <c r="U245" s="158">
        <v>2.9000000000000001E-2</v>
      </c>
      <c r="V245" s="158">
        <f>ROUND(E245*U245,2)</f>
        <v>6.78</v>
      </c>
      <c r="W245" s="158"/>
      <c r="X245" s="158" t="s">
        <v>150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151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192" t="s">
        <v>352</v>
      </c>
      <c r="D246" s="160"/>
      <c r="E246" s="161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155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92" t="s">
        <v>241</v>
      </c>
      <c r="D247" s="160"/>
      <c r="E247" s="161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155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92" t="s">
        <v>353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155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93" t="s">
        <v>164</v>
      </c>
      <c r="D249" s="162"/>
      <c r="E249" s="163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155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94" t="s">
        <v>356</v>
      </c>
      <c r="D250" s="162"/>
      <c r="E250" s="163">
        <v>17.850000000000001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155</v>
      </c>
      <c r="AH250" s="148">
        <v>2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94" t="s">
        <v>357</v>
      </c>
      <c r="D251" s="162"/>
      <c r="E251" s="163">
        <v>26.69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155</v>
      </c>
      <c r="AH251" s="148">
        <v>2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94" t="s">
        <v>358</v>
      </c>
      <c r="D252" s="162"/>
      <c r="E252" s="163">
        <v>13.58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155</v>
      </c>
      <c r="AH252" s="148">
        <v>2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94" t="s">
        <v>393</v>
      </c>
      <c r="D253" s="162"/>
      <c r="E253" s="163">
        <v>17.8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155</v>
      </c>
      <c r="AH253" s="148">
        <v>2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94" t="s">
        <v>362</v>
      </c>
      <c r="D254" s="162"/>
      <c r="E254" s="163">
        <v>13.05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155</v>
      </c>
      <c r="AH254" s="148">
        <v>2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94" t="s">
        <v>363</v>
      </c>
      <c r="D255" s="162"/>
      <c r="E255" s="163">
        <v>7.46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155</v>
      </c>
      <c r="AH255" s="148">
        <v>2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94" t="s">
        <v>364</v>
      </c>
      <c r="D256" s="162"/>
      <c r="E256" s="163">
        <v>52.96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155</v>
      </c>
      <c r="AH256" s="148">
        <v>2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94" t="s">
        <v>394</v>
      </c>
      <c r="D257" s="162"/>
      <c r="E257" s="163">
        <v>6.46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155</v>
      </c>
      <c r="AH257" s="148">
        <v>2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94" t="s">
        <v>367</v>
      </c>
      <c r="D258" s="162"/>
      <c r="E258" s="163">
        <v>3.06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155</v>
      </c>
      <c r="AH258" s="148">
        <v>2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94" t="s">
        <v>368</v>
      </c>
      <c r="D259" s="162"/>
      <c r="E259" s="163">
        <v>3.1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155</v>
      </c>
      <c r="AH259" s="148">
        <v>2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93" t="s">
        <v>166</v>
      </c>
      <c r="D260" s="162"/>
      <c r="E260" s="163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155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92" t="s">
        <v>395</v>
      </c>
      <c r="D261" s="160"/>
      <c r="E261" s="161">
        <v>113.75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155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92" t="s">
        <v>241</v>
      </c>
      <c r="D262" s="160"/>
      <c r="E262" s="161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155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92" t="s">
        <v>370</v>
      </c>
      <c r="D263" s="160"/>
      <c r="E263" s="161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155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93" t="s">
        <v>164</v>
      </c>
      <c r="D264" s="162"/>
      <c r="E264" s="163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155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94" t="s">
        <v>371</v>
      </c>
      <c r="D265" s="162"/>
      <c r="E265" s="163">
        <v>14.63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155</v>
      </c>
      <c r="AH265" s="148">
        <v>2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94" t="s">
        <v>372</v>
      </c>
      <c r="D266" s="162"/>
      <c r="E266" s="163">
        <v>17.8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155</v>
      </c>
      <c r="AH266" s="148">
        <v>2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94" t="s">
        <v>373</v>
      </c>
      <c r="D267" s="162"/>
      <c r="E267" s="163">
        <v>13.05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155</v>
      </c>
      <c r="AH267" s="148">
        <v>2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94" t="s">
        <v>375</v>
      </c>
      <c r="D268" s="162"/>
      <c r="E268" s="163">
        <v>5.96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155</v>
      </c>
      <c r="AH268" s="148">
        <v>2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94" t="s">
        <v>376</v>
      </c>
      <c r="D269" s="162"/>
      <c r="E269" s="163">
        <v>10.31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155</v>
      </c>
      <c r="AH269" s="148">
        <v>2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94" t="s">
        <v>377</v>
      </c>
      <c r="D270" s="162"/>
      <c r="E270" s="163">
        <v>17.8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155</v>
      </c>
      <c r="AH270" s="148">
        <v>2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94" t="s">
        <v>378</v>
      </c>
      <c r="D271" s="162"/>
      <c r="E271" s="163">
        <v>13.05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155</v>
      </c>
      <c r="AH271" s="148">
        <v>2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94" t="s">
        <v>379</v>
      </c>
      <c r="D272" s="162"/>
      <c r="E272" s="163">
        <v>7.46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155</v>
      </c>
      <c r="AH272" s="148">
        <v>2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94" t="s">
        <v>381</v>
      </c>
      <c r="D273" s="162"/>
      <c r="E273" s="163">
        <v>52.96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155</v>
      </c>
      <c r="AH273" s="148">
        <v>2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94" t="s">
        <v>384</v>
      </c>
      <c r="D274" s="162"/>
      <c r="E274" s="163">
        <v>10.5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155</v>
      </c>
      <c r="AH274" s="148">
        <v>2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94" t="s">
        <v>385</v>
      </c>
      <c r="D275" s="162"/>
      <c r="E275" s="163">
        <v>8.0500000000000007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155</v>
      </c>
      <c r="AH275" s="148">
        <v>2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93" t="s">
        <v>166</v>
      </c>
      <c r="D276" s="162"/>
      <c r="E276" s="163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155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92" t="s">
        <v>396</v>
      </c>
      <c r="D277" s="160"/>
      <c r="E277" s="161">
        <v>120.12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155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81">
        <v>40</v>
      </c>
      <c r="B278" s="182" t="s">
        <v>397</v>
      </c>
      <c r="C278" s="195" t="s">
        <v>398</v>
      </c>
      <c r="D278" s="183" t="s">
        <v>214</v>
      </c>
      <c r="E278" s="184">
        <v>1</v>
      </c>
      <c r="F278" s="185"/>
      <c r="G278" s="186">
        <f>ROUND(E278*F278,2)</f>
        <v>0</v>
      </c>
      <c r="H278" s="185"/>
      <c r="I278" s="186">
        <f>ROUND(E278*H278,2)</f>
        <v>0</v>
      </c>
      <c r="J278" s="185"/>
      <c r="K278" s="186">
        <f>ROUND(E278*J278,2)</f>
        <v>0</v>
      </c>
      <c r="L278" s="186">
        <v>21</v>
      </c>
      <c r="M278" s="186">
        <f>G278*(1+L278/100)</f>
        <v>0</v>
      </c>
      <c r="N278" s="186">
        <v>0</v>
      </c>
      <c r="O278" s="186">
        <f>ROUND(E278*N278,2)</f>
        <v>0</v>
      </c>
      <c r="P278" s="186">
        <v>0</v>
      </c>
      <c r="Q278" s="186">
        <f>ROUND(E278*P278,2)</f>
        <v>0</v>
      </c>
      <c r="R278" s="186"/>
      <c r="S278" s="186" t="s">
        <v>215</v>
      </c>
      <c r="T278" s="187" t="s">
        <v>171</v>
      </c>
      <c r="U278" s="158">
        <v>0</v>
      </c>
      <c r="V278" s="158">
        <f>ROUND(E278*U278,2)</f>
        <v>0</v>
      </c>
      <c r="W278" s="158"/>
      <c r="X278" s="158" t="s">
        <v>150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151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x14ac:dyDescent="0.2">
      <c r="A279" s="167" t="s">
        <v>142</v>
      </c>
      <c r="B279" s="168" t="s">
        <v>94</v>
      </c>
      <c r="C279" s="190" t="s">
        <v>95</v>
      </c>
      <c r="D279" s="169"/>
      <c r="E279" s="170"/>
      <c r="F279" s="171"/>
      <c r="G279" s="171">
        <f>SUMIF(AG280:AG331,"&lt;&gt;NOR",G280:G331)</f>
        <v>0</v>
      </c>
      <c r="H279" s="171"/>
      <c r="I279" s="171">
        <f>SUM(I280:I331)</f>
        <v>0</v>
      </c>
      <c r="J279" s="171"/>
      <c r="K279" s="171">
        <f>SUM(K280:K331)</f>
        <v>0</v>
      </c>
      <c r="L279" s="171"/>
      <c r="M279" s="171">
        <f>SUM(M280:M331)</f>
        <v>0</v>
      </c>
      <c r="N279" s="171"/>
      <c r="O279" s="171">
        <f>SUM(O280:O331)</f>
        <v>0.08</v>
      </c>
      <c r="P279" s="171"/>
      <c r="Q279" s="171">
        <f>SUM(Q280:Q331)</f>
        <v>4.88</v>
      </c>
      <c r="R279" s="171"/>
      <c r="S279" s="171"/>
      <c r="T279" s="172"/>
      <c r="U279" s="166"/>
      <c r="V279" s="166">
        <f>SUM(V280:V331)</f>
        <v>35.25</v>
      </c>
      <c r="W279" s="166"/>
      <c r="X279" s="166"/>
      <c r="AG279" t="s">
        <v>143</v>
      </c>
    </row>
    <row r="280" spans="1:60" outlineLevel="1" x14ac:dyDescent="0.2">
      <c r="A280" s="173">
        <v>41</v>
      </c>
      <c r="B280" s="174" t="s">
        <v>399</v>
      </c>
      <c r="C280" s="191" t="s">
        <v>400</v>
      </c>
      <c r="D280" s="175" t="s">
        <v>209</v>
      </c>
      <c r="E280" s="176">
        <v>46</v>
      </c>
      <c r="F280" s="177"/>
      <c r="G280" s="178">
        <f>ROUND(E280*F280,2)</f>
        <v>0</v>
      </c>
      <c r="H280" s="177"/>
      <c r="I280" s="178">
        <f>ROUND(E280*H280,2)</f>
        <v>0</v>
      </c>
      <c r="J280" s="177"/>
      <c r="K280" s="178">
        <f>ROUND(E280*J280,2)</f>
        <v>0</v>
      </c>
      <c r="L280" s="178">
        <v>21</v>
      </c>
      <c r="M280" s="178">
        <f>G280*(1+L280/100)</f>
        <v>0</v>
      </c>
      <c r="N280" s="178">
        <v>0</v>
      </c>
      <c r="O280" s="178">
        <f>ROUND(E280*N280,2)</f>
        <v>0</v>
      </c>
      <c r="P280" s="178">
        <v>0</v>
      </c>
      <c r="Q280" s="178">
        <f>ROUND(E280*P280,2)</f>
        <v>0</v>
      </c>
      <c r="R280" s="178" t="s">
        <v>401</v>
      </c>
      <c r="S280" s="178" t="s">
        <v>148</v>
      </c>
      <c r="T280" s="179" t="s">
        <v>149</v>
      </c>
      <c r="U280" s="158">
        <v>0.03</v>
      </c>
      <c r="V280" s="158">
        <f>ROUND(E280*U280,2)</f>
        <v>1.38</v>
      </c>
      <c r="W280" s="158"/>
      <c r="X280" s="158" t="s">
        <v>150</v>
      </c>
      <c r="Y280" s="148"/>
      <c r="Z280" s="148"/>
      <c r="AA280" s="148"/>
      <c r="AB280" s="148"/>
      <c r="AC280" s="148"/>
      <c r="AD280" s="148"/>
      <c r="AE280" s="148"/>
      <c r="AF280" s="148"/>
      <c r="AG280" s="148" t="s">
        <v>151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261" t="s">
        <v>402</v>
      </c>
      <c r="D281" s="262"/>
      <c r="E281" s="262"/>
      <c r="F281" s="262"/>
      <c r="G281" s="262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153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92" t="s">
        <v>403</v>
      </c>
      <c r="D282" s="160"/>
      <c r="E282" s="161">
        <v>2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155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92" t="s">
        <v>404</v>
      </c>
      <c r="D283" s="160"/>
      <c r="E283" s="161">
        <v>12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155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92" t="s">
        <v>405</v>
      </c>
      <c r="D284" s="160"/>
      <c r="E284" s="161">
        <v>16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155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92" t="s">
        <v>406</v>
      </c>
      <c r="D285" s="160"/>
      <c r="E285" s="161">
        <v>10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155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92" t="s">
        <v>407</v>
      </c>
      <c r="D286" s="160"/>
      <c r="E286" s="161">
        <v>2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155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92" t="s">
        <v>407</v>
      </c>
      <c r="D287" s="160"/>
      <c r="E287" s="161">
        <v>2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155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92" t="s">
        <v>408</v>
      </c>
      <c r="D288" s="160"/>
      <c r="E288" s="161">
        <v>2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155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73">
        <v>42</v>
      </c>
      <c r="B289" s="174" t="s">
        <v>409</v>
      </c>
      <c r="C289" s="191" t="s">
        <v>410</v>
      </c>
      <c r="D289" s="175" t="s">
        <v>209</v>
      </c>
      <c r="E289" s="176">
        <v>26</v>
      </c>
      <c r="F289" s="177"/>
      <c r="G289" s="178">
        <f>ROUND(E289*F289,2)</f>
        <v>0</v>
      </c>
      <c r="H289" s="177"/>
      <c r="I289" s="178">
        <f>ROUND(E289*H289,2)</f>
        <v>0</v>
      </c>
      <c r="J289" s="177"/>
      <c r="K289" s="178">
        <f>ROUND(E289*J289,2)</f>
        <v>0</v>
      </c>
      <c r="L289" s="178">
        <v>21</v>
      </c>
      <c r="M289" s="178">
        <f>G289*(1+L289/100)</f>
        <v>0</v>
      </c>
      <c r="N289" s="178">
        <v>0</v>
      </c>
      <c r="O289" s="178">
        <f>ROUND(E289*N289,2)</f>
        <v>0</v>
      </c>
      <c r="P289" s="178">
        <v>0</v>
      </c>
      <c r="Q289" s="178">
        <f>ROUND(E289*P289,2)</f>
        <v>0</v>
      </c>
      <c r="R289" s="178" t="s">
        <v>401</v>
      </c>
      <c r="S289" s="178" t="s">
        <v>148</v>
      </c>
      <c r="T289" s="179" t="s">
        <v>149</v>
      </c>
      <c r="U289" s="158">
        <v>0.06</v>
      </c>
      <c r="V289" s="158">
        <f>ROUND(E289*U289,2)</f>
        <v>1.56</v>
      </c>
      <c r="W289" s="158"/>
      <c r="X289" s="158" t="s">
        <v>150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151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261" t="s">
        <v>402</v>
      </c>
      <c r="D290" s="262"/>
      <c r="E290" s="262"/>
      <c r="F290" s="262"/>
      <c r="G290" s="262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153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92" t="s">
        <v>411</v>
      </c>
      <c r="D291" s="160"/>
      <c r="E291" s="161">
        <v>20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155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92" t="s">
        <v>412</v>
      </c>
      <c r="D292" s="160"/>
      <c r="E292" s="161">
        <v>6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155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73">
        <v>43</v>
      </c>
      <c r="B293" s="174" t="s">
        <v>413</v>
      </c>
      <c r="C293" s="191" t="s">
        <v>414</v>
      </c>
      <c r="D293" s="175" t="s">
        <v>209</v>
      </c>
      <c r="E293" s="176">
        <v>6</v>
      </c>
      <c r="F293" s="177"/>
      <c r="G293" s="178">
        <f>ROUND(E293*F293,2)</f>
        <v>0</v>
      </c>
      <c r="H293" s="177"/>
      <c r="I293" s="178">
        <f>ROUND(E293*H293,2)</f>
        <v>0</v>
      </c>
      <c r="J293" s="177"/>
      <c r="K293" s="178">
        <f>ROUND(E293*J293,2)</f>
        <v>0</v>
      </c>
      <c r="L293" s="178">
        <v>21</v>
      </c>
      <c r="M293" s="178">
        <f>G293*(1+L293/100)</f>
        <v>0</v>
      </c>
      <c r="N293" s="178">
        <v>0</v>
      </c>
      <c r="O293" s="178">
        <f>ROUND(E293*N293,2)</f>
        <v>0</v>
      </c>
      <c r="P293" s="178">
        <v>0</v>
      </c>
      <c r="Q293" s="178">
        <f>ROUND(E293*P293,2)</f>
        <v>0</v>
      </c>
      <c r="R293" s="178" t="s">
        <v>401</v>
      </c>
      <c r="S293" s="178" t="s">
        <v>148</v>
      </c>
      <c r="T293" s="179" t="s">
        <v>149</v>
      </c>
      <c r="U293" s="158">
        <v>0.05</v>
      </c>
      <c r="V293" s="158">
        <f>ROUND(E293*U293,2)</f>
        <v>0.3</v>
      </c>
      <c r="W293" s="158"/>
      <c r="X293" s="158" t="s">
        <v>150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151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261" t="s">
        <v>402</v>
      </c>
      <c r="D294" s="262"/>
      <c r="E294" s="262"/>
      <c r="F294" s="262"/>
      <c r="G294" s="262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153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92" t="s">
        <v>415</v>
      </c>
      <c r="D295" s="160"/>
      <c r="E295" s="161">
        <v>2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155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92" t="s">
        <v>415</v>
      </c>
      <c r="D296" s="160"/>
      <c r="E296" s="161">
        <v>2</v>
      </c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155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92" t="s">
        <v>416</v>
      </c>
      <c r="D297" s="160"/>
      <c r="E297" s="161">
        <v>2</v>
      </c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155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73">
        <v>44</v>
      </c>
      <c r="B298" s="174" t="s">
        <v>417</v>
      </c>
      <c r="C298" s="191" t="s">
        <v>418</v>
      </c>
      <c r="D298" s="175" t="s">
        <v>146</v>
      </c>
      <c r="E298" s="176">
        <v>5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21</v>
      </c>
      <c r="M298" s="178">
        <f>G298*(1+L298/100)</f>
        <v>0</v>
      </c>
      <c r="N298" s="178">
        <v>1E-3</v>
      </c>
      <c r="O298" s="178">
        <f>ROUND(E298*N298,2)</f>
        <v>0.01</v>
      </c>
      <c r="P298" s="178">
        <v>3.1E-2</v>
      </c>
      <c r="Q298" s="178">
        <f>ROUND(E298*P298,2)</f>
        <v>0.16</v>
      </c>
      <c r="R298" s="178" t="s">
        <v>401</v>
      </c>
      <c r="S298" s="178" t="s">
        <v>148</v>
      </c>
      <c r="T298" s="179" t="s">
        <v>149</v>
      </c>
      <c r="U298" s="158">
        <v>0.33100000000000002</v>
      </c>
      <c r="V298" s="158">
        <f>ROUND(E298*U298,2)</f>
        <v>1.66</v>
      </c>
      <c r="W298" s="158"/>
      <c r="X298" s="158" t="s">
        <v>150</v>
      </c>
      <c r="Y298" s="148"/>
      <c r="Z298" s="148"/>
      <c r="AA298" s="148"/>
      <c r="AB298" s="148"/>
      <c r="AC298" s="148"/>
      <c r="AD298" s="148"/>
      <c r="AE298" s="148"/>
      <c r="AF298" s="148"/>
      <c r="AG298" s="148" t="s">
        <v>151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261" t="s">
        <v>419</v>
      </c>
      <c r="D299" s="262"/>
      <c r="E299" s="262"/>
      <c r="F299" s="262"/>
      <c r="G299" s="262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153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92" t="s">
        <v>420</v>
      </c>
      <c r="D300" s="160"/>
      <c r="E300" s="161">
        <v>1.92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155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92" t="s">
        <v>421</v>
      </c>
      <c r="D301" s="160"/>
      <c r="E301" s="161">
        <v>0.96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155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92" t="s">
        <v>422</v>
      </c>
      <c r="D302" s="160"/>
      <c r="E302" s="161">
        <v>0.96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155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92" t="s">
        <v>423</v>
      </c>
      <c r="D303" s="160"/>
      <c r="E303" s="161">
        <v>1.1599999999999999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155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73">
        <v>45</v>
      </c>
      <c r="B304" s="174" t="s">
        <v>424</v>
      </c>
      <c r="C304" s="191" t="s">
        <v>425</v>
      </c>
      <c r="D304" s="175" t="s">
        <v>146</v>
      </c>
      <c r="E304" s="176">
        <v>44.91</v>
      </c>
      <c r="F304" s="177"/>
      <c r="G304" s="178">
        <f>ROUND(E304*F304,2)</f>
        <v>0</v>
      </c>
      <c r="H304" s="177"/>
      <c r="I304" s="178">
        <f>ROUND(E304*H304,2)</f>
        <v>0</v>
      </c>
      <c r="J304" s="177"/>
      <c r="K304" s="178">
        <f>ROUND(E304*J304,2)</f>
        <v>0</v>
      </c>
      <c r="L304" s="178">
        <v>21</v>
      </c>
      <c r="M304" s="178">
        <f>G304*(1+L304/100)</f>
        <v>0</v>
      </c>
      <c r="N304" s="178">
        <v>9.2000000000000003E-4</v>
      </c>
      <c r="O304" s="178">
        <f>ROUND(E304*N304,2)</f>
        <v>0.04</v>
      </c>
      <c r="P304" s="178">
        <v>2.7E-2</v>
      </c>
      <c r="Q304" s="178">
        <f>ROUND(E304*P304,2)</f>
        <v>1.21</v>
      </c>
      <c r="R304" s="178" t="s">
        <v>401</v>
      </c>
      <c r="S304" s="178" t="s">
        <v>148</v>
      </c>
      <c r="T304" s="179" t="s">
        <v>149</v>
      </c>
      <c r="U304" s="158">
        <v>0.26300000000000001</v>
      </c>
      <c r="V304" s="158">
        <f>ROUND(E304*U304,2)</f>
        <v>11.81</v>
      </c>
      <c r="W304" s="158"/>
      <c r="X304" s="158" t="s">
        <v>150</v>
      </c>
      <c r="Y304" s="148"/>
      <c r="Z304" s="148"/>
      <c r="AA304" s="148"/>
      <c r="AB304" s="148"/>
      <c r="AC304" s="148"/>
      <c r="AD304" s="148"/>
      <c r="AE304" s="148"/>
      <c r="AF304" s="148"/>
      <c r="AG304" s="148" t="s">
        <v>151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261" t="s">
        <v>419</v>
      </c>
      <c r="D305" s="262"/>
      <c r="E305" s="262"/>
      <c r="F305" s="262"/>
      <c r="G305" s="262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153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92" t="s">
        <v>426</v>
      </c>
      <c r="D306" s="160"/>
      <c r="E306" s="161">
        <v>22.5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155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92" t="s">
        <v>427</v>
      </c>
      <c r="D307" s="160"/>
      <c r="E307" s="161">
        <v>9.4499999999999993</v>
      </c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155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92" t="s">
        <v>428</v>
      </c>
      <c r="D308" s="160"/>
      <c r="E308" s="161">
        <v>12.96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155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73">
        <v>46</v>
      </c>
      <c r="B309" s="174" t="s">
        <v>429</v>
      </c>
      <c r="C309" s="191" t="s">
        <v>430</v>
      </c>
      <c r="D309" s="175" t="s">
        <v>146</v>
      </c>
      <c r="E309" s="176">
        <v>28.8</v>
      </c>
      <c r="F309" s="177"/>
      <c r="G309" s="178">
        <f>ROUND(E309*F309,2)</f>
        <v>0</v>
      </c>
      <c r="H309" s="177"/>
      <c r="I309" s="178">
        <f>ROUND(E309*H309,2)</f>
        <v>0</v>
      </c>
      <c r="J309" s="177"/>
      <c r="K309" s="178">
        <f>ROUND(E309*J309,2)</f>
        <v>0</v>
      </c>
      <c r="L309" s="178">
        <v>21</v>
      </c>
      <c r="M309" s="178">
        <f>G309*(1+L309/100)</f>
        <v>0</v>
      </c>
      <c r="N309" s="178">
        <v>8.1999999999999998E-4</v>
      </c>
      <c r="O309" s="178">
        <f>ROUND(E309*N309,2)</f>
        <v>0.02</v>
      </c>
      <c r="P309" s="178">
        <v>2.3E-2</v>
      </c>
      <c r="Q309" s="178">
        <f>ROUND(E309*P309,2)</f>
        <v>0.66</v>
      </c>
      <c r="R309" s="178" t="s">
        <v>401</v>
      </c>
      <c r="S309" s="178" t="s">
        <v>148</v>
      </c>
      <c r="T309" s="179" t="s">
        <v>149</v>
      </c>
      <c r="U309" s="158">
        <v>0.215</v>
      </c>
      <c r="V309" s="158">
        <f>ROUND(E309*U309,2)</f>
        <v>6.19</v>
      </c>
      <c r="W309" s="158"/>
      <c r="X309" s="158" t="s">
        <v>150</v>
      </c>
      <c r="Y309" s="148"/>
      <c r="Z309" s="148"/>
      <c r="AA309" s="148"/>
      <c r="AB309" s="148"/>
      <c r="AC309" s="148"/>
      <c r="AD309" s="148"/>
      <c r="AE309" s="148"/>
      <c r="AF309" s="148"/>
      <c r="AG309" s="148" t="s">
        <v>151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261" t="s">
        <v>419</v>
      </c>
      <c r="D310" s="262"/>
      <c r="E310" s="262"/>
      <c r="F310" s="262"/>
      <c r="G310" s="262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153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92" t="s">
        <v>431</v>
      </c>
      <c r="D311" s="160"/>
      <c r="E311" s="161">
        <v>20.16</v>
      </c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155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92" t="s">
        <v>432</v>
      </c>
      <c r="D312" s="160"/>
      <c r="E312" s="161">
        <v>8.64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155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73">
        <v>47</v>
      </c>
      <c r="B313" s="174" t="s">
        <v>433</v>
      </c>
      <c r="C313" s="191" t="s">
        <v>434</v>
      </c>
      <c r="D313" s="175" t="s">
        <v>146</v>
      </c>
      <c r="E313" s="176">
        <v>10.24</v>
      </c>
      <c r="F313" s="177"/>
      <c r="G313" s="178">
        <f>ROUND(E313*F313,2)</f>
        <v>0</v>
      </c>
      <c r="H313" s="177"/>
      <c r="I313" s="178">
        <f>ROUND(E313*H313,2)</f>
        <v>0</v>
      </c>
      <c r="J313" s="177"/>
      <c r="K313" s="178">
        <f>ROUND(E313*J313,2)</f>
        <v>0</v>
      </c>
      <c r="L313" s="178">
        <v>21</v>
      </c>
      <c r="M313" s="178">
        <f>G313*(1+L313/100)</f>
        <v>0</v>
      </c>
      <c r="N313" s="178">
        <v>1.17E-3</v>
      </c>
      <c r="O313" s="178">
        <f>ROUND(E313*N313,2)</f>
        <v>0.01</v>
      </c>
      <c r="P313" s="178">
        <v>8.7999999999999995E-2</v>
      </c>
      <c r="Q313" s="178">
        <f>ROUND(E313*P313,2)</f>
        <v>0.9</v>
      </c>
      <c r="R313" s="178" t="s">
        <v>401</v>
      </c>
      <c r="S313" s="178" t="s">
        <v>148</v>
      </c>
      <c r="T313" s="179" t="s">
        <v>149</v>
      </c>
      <c r="U313" s="158">
        <v>0.55600000000000005</v>
      </c>
      <c r="V313" s="158">
        <f>ROUND(E313*U313,2)</f>
        <v>5.69</v>
      </c>
      <c r="W313" s="158"/>
      <c r="X313" s="158" t="s">
        <v>150</v>
      </c>
      <c r="Y313" s="148"/>
      <c r="Z313" s="148"/>
      <c r="AA313" s="148"/>
      <c r="AB313" s="148"/>
      <c r="AC313" s="148"/>
      <c r="AD313" s="148"/>
      <c r="AE313" s="148"/>
      <c r="AF313" s="148"/>
      <c r="AG313" s="148" t="s">
        <v>151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261" t="s">
        <v>419</v>
      </c>
      <c r="D314" s="262"/>
      <c r="E314" s="262"/>
      <c r="F314" s="262"/>
      <c r="G314" s="262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153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92" t="s">
        <v>435</v>
      </c>
      <c r="D315" s="160"/>
      <c r="E315" s="161">
        <v>3.36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155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92" t="s">
        <v>435</v>
      </c>
      <c r="D316" s="160"/>
      <c r="E316" s="161">
        <v>3.36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155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92" t="s">
        <v>436</v>
      </c>
      <c r="D317" s="160"/>
      <c r="E317" s="161">
        <v>3.52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155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73">
        <v>48</v>
      </c>
      <c r="B318" s="174" t="s">
        <v>437</v>
      </c>
      <c r="C318" s="191" t="s">
        <v>438</v>
      </c>
      <c r="D318" s="175" t="s">
        <v>283</v>
      </c>
      <c r="E318" s="176">
        <v>49.1</v>
      </c>
      <c r="F318" s="177"/>
      <c r="G318" s="178">
        <f>ROUND(E318*F318,2)</f>
        <v>0</v>
      </c>
      <c r="H318" s="177"/>
      <c r="I318" s="178">
        <f>ROUND(E318*H318,2)</f>
        <v>0</v>
      </c>
      <c r="J318" s="177"/>
      <c r="K318" s="178">
        <f>ROUND(E318*J318,2)</f>
        <v>0</v>
      </c>
      <c r="L318" s="178">
        <v>21</v>
      </c>
      <c r="M318" s="178">
        <f>G318*(1+L318/100)</f>
        <v>0</v>
      </c>
      <c r="N318" s="178">
        <v>0</v>
      </c>
      <c r="O318" s="178">
        <f>ROUND(E318*N318,2)</f>
        <v>0</v>
      </c>
      <c r="P318" s="178">
        <v>1.188E-2</v>
      </c>
      <c r="Q318" s="178">
        <f>ROUND(E318*P318,2)</f>
        <v>0.57999999999999996</v>
      </c>
      <c r="R318" s="178" t="s">
        <v>401</v>
      </c>
      <c r="S318" s="178" t="s">
        <v>148</v>
      </c>
      <c r="T318" s="179" t="s">
        <v>149</v>
      </c>
      <c r="U318" s="158">
        <v>9.2999999999999999E-2</v>
      </c>
      <c r="V318" s="158">
        <f>ROUND(E318*U318,2)</f>
        <v>4.57</v>
      </c>
      <c r="W318" s="158"/>
      <c r="X318" s="158" t="s">
        <v>150</v>
      </c>
      <c r="Y318" s="148"/>
      <c r="Z318" s="148"/>
      <c r="AA318" s="148"/>
      <c r="AB318" s="148"/>
      <c r="AC318" s="148"/>
      <c r="AD318" s="148"/>
      <c r="AE318" s="148"/>
      <c r="AF318" s="148"/>
      <c r="AG318" s="148" t="s">
        <v>151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92" t="s">
        <v>439</v>
      </c>
      <c r="D319" s="160"/>
      <c r="E319" s="161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155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92" t="s">
        <v>440</v>
      </c>
      <c r="D320" s="160"/>
      <c r="E320" s="161">
        <v>15</v>
      </c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155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92" t="s">
        <v>441</v>
      </c>
      <c r="D321" s="160"/>
      <c r="E321" s="161">
        <v>2.4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155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92" t="s">
        <v>442</v>
      </c>
      <c r="D322" s="160"/>
      <c r="E322" s="161">
        <v>4.5</v>
      </c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155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92" t="s">
        <v>443</v>
      </c>
      <c r="D323" s="160"/>
      <c r="E323" s="161">
        <v>14.4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155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92" t="s">
        <v>444</v>
      </c>
      <c r="D324" s="160"/>
      <c r="E324" s="161">
        <v>9.6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155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92" t="s">
        <v>445</v>
      </c>
      <c r="D325" s="160"/>
      <c r="E325" s="161">
        <v>3.2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155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ht="22.5" outlineLevel="1" x14ac:dyDescent="0.2">
      <c r="A326" s="173">
        <v>49</v>
      </c>
      <c r="B326" s="174" t="s">
        <v>446</v>
      </c>
      <c r="C326" s="191" t="s">
        <v>447</v>
      </c>
      <c r="D326" s="175" t="s">
        <v>283</v>
      </c>
      <c r="E326" s="176">
        <v>3.8</v>
      </c>
      <c r="F326" s="177"/>
      <c r="G326" s="178">
        <f>ROUND(E326*F326,2)</f>
        <v>0</v>
      </c>
      <c r="H326" s="177"/>
      <c r="I326" s="178">
        <f>ROUND(E326*H326,2)</f>
        <v>0</v>
      </c>
      <c r="J326" s="177"/>
      <c r="K326" s="178">
        <f>ROUND(E326*J326,2)</f>
        <v>0</v>
      </c>
      <c r="L326" s="178">
        <v>21</v>
      </c>
      <c r="M326" s="178">
        <f>G326*(1+L326/100)</f>
        <v>0</v>
      </c>
      <c r="N326" s="178">
        <v>0</v>
      </c>
      <c r="O326" s="178">
        <f>ROUND(E326*N326,2)</f>
        <v>0</v>
      </c>
      <c r="P326" s="178">
        <v>3.6999999999999998E-2</v>
      </c>
      <c r="Q326" s="178">
        <f>ROUND(E326*P326,2)</f>
        <v>0.14000000000000001</v>
      </c>
      <c r="R326" s="178" t="s">
        <v>401</v>
      </c>
      <c r="S326" s="178" t="s">
        <v>148</v>
      </c>
      <c r="T326" s="179" t="s">
        <v>149</v>
      </c>
      <c r="U326" s="158">
        <v>0.55000000000000004</v>
      </c>
      <c r="V326" s="158">
        <f>ROUND(E326*U326,2)</f>
        <v>2.09</v>
      </c>
      <c r="W326" s="158"/>
      <c r="X326" s="158" t="s">
        <v>150</v>
      </c>
      <c r="Y326" s="148"/>
      <c r="Z326" s="148"/>
      <c r="AA326" s="148"/>
      <c r="AB326" s="148"/>
      <c r="AC326" s="148"/>
      <c r="AD326" s="148"/>
      <c r="AE326" s="148"/>
      <c r="AF326" s="148"/>
      <c r="AG326" s="148" t="s">
        <v>151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92" t="s">
        <v>448</v>
      </c>
      <c r="D327" s="160"/>
      <c r="E327" s="161">
        <v>3.8</v>
      </c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155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81">
        <v>50</v>
      </c>
      <c r="B328" s="182" t="s">
        <v>449</v>
      </c>
      <c r="C328" s="195" t="s">
        <v>450</v>
      </c>
      <c r="D328" s="183" t="s">
        <v>214</v>
      </c>
      <c r="E328" s="184">
        <v>1</v>
      </c>
      <c r="F328" s="185"/>
      <c r="G328" s="186">
        <f>ROUND(E328*F328,2)</f>
        <v>0</v>
      </c>
      <c r="H328" s="185"/>
      <c r="I328" s="186">
        <f>ROUND(E328*H328,2)</f>
        <v>0</v>
      </c>
      <c r="J328" s="185"/>
      <c r="K328" s="186">
        <f>ROUND(E328*J328,2)</f>
        <v>0</v>
      </c>
      <c r="L328" s="186">
        <v>21</v>
      </c>
      <c r="M328" s="186">
        <f>G328*(1+L328/100)</f>
        <v>0</v>
      </c>
      <c r="N328" s="186">
        <v>0</v>
      </c>
      <c r="O328" s="186">
        <f>ROUND(E328*N328,2)</f>
        <v>0</v>
      </c>
      <c r="P328" s="186">
        <v>0</v>
      </c>
      <c r="Q328" s="186">
        <f>ROUND(E328*P328,2)</f>
        <v>0</v>
      </c>
      <c r="R328" s="186"/>
      <c r="S328" s="186" t="s">
        <v>215</v>
      </c>
      <c r="T328" s="187" t="s">
        <v>171</v>
      </c>
      <c r="U328" s="158">
        <v>0</v>
      </c>
      <c r="V328" s="158">
        <f>ROUND(E328*U328,2)</f>
        <v>0</v>
      </c>
      <c r="W328" s="158"/>
      <c r="X328" s="158" t="s">
        <v>150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151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73">
        <v>51</v>
      </c>
      <c r="B329" s="174" t="s">
        <v>451</v>
      </c>
      <c r="C329" s="191" t="s">
        <v>452</v>
      </c>
      <c r="D329" s="175" t="s">
        <v>158</v>
      </c>
      <c r="E329" s="176">
        <v>0.63</v>
      </c>
      <c r="F329" s="177"/>
      <c r="G329" s="178">
        <f>ROUND(E329*F329,2)</f>
        <v>0</v>
      </c>
      <c r="H329" s="177"/>
      <c r="I329" s="178">
        <f>ROUND(E329*H329,2)</f>
        <v>0</v>
      </c>
      <c r="J329" s="177"/>
      <c r="K329" s="178">
        <f>ROUND(E329*J329,2)</f>
        <v>0</v>
      </c>
      <c r="L329" s="178">
        <v>21</v>
      </c>
      <c r="M329" s="178">
        <f>G329*(1+L329/100)</f>
        <v>0</v>
      </c>
      <c r="N329" s="178">
        <v>1.2800000000000001E-3</v>
      </c>
      <c r="O329" s="178">
        <f>ROUND(E329*N329,2)</f>
        <v>0</v>
      </c>
      <c r="P329" s="178">
        <v>1.95</v>
      </c>
      <c r="Q329" s="178">
        <f>ROUND(E329*P329,2)</f>
        <v>1.23</v>
      </c>
      <c r="R329" s="178" t="s">
        <v>182</v>
      </c>
      <c r="S329" s="178" t="s">
        <v>148</v>
      </c>
      <c r="T329" s="179" t="s">
        <v>149</v>
      </c>
      <c r="U329" s="158">
        <v>0</v>
      </c>
      <c r="V329" s="158">
        <f>ROUND(E329*U329,2)</f>
        <v>0</v>
      </c>
      <c r="W329" s="158"/>
      <c r="X329" s="158" t="s">
        <v>183</v>
      </c>
      <c r="Y329" s="148"/>
      <c r="Z329" s="148"/>
      <c r="AA329" s="148"/>
      <c r="AB329" s="148"/>
      <c r="AC329" s="148"/>
      <c r="AD329" s="148"/>
      <c r="AE329" s="148"/>
      <c r="AF329" s="148"/>
      <c r="AG329" s="148" t="s">
        <v>184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261" t="s">
        <v>453</v>
      </c>
      <c r="D330" s="262"/>
      <c r="E330" s="262"/>
      <c r="F330" s="262"/>
      <c r="G330" s="262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153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80" t="str">
        <f>C330</f>
        <v>nebo vybourání otvorů průřezové plochy přes 4 m2 v základech. Svislá a vodorovná doprava suti, odvoz do 10 km.</v>
      </c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92" t="s">
        <v>454</v>
      </c>
      <c r="D331" s="160"/>
      <c r="E331" s="161">
        <v>0.63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155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x14ac:dyDescent="0.2">
      <c r="A332" s="167" t="s">
        <v>142</v>
      </c>
      <c r="B332" s="168" t="s">
        <v>96</v>
      </c>
      <c r="C332" s="190" t="s">
        <v>97</v>
      </c>
      <c r="D332" s="169"/>
      <c r="E332" s="170"/>
      <c r="F332" s="171"/>
      <c r="G332" s="171">
        <f>SUMIF(AG333:AG335,"&lt;&gt;NOR",G333:G335)</f>
        <v>0</v>
      </c>
      <c r="H332" s="171"/>
      <c r="I332" s="171">
        <f>SUM(I333:I335)</f>
        <v>0</v>
      </c>
      <c r="J332" s="171"/>
      <c r="K332" s="171">
        <f>SUM(K333:K335)</f>
        <v>0</v>
      </c>
      <c r="L332" s="171"/>
      <c r="M332" s="171">
        <f>SUM(M333:M335)</f>
        <v>0</v>
      </c>
      <c r="N332" s="171"/>
      <c r="O332" s="171">
        <f>SUM(O333:O335)</f>
        <v>0</v>
      </c>
      <c r="P332" s="171"/>
      <c r="Q332" s="171">
        <f>SUM(Q333:Q335)</f>
        <v>27.77</v>
      </c>
      <c r="R332" s="171"/>
      <c r="S332" s="171"/>
      <c r="T332" s="172"/>
      <c r="U332" s="166"/>
      <c r="V332" s="166">
        <f>SUM(V333:V335)</f>
        <v>0</v>
      </c>
      <c r="W332" s="166"/>
      <c r="X332" s="166"/>
      <c r="AG332" t="s">
        <v>143</v>
      </c>
    </row>
    <row r="333" spans="1:60" outlineLevel="1" x14ac:dyDescent="0.2">
      <c r="A333" s="173">
        <v>52</v>
      </c>
      <c r="B333" s="174" t="s">
        <v>455</v>
      </c>
      <c r="C333" s="191" t="s">
        <v>456</v>
      </c>
      <c r="D333" s="175" t="s">
        <v>146</v>
      </c>
      <c r="E333" s="176">
        <v>555.48</v>
      </c>
      <c r="F333" s="177"/>
      <c r="G333" s="178">
        <f>ROUND(E333*F333,2)</f>
        <v>0</v>
      </c>
      <c r="H333" s="177"/>
      <c r="I333" s="178">
        <f>ROUND(E333*H333,2)</f>
        <v>0</v>
      </c>
      <c r="J333" s="177"/>
      <c r="K333" s="178">
        <f>ROUND(E333*J333,2)</f>
        <v>0</v>
      </c>
      <c r="L333" s="178">
        <v>21</v>
      </c>
      <c r="M333" s="178">
        <f>G333*(1+L333/100)</f>
        <v>0</v>
      </c>
      <c r="N333" s="178">
        <v>0</v>
      </c>
      <c r="O333" s="178">
        <f>ROUND(E333*N333,2)</f>
        <v>0</v>
      </c>
      <c r="P333" s="178">
        <v>0.05</v>
      </c>
      <c r="Q333" s="178">
        <f>ROUND(E333*P333,2)</f>
        <v>27.77</v>
      </c>
      <c r="R333" s="178" t="s">
        <v>182</v>
      </c>
      <c r="S333" s="178" t="s">
        <v>148</v>
      </c>
      <c r="T333" s="179" t="s">
        <v>149</v>
      </c>
      <c r="U333" s="158">
        <v>0</v>
      </c>
      <c r="V333" s="158">
        <f>ROUND(E333*U333,2)</f>
        <v>0</v>
      </c>
      <c r="W333" s="158"/>
      <c r="X333" s="158" t="s">
        <v>183</v>
      </c>
      <c r="Y333" s="148"/>
      <c r="Z333" s="148"/>
      <c r="AA333" s="148"/>
      <c r="AB333" s="148"/>
      <c r="AC333" s="148"/>
      <c r="AD333" s="148"/>
      <c r="AE333" s="148"/>
      <c r="AF333" s="148"/>
      <c r="AG333" s="148" t="s">
        <v>184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261" t="s">
        <v>457</v>
      </c>
      <c r="D334" s="262"/>
      <c r="E334" s="262"/>
      <c r="F334" s="262"/>
      <c r="G334" s="262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153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92" t="s">
        <v>458</v>
      </c>
      <c r="D335" s="160"/>
      <c r="E335" s="161">
        <v>555.48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155</v>
      </c>
      <c r="AH335" s="148">
        <v>5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x14ac:dyDescent="0.2">
      <c r="A336" s="167" t="s">
        <v>142</v>
      </c>
      <c r="B336" s="168" t="s">
        <v>98</v>
      </c>
      <c r="C336" s="190" t="s">
        <v>99</v>
      </c>
      <c r="D336" s="169"/>
      <c r="E336" s="170"/>
      <c r="F336" s="171"/>
      <c r="G336" s="171">
        <f>SUMIF(AG337:AG338,"&lt;&gt;NOR",G337:G338)</f>
        <v>0</v>
      </c>
      <c r="H336" s="171"/>
      <c r="I336" s="171">
        <f>SUM(I337:I338)</f>
        <v>0</v>
      </c>
      <c r="J336" s="171"/>
      <c r="K336" s="171">
        <f>SUM(K337:K338)</f>
        <v>0</v>
      </c>
      <c r="L336" s="171"/>
      <c r="M336" s="171">
        <f>SUM(M337:M338)</f>
        <v>0</v>
      </c>
      <c r="N336" s="171"/>
      <c r="O336" s="171">
        <f>SUM(O337:O338)</f>
        <v>0</v>
      </c>
      <c r="P336" s="171"/>
      <c r="Q336" s="171">
        <f>SUM(Q337:Q338)</f>
        <v>0</v>
      </c>
      <c r="R336" s="171"/>
      <c r="S336" s="171"/>
      <c r="T336" s="172"/>
      <c r="U336" s="166"/>
      <c r="V336" s="166">
        <f>SUM(V337:V338)</f>
        <v>35.58</v>
      </c>
      <c r="W336" s="166"/>
      <c r="X336" s="166"/>
      <c r="AG336" t="s">
        <v>143</v>
      </c>
    </row>
    <row r="337" spans="1:60" ht="33.75" outlineLevel="1" x14ac:dyDescent="0.2">
      <c r="A337" s="173">
        <v>53</v>
      </c>
      <c r="B337" s="174" t="s">
        <v>459</v>
      </c>
      <c r="C337" s="191" t="s">
        <v>460</v>
      </c>
      <c r="D337" s="175" t="s">
        <v>178</v>
      </c>
      <c r="E337" s="176">
        <v>18.805679999999999</v>
      </c>
      <c r="F337" s="177"/>
      <c r="G337" s="178">
        <f>ROUND(E337*F337,2)</f>
        <v>0</v>
      </c>
      <c r="H337" s="177"/>
      <c r="I337" s="178">
        <f>ROUND(E337*H337,2)</f>
        <v>0</v>
      </c>
      <c r="J337" s="177"/>
      <c r="K337" s="178">
        <f>ROUND(E337*J337,2)</f>
        <v>0</v>
      </c>
      <c r="L337" s="178">
        <v>21</v>
      </c>
      <c r="M337" s="178">
        <f>G337*(1+L337/100)</f>
        <v>0</v>
      </c>
      <c r="N337" s="178">
        <v>0</v>
      </c>
      <c r="O337" s="178">
        <f>ROUND(E337*N337,2)</f>
        <v>0</v>
      </c>
      <c r="P337" s="178">
        <v>0</v>
      </c>
      <c r="Q337" s="178">
        <f>ROUND(E337*P337,2)</f>
        <v>0</v>
      </c>
      <c r="R337" s="178" t="s">
        <v>218</v>
      </c>
      <c r="S337" s="178" t="s">
        <v>148</v>
      </c>
      <c r="T337" s="179" t="s">
        <v>149</v>
      </c>
      <c r="U337" s="158">
        <v>1.8919999999999999</v>
      </c>
      <c r="V337" s="158">
        <f>ROUND(E337*U337,2)</f>
        <v>35.58</v>
      </c>
      <c r="W337" s="158"/>
      <c r="X337" s="158" t="s">
        <v>461</v>
      </c>
      <c r="Y337" s="148"/>
      <c r="Z337" s="148"/>
      <c r="AA337" s="148"/>
      <c r="AB337" s="148"/>
      <c r="AC337" s="148"/>
      <c r="AD337" s="148"/>
      <c r="AE337" s="148"/>
      <c r="AF337" s="148"/>
      <c r="AG337" s="148" t="s">
        <v>462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261" t="s">
        <v>463</v>
      </c>
      <c r="D338" s="262"/>
      <c r="E338" s="262"/>
      <c r="F338" s="262"/>
      <c r="G338" s="262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153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x14ac:dyDescent="0.2">
      <c r="A339" s="167" t="s">
        <v>142</v>
      </c>
      <c r="B339" s="168" t="s">
        <v>100</v>
      </c>
      <c r="C339" s="190" t="s">
        <v>101</v>
      </c>
      <c r="D339" s="169"/>
      <c r="E339" s="170"/>
      <c r="F339" s="171"/>
      <c r="G339" s="171">
        <f>SUMIF(AG340:AG359,"&lt;&gt;NOR",G340:G359)</f>
        <v>0</v>
      </c>
      <c r="H339" s="171"/>
      <c r="I339" s="171">
        <f>SUM(I340:I359)</f>
        <v>0</v>
      </c>
      <c r="J339" s="171"/>
      <c r="K339" s="171">
        <f>SUM(K340:K359)</f>
        <v>0</v>
      </c>
      <c r="L339" s="171"/>
      <c r="M339" s="171">
        <f>SUM(M340:M359)</f>
        <v>0</v>
      </c>
      <c r="N339" s="171"/>
      <c r="O339" s="171">
        <f>SUM(O340:O359)</f>
        <v>0.16000000000000003</v>
      </c>
      <c r="P339" s="171"/>
      <c r="Q339" s="171">
        <f>SUM(Q340:Q359)</f>
        <v>0</v>
      </c>
      <c r="R339" s="171"/>
      <c r="S339" s="171"/>
      <c r="T339" s="172"/>
      <c r="U339" s="166"/>
      <c r="V339" s="166">
        <f>SUM(V340:V359)</f>
        <v>14.27</v>
      </c>
      <c r="W339" s="166"/>
      <c r="X339" s="166"/>
      <c r="AG339" t="s">
        <v>143</v>
      </c>
    </row>
    <row r="340" spans="1:60" ht="22.5" outlineLevel="1" x14ac:dyDescent="0.2">
      <c r="A340" s="173">
        <v>54</v>
      </c>
      <c r="B340" s="174" t="s">
        <v>464</v>
      </c>
      <c r="C340" s="191" t="s">
        <v>465</v>
      </c>
      <c r="D340" s="175" t="s">
        <v>146</v>
      </c>
      <c r="E340" s="176">
        <v>35</v>
      </c>
      <c r="F340" s="177"/>
      <c r="G340" s="178">
        <f>ROUND(E340*F340,2)</f>
        <v>0</v>
      </c>
      <c r="H340" s="177"/>
      <c r="I340" s="178">
        <f>ROUND(E340*H340,2)</f>
        <v>0</v>
      </c>
      <c r="J340" s="177"/>
      <c r="K340" s="178">
        <f>ROUND(E340*J340,2)</f>
        <v>0</v>
      </c>
      <c r="L340" s="178">
        <v>21</v>
      </c>
      <c r="M340" s="178">
        <f>G340*(1+L340/100)</f>
        <v>0</v>
      </c>
      <c r="N340" s="178">
        <v>2.2499999999999998E-3</v>
      </c>
      <c r="O340" s="178">
        <f>ROUND(E340*N340,2)</f>
        <v>0.08</v>
      </c>
      <c r="P340" s="178">
        <v>0</v>
      </c>
      <c r="Q340" s="178">
        <f>ROUND(E340*P340,2)</f>
        <v>0</v>
      </c>
      <c r="R340" s="178" t="s">
        <v>466</v>
      </c>
      <c r="S340" s="178" t="s">
        <v>148</v>
      </c>
      <c r="T340" s="179" t="s">
        <v>149</v>
      </c>
      <c r="U340" s="158">
        <v>0.12</v>
      </c>
      <c r="V340" s="158">
        <f>ROUND(E340*U340,2)</f>
        <v>4.2</v>
      </c>
      <c r="W340" s="158"/>
      <c r="X340" s="158" t="s">
        <v>150</v>
      </c>
      <c r="Y340" s="148"/>
      <c r="Z340" s="148"/>
      <c r="AA340" s="148"/>
      <c r="AB340" s="148"/>
      <c r="AC340" s="148"/>
      <c r="AD340" s="148"/>
      <c r="AE340" s="148"/>
      <c r="AF340" s="148"/>
      <c r="AG340" s="148" t="s">
        <v>151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261" t="s">
        <v>467</v>
      </c>
      <c r="D341" s="262"/>
      <c r="E341" s="262"/>
      <c r="F341" s="262"/>
      <c r="G341" s="262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153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80" t="str">
        <f>C341</f>
        <v>v rovině nebo ve svahu, s přesahem jednotlivých pásů 150 mm, s uchycením v terénu sponami z betonářské oceli</v>
      </c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257" t="s">
        <v>468</v>
      </c>
      <c r="D342" s="258"/>
      <c r="E342" s="258"/>
      <c r="F342" s="258"/>
      <c r="G342" s="2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162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92" t="s">
        <v>469</v>
      </c>
      <c r="D343" s="160"/>
      <c r="E343" s="161">
        <v>35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155</v>
      </c>
      <c r="AH343" s="148">
        <v>5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ht="33.75" outlineLevel="1" x14ac:dyDescent="0.2">
      <c r="A344" s="173">
        <v>55</v>
      </c>
      <c r="B344" s="174" t="s">
        <v>470</v>
      </c>
      <c r="C344" s="191" t="s">
        <v>471</v>
      </c>
      <c r="D344" s="175" t="s">
        <v>146</v>
      </c>
      <c r="E344" s="176">
        <v>35</v>
      </c>
      <c r="F344" s="177"/>
      <c r="G344" s="178">
        <f>ROUND(E344*F344,2)</f>
        <v>0</v>
      </c>
      <c r="H344" s="177"/>
      <c r="I344" s="178">
        <f>ROUND(E344*H344,2)</f>
        <v>0</v>
      </c>
      <c r="J344" s="177"/>
      <c r="K344" s="178">
        <f>ROUND(E344*J344,2)</f>
        <v>0</v>
      </c>
      <c r="L344" s="178">
        <v>21</v>
      </c>
      <c r="M344" s="178">
        <f>G344*(1+L344/100)</f>
        <v>0</v>
      </c>
      <c r="N344" s="178">
        <v>5.1999999999999995E-4</v>
      </c>
      <c r="O344" s="178">
        <f>ROUND(E344*N344,2)</f>
        <v>0.02</v>
      </c>
      <c r="P344" s="178">
        <v>0</v>
      </c>
      <c r="Q344" s="178">
        <f>ROUND(E344*P344,2)</f>
        <v>0</v>
      </c>
      <c r="R344" s="178" t="s">
        <v>472</v>
      </c>
      <c r="S344" s="178" t="s">
        <v>148</v>
      </c>
      <c r="T344" s="179" t="s">
        <v>149</v>
      </c>
      <c r="U344" s="158">
        <v>4.9000000000000002E-2</v>
      </c>
      <c r="V344" s="158">
        <f>ROUND(E344*U344,2)</f>
        <v>1.72</v>
      </c>
      <c r="W344" s="158"/>
      <c r="X344" s="158" t="s">
        <v>150</v>
      </c>
      <c r="Y344" s="148"/>
      <c r="Z344" s="148"/>
      <c r="AA344" s="148"/>
      <c r="AB344" s="148"/>
      <c r="AC344" s="148"/>
      <c r="AD344" s="148"/>
      <c r="AE344" s="148"/>
      <c r="AF344" s="148"/>
      <c r="AG344" s="148" t="s">
        <v>151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93" t="s">
        <v>164</v>
      </c>
      <c r="D345" s="162"/>
      <c r="E345" s="163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155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5"/>
      <c r="B346" s="156"/>
      <c r="C346" s="194" t="s">
        <v>473</v>
      </c>
      <c r="D346" s="162"/>
      <c r="E346" s="163">
        <v>34.09375</v>
      </c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155</v>
      </c>
      <c r="AH346" s="148">
        <v>2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193" t="s">
        <v>166</v>
      </c>
      <c r="D347" s="162"/>
      <c r="E347" s="163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155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92" t="s">
        <v>474</v>
      </c>
      <c r="D348" s="160"/>
      <c r="E348" s="161">
        <v>35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155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73">
        <v>56</v>
      </c>
      <c r="B349" s="174" t="s">
        <v>475</v>
      </c>
      <c r="C349" s="191" t="s">
        <v>476</v>
      </c>
      <c r="D349" s="175" t="s">
        <v>146</v>
      </c>
      <c r="E349" s="176">
        <v>35</v>
      </c>
      <c r="F349" s="177"/>
      <c r="G349" s="178">
        <f>ROUND(E349*F349,2)</f>
        <v>0</v>
      </c>
      <c r="H349" s="177"/>
      <c r="I349" s="178">
        <f>ROUND(E349*H349,2)</f>
        <v>0</v>
      </c>
      <c r="J349" s="177"/>
      <c r="K349" s="178">
        <f>ROUND(E349*J349,2)</f>
        <v>0</v>
      </c>
      <c r="L349" s="178">
        <v>21</v>
      </c>
      <c r="M349" s="178">
        <f>G349*(1+L349/100)</f>
        <v>0</v>
      </c>
      <c r="N349" s="178">
        <v>1.15E-3</v>
      </c>
      <c r="O349" s="178">
        <f>ROUND(E349*N349,2)</f>
        <v>0.04</v>
      </c>
      <c r="P349" s="178">
        <v>0</v>
      </c>
      <c r="Q349" s="178">
        <f>ROUND(E349*P349,2)</f>
        <v>0</v>
      </c>
      <c r="R349" s="178" t="s">
        <v>472</v>
      </c>
      <c r="S349" s="178" t="s">
        <v>148</v>
      </c>
      <c r="T349" s="179" t="s">
        <v>149</v>
      </c>
      <c r="U349" s="158">
        <v>0.16</v>
      </c>
      <c r="V349" s="158">
        <f>ROUND(E349*U349,2)</f>
        <v>5.6</v>
      </c>
      <c r="W349" s="158"/>
      <c r="X349" s="158" t="s">
        <v>150</v>
      </c>
      <c r="Y349" s="148"/>
      <c r="Z349" s="148"/>
      <c r="AA349" s="148"/>
      <c r="AB349" s="148"/>
      <c r="AC349" s="148"/>
      <c r="AD349" s="148"/>
      <c r="AE349" s="148"/>
      <c r="AF349" s="148"/>
      <c r="AG349" s="148" t="s">
        <v>151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92" t="s">
        <v>469</v>
      </c>
      <c r="D350" s="160"/>
      <c r="E350" s="161">
        <v>35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155</v>
      </c>
      <c r="AH350" s="148">
        <v>5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73">
        <v>57</v>
      </c>
      <c r="B351" s="174" t="s">
        <v>477</v>
      </c>
      <c r="C351" s="191" t="s">
        <v>478</v>
      </c>
      <c r="D351" s="175" t="s">
        <v>283</v>
      </c>
      <c r="E351" s="176">
        <v>27.5</v>
      </c>
      <c r="F351" s="177"/>
      <c r="G351" s="178">
        <f>ROUND(E351*F351,2)</f>
        <v>0</v>
      </c>
      <c r="H351" s="177"/>
      <c r="I351" s="178">
        <f>ROUND(E351*H351,2)</f>
        <v>0</v>
      </c>
      <c r="J351" s="177"/>
      <c r="K351" s="178">
        <f>ROUND(E351*J351,2)</f>
        <v>0</v>
      </c>
      <c r="L351" s="178">
        <v>21</v>
      </c>
      <c r="M351" s="178">
        <f>G351*(1+L351/100)</f>
        <v>0</v>
      </c>
      <c r="N351" s="178">
        <v>3.3E-4</v>
      </c>
      <c r="O351" s="178">
        <f>ROUND(E351*N351,2)</f>
        <v>0.01</v>
      </c>
      <c r="P351" s="178">
        <v>0</v>
      </c>
      <c r="Q351" s="178">
        <f>ROUND(E351*P351,2)</f>
        <v>0</v>
      </c>
      <c r="R351" s="178" t="s">
        <v>472</v>
      </c>
      <c r="S351" s="178" t="s">
        <v>148</v>
      </c>
      <c r="T351" s="179" t="s">
        <v>149</v>
      </c>
      <c r="U351" s="158">
        <v>0.1</v>
      </c>
      <c r="V351" s="158">
        <f>ROUND(E351*U351,2)</f>
        <v>2.75</v>
      </c>
      <c r="W351" s="158"/>
      <c r="X351" s="158" t="s">
        <v>150</v>
      </c>
      <c r="Y351" s="148"/>
      <c r="Z351" s="148"/>
      <c r="AA351" s="148"/>
      <c r="AB351" s="148"/>
      <c r="AC351" s="148"/>
      <c r="AD351" s="148"/>
      <c r="AE351" s="148"/>
      <c r="AF351" s="148"/>
      <c r="AG351" s="148" t="s">
        <v>151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193" t="s">
        <v>164</v>
      </c>
      <c r="D352" s="162"/>
      <c r="E352" s="163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155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194" t="s">
        <v>479</v>
      </c>
      <c r="D353" s="162"/>
      <c r="E353" s="163">
        <v>27.274999999999999</v>
      </c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155</v>
      </c>
      <c r="AH353" s="148">
        <v>2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93" t="s">
        <v>166</v>
      </c>
      <c r="D354" s="162"/>
      <c r="E354" s="163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155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92" t="s">
        <v>480</v>
      </c>
      <c r="D355" s="160"/>
      <c r="E355" s="161">
        <v>27.5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155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ht="22.5" outlineLevel="1" x14ac:dyDescent="0.2">
      <c r="A356" s="173">
        <v>58</v>
      </c>
      <c r="B356" s="174" t="s">
        <v>481</v>
      </c>
      <c r="C356" s="191" t="s">
        <v>482</v>
      </c>
      <c r="D356" s="175" t="s">
        <v>146</v>
      </c>
      <c r="E356" s="176">
        <v>40.25</v>
      </c>
      <c r="F356" s="177"/>
      <c r="G356" s="178">
        <f>ROUND(E356*F356,2)</f>
        <v>0</v>
      </c>
      <c r="H356" s="177"/>
      <c r="I356" s="178">
        <f>ROUND(E356*H356,2)</f>
        <v>0</v>
      </c>
      <c r="J356" s="177"/>
      <c r="K356" s="178">
        <f>ROUND(E356*J356,2)</f>
        <v>0</v>
      </c>
      <c r="L356" s="178">
        <v>21</v>
      </c>
      <c r="M356" s="178">
        <f>G356*(1+L356/100)</f>
        <v>0</v>
      </c>
      <c r="N356" s="178">
        <v>2.9999999999999997E-4</v>
      </c>
      <c r="O356" s="178">
        <f>ROUND(E356*N356,2)</f>
        <v>0.01</v>
      </c>
      <c r="P356" s="178">
        <v>0</v>
      </c>
      <c r="Q356" s="178">
        <f>ROUND(E356*P356,2)</f>
        <v>0</v>
      </c>
      <c r="R356" s="178" t="s">
        <v>196</v>
      </c>
      <c r="S356" s="178" t="s">
        <v>148</v>
      </c>
      <c r="T356" s="179" t="s">
        <v>149</v>
      </c>
      <c r="U356" s="158">
        <v>0</v>
      </c>
      <c r="V356" s="158">
        <f>ROUND(E356*U356,2)</f>
        <v>0</v>
      </c>
      <c r="W356" s="158"/>
      <c r="X356" s="158" t="s">
        <v>197</v>
      </c>
      <c r="Y356" s="148"/>
      <c r="Z356" s="148"/>
      <c r="AA356" s="148"/>
      <c r="AB356" s="148"/>
      <c r="AC356" s="148"/>
      <c r="AD356" s="148"/>
      <c r="AE356" s="148"/>
      <c r="AF356" s="148"/>
      <c r="AG356" s="148" t="s">
        <v>210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92" t="s">
        <v>483</v>
      </c>
      <c r="D357" s="160"/>
      <c r="E357" s="161">
        <v>40.25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155</v>
      </c>
      <c r="AH357" s="148">
        <v>5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>
        <v>59</v>
      </c>
      <c r="B358" s="156" t="s">
        <v>484</v>
      </c>
      <c r="C358" s="197" t="s">
        <v>485</v>
      </c>
      <c r="D358" s="157" t="s">
        <v>0</v>
      </c>
      <c r="E358" s="188"/>
      <c r="F358" s="159"/>
      <c r="G358" s="158">
        <f>ROUND(E358*F358,2)</f>
        <v>0</v>
      </c>
      <c r="H358" s="159"/>
      <c r="I358" s="158">
        <f>ROUND(E358*H358,2)</f>
        <v>0</v>
      </c>
      <c r="J358" s="159"/>
      <c r="K358" s="158">
        <f>ROUND(E358*J358,2)</f>
        <v>0</v>
      </c>
      <c r="L358" s="158">
        <v>21</v>
      </c>
      <c r="M358" s="158">
        <f>G358*(1+L358/100)</f>
        <v>0</v>
      </c>
      <c r="N358" s="158">
        <v>0</v>
      </c>
      <c r="O358" s="158">
        <f>ROUND(E358*N358,2)</f>
        <v>0</v>
      </c>
      <c r="P358" s="158">
        <v>0</v>
      </c>
      <c r="Q358" s="158">
        <f>ROUND(E358*P358,2)</f>
        <v>0</v>
      </c>
      <c r="R358" s="158" t="s">
        <v>472</v>
      </c>
      <c r="S358" s="158" t="s">
        <v>148</v>
      </c>
      <c r="T358" s="158" t="s">
        <v>149</v>
      </c>
      <c r="U358" s="158">
        <v>0</v>
      </c>
      <c r="V358" s="158">
        <f>ROUND(E358*U358,2)</f>
        <v>0</v>
      </c>
      <c r="W358" s="158"/>
      <c r="X358" s="158" t="s">
        <v>461</v>
      </c>
      <c r="Y358" s="148"/>
      <c r="Z358" s="148"/>
      <c r="AA358" s="148"/>
      <c r="AB358" s="148"/>
      <c r="AC358" s="148"/>
      <c r="AD358" s="148"/>
      <c r="AE358" s="148"/>
      <c r="AF358" s="148"/>
      <c r="AG358" s="148" t="s">
        <v>462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263" t="s">
        <v>486</v>
      </c>
      <c r="D359" s="264"/>
      <c r="E359" s="264"/>
      <c r="F359" s="264"/>
      <c r="G359" s="264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153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x14ac:dyDescent="0.2">
      <c r="A360" s="167" t="s">
        <v>142</v>
      </c>
      <c r="B360" s="168" t="s">
        <v>102</v>
      </c>
      <c r="C360" s="190" t="s">
        <v>103</v>
      </c>
      <c r="D360" s="169"/>
      <c r="E360" s="170"/>
      <c r="F360" s="171"/>
      <c r="G360" s="171">
        <f>SUMIF(AG361:AG375,"&lt;&gt;NOR",G361:G375)</f>
        <v>0</v>
      </c>
      <c r="H360" s="171"/>
      <c r="I360" s="171">
        <f>SUM(I361:I375)</f>
        <v>0</v>
      </c>
      <c r="J360" s="171"/>
      <c r="K360" s="171">
        <f>SUM(K361:K375)</f>
        <v>0</v>
      </c>
      <c r="L360" s="171"/>
      <c r="M360" s="171">
        <f>SUM(M361:M375)</f>
        <v>0</v>
      </c>
      <c r="N360" s="171"/>
      <c r="O360" s="171">
        <f>SUM(O361:O375)</f>
        <v>0.16999999999999998</v>
      </c>
      <c r="P360" s="171"/>
      <c r="Q360" s="171">
        <f>SUM(Q361:Q375)</f>
        <v>0</v>
      </c>
      <c r="R360" s="171"/>
      <c r="S360" s="171"/>
      <c r="T360" s="172"/>
      <c r="U360" s="166"/>
      <c r="V360" s="166">
        <f>SUM(V361:V375)</f>
        <v>7.14</v>
      </c>
      <c r="W360" s="166"/>
      <c r="X360" s="166"/>
      <c r="AG360" t="s">
        <v>143</v>
      </c>
    </row>
    <row r="361" spans="1:60" outlineLevel="1" x14ac:dyDescent="0.2">
      <c r="A361" s="173">
        <v>60</v>
      </c>
      <c r="B361" s="174" t="s">
        <v>487</v>
      </c>
      <c r="C361" s="191" t="s">
        <v>488</v>
      </c>
      <c r="D361" s="175" t="s">
        <v>146</v>
      </c>
      <c r="E361" s="176">
        <v>25.51</v>
      </c>
      <c r="F361" s="177"/>
      <c r="G361" s="178">
        <f>ROUND(E361*F361,2)</f>
        <v>0</v>
      </c>
      <c r="H361" s="177"/>
      <c r="I361" s="178">
        <f>ROUND(E361*H361,2)</f>
        <v>0</v>
      </c>
      <c r="J361" s="177"/>
      <c r="K361" s="178">
        <f>ROUND(E361*J361,2)</f>
        <v>0</v>
      </c>
      <c r="L361" s="178">
        <v>21</v>
      </c>
      <c r="M361" s="178">
        <f>G361*(1+L361/100)</f>
        <v>0</v>
      </c>
      <c r="N361" s="178">
        <v>3.0000000000000001E-3</v>
      </c>
      <c r="O361" s="178">
        <f>ROUND(E361*N361,2)</f>
        <v>0.08</v>
      </c>
      <c r="P361" s="178">
        <v>0</v>
      </c>
      <c r="Q361" s="178">
        <f>ROUND(E361*P361,2)</f>
        <v>0</v>
      </c>
      <c r="R361" s="178" t="s">
        <v>489</v>
      </c>
      <c r="S361" s="178" t="s">
        <v>148</v>
      </c>
      <c r="T361" s="179" t="s">
        <v>149</v>
      </c>
      <c r="U361" s="158">
        <v>0.28000000000000003</v>
      </c>
      <c r="V361" s="158">
        <f>ROUND(E361*U361,2)</f>
        <v>7.14</v>
      </c>
      <c r="W361" s="158"/>
      <c r="X361" s="158" t="s">
        <v>150</v>
      </c>
      <c r="Y361" s="148"/>
      <c r="Z361" s="148"/>
      <c r="AA361" s="148"/>
      <c r="AB361" s="148"/>
      <c r="AC361" s="148"/>
      <c r="AD361" s="148"/>
      <c r="AE361" s="148"/>
      <c r="AF361" s="148"/>
      <c r="AG361" s="148" t="s">
        <v>151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259" t="s">
        <v>490</v>
      </c>
      <c r="D362" s="260"/>
      <c r="E362" s="260"/>
      <c r="F362" s="260"/>
      <c r="G362" s="260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162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80" t="str">
        <f>C362</f>
        <v>Očištění povrchu stěny od prachu, nařezání izolačních desek na požadovaný rozměr, nanesení lepicího tmelu, osazení desek.</v>
      </c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192" t="s">
        <v>491</v>
      </c>
      <c r="D363" s="160"/>
      <c r="E363" s="161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155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93" t="s">
        <v>164</v>
      </c>
      <c r="D364" s="162"/>
      <c r="E364" s="163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155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194" t="s">
        <v>492</v>
      </c>
      <c r="D365" s="162"/>
      <c r="E365" s="163">
        <v>15.001250000000001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155</v>
      </c>
      <c r="AH365" s="148">
        <v>2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94" t="s">
        <v>493</v>
      </c>
      <c r="D366" s="162"/>
      <c r="E366" s="163">
        <v>10.50088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155</v>
      </c>
      <c r="AH366" s="148">
        <v>2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93" t="s">
        <v>166</v>
      </c>
      <c r="D367" s="162"/>
      <c r="E367" s="163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155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92" t="s">
        <v>494</v>
      </c>
      <c r="D368" s="160"/>
      <c r="E368" s="161">
        <v>25.51</v>
      </c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155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ht="22.5" outlineLevel="1" x14ac:dyDescent="0.2">
      <c r="A369" s="173">
        <v>61</v>
      </c>
      <c r="B369" s="174" t="s">
        <v>495</v>
      </c>
      <c r="C369" s="191" t="s">
        <v>496</v>
      </c>
      <c r="D369" s="175" t="s">
        <v>158</v>
      </c>
      <c r="E369" s="176">
        <v>3.0936300000000001</v>
      </c>
      <c r="F369" s="177"/>
      <c r="G369" s="178">
        <f>ROUND(E369*F369,2)</f>
        <v>0</v>
      </c>
      <c r="H369" s="177"/>
      <c r="I369" s="178">
        <f>ROUND(E369*H369,2)</f>
        <v>0</v>
      </c>
      <c r="J369" s="177"/>
      <c r="K369" s="178">
        <f>ROUND(E369*J369,2)</f>
        <v>0</v>
      </c>
      <c r="L369" s="178">
        <v>21</v>
      </c>
      <c r="M369" s="178">
        <f>G369*(1+L369/100)</f>
        <v>0</v>
      </c>
      <c r="N369" s="178">
        <v>0.03</v>
      </c>
      <c r="O369" s="178">
        <f>ROUND(E369*N369,2)</f>
        <v>0.09</v>
      </c>
      <c r="P369" s="178">
        <v>0</v>
      </c>
      <c r="Q369" s="178">
        <f>ROUND(E369*P369,2)</f>
        <v>0</v>
      </c>
      <c r="R369" s="178" t="s">
        <v>196</v>
      </c>
      <c r="S369" s="178" t="s">
        <v>148</v>
      </c>
      <c r="T369" s="179" t="s">
        <v>149</v>
      </c>
      <c r="U369" s="158">
        <v>0</v>
      </c>
      <c r="V369" s="158">
        <f>ROUND(E369*U369,2)</f>
        <v>0</v>
      </c>
      <c r="W369" s="158"/>
      <c r="X369" s="158" t="s">
        <v>197</v>
      </c>
      <c r="Y369" s="148"/>
      <c r="Z369" s="148"/>
      <c r="AA369" s="148"/>
      <c r="AB369" s="148"/>
      <c r="AC369" s="148"/>
      <c r="AD369" s="148"/>
      <c r="AE369" s="148"/>
      <c r="AF369" s="148"/>
      <c r="AG369" s="148" t="s">
        <v>210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92" t="s">
        <v>497</v>
      </c>
      <c r="D370" s="160"/>
      <c r="E370" s="161">
        <v>0.90007999999999999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155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92" t="s">
        <v>498</v>
      </c>
      <c r="D371" s="160"/>
      <c r="E371" s="161">
        <v>1.83765</v>
      </c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155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96" t="s">
        <v>499</v>
      </c>
      <c r="D372" s="164"/>
      <c r="E372" s="165">
        <v>0.35589999999999999</v>
      </c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155</v>
      </c>
      <c r="AH372" s="148">
        <v>4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96" t="s">
        <v>500</v>
      </c>
      <c r="D373" s="164"/>
      <c r="E373" s="165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155</v>
      </c>
      <c r="AH373" s="148">
        <v>4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>
        <v>62</v>
      </c>
      <c r="B374" s="156" t="s">
        <v>501</v>
      </c>
      <c r="C374" s="197" t="s">
        <v>502</v>
      </c>
      <c r="D374" s="157" t="s">
        <v>0</v>
      </c>
      <c r="E374" s="188"/>
      <c r="F374" s="159"/>
      <c r="G374" s="158">
        <f>ROUND(E374*F374,2)</f>
        <v>0</v>
      </c>
      <c r="H374" s="159"/>
      <c r="I374" s="158">
        <f>ROUND(E374*H374,2)</f>
        <v>0</v>
      </c>
      <c r="J374" s="159"/>
      <c r="K374" s="158">
        <f>ROUND(E374*J374,2)</f>
        <v>0</v>
      </c>
      <c r="L374" s="158">
        <v>21</v>
      </c>
      <c r="M374" s="158">
        <f>G374*(1+L374/100)</f>
        <v>0</v>
      </c>
      <c r="N374" s="158">
        <v>0</v>
      </c>
      <c r="O374" s="158">
        <f>ROUND(E374*N374,2)</f>
        <v>0</v>
      </c>
      <c r="P374" s="158">
        <v>0</v>
      </c>
      <c r="Q374" s="158">
        <f>ROUND(E374*P374,2)</f>
        <v>0</v>
      </c>
      <c r="R374" s="158" t="s">
        <v>489</v>
      </c>
      <c r="S374" s="158" t="s">
        <v>148</v>
      </c>
      <c r="T374" s="158" t="s">
        <v>149</v>
      </c>
      <c r="U374" s="158">
        <v>0</v>
      </c>
      <c r="V374" s="158">
        <f>ROUND(E374*U374,2)</f>
        <v>0</v>
      </c>
      <c r="W374" s="158"/>
      <c r="X374" s="158" t="s">
        <v>461</v>
      </c>
      <c r="Y374" s="148"/>
      <c r="Z374" s="148"/>
      <c r="AA374" s="148"/>
      <c r="AB374" s="148"/>
      <c r="AC374" s="148"/>
      <c r="AD374" s="148"/>
      <c r="AE374" s="148"/>
      <c r="AF374" s="148"/>
      <c r="AG374" s="148" t="s">
        <v>462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263" t="s">
        <v>503</v>
      </c>
      <c r="D375" s="264"/>
      <c r="E375" s="264"/>
      <c r="F375" s="264"/>
      <c r="G375" s="264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153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x14ac:dyDescent="0.2">
      <c r="A376" s="167" t="s">
        <v>142</v>
      </c>
      <c r="B376" s="168" t="s">
        <v>104</v>
      </c>
      <c r="C376" s="190" t="s">
        <v>105</v>
      </c>
      <c r="D376" s="169"/>
      <c r="E376" s="170"/>
      <c r="F376" s="171"/>
      <c r="G376" s="171">
        <f>SUMIF(AG377:AG391,"&lt;&gt;NOR",G377:G391)</f>
        <v>0</v>
      </c>
      <c r="H376" s="171"/>
      <c r="I376" s="171">
        <f>SUM(I377:I391)</f>
        <v>0</v>
      </c>
      <c r="J376" s="171"/>
      <c r="K376" s="171">
        <f>SUM(K377:K391)</f>
        <v>0</v>
      </c>
      <c r="L376" s="171"/>
      <c r="M376" s="171">
        <f>SUM(M377:M391)</f>
        <v>0</v>
      </c>
      <c r="N376" s="171"/>
      <c r="O376" s="171">
        <f>SUM(O377:O391)</f>
        <v>0</v>
      </c>
      <c r="P376" s="171"/>
      <c r="Q376" s="171">
        <f>SUM(Q377:Q391)</f>
        <v>0.04</v>
      </c>
      <c r="R376" s="171"/>
      <c r="S376" s="171"/>
      <c r="T376" s="172"/>
      <c r="U376" s="166"/>
      <c r="V376" s="166">
        <f>SUM(V377:V391)</f>
        <v>65.03</v>
      </c>
      <c r="W376" s="166"/>
      <c r="X376" s="166"/>
      <c r="AG376" t="s">
        <v>143</v>
      </c>
    </row>
    <row r="377" spans="1:60" ht="22.5" outlineLevel="1" x14ac:dyDescent="0.2">
      <c r="A377" s="173">
        <v>63</v>
      </c>
      <c r="B377" s="174" t="s">
        <v>504</v>
      </c>
      <c r="C377" s="191" t="s">
        <v>505</v>
      </c>
      <c r="D377" s="175" t="s">
        <v>209</v>
      </c>
      <c r="E377" s="176">
        <v>4</v>
      </c>
      <c r="F377" s="177"/>
      <c r="G377" s="178">
        <f>ROUND(E377*F377,2)</f>
        <v>0</v>
      </c>
      <c r="H377" s="177"/>
      <c r="I377" s="178">
        <f>ROUND(E377*H377,2)</f>
        <v>0</v>
      </c>
      <c r="J377" s="177"/>
      <c r="K377" s="178">
        <f>ROUND(E377*J377,2)</f>
        <v>0</v>
      </c>
      <c r="L377" s="178">
        <v>21</v>
      </c>
      <c r="M377" s="178">
        <f>G377*(1+L377/100)</f>
        <v>0</v>
      </c>
      <c r="N377" s="178">
        <v>0</v>
      </c>
      <c r="O377" s="178">
        <f>ROUND(E377*N377,2)</f>
        <v>0</v>
      </c>
      <c r="P377" s="178">
        <v>0</v>
      </c>
      <c r="Q377" s="178">
        <f>ROUND(E377*P377,2)</f>
        <v>0</v>
      </c>
      <c r="R377" s="178" t="s">
        <v>506</v>
      </c>
      <c r="S377" s="178" t="s">
        <v>148</v>
      </c>
      <c r="T377" s="179" t="s">
        <v>149</v>
      </c>
      <c r="U377" s="158">
        <v>0.55000000000000004</v>
      </c>
      <c r="V377" s="158">
        <f>ROUND(E377*U377,2)</f>
        <v>2.2000000000000002</v>
      </c>
      <c r="W377" s="158"/>
      <c r="X377" s="158" t="s">
        <v>150</v>
      </c>
      <c r="Y377" s="148"/>
      <c r="Z377" s="148"/>
      <c r="AA377" s="148"/>
      <c r="AB377" s="148"/>
      <c r="AC377" s="148"/>
      <c r="AD377" s="148"/>
      <c r="AE377" s="148"/>
      <c r="AF377" s="148"/>
      <c r="AG377" s="148" t="s">
        <v>151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192" t="s">
        <v>507</v>
      </c>
      <c r="D378" s="160"/>
      <c r="E378" s="161">
        <v>4</v>
      </c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155</v>
      </c>
      <c r="AH378" s="148">
        <v>5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ht="22.5" outlineLevel="1" x14ac:dyDescent="0.2">
      <c r="A379" s="173">
        <v>64</v>
      </c>
      <c r="B379" s="174" t="s">
        <v>508</v>
      </c>
      <c r="C379" s="191" t="s">
        <v>509</v>
      </c>
      <c r="D379" s="175" t="s">
        <v>209</v>
      </c>
      <c r="E379" s="176">
        <v>61</v>
      </c>
      <c r="F379" s="177"/>
      <c r="G379" s="178">
        <f>ROUND(E379*F379,2)</f>
        <v>0</v>
      </c>
      <c r="H379" s="177"/>
      <c r="I379" s="178">
        <f>ROUND(E379*H379,2)</f>
        <v>0</v>
      </c>
      <c r="J379" s="177"/>
      <c r="K379" s="178">
        <f>ROUND(E379*J379,2)</f>
        <v>0</v>
      </c>
      <c r="L379" s="178">
        <v>21</v>
      </c>
      <c r="M379" s="178">
        <f>G379*(1+L379/100)</f>
        <v>0</v>
      </c>
      <c r="N379" s="178">
        <v>0</v>
      </c>
      <c r="O379" s="178">
        <f>ROUND(E379*N379,2)</f>
        <v>0</v>
      </c>
      <c r="P379" s="178">
        <v>0</v>
      </c>
      <c r="Q379" s="178">
        <f>ROUND(E379*P379,2)</f>
        <v>0</v>
      </c>
      <c r="R379" s="178" t="s">
        <v>506</v>
      </c>
      <c r="S379" s="178" t="s">
        <v>148</v>
      </c>
      <c r="T379" s="179" t="s">
        <v>149</v>
      </c>
      <c r="U379" s="158">
        <v>0.61</v>
      </c>
      <c r="V379" s="158">
        <f>ROUND(E379*U379,2)</f>
        <v>37.21</v>
      </c>
      <c r="W379" s="158"/>
      <c r="X379" s="158" t="s">
        <v>150</v>
      </c>
      <c r="Y379" s="148"/>
      <c r="Z379" s="148"/>
      <c r="AA379" s="148"/>
      <c r="AB379" s="148"/>
      <c r="AC379" s="148"/>
      <c r="AD379" s="148"/>
      <c r="AE379" s="148"/>
      <c r="AF379" s="148"/>
      <c r="AG379" s="148" t="s">
        <v>151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92" t="s">
        <v>510</v>
      </c>
      <c r="D380" s="160"/>
      <c r="E380" s="161">
        <v>61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155</v>
      </c>
      <c r="AH380" s="148">
        <v>5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73">
        <v>65</v>
      </c>
      <c r="B381" s="174" t="s">
        <v>511</v>
      </c>
      <c r="C381" s="191" t="s">
        <v>512</v>
      </c>
      <c r="D381" s="175" t="s">
        <v>209</v>
      </c>
      <c r="E381" s="176">
        <v>4</v>
      </c>
      <c r="F381" s="177"/>
      <c r="G381" s="178">
        <f>ROUND(E381*F381,2)</f>
        <v>0</v>
      </c>
      <c r="H381" s="177"/>
      <c r="I381" s="178">
        <f>ROUND(E381*H381,2)</f>
        <v>0</v>
      </c>
      <c r="J381" s="177"/>
      <c r="K381" s="178">
        <f>ROUND(E381*J381,2)</f>
        <v>0</v>
      </c>
      <c r="L381" s="178">
        <v>21</v>
      </c>
      <c r="M381" s="178">
        <f>G381*(1+L381/100)</f>
        <v>0</v>
      </c>
      <c r="N381" s="178">
        <v>0</v>
      </c>
      <c r="O381" s="178">
        <f>ROUND(E381*N381,2)</f>
        <v>0</v>
      </c>
      <c r="P381" s="178">
        <v>1.1000000000000001E-3</v>
      </c>
      <c r="Q381" s="178">
        <f>ROUND(E381*P381,2)</f>
        <v>0</v>
      </c>
      <c r="R381" s="178" t="s">
        <v>506</v>
      </c>
      <c r="S381" s="178" t="s">
        <v>148</v>
      </c>
      <c r="T381" s="179" t="s">
        <v>149</v>
      </c>
      <c r="U381" s="158">
        <v>0.35749999999999998</v>
      </c>
      <c r="V381" s="158">
        <f>ROUND(E381*U381,2)</f>
        <v>1.43</v>
      </c>
      <c r="W381" s="158"/>
      <c r="X381" s="158" t="s">
        <v>150</v>
      </c>
      <c r="Y381" s="148"/>
      <c r="Z381" s="148"/>
      <c r="AA381" s="148"/>
      <c r="AB381" s="148"/>
      <c r="AC381" s="148"/>
      <c r="AD381" s="148"/>
      <c r="AE381" s="148"/>
      <c r="AF381" s="148"/>
      <c r="AG381" s="148" t="s">
        <v>151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92" t="s">
        <v>80</v>
      </c>
      <c r="D382" s="160"/>
      <c r="E382" s="161">
        <v>4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155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73">
        <v>66</v>
      </c>
      <c r="B383" s="174" t="s">
        <v>513</v>
      </c>
      <c r="C383" s="191" t="s">
        <v>514</v>
      </c>
      <c r="D383" s="175" t="s">
        <v>209</v>
      </c>
      <c r="E383" s="176">
        <v>61</v>
      </c>
      <c r="F383" s="177"/>
      <c r="G383" s="178">
        <f>ROUND(E383*F383,2)</f>
        <v>0</v>
      </c>
      <c r="H383" s="177"/>
      <c r="I383" s="178">
        <f>ROUND(E383*H383,2)</f>
        <v>0</v>
      </c>
      <c r="J383" s="177"/>
      <c r="K383" s="178">
        <f>ROUND(E383*J383,2)</f>
        <v>0</v>
      </c>
      <c r="L383" s="178">
        <v>21</v>
      </c>
      <c r="M383" s="178">
        <f>G383*(1+L383/100)</f>
        <v>0</v>
      </c>
      <c r="N383" s="178">
        <v>0</v>
      </c>
      <c r="O383" s="178">
        <f>ROUND(E383*N383,2)</f>
        <v>0</v>
      </c>
      <c r="P383" s="178">
        <v>5.9999999999999995E-4</v>
      </c>
      <c r="Q383" s="178">
        <f>ROUND(E383*P383,2)</f>
        <v>0.04</v>
      </c>
      <c r="R383" s="178" t="s">
        <v>506</v>
      </c>
      <c r="S383" s="178" t="s">
        <v>148</v>
      </c>
      <c r="T383" s="179" t="s">
        <v>149</v>
      </c>
      <c r="U383" s="158">
        <v>0.39650000000000002</v>
      </c>
      <c r="V383" s="158">
        <f>ROUND(E383*U383,2)</f>
        <v>24.19</v>
      </c>
      <c r="W383" s="158"/>
      <c r="X383" s="158" t="s">
        <v>150</v>
      </c>
      <c r="Y383" s="148"/>
      <c r="Z383" s="148"/>
      <c r="AA383" s="148"/>
      <c r="AB383" s="148"/>
      <c r="AC383" s="148"/>
      <c r="AD383" s="148"/>
      <c r="AE383" s="148"/>
      <c r="AF383" s="148"/>
      <c r="AG383" s="148" t="s">
        <v>151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192" t="s">
        <v>82</v>
      </c>
      <c r="D384" s="160"/>
      <c r="E384" s="161">
        <v>61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155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73">
        <v>67</v>
      </c>
      <c r="B385" s="174" t="s">
        <v>515</v>
      </c>
      <c r="C385" s="191" t="s">
        <v>516</v>
      </c>
      <c r="D385" s="175" t="s">
        <v>209</v>
      </c>
      <c r="E385" s="176">
        <v>61</v>
      </c>
      <c r="F385" s="177"/>
      <c r="G385" s="178">
        <f>ROUND(E385*F385,2)</f>
        <v>0</v>
      </c>
      <c r="H385" s="177"/>
      <c r="I385" s="178">
        <f>ROUND(E385*H385,2)</f>
        <v>0</v>
      </c>
      <c r="J385" s="177"/>
      <c r="K385" s="178">
        <f>ROUND(E385*J385,2)</f>
        <v>0</v>
      </c>
      <c r="L385" s="178">
        <v>21</v>
      </c>
      <c r="M385" s="178">
        <f>G385*(1+L385/100)</f>
        <v>0</v>
      </c>
      <c r="N385" s="178">
        <v>0</v>
      </c>
      <c r="O385" s="178">
        <f>ROUND(E385*N385,2)</f>
        <v>0</v>
      </c>
      <c r="P385" s="178">
        <v>0</v>
      </c>
      <c r="Q385" s="178">
        <f>ROUND(E385*P385,2)</f>
        <v>0</v>
      </c>
      <c r="R385" s="178"/>
      <c r="S385" s="178" t="s">
        <v>215</v>
      </c>
      <c r="T385" s="179" t="s">
        <v>149</v>
      </c>
      <c r="U385" s="158">
        <v>0</v>
      </c>
      <c r="V385" s="158">
        <f>ROUND(E385*U385,2)</f>
        <v>0</v>
      </c>
      <c r="W385" s="158"/>
      <c r="X385" s="158" t="s">
        <v>197</v>
      </c>
      <c r="Y385" s="148"/>
      <c r="Z385" s="148"/>
      <c r="AA385" s="148"/>
      <c r="AB385" s="148"/>
      <c r="AC385" s="148"/>
      <c r="AD385" s="148"/>
      <c r="AE385" s="148"/>
      <c r="AF385" s="148"/>
      <c r="AG385" s="148" t="s">
        <v>210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55"/>
      <c r="B386" s="156"/>
      <c r="C386" s="192" t="s">
        <v>82</v>
      </c>
      <c r="D386" s="160"/>
      <c r="E386" s="161">
        <v>61</v>
      </c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155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73">
        <v>68</v>
      </c>
      <c r="B387" s="174" t="s">
        <v>517</v>
      </c>
      <c r="C387" s="191" t="s">
        <v>518</v>
      </c>
      <c r="D387" s="175" t="s">
        <v>209</v>
      </c>
      <c r="E387" s="176">
        <v>4</v>
      </c>
      <c r="F387" s="177"/>
      <c r="G387" s="178">
        <f>ROUND(E387*F387,2)</f>
        <v>0</v>
      </c>
      <c r="H387" s="177"/>
      <c r="I387" s="178">
        <f>ROUND(E387*H387,2)</f>
        <v>0</v>
      </c>
      <c r="J387" s="177"/>
      <c r="K387" s="178">
        <f>ROUND(E387*J387,2)</f>
        <v>0</v>
      </c>
      <c r="L387" s="178">
        <v>21</v>
      </c>
      <c r="M387" s="178">
        <f>G387*(1+L387/100)</f>
        <v>0</v>
      </c>
      <c r="N387" s="178">
        <v>5.0000000000000001E-4</v>
      </c>
      <c r="O387" s="178">
        <f>ROUND(E387*N387,2)</f>
        <v>0</v>
      </c>
      <c r="P387" s="178">
        <v>0</v>
      </c>
      <c r="Q387" s="178">
        <f>ROUND(E387*P387,2)</f>
        <v>0</v>
      </c>
      <c r="R387" s="178"/>
      <c r="S387" s="178" t="s">
        <v>215</v>
      </c>
      <c r="T387" s="179" t="s">
        <v>149</v>
      </c>
      <c r="U387" s="158">
        <v>0</v>
      </c>
      <c r="V387" s="158">
        <f>ROUND(E387*U387,2)</f>
        <v>0</v>
      </c>
      <c r="W387" s="158"/>
      <c r="X387" s="158" t="s">
        <v>197</v>
      </c>
      <c r="Y387" s="148"/>
      <c r="Z387" s="148"/>
      <c r="AA387" s="148"/>
      <c r="AB387" s="148"/>
      <c r="AC387" s="148"/>
      <c r="AD387" s="148"/>
      <c r="AE387" s="148"/>
      <c r="AF387" s="148"/>
      <c r="AG387" s="148" t="s">
        <v>210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192" t="s">
        <v>294</v>
      </c>
      <c r="D388" s="160"/>
      <c r="E388" s="161">
        <v>2</v>
      </c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155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92" t="s">
        <v>295</v>
      </c>
      <c r="D389" s="160"/>
      <c r="E389" s="161">
        <v>2</v>
      </c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155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>
        <v>69</v>
      </c>
      <c r="B390" s="156" t="s">
        <v>519</v>
      </c>
      <c r="C390" s="197" t="s">
        <v>520</v>
      </c>
      <c r="D390" s="157" t="s">
        <v>0</v>
      </c>
      <c r="E390" s="188"/>
      <c r="F390" s="159"/>
      <c r="G390" s="158">
        <f>ROUND(E390*F390,2)</f>
        <v>0</v>
      </c>
      <c r="H390" s="159"/>
      <c r="I390" s="158">
        <f>ROUND(E390*H390,2)</f>
        <v>0</v>
      </c>
      <c r="J390" s="159"/>
      <c r="K390" s="158">
        <f>ROUND(E390*J390,2)</f>
        <v>0</v>
      </c>
      <c r="L390" s="158">
        <v>21</v>
      </c>
      <c r="M390" s="158">
        <f>G390*(1+L390/100)</f>
        <v>0</v>
      </c>
      <c r="N390" s="158">
        <v>0</v>
      </c>
      <c r="O390" s="158">
        <f>ROUND(E390*N390,2)</f>
        <v>0</v>
      </c>
      <c r="P390" s="158">
        <v>0</v>
      </c>
      <c r="Q390" s="158">
        <f>ROUND(E390*P390,2)</f>
        <v>0</v>
      </c>
      <c r="R390" s="158" t="s">
        <v>506</v>
      </c>
      <c r="S390" s="158" t="s">
        <v>148</v>
      </c>
      <c r="T390" s="158" t="s">
        <v>149</v>
      </c>
      <c r="U390" s="158">
        <v>0</v>
      </c>
      <c r="V390" s="158">
        <f>ROUND(E390*U390,2)</f>
        <v>0</v>
      </c>
      <c r="W390" s="158"/>
      <c r="X390" s="158" t="s">
        <v>461</v>
      </c>
      <c r="Y390" s="148"/>
      <c r="Z390" s="148"/>
      <c r="AA390" s="148"/>
      <c r="AB390" s="148"/>
      <c r="AC390" s="148"/>
      <c r="AD390" s="148"/>
      <c r="AE390" s="148"/>
      <c r="AF390" s="148"/>
      <c r="AG390" s="148" t="s">
        <v>462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263" t="s">
        <v>521</v>
      </c>
      <c r="D391" s="264"/>
      <c r="E391" s="264"/>
      <c r="F391" s="264"/>
      <c r="G391" s="264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153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x14ac:dyDescent="0.2">
      <c r="A392" s="167" t="s">
        <v>142</v>
      </c>
      <c r="B392" s="168" t="s">
        <v>106</v>
      </c>
      <c r="C392" s="190" t="s">
        <v>107</v>
      </c>
      <c r="D392" s="169"/>
      <c r="E392" s="170"/>
      <c r="F392" s="171"/>
      <c r="G392" s="171">
        <f>SUMIF(AG393:AG420,"&lt;&gt;NOR",G393:G420)</f>
        <v>0</v>
      </c>
      <c r="H392" s="171"/>
      <c r="I392" s="171">
        <f>SUM(I393:I420)</f>
        <v>0</v>
      </c>
      <c r="J392" s="171"/>
      <c r="K392" s="171">
        <f>SUM(K393:K420)</f>
        <v>0</v>
      </c>
      <c r="L392" s="171"/>
      <c r="M392" s="171">
        <f>SUM(M393:M420)</f>
        <v>0</v>
      </c>
      <c r="N392" s="171"/>
      <c r="O392" s="171">
        <f>SUM(O393:O420)</f>
        <v>0.26</v>
      </c>
      <c r="P392" s="171"/>
      <c r="Q392" s="171">
        <f>SUM(Q393:Q420)</f>
        <v>0.16</v>
      </c>
      <c r="R392" s="171"/>
      <c r="S392" s="171"/>
      <c r="T392" s="172"/>
      <c r="U392" s="166"/>
      <c r="V392" s="166">
        <f>SUM(V393:V420)</f>
        <v>53.65</v>
      </c>
      <c r="W392" s="166"/>
      <c r="X392" s="166"/>
      <c r="AG392" t="s">
        <v>143</v>
      </c>
    </row>
    <row r="393" spans="1:60" ht="22.5" outlineLevel="1" x14ac:dyDescent="0.2">
      <c r="A393" s="173">
        <v>70</v>
      </c>
      <c r="B393" s="174" t="s">
        <v>522</v>
      </c>
      <c r="C393" s="191" t="s">
        <v>523</v>
      </c>
      <c r="D393" s="175" t="s">
        <v>283</v>
      </c>
      <c r="E393" s="176">
        <v>72</v>
      </c>
      <c r="F393" s="177"/>
      <c r="G393" s="178">
        <f>ROUND(E393*F393,2)</f>
        <v>0</v>
      </c>
      <c r="H393" s="177"/>
      <c r="I393" s="178">
        <f>ROUND(E393*H393,2)</f>
        <v>0</v>
      </c>
      <c r="J393" s="177"/>
      <c r="K393" s="178">
        <f>ROUND(E393*J393,2)</f>
        <v>0</v>
      </c>
      <c r="L393" s="178">
        <v>21</v>
      </c>
      <c r="M393" s="178">
        <f>G393*(1+L393/100)</f>
        <v>0</v>
      </c>
      <c r="N393" s="178">
        <v>2.47E-3</v>
      </c>
      <c r="O393" s="178">
        <f>ROUND(E393*N393,2)</f>
        <v>0.18</v>
      </c>
      <c r="P393" s="178">
        <v>0</v>
      </c>
      <c r="Q393" s="178">
        <f>ROUND(E393*P393,2)</f>
        <v>0</v>
      </c>
      <c r="R393" s="178" t="s">
        <v>524</v>
      </c>
      <c r="S393" s="178" t="s">
        <v>148</v>
      </c>
      <c r="T393" s="179" t="s">
        <v>149</v>
      </c>
      <c r="U393" s="158">
        <v>0.5</v>
      </c>
      <c r="V393" s="158">
        <f>ROUND(E393*U393,2)</f>
        <v>36</v>
      </c>
      <c r="W393" s="158"/>
      <c r="X393" s="158" t="s">
        <v>150</v>
      </c>
      <c r="Y393" s="148"/>
      <c r="Z393" s="148"/>
      <c r="AA393" s="148"/>
      <c r="AB393" s="148"/>
      <c r="AC393" s="148"/>
      <c r="AD393" s="148"/>
      <c r="AE393" s="148"/>
      <c r="AF393" s="148"/>
      <c r="AG393" s="148" t="s">
        <v>151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261" t="s">
        <v>525</v>
      </c>
      <c r="D394" s="262"/>
      <c r="E394" s="262"/>
      <c r="F394" s="262"/>
      <c r="G394" s="262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153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ht="22.5" outlineLevel="1" x14ac:dyDescent="0.2">
      <c r="A395" s="155"/>
      <c r="B395" s="156"/>
      <c r="C395" s="192" t="s">
        <v>526</v>
      </c>
      <c r="D395" s="160"/>
      <c r="E395" s="161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155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192" t="s">
        <v>527</v>
      </c>
      <c r="D396" s="160"/>
      <c r="E396" s="161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155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92" t="s">
        <v>528</v>
      </c>
      <c r="D397" s="160"/>
      <c r="E397" s="161">
        <v>72</v>
      </c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155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ht="22.5" outlineLevel="1" x14ac:dyDescent="0.2">
      <c r="A398" s="173">
        <v>71</v>
      </c>
      <c r="B398" s="174" t="s">
        <v>529</v>
      </c>
      <c r="C398" s="191" t="s">
        <v>530</v>
      </c>
      <c r="D398" s="175" t="s">
        <v>283</v>
      </c>
      <c r="E398" s="176">
        <v>47.7</v>
      </c>
      <c r="F398" s="177"/>
      <c r="G398" s="178">
        <f>ROUND(E398*F398,2)</f>
        <v>0</v>
      </c>
      <c r="H398" s="177"/>
      <c r="I398" s="178">
        <f>ROUND(E398*H398,2)</f>
        <v>0</v>
      </c>
      <c r="J398" s="177"/>
      <c r="K398" s="178">
        <f>ROUND(E398*J398,2)</f>
        <v>0</v>
      </c>
      <c r="L398" s="178">
        <v>21</v>
      </c>
      <c r="M398" s="178">
        <f>G398*(1+L398/100)</f>
        <v>0</v>
      </c>
      <c r="N398" s="178">
        <v>1.73E-3</v>
      </c>
      <c r="O398" s="178">
        <f>ROUND(E398*N398,2)</f>
        <v>0.08</v>
      </c>
      <c r="P398" s="178">
        <v>0</v>
      </c>
      <c r="Q398" s="178">
        <f>ROUND(E398*P398,2)</f>
        <v>0</v>
      </c>
      <c r="R398" s="178" t="s">
        <v>524</v>
      </c>
      <c r="S398" s="178" t="s">
        <v>148</v>
      </c>
      <c r="T398" s="179" t="s">
        <v>149</v>
      </c>
      <c r="U398" s="158">
        <v>0.37</v>
      </c>
      <c r="V398" s="158">
        <f>ROUND(E398*U398,2)</f>
        <v>17.649999999999999</v>
      </c>
      <c r="W398" s="158"/>
      <c r="X398" s="158" t="s">
        <v>150</v>
      </c>
      <c r="Y398" s="148"/>
      <c r="Z398" s="148"/>
      <c r="AA398" s="148"/>
      <c r="AB398" s="148"/>
      <c r="AC398" s="148"/>
      <c r="AD398" s="148"/>
      <c r="AE398" s="148"/>
      <c r="AF398" s="148"/>
      <c r="AG398" s="148" t="s">
        <v>151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55"/>
      <c r="B399" s="156"/>
      <c r="C399" s="261" t="s">
        <v>531</v>
      </c>
      <c r="D399" s="262"/>
      <c r="E399" s="262"/>
      <c r="F399" s="262"/>
      <c r="G399" s="262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153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192" t="s">
        <v>532</v>
      </c>
      <c r="D400" s="160"/>
      <c r="E400" s="161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155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55"/>
      <c r="B401" s="156"/>
      <c r="C401" s="192" t="s">
        <v>533</v>
      </c>
      <c r="D401" s="160"/>
      <c r="E401" s="161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155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192" t="s">
        <v>241</v>
      </c>
      <c r="D402" s="160"/>
      <c r="E402" s="161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155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92" t="s">
        <v>534</v>
      </c>
      <c r="D403" s="160"/>
      <c r="E403" s="161">
        <v>4.8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155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192" t="s">
        <v>535</v>
      </c>
      <c r="D404" s="160"/>
      <c r="E404" s="161">
        <v>9.6</v>
      </c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155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92" t="s">
        <v>536</v>
      </c>
      <c r="D405" s="160"/>
      <c r="E405" s="161">
        <v>14.4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155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92" t="s">
        <v>537</v>
      </c>
      <c r="D406" s="160"/>
      <c r="E406" s="161">
        <v>16.5</v>
      </c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155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92" t="s">
        <v>538</v>
      </c>
      <c r="D407" s="160"/>
      <c r="E407" s="161">
        <v>2.4</v>
      </c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155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73">
        <v>72</v>
      </c>
      <c r="B408" s="174" t="s">
        <v>539</v>
      </c>
      <c r="C408" s="191" t="s">
        <v>540</v>
      </c>
      <c r="D408" s="175" t="s">
        <v>283</v>
      </c>
      <c r="E408" s="176">
        <v>30.3</v>
      </c>
      <c r="F408" s="177"/>
      <c r="G408" s="178">
        <f>ROUND(E408*F408,2)</f>
        <v>0</v>
      </c>
      <c r="H408" s="177"/>
      <c r="I408" s="178">
        <f>ROUND(E408*H408,2)</f>
        <v>0</v>
      </c>
      <c r="J408" s="177"/>
      <c r="K408" s="178">
        <f>ROUND(E408*J408,2)</f>
        <v>0</v>
      </c>
      <c r="L408" s="178">
        <v>21</v>
      </c>
      <c r="M408" s="178">
        <f>G408*(1+L408/100)</f>
        <v>0</v>
      </c>
      <c r="N408" s="178">
        <v>0</v>
      </c>
      <c r="O408" s="178">
        <f>ROUND(E408*N408,2)</f>
        <v>0</v>
      </c>
      <c r="P408" s="178">
        <v>0</v>
      </c>
      <c r="Q408" s="178">
        <f>ROUND(E408*P408,2)</f>
        <v>0</v>
      </c>
      <c r="R408" s="178"/>
      <c r="S408" s="178" t="s">
        <v>215</v>
      </c>
      <c r="T408" s="179" t="s">
        <v>171</v>
      </c>
      <c r="U408" s="158">
        <v>0</v>
      </c>
      <c r="V408" s="158">
        <f>ROUND(E408*U408,2)</f>
        <v>0</v>
      </c>
      <c r="W408" s="158"/>
      <c r="X408" s="158" t="s">
        <v>150</v>
      </c>
      <c r="Y408" s="148"/>
      <c r="Z408" s="148"/>
      <c r="AA408" s="148"/>
      <c r="AB408" s="148"/>
      <c r="AC408" s="148"/>
      <c r="AD408" s="148"/>
      <c r="AE408" s="148"/>
      <c r="AF408" s="148"/>
      <c r="AG408" s="148" t="s">
        <v>151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192" t="s">
        <v>541</v>
      </c>
      <c r="D409" s="160"/>
      <c r="E409" s="161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155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192" t="s">
        <v>542</v>
      </c>
      <c r="D410" s="160"/>
      <c r="E410" s="161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155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92" t="s">
        <v>543</v>
      </c>
      <c r="D411" s="160"/>
      <c r="E411" s="161">
        <v>9.9</v>
      </c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155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55"/>
      <c r="B412" s="156"/>
      <c r="C412" s="192" t="s">
        <v>544</v>
      </c>
      <c r="D412" s="160"/>
      <c r="E412" s="161">
        <v>20.399999999999999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155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73">
        <v>73</v>
      </c>
      <c r="B413" s="174" t="s">
        <v>545</v>
      </c>
      <c r="C413" s="191" t="s">
        <v>546</v>
      </c>
      <c r="D413" s="175" t="s">
        <v>283</v>
      </c>
      <c r="E413" s="176">
        <v>69</v>
      </c>
      <c r="F413" s="177"/>
      <c r="G413" s="178">
        <f>ROUND(E413*F413,2)</f>
        <v>0</v>
      </c>
      <c r="H413" s="177"/>
      <c r="I413" s="178">
        <f>ROUND(E413*H413,2)</f>
        <v>0</v>
      </c>
      <c r="J413" s="177"/>
      <c r="K413" s="178">
        <f>ROUND(E413*J413,2)</f>
        <v>0</v>
      </c>
      <c r="L413" s="178">
        <v>21</v>
      </c>
      <c r="M413" s="178">
        <f>G413*(1+L413/100)</f>
        <v>0</v>
      </c>
      <c r="N413" s="178">
        <v>0</v>
      </c>
      <c r="O413" s="178">
        <f>ROUND(E413*N413,2)</f>
        <v>0</v>
      </c>
      <c r="P413" s="178">
        <v>2.3E-3</v>
      </c>
      <c r="Q413" s="178">
        <f>ROUND(E413*P413,2)</f>
        <v>0.16</v>
      </c>
      <c r="R413" s="178" t="s">
        <v>547</v>
      </c>
      <c r="S413" s="178" t="s">
        <v>148</v>
      </c>
      <c r="T413" s="179" t="s">
        <v>149</v>
      </c>
      <c r="U413" s="158">
        <v>0</v>
      </c>
      <c r="V413" s="158">
        <f>ROUND(E413*U413,2)</f>
        <v>0</v>
      </c>
      <c r="W413" s="158"/>
      <c r="X413" s="158" t="s">
        <v>183</v>
      </c>
      <c r="Y413" s="148"/>
      <c r="Z413" s="148"/>
      <c r="AA413" s="148"/>
      <c r="AB413" s="148"/>
      <c r="AC413" s="148"/>
      <c r="AD413" s="148"/>
      <c r="AE413" s="148"/>
      <c r="AF413" s="148"/>
      <c r="AG413" s="148" t="s">
        <v>184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ht="22.5" outlineLevel="1" x14ac:dyDescent="0.2">
      <c r="A414" s="155"/>
      <c r="B414" s="156"/>
      <c r="C414" s="259" t="s">
        <v>548</v>
      </c>
      <c r="D414" s="260"/>
      <c r="E414" s="260"/>
      <c r="F414" s="260"/>
      <c r="G414" s="260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162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80" t="str">
        <f>C414</f>
        <v>Svislé přemístění ze 2. NP, nebo 1. PP, vodorovné vnitrostaveništní přemístění do 30 m, odvoz na skládku do 10 km. Bez poplatku za skládku.</v>
      </c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193" t="s">
        <v>164</v>
      </c>
      <c r="D415" s="162"/>
      <c r="E415" s="163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155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55"/>
      <c r="B416" s="156"/>
      <c r="C416" s="194" t="s">
        <v>549</v>
      </c>
      <c r="D416" s="162"/>
      <c r="E416" s="163">
        <v>68.87</v>
      </c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155</v>
      </c>
      <c r="AH416" s="148">
        <v>2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93" t="s">
        <v>166</v>
      </c>
      <c r="D417" s="162"/>
      <c r="E417" s="163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155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192" t="s">
        <v>550</v>
      </c>
      <c r="D418" s="160"/>
      <c r="E418" s="161">
        <v>69</v>
      </c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155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55">
        <v>74</v>
      </c>
      <c r="B419" s="156" t="s">
        <v>551</v>
      </c>
      <c r="C419" s="197" t="s">
        <v>552</v>
      </c>
      <c r="D419" s="157" t="s">
        <v>0</v>
      </c>
      <c r="E419" s="188"/>
      <c r="F419" s="159"/>
      <c r="G419" s="158">
        <f>ROUND(E419*F419,2)</f>
        <v>0</v>
      </c>
      <c r="H419" s="159"/>
      <c r="I419" s="158">
        <f>ROUND(E419*H419,2)</f>
        <v>0</v>
      </c>
      <c r="J419" s="159"/>
      <c r="K419" s="158">
        <f>ROUND(E419*J419,2)</f>
        <v>0</v>
      </c>
      <c r="L419" s="158">
        <v>21</v>
      </c>
      <c r="M419" s="158">
        <f>G419*(1+L419/100)</f>
        <v>0</v>
      </c>
      <c r="N419" s="158">
        <v>0</v>
      </c>
      <c r="O419" s="158">
        <f>ROUND(E419*N419,2)</f>
        <v>0</v>
      </c>
      <c r="P419" s="158">
        <v>0</v>
      </c>
      <c r="Q419" s="158">
        <f>ROUND(E419*P419,2)</f>
        <v>0</v>
      </c>
      <c r="R419" s="158" t="s">
        <v>524</v>
      </c>
      <c r="S419" s="158" t="s">
        <v>148</v>
      </c>
      <c r="T419" s="158" t="s">
        <v>149</v>
      </c>
      <c r="U419" s="158">
        <v>0</v>
      </c>
      <c r="V419" s="158">
        <f>ROUND(E419*U419,2)</f>
        <v>0</v>
      </c>
      <c r="W419" s="158"/>
      <c r="X419" s="158" t="s">
        <v>461</v>
      </c>
      <c r="Y419" s="148"/>
      <c r="Z419" s="148"/>
      <c r="AA419" s="148"/>
      <c r="AB419" s="148"/>
      <c r="AC419" s="148"/>
      <c r="AD419" s="148"/>
      <c r="AE419" s="148"/>
      <c r="AF419" s="148"/>
      <c r="AG419" s="148" t="s">
        <v>462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263" t="s">
        <v>503</v>
      </c>
      <c r="D420" s="264"/>
      <c r="E420" s="264"/>
      <c r="F420" s="264"/>
      <c r="G420" s="264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48"/>
      <c r="Z420" s="148"/>
      <c r="AA420" s="148"/>
      <c r="AB420" s="148"/>
      <c r="AC420" s="148"/>
      <c r="AD420" s="148"/>
      <c r="AE420" s="148"/>
      <c r="AF420" s="148"/>
      <c r="AG420" s="148" t="s">
        <v>153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x14ac:dyDescent="0.2">
      <c r="A421" s="167" t="s">
        <v>142</v>
      </c>
      <c r="B421" s="168" t="s">
        <v>108</v>
      </c>
      <c r="C421" s="190" t="s">
        <v>109</v>
      </c>
      <c r="D421" s="169"/>
      <c r="E421" s="170"/>
      <c r="F421" s="171"/>
      <c r="G421" s="171">
        <f>SUMIF(AG422:AG492,"&lt;&gt;NOR",G422:G492)</f>
        <v>0</v>
      </c>
      <c r="H421" s="171"/>
      <c r="I421" s="171">
        <f>SUM(I422:I492)</f>
        <v>0</v>
      </c>
      <c r="J421" s="171"/>
      <c r="K421" s="171">
        <f>SUM(K422:K492)</f>
        <v>0</v>
      </c>
      <c r="L421" s="171"/>
      <c r="M421" s="171">
        <f>SUM(M422:M492)</f>
        <v>0</v>
      </c>
      <c r="N421" s="171"/>
      <c r="O421" s="171">
        <f>SUM(O422:O492)</f>
        <v>0.02</v>
      </c>
      <c r="P421" s="171"/>
      <c r="Q421" s="171">
        <f>SUM(Q422:Q492)</f>
        <v>0.35</v>
      </c>
      <c r="R421" s="171"/>
      <c r="S421" s="171"/>
      <c r="T421" s="172"/>
      <c r="U421" s="166"/>
      <c r="V421" s="166">
        <f>SUM(V422:V492)</f>
        <v>45.319999999999993</v>
      </c>
      <c r="W421" s="166"/>
      <c r="X421" s="166"/>
      <c r="AG421" t="s">
        <v>143</v>
      </c>
    </row>
    <row r="422" spans="1:60" outlineLevel="1" x14ac:dyDescent="0.2">
      <c r="A422" s="181">
        <v>75</v>
      </c>
      <c r="B422" s="182" t="s">
        <v>553</v>
      </c>
      <c r="C422" s="195" t="s">
        <v>554</v>
      </c>
      <c r="D422" s="183" t="s">
        <v>283</v>
      </c>
      <c r="E422" s="184">
        <v>5.6</v>
      </c>
      <c r="F422" s="185"/>
      <c r="G422" s="186">
        <f>ROUND(E422*F422,2)</f>
        <v>0</v>
      </c>
      <c r="H422" s="185"/>
      <c r="I422" s="186">
        <f>ROUND(E422*H422,2)</f>
        <v>0</v>
      </c>
      <c r="J422" s="185"/>
      <c r="K422" s="186">
        <f>ROUND(E422*J422,2)</f>
        <v>0</v>
      </c>
      <c r="L422" s="186">
        <v>21</v>
      </c>
      <c r="M422" s="186">
        <f>G422*(1+L422/100)</f>
        <v>0</v>
      </c>
      <c r="N422" s="186">
        <v>0</v>
      </c>
      <c r="O422" s="186">
        <f>ROUND(E422*N422,2)</f>
        <v>0</v>
      </c>
      <c r="P422" s="186">
        <v>0</v>
      </c>
      <c r="Q422" s="186">
        <f>ROUND(E422*P422,2)</f>
        <v>0</v>
      </c>
      <c r="R422" s="186"/>
      <c r="S422" s="186" t="s">
        <v>148</v>
      </c>
      <c r="T422" s="187" t="s">
        <v>149</v>
      </c>
      <c r="U422" s="158">
        <v>5.78</v>
      </c>
      <c r="V422" s="158">
        <f>ROUND(E422*U422,2)</f>
        <v>32.369999999999997</v>
      </c>
      <c r="W422" s="158"/>
      <c r="X422" s="158" t="s">
        <v>150</v>
      </c>
      <c r="Y422" s="148"/>
      <c r="Z422" s="148"/>
      <c r="AA422" s="148"/>
      <c r="AB422" s="148"/>
      <c r="AC422" s="148"/>
      <c r="AD422" s="148"/>
      <c r="AE422" s="148"/>
      <c r="AF422" s="148"/>
      <c r="AG422" s="148" t="s">
        <v>151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ht="22.5" outlineLevel="1" x14ac:dyDescent="0.2">
      <c r="A423" s="173">
        <v>76</v>
      </c>
      <c r="B423" s="174" t="s">
        <v>555</v>
      </c>
      <c r="C423" s="191" t="s">
        <v>556</v>
      </c>
      <c r="D423" s="175" t="s">
        <v>195</v>
      </c>
      <c r="E423" s="176">
        <v>350</v>
      </c>
      <c r="F423" s="177"/>
      <c r="G423" s="178">
        <f>ROUND(E423*F423,2)</f>
        <v>0</v>
      </c>
      <c r="H423" s="177"/>
      <c r="I423" s="178">
        <f>ROUND(E423*H423,2)</f>
        <v>0</v>
      </c>
      <c r="J423" s="177"/>
      <c r="K423" s="178">
        <f>ROUND(E423*J423,2)</f>
        <v>0</v>
      </c>
      <c r="L423" s="178">
        <v>21</v>
      </c>
      <c r="M423" s="178">
        <f>G423*(1+L423/100)</f>
        <v>0</v>
      </c>
      <c r="N423" s="178">
        <v>5.0000000000000002E-5</v>
      </c>
      <c r="O423" s="178">
        <f>ROUND(E423*N423,2)</f>
        <v>0.02</v>
      </c>
      <c r="P423" s="178">
        <v>1E-3</v>
      </c>
      <c r="Q423" s="178">
        <f>ROUND(E423*P423,2)</f>
        <v>0.35</v>
      </c>
      <c r="R423" s="178" t="s">
        <v>557</v>
      </c>
      <c r="S423" s="178" t="s">
        <v>148</v>
      </c>
      <c r="T423" s="179" t="s">
        <v>149</v>
      </c>
      <c r="U423" s="158">
        <v>3.6999999999999998E-2</v>
      </c>
      <c r="V423" s="158">
        <f>ROUND(E423*U423,2)</f>
        <v>12.95</v>
      </c>
      <c r="W423" s="158"/>
      <c r="X423" s="158" t="s">
        <v>150</v>
      </c>
      <c r="Y423" s="148"/>
      <c r="Z423" s="148"/>
      <c r="AA423" s="148"/>
      <c r="AB423" s="148"/>
      <c r="AC423" s="148"/>
      <c r="AD423" s="148"/>
      <c r="AE423" s="148"/>
      <c r="AF423" s="148"/>
      <c r="AG423" s="148" t="s">
        <v>151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55"/>
      <c r="B424" s="156"/>
      <c r="C424" s="192" t="s">
        <v>558</v>
      </c>
      <c r="D424" s="160"/>
      <c r="E424" s="161">
        <v>350</v>
      </c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155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73">
        <v>77</v>
      </c>
      <c r="B425" s="174" t="s">
        <v>559</v>
      </c>
      <c r="C425" s="191" t="s">
        <v>560</v>
      </c>
      <c r="D425" s="175" t="s">
        <v>214</v>
      </c>
      <c r="E425" s="176">
        <v>2</v>
      </c>
      <c r="F425" s="177"/>
      <c r="G425" s="178">
        <f>ROUND(E425*F425,2)</f>
        <v>0</v>
      </c>
      <c r="H425" s="177"/>
      <c r="I425" s="178">
        <f>ROUND(E425*H425,2)</f>
        <v>0</v>
      </c>
      <c r="J425" s="177"/>
      <c r="K425" s="178">
        <f>ROUND(E425*J425,2)</f>
        <v>0</v>
      </c>
      <c r="L425" s="178">
        <v>21</v>
      </c>
      <c r="M425" s="178">
        <f>G425*(1+L425/100)</f>
        <v>0</v>
      </c>
      <c r="N425" s="178">
        <v>0</v>
      </c>
      <c r="O425" s="178">
        <f>ROUND(E425*N425,2)</f>
        <v>0</v>
      </c>
      <c r="P425" s="178">
        <v>0</v>
      </c>
      <c r="Q425" s="178">
        <f>ROUND(E425*P425,2)</f>
        <v>0</v>
      </c>
      <c r="R425" s="178"/>
      <c r="S425" s="178" t="s">
        <v>215</v>
      </c>
      <c r="T425" s="179" t="s">
        <v>171</v>
      </c>
      <c r="U425" s="158">
        <v>0</v>
      </c>
      <c r="V425" s="158">
        <f>ROUND(E425*U425,2)</f>
        <v>0</v>
      </c>
      <c r="W425" s="158"/>
      <c r="X425" s="158" t="s">
        <v>150</v>
      </c>
      <c r="Y425" s="148"/>
      <c r="Z425" s="148"/>
      <c r="AA425" s="148"/>
      <c r="AB425" s="148"/>
      <c r="AC425" s="148"/>
      <c r="AD425" s="148"/>
      <c r="AE425" s="148"/>
      <c r="AF425" s="148"/>
      <c r="AG425" s="148" t="s">
        <v>151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192" t="s">
        <v>561</v>
      </c>
      <c r="D426" s="160"/>
      <c r="E426" s="161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155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192" t="s">
        <v>290</v>
      </c>
      <c r="D427" s="160"/>
      <c r="E427" s="161">
        <v>1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155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55"/>
      <c r="B428" s="156"/>
      <c r="C428" s="192" t="s">
        <v>291</v>
      </c>
      <c r="D428" s="160"/>
      <c r="E428" s="161">
        <v>1</v>
      </c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48"/>
      <c r="Z428" s="148"/>
      <c r="AA428" s="148"/>
      <c r="AB428" s="148"/>
      <c r="AC428" s="148"/>
      <c r="AD428" s="148"/>
      <c r="AE428" s="148"/>
      <c r="AF428" s="148"/>
      <c r="AG428" s="148" t="s">
        <v>155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73">
        <v>78</v>
      </c>
      <c r="B429" s="174" t="s">
        <v>562</v>
      </c>
      <c r="C429" s="191" t="s">
        <v>563</v>
      </c>
      <c r="D429" s="175" t="s">
        <v>214</v>
      </c>
      <c r="E429" s="176">
        <v>4</v>
      </c>
      <c r="F429" s="177"/>
      <c r="G429" s="178">
        <f>ROUND(E429*F429,2)</f>
        <v>0</v>
      </c>
      <c r="H429" s="177"/>
      <c r="I429" s="178">
        <f>ROUND(E429*H429,2)</f>
        <v>0</v>
      </c>
      <c r="J429" s="177"/>
      <c r="K429" s="178">
        <f>ROUND(E429*J429,2)</f>
        <v>0</v>
      </c>
      <c r="L429" s="178">
        <v>21</v>
      </c>
      <c r="M429" s="178">
        <f>G429*(1+L429/100)</f>
        <v>0</v>
      </c>
      <c r="N429" s="178">
        <v>0</v>
      </c>
      <c r="O429" s="178">
        <f>ROUND(E429*N429,2)</f>
        <v>0</v>
      </c>
      <c r="P429" s="178">
        <v>0</v>
      </c>
      <c r="Q429" s="178">
        <f>ROUND(E429*P429,2)</f>
        <v>0</v>
      </c>
      <c r="R429" s="178"/>
      <c r="S429" s="178" t="s">
        <v>215</v>
      </c>
      <c r="T429" s="179" t="s">
        <v>171</v>
      </c>
      <c r="U429" s="158">
        <v>0</v>
      </c>
      <c r="V429" s="158">
        <f>ROUND(E429*U429,2)</f>
        <v>0</v>
      </c>
      <c r="W429" s="158"/>
      <c r="X429" s="158" t="s">
        <v>150</v>
      </c>
      <c r="Y429" s="148"/>
      <c r="Z429" s="148"/>
      <c r="AA429" s="148"/>
      <c r="AB429" s="148"/>
      <c r="AC429" s="148"/>
      <c r="AD429" s="148"/>
      <c r="AE429" s="148"/>
      <c r="AF429" s="148"/>
      <c r="AG429" s="148" t="s">
        <v>151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192" t="s">
        <v>561</v>
      </c>
      <c r="D430" s="160"/>
      <c r="E430" s="161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155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55"/>
      <c r="B431" s="156"/>
      <c r="C431" s="192" t="s">
        <v>294</v>
      </c>
      <c r="D431" s="160"/>
      <c r="E431" s="161">
        <v>2</v>
      </c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48"/>
      <c r="Z431" s="148"/>
      <c r="AA431" s="148"/>
      <c r="AB431" s="148"/>
      <c r="AC431" s="148"/>
      <c r="AD431" s="148"/>
      <c r="AE431" s="148"/>
      <c r="AF431" s="148"/>
      <c r="AG431" s="148" t="s">
        <v>155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55"/>
      <c r="B432" s="156"/>
      <c r="C432" s="192" t="s">
        <v>295</v>
      </c>
      <c r="D432" s="160"/>
      <c r="E432" s="161">
        <v>2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155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73">
        <v>79</v>
      </c>
      <c r="B433" s="174" t="s">
        <v>564</v>
      </c>
      <c r="C433" s="191" t="s">
        <v>565</v>
      </c>
      <c r="D433" s="175" t="s">
        <v>214</v>
      </c>
      <c r="E433" s="176">
        <v>6</v>
      </c>
      <c r="F433" s="177"/>
      <c r="G433" s="178">
        <f>ROUND(E433*F433,2)</f>
        <v>0</v>
      </c>
      <c r="H433" s="177"/>
      <c r="I433" s="178">
        <f>ROUND(E433*H433,2)</f>
        <v>0</v>
      </c>
      <c r="J433" s="177"/>
      <c r="K433" s="178">
        <f>ROUND(E433*J433,2)</f>
        <v>0</v>
      </c>
      <c r="L433" s="178">
        <v>21</v>
      </c>
      <c r="M433" s="178">
        <f>G433*(1+L433/100)</f>
        <v>0</v>
      </c>
      <c r="N433" s="178">
        <v>0</v>
      </c>
      <c r="O433" s="178">
        <f>ROUND(E433*N433,2)</f>
        <v>0</v>
      </c>
      <c r="P433" s="178">
        <v>0</v>
      </c>
      <c r="Q433" s="178">
        <f>ROUND(E433*P433,2)</f>
        <v>0</v>
      </c>
      <c r="R433" s="178"/>
      <c r="S433" s="178" t="s">
        <v>215</v>
      </c>
      <c r="T433" s="179" t="s">
        <v>171</v>
      </c>
      <c r="U433" s="158">
        <v>0</v>
      </c>
      <c r="V433" s="158">
        <f>ROUND(E433*U433,2)</f>
        <v>0</v>
      </c>
      <c r="W433" s="158"/>
      <c r="X433" s="158" t="s">
        <v>150</v>
      </c>
      <c r="Y433" s="148"/>
      <c r="Z433" s="148"/>
      <c r="AA433" s="148"/>
      <c r="AB433" s="148"/>
      <c r="AC433" s="148"/>
      <c r="AD433" s="148"/>
      <c r="AE433" s="148"/>
      <c r="AF433" s="148"/>
      <c r="AG433" s="148" t="s">
        <v>151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55"/>
      <c r="B434" s="156"/>
      <c r="C434" s="192" t="s">
        <v>561</v>
      </c>
      <c r="D434" s="160"/>
      <c r="E434" s="161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48"/>
      <c r="Z434" s="148"/>
      <c r="AA434" s="148"/>
      <c r="AB434" s="148"/>
      <c r="AC434" s="148"/>
      <c r="AD434" s="148"/>
      <c r="AE434" s="148"/>
      <c r="AF434" s="148"/>
      <c r="AG434" s="148" t="s">
        <v>155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55"/>
      <c r="B435" s="156"/>
      <c r="C435" s="192" t="s">
        <v>290</v>
      </c>
      <c r="D435" s="160"/>
      <c r="E435" s="161">
        <v>1</v>
      </c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48"/>
      <c r="Z435" s="148"/>
      <c r="AA435" s="148"/>
      <c r="AB435" s="148"/>
      <c r="AC435" s="148"/>
      <c r="AD435" s="148"/>
      <c r="AE435" s="148"/>
      <c r="AF435" s="148"/>
      <c r="AG435" s="148" t="s">
        <v>155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/>
      <c r="B436" s="156"/>
      <c r="C436" s="192" t="s">
        <v>298</v>
      </c>
      <c r="D436" s="160"/>
      <c r="E436" s="161">
        <v>5</v>
      </c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155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">
      <c r="A437" s="173">
        <v>80</v>
      </c>
      <c r="B437" s="174" t="s">
        <v>566</v>
      </c>
      <c r="C437" s="191" t="s">
        <v>567</v>
      </c>
      <c r="D437" s="175" t="s">
        <v>214</v>
      </c>
      <c r="E437" s="176">
        <v>11</v>
      </c>
      <c r="F437" s="177"/>
      <c r="G437" s="178">
        <f>ROUND(E437*F437,2)</f>
        <v>0</v>
      </c>
      <c r="H437" s="177"/>
      <c r="I437" s="178">
        <f>ROUND(E437*H437,2)</f>
        <v>0</v>
      </c>
      <c r="J437" s="177"/>
      <c r="K437" s="178">
        <f>ROUND(E437*J437,2)</f>
        <v>0</v>
      </c>
      <c r="L437" s="178">
        <v>21</v>
      </c>
      <c r="M437" s="178">
        <f>G437*(1+L437/100)</f>
        <v>0</v>
      </c>
      <c r="N437" s="178">
        <v>0</v>
      </c>
      <c r="O437" s="178">
        <f>ROUND(E437*N437,2)</f>
        <v>0</v>
      </c>
      <c r="P437" s="178">
        <v>0</v>
      </c>
      <c r="Q437" s="178">
        <f>ROUND(E437*P437,2)</f>
        <v>0</v>
      </c>
      <c r="R437" s="178"/>
      <c r="S437" s="178" t="s">
        <v>215</v>
      </c>
      <c r="T437" s="179" t="s">
        <v>171</v>
      </c>
      <c r="U437" s="158">
        <v>0</v>
      </c>
      <c r="V437" s="158">
        <f>ROUND(E437*U437,2)</f>
        <v>0</v>
      </c>
      <c r="W437" s="158"/>
      <c r="X437" s="158" t="s">
        <v>150</v>
      </c>
      <c r="Y437" s="148"/>
      <c r="Z437" s="148"/>
      <c r="AA437" s="148"/>
      <c r="AB437" s="148"/>
      <c r="AC437" s="148"/>
      <c r="AD437" s="148"/>
      <c r="AE437" s="148"/>
      <c r="AF437" s="148"/>
      <c r="AG437" s="148" t="s">
        <v>151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55"/>
      <c r="B438" s="156"/>
      <c r="C438" s="192" t="s">
        <v>561</v>
      </c>
      <c r="D438" s="160"/>
      <c r="E438" s="161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155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55"/>
      <c r="B439" s="156"/>
      <c r="C439" s="192" t="s">
        <v>301</v>
      </c>
      <c r="D439" s="160"/>
      <c r="E439" s="161">
        <v>5</v>
      </c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48"/>
      <c r="Z439" s="148"/>
      <c r="AA439" s="148"/>
      <c r="AB439" s="148"/>
      <c r="AC439" s="148"/>
      <c r="AD439" s="148"/>
      <c r="AE439" s="148"/>
      <c r="AF439" s="148"/>
      <c r="AG439" s="148" t="s">
        <v>155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55"/>
      <c r="B440" s="156"/>
      <c r="C440" s="192" t="s">
        <v>302</v>
      </c>
      <c r="D440" s="160"/>
      <c r="E440" s="161">
        <v>6</v>
      </c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48"/>
      <c r="Z440" s="148"/>
      <c r="AA440" s="148"/>
      <c r="AB440" s="148"/>
      <c r="AC440" s="148"/>
      <c r="AD440" s="148"/>
      <c r="AE440" s="148"/>
      <c r="AF440" s="148"/>
      <c r="AG440" s="148" t="s">
        <v>155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73">
        <v>81</v>
      </c>
      <c r="B441" s="174" t="s">
        <v>568</v>
      </c>
      <c r="C441" s="191" t="s">
        <v>569</v>
      </c>
      <c r="D441" s="175" t="s">
        <v>214</v>
      </c>
      <c r="E441" s="176">
        <v>2</v>
      </c>
      <c r="F441" s="177"/>
      <c r="G441" s="178">
        <f>ROUND(E441*F441,2)</f>
        <v>0</v>
      </c>
      <c r="H441" s="177"/>
      <c r="I441" s="178">
        <f>ROUND(E441*H441,2)</f>
        <v>0</v>
      </c>
      <c r="J441" s="177"/>
      <c r="K441" s="178">
        <f>ROUND(E441*J441,2)</f>
        <v>0</v>
      </c>
      <c r="L441" s="178">
        <v>21</v>
      </c>
      <c r="M441" s="178">
        <f>G441*(1+L441/100)</f>
        <v>0</v>
      </c>
      <c r="N441" s="178">
        <v>0</v>
      </c>
      <c r="O441" s="178">
        <f>ROUND(E441*N441,2)</f>
        <v>0</v>
      </c>
      <c r="P441" s="178">
        <v>0</v>
      </c>
      <c r="Q441" s="178">
        <f>ROUND(E441*P441,2)</f>
        <v>0</v>
      </c>
      <c r="R441" s="178"/>
      <c r="S441" s="178" t="s">
        <v>215</v>
      </c>
      <c r="T441" s="179" t="s">
        <v>171</v>
      </c>
      <c r="U441" s="158">
        <v>0</v>
      </c>
      <c r="V441" s="158">
        <f>ROUND(E441*U441,2)</f>
        <v>0</v>
      </c>
      <c r="W441" s="158"/>
      <c r="X441" s="158" t="s">
        <v>150</v>
      </c>
      <c r="Y441" s="148"/>
      <c r="Z441" s="148"/>
      <c r="AA441" s="148"/>
      <c r="AB441" s="148"/>
      <c r="AC441" s="148"/>
      <c r="AD441" s="148"/>
      <c r="AE441" s="148"/>
      <c r="AF441" s="148"/>
      <c r="AG441" s="148" t="s">
        <v>151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55"/>
      <c r="B442" s="156"/>
      <c r="C442" s="192" t="s">
        <v>561</v>
      </c>
      <c r="D442" s="160"/>
      <c r="E442" s="161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48"/>
      <c r="Z442" s="148"/>
      <c r="AA442" s="148"/>
      <c r="AB442" s="148"/>
      <c r="AC442" s="148"/>
      <c r="AD442" s="148"/>
      <c r="AE442" s="148"/>
      <c r="AF442" s="148"/>
      <c r="AG442" s="148" t="s">
        <v>155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">
      <c r="A443" s="155"/>
      <c r="B443" s="156"/>
      <c r="C443" s="192" t="s">
        <v>308</v>
      </c>
      <c r="D443" s="160"/>
      <c r="E443" s="161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48"/>
      <c r="Z443" s="148"/>
      <c r="AA443" s="148"/>
      <c r="AB443" s="148"/>
      <c r="AC443" s="148"/>
      <c r="AD443" s="148"/>
      <c r="AE443" s="148"/>
      <c r="AF443" s="148"/>
      <c r="AG443" s="148" t="s">
        <v>155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55"/>
      <c r="B444" s="156"/>
      <c r="C444" s="192" t="s">
        <v>295</v>
      </c>
      <c r="D444" s="160"/>
      <c r="E444" s="161">
        <v>2</v>
      </c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48"/>
      <c r="Z444" s="148"/>
      <c r="AA444" s="148"/>
      <c r="AB444" s="148"/>
      <c r="AC444" s="148"/>
      <c r="AD444" s="148"/>
      <c r="AE444" s="148"/>
      <c r="AF444" s="148"/>
      <c r="AG444" s="148" t="s">
        <v>155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73">
        <v>82</v>
      </c>
      <c r="B445" s="174" t="s">
        <v>570</v>
      </c>
      <c r="C445" s="191" t="s">
        <v>571</v>
      </c>
      <c r="D445" s="175" t="s">
        <v>214</v>
      </c>
      <c r="E445" s="176">
        <v>2</v>
      </c>
      <c r="F445" s="177"/>
      <c r="G445" s="178">
        <f>ROUND(E445*F445,2)</f>
        <v>0</v>
      </c>
      <c r="H445" s="177"/>
      <c r="I445" s="178">
        <f>ROUND(E445*H445,2)</f>
        <v>0</v>
      </c>
      <c r="J445" s="177"/>
      <c r="K445" s="178">
        <f>ROUND(E445*J445,2)</f>
        <v>0</v>
      </c>
      <c r="L445" s="178">
        <v>21</v>
      </c>
      <c r="M445" s="178">
        <f>G445*(1+L445/100)</f>
        <v>0</v>
      </c>
      <c r="N445" s="178">
        <v>0</v>
      </c>
      <c r="O445" s="178">
        <f>ROUND(E445*N445,2)</f>
        <v>0</v>
      </c>
      <c r="P445" s="178">
        <v>0</v>
      </c>
      <c r="Q445" s="178">
        <f>ROUND(E445*P445,2)</f>
        <v>0</v>
      </c>
      <c r="R445" s="178"/>
      <c r="S445" s="178" t="s">
        <v>215</v>
      </c>
      <c r="T445" s="179" t="s">
        <v>171</v>
      </c>
      <c r="U445" s="158">
        <v>0</v>
      </c>
      <c r="V445" s="158">
        <f>ROUND(E445*U445,2)</f>
        <v>0</v>
      </c>
      <c r="W445" s="158"/>
      <c r="X445" s="158" t="s">
        <v>150</v>
      </c>
      <c r="Y445" s="148"/>
      <c r="Z445" s="148"/>
      <c r="AA445" s="148"/>
      <c r="AB445" s="148"/>
      <c r="AC445" s="148"/>
      <c r="AD445" s="148"/>
      <c r="AE445" s="148"/>
      <c r="AF445" s="148"/>
      <c r="AG445" s="148" t="s">
        <v>151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">
      <c r="A446" s="155"/>
      <c r="B446" s="156"/>
      <c r="C446" s="192" t="s">
        <v>561</v>
      </c>
      <c r="D446" s="160"/>
      <c r="E446" s="161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48"/>
      <c r="Z446" s="148"/>
      <c r="AA446" s="148"/>
      <c r="AB446" s="148"/>
      <c r="AC446" s="148"/>
      <c r="AD446" s="148"/>
      <c r="AE446" s="148"/>
      <c r="AF446" s="148"/>
      <c r="AG446" s="148" t="s">
        <v>155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55"/>
      <c r="B447" s="156"/>
      <c r="C447" s="192" t="s">
        <v>294</v>
      </c>
      <c r="D447" s="160"/>
      <c r="E447" s="161">
        <v>2</v>
      </c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48"/>
      <c r="Z447" s="148"/>
      <c r="AA447" s="148"/>
      <c r="AB447" s="148"/>
      <c r="AC447" s="148"/>
      <c r="AD447" s="148"/>
      <c r="AE447" s="148"/>
      <c r="AF447" s="148"/>
      <c r="AG447" s="148" t="s">
        <v>155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">
      <c r="A448" s="155"/>
      <c r="B448" s="156"/>
      <c r="C448" s="192" t="s">
        <v>305</v>
      </c>
      <c r="D448" s="160"/>
      <c r="E448" s="161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48"/>
      <c r="Z448" s="148"/>
      <c r="AA448" s="148"/>
      <c r="AB448" s="148"/>
      <c r="AC448" s="148"/>
      <c r="AD448" s="148"/>
      <c r="AE448" s="148"/>
      <c r="AF448" s="148"/>
      <c r="AG448" s="148" t="s">
        <v>155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81">
        <v>83</v>
      </c>
      <c r="B449" s="182" t="s">
        <v>572</v>
      </c>
      <c r="C449" s="195" t="s">
        <v>573</v>
      </c>
      <c r="D449" s="183" t="s">
        <v>274</v>
      </c>
      <c r="E449" s="184">
        <v>1</v>
      </c>
      <c r="F449" s="185"/>
      <c r="G449" s="186">
        <f>ROUND(E449*F449,2)</f>
        <v>0</v>
      </c>
      <c r="H449" s="185"/>
      <c r="I449" s="186">
        <f>ROUND(E449*H449,2)</f>
        <v>0</v>
      </c>
      <c r="J449" s="185"/>
      <c r="K449" s="186">
        <f>ROUND(E449*J449,2)</f>
        <v>0</v>
      </c>
      <c r="L449" s="186">
        <v>21</v>
      </c>
      <c r="M449" s="186">
        <f>G449*(1+L449/100)</f>
        <v>0</v>
      </c>
      <c r="N449" s="186">
        <v>0</v>
      </c>
      <c r="O449" s="186">
        <f>ROUND(E449*N449,2)</f>
        <v>0</v>
      </c>
      <c r="P449" s="186">
        <v>0</v>
      </c>
      <c r="Q449" s="186">
        <f>ROUND(E449*P449,2)</f>
        <v>0</v>
      </c>
      <c r="R449" s="186"/>
      <c r="S449" s="186" t="s">
        <v>215</v>
      </c>
      <c r="T449" s="187" t="s">
        <v>171</v>
      </c>
      <c r="U449" s="158">
        <v>0</v>
      </c>
      <c r="V449" s="158">
        <f>ROUND(E449*U449,2)</f>
        <v>0</v>
      </c>
      <c r="W449" s="158"/>
      <c r="X449" s="158" t="s">
        <v>150</v>
      </c>
      <c r="Y449" s="148"/>
      <c r="Z449" s="148"/>
      <c r="AA449" s="148"/>
      <c r="AB449" s="148"/>
      <c r="AC449" s="148"/>
      <c r="AD449" s="148"/>
      <c r="AE449" s="148"/>
      <c r="AF449" s="148"/>
      <c r="AG449" s="148" t="s">
        <v>151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73">
        <v>84</v>
      </c>
      <c r="B450" s="174" t="s">
        <v>574</v>
      </c>
      <c r="C450" s="191" t="s">
        <v>575</v>
      </c>
      <c r="D450" s="175" t="s">
        <v>214</v>
      </c>
      <c r="E450" s="176">
        <v>2</v>
      </c>
      <c r="F450" s="177"/>
      <c r="G450" s="178">
        <f>ROUND(E450*F450,2)</f>
        <v>0</v>
      </c>
      <c r="H450" s="177"/>
      <c r="I450" s="178">
        <f>ROUND(E450*H450,2)</f>
        <v>0</v>
      </c>
      <c r="J450" s="177"/>
      <c r="K450" s="178">
        <f>ROUND(E450*J450,2)</f>
        <v>0</v>
      </c>
      <c r="L450" s="178">
        <v>21</v>
      </c>
      <c r="M450" s="178">
        <f>G450*(1+L450/100)</f>
        <v>0</v>
      </c>
      <c r="N450" s="178">
        <v>0</v>
      </c>
      <c r="O450" s="178">
        <f>ROUND(E450*N450,2)</f>
        <v>0</v>
      </c>
      <c r="P450" s="178">
        <v>0</v>
      </c>
      <c r="Q450" s="178">
        <f>ROUND(E450*P450,2)</f>
        <v>0</v>
      </c>
      <c r="R450" s="178"/>
      <c r="S450" s="178" t="s">
        <v>215</v>
      </c>
      <c r="T450" s="179" t="s">
        <v>171</v>
      </c>
      <c r="U450" s="158">
        <v>0</v>
      </c>
      <c r="V450" s="158">
        <f>ROUND(E450*U450,2)</f>
        <v>0</v>
      </c>
      <c r="W450" s="158"/>
      <c r="X450" s="158" t="s">
        <v>150</v>
      </c>
      <c r="Y450" s="148"/>
      <c r="Z450" s="148"/>
      <c r="AA450" s="148"/>
      <c r="AB450" s="148"/>
      <c r="AC450" s="148"/>
      <c r="AD450" s="148"/>
      <c r="AE450" s="148"/>
      <c r="AF450" s="148"/>
      <c r="AG450" s="148" t="s">
        <v>151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55"/>
      <c r="B451" s="156"/>
      <c r="C451" s="192" t="s">
        <v>576</v>
      </c>
      <c r="D451" s="160"/>
      <c r="E451" s="161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155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 x14ac:dyDescent="0.2">
      <c r="A452" s="155"/>
      <c r="B452" s="156"/>
      <c r="C452" s="192" t="s">
        <v>577</v>
      </c>
      <c r="D452" s="160"/>
      <c r="E452" s="161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155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55"/>
      <c r="B453" s="156"/>
      <c r="C453" s="192" t="s">
        <v>578</v>
      </c>
      <c r="D453" s="160"/>
      <c r="E453" s="161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48"/>
      <c r="Z453" s="148"/>
      <c r="AA453" s="148"/>
      <c r="AB453" s="148"/>
      <c r="AC453" s="148"/>
      <c r="AD453" s="148"/>
      <c r="AE453" s="148"/>
      <c r="AF453" s="148"/>
      <c r="AG453" s="148" t="s">
        <v>155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55"/>
      <c r="B454" s="156"/>
      <c r="C454" s="192" t="s">
        <v>579</v>
      </c>
      <c r="D454" s="160"/>
      <c r="E454" s="161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155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192" t="s">
        <v>580</v>
      </c>
      <c r="D455" s="160"/>
      <c r="E455" s="161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155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192" t="s">
        <v>581</v>
      </c>
      <c r="D456" s="160"/>
      <c r="E456" s="161">
        <v>2</v>
      </c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155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55"/>
      <c r="B457" s="156"/>
      <c r="C457" s="192" t="s">
        <v>582</v>
      </c>
      <c r="D457" s="160"/>
      <c r="E457" s="161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155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55"/>
      <c r="B458" s="156"/>
      <c r="C458" s="192" t="s">
        <v>241</v>
      </c>
      <c r="D458" s="160"/>
      <c r="E458" s="161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48"/>
      <c r="Z458" s="148"/>
      <c r="AA458" s="148"/>
      <c r="AB458" s="148"/>
      <c r="AC458" s="148"/>
      <c r="AD458" s="148"/>
      <c r="AE458" s="148"/>
      <c r="AF458" s="148"/>
      <c r="AG458" s="148" t="s">
        <v>155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55"/>
      <c r="B459" s="156"/>
      <c r="C459" s="192" t="s">
        <v>583</v>
      </c>
      <c r="D459" s="160"/>
      <c r="E459" s="161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155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55"/>
      <c r="B460" s="156"/>
      <c r="C460" s="192" t="s">
        <v>584</v>
      </c>
      <c r="D460" s="160"/>
      <c r="E460" s="161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48"/>
      <c r="Z460" s="148"/>
      <c r="AA460" s="148"/>
      <c r="AB460" s="148"/>
      <c r="AC460" s="148"/>
      <c r="AD460" s="148"/>
      <c r="AE460" s="148"/>
      <c r="AF460" s="148"/>
      <c r="AG460" s="148" t="s">
        <v>155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55"/>
      <c r="B461" s="156"/>
      <c r="C461" s="192" t="s">
        <v>585</v>
      </c>
      <c r="D461" s="160"/>
      <c r="E461" s="161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155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73">
        <v>85</v>
      </c>
      <c r="B462" s="174" t="s">
        <v>586</v>
      </c>
      <c r="C462" s="191" t="s">
        <v>587</v>
      </c>
      <c r="D462" s="175" t="s">
        <v>214</v>
      </c>
      <c r="E462" s="176">
        <v>1</v>
      </c>
      <c r="F462" s="177"/>
      <c r="G462" s="178">
        <f>ROUND(E462*F462,2)</f>
        <v>0</v>
      </c>
      <c r="H462" s="177"/>
      <c r="I462" s="178">
        <f>ROUND(E462*H462,2)</f>
        <v>0</v>
      </c>
      <c r="J462" s="177"/>
      <c r="K462" s="178">
        <f>ROUND(E462*J462,2)</f>
        <v>0</v>
      </c>
      <c r="L462" s="178">
        <v>21</v>
      </c>
      <c r="M462" s="178">
        <f>G462*(1+L462/100)</f>
        <v>0</v>
      </c>
      <c r="N462" s="178">
        <v>0</v>
      </c>
      <c r="O462" s="178">
        <f>ROUND(E462*N462,2)</f>
        <v>0</v>
      </c>
      <c r="P462" s="178">
        <v>0</v>
      </c>
      <c r="Q462" s="178">
        <f>ROUND(E462*P462,2)</f>
        <v>0</v>
      </c>
      <c r="R462" s="178"/>
      <c r="S462" s="178" t="s">
        <v>215</v>
      </c>
      <c r="T462" s="179" t="s">
        <v>171</v>
      </c>
      <c r="U462" s="158">
        <v>0</v>
      </c>
      <c r="V462" s="158">
        <f>ROUND(E462*U462,2)</f>
        <v>0</v>
      </c>
      <c r="W462" s="158"/>
      <c r="X462" s="158" t="s">
        <v>150</v>
      </c>
      <c r="Y462" s="148"/>
      <c r="Z462" s="148"/>
      <c r="AA462" s="148"/>
      <c r="AB462" s="148"/>
      <c r="AC462" s="148"/>
      <c r="AD462" s="148"/>
      <c r="AE462" s="148"/>
      <c r="AF462" s="148"/>
      <c r="AG462" s="148" t="s">
        <v>151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">
      <c r="A463" s="155"/>
      <c r="B463" s="156"/>
      <c r="C463" s="192" t="s">
        <v>588</v>
      </c>
      <c r="D463" s="160"/>
      <c r="E463" s="161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48"/>
      <c r="Z463" s="148"/>
      <c r="AA463" s="148"/>
      <c r="AB463" s="148"/>
      <c r="AC463" s="148"/>
      <c r="AD463" s="148"/>
      <c r="AE463" s="148"/>
      <c r="AF463" s="148"/>
      <c r="AG463" s="148" t="s">
        <v>155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ht="22.5" outlineLevel="1" x14ac:dyDescent="0.2">
      <c r="A464" s="155"/>
      <c r="B464" s="156"/>
      <c r="C464" s="192" t="s">
        <v>589</v>
      </c>
      <c r="D464" s="160"/>
      <c r="E464" s="161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155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55"/>
      <c r="B465" s="156"/>
      <c r="C465" s="192" t="s">
        <v>241</v>
      </c>
      <c r="D465" s="160"/>
      <c r="E465" s="161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48"/>
      <c r="Z465" s="148"/>
      <c r="AA465" s="148"/>
      <c r="AB465" s="148"/>
      <c r="AC465" s="148"/>
      <c r="AD465" s="148"/>
      <c r="AE465" s="148"/>
      <c r="AF465" s="148"/>
      <c r="AG465" s="148" t="s">
        <v>155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55"/>
      <c r="B466" s="156"/>
      <c r="C466" s="192" t="s">
        <v>590</v>
      </c>
      <c r="D466" s="160"/>
      <c r="E466" s="161">
        <v>1</v>
      </c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155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55"/>
      <c r="B467" s="156"/>
      <c r="C467" s="192" t="s">
        <v>241</v>
      </c>
      <c r="D467" s="160"/>
      <c r="E467" s="161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48"/>
      <c r="Z467" s="148"/>
      <c r="AA467" s="148"/>
      <c r="AB467" s="148"/>
      <c r="AC467" s="148"/>
      <c r="AD467" s="148"/>
      <c r="AE467" s="148"/>
      <c r="AF467" s="148"/>
      <c r="AG467" s="148" t="s">
        <v>155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55"/>
      <c r="B468" s="156"/>
      <c r="C468" s="192" t="s">
        <v>591</v>
      </c>
      <c r="D468" s="160"/>
      <c r="E468" s="161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155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55"/>
      <c r="B469" s="156"/>
      <c r="C469" s="192" t="s">
        <v>583</v>
      </c>
      <c r="D469" s="160"/>
      <c r="E469" s="161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48"/>
      <c r="Z469" s="148"/>
      <c r="AA469" s="148"/>
      <c r="AB469" s="148"/>
      <c r="AC469" s="148"/>
      <c r="AD469" s="148"/>
      <c r="AE469" s="148"/>
      <c r="AF469" s="148"/>
      <c r="AG469" s="148" t="s">
        <v>155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192" t="s">
        <v>584</v>
      </c>
      <c r="D470" s="160"/>
      <c r="E470" s="161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155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55"/>
      <c r="B471" s="156"/>
      <c r="C471" s="192" t="s">
        <v>585</v>
      </c>
      <c r="D471" s="160"/>
      <c r="E471" s="161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155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73">
        <v>86</v>
      </c>
      <c r="B472" s="174" t="s">
        <v>592</v>
      </c>
      <c r="C472" s="191" t="s">
        <v>593</v>
      </c>
      <c r="D472" s="175" t="s">
        <v>214</v>
      </c>
      <c r="E472" s="176">
        <v>2</v>
      </c>
      <c r="F472" s="177"/>
      <c r="G472" s="178">
        <f>ROUND(E472*F472,2)</f>
        <v>0</v>
      </c>
      <c r="H472" s="177"/>
      <c r="I472" s="178">
        <f>ROUND(E472*H472,2)</f>
        <v>0</v>
      </c>
      <c r="J472" s="177"/>
      <c r="K472" s="178">
        <f>ROUND(E472*J472,2)</f>
        <v>0</v>
      </c>
      <c r="L472" s="178">
        <v>21</v>
      </c>
      <c r="M472" s="178">
        <f>G472*(1+L472/100)</f>
        <v>0</v>
      </c>
      <c r="N472" s="178">
        <v>0</v>
      </c>
      <c r="O472" s="178">
        <f>ROUND(E472*N472,2)</f>
        <v>0</v>
      </c>
      <c r="P472" s="178">
        <v>0</v>
      </c>
      <c r="Q472" s="178">
        <f>ROUND(E472*P472,2)</f>
        <v>0</v>
      </c>
      <c r="R472" s="178"/>
      <c r="S472" s="178" t="s">
        <v>215</v>
      </c>
      <c r="T472" s="179" t="s">
        <v>171</v>
      </c>
      <c r="U472" s="158">
        <v>0</v>
      </c>
      <c r="V472" s="158">
        <f>ROUND(E472*U472,2)</f>
        <v>0</v>
      </c>
      <c r="W472" s="158"/>
      <c r="X472" s="158" t="s">
        <v>150</v>
      </c>
      <c r="Y472" s="148"/>
      <c r="Z472" s="148"/>
      <c r="AA472" s="148"/>
      <c r="AB472" s="148"/>
      <c r="AC472" s="148"/>
      <c r="AD472" s="148"/>
      <c r="AE472" s="148"/>
      <c r="AF472" s="148"/>
      <c r="AG472" s="148" t="s">
        <v>151</v>
      </c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55"/>
      <c r="B473" s="156"/>
      <c r="C473" s="192" t="s">
        <v>588</v>
      </c>
      <c r="D473" s="160"/>
      <c r="E473" s="161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48"/>
      <c r="Z473" s="148"/>
      <c r="AA473" s="148"/>
      <c r="AB473" s="148"/>
      <c r="AC473" s="148"/>
      <c r="AD473" s="148"/>
      <c r="AE473" s="148"/>
      <c r="AF473" s="148"/>
      <c r="AG473" s="148" t="s">
        <v>155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ht="22.5" outlineLevel="1" x14ac:dyDescent="0.2">
      <c r="A474" s="155"/>
      <c r="B474" s="156"/>
      <c r="C474" s="192" t="s">
        <v>589</v>
      </c>
      <c r="D474" s="160"/>
      <c r="E474" s="161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155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55"/>
      <c r="B475" s="156"/>
      <c r="C475" s="192" t="s">
        <v>241</v>
      </c>
      <c r="D475" s="160"/>
      <c r="E475" s="161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155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55"/>
      <c r="B476" s="156"/>
      <c r="C476" s="192" t="s">
        <v>594</v>
      </c>
      <c r="D476" s="160"/>
      <c r="E476" s="161">
        <v>2</v>
      </c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155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55"/>
      <c r="B477" s="156"/>
      <c r="C477" s="192" t="s">
        <v>241</v>
      </c>
      <c r="D477" s="160"/>
      <c r="E477" s="161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48"/>
      <c r="Z477" s="148"/>
      <c r="AA477" s="148"/>
      <c r="AB477" s="148"/>
      <c r="AC477" s="148"/>
      <c r="AD477" s="148"/>
      <c r="AE477" s="148"/>
      <c r="AF477" s="148"/>
      <c r="AG477" s="148" t="s">
        <v>155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55"/>
      <c r="B478" s="156"/>
      <c r="C478" s="192" t="s">
        <v>591</v>
      </c>
      <c r="D478" s="160"/>
      <c r="E478" s="161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155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55"/>
      <c r="B479" s="156"/>
      <c r="C479" s="192" t="s">
        <v>583</v>
      </c>
      <c r="D479" s="160"/>
      <c r="E479" s="161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155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192" t="s">
        <v>584</v>
      </c>
      <c r="D480" s="160"/>
      <c r="E480" s="161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155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55"/>
      <c r="B481" s="156"/>
      <c r="C481" s="192" t="s">
        <v>585</v>
      </c>
      <c r="D481" s="160"/>
      <c r="E481" s="161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155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73">
        <v>87</v>
      </c>
      <c r="B482" s="174" t="s">
        <v>595</v>
      </c>
      <c r="C482" s="191" t="s">
        <v>596</v>
      </c>
      <c r="D482" s="175" t="s">
        <v>214</v>
      </c>
      <c r="E482" s="176">
        <v>1</v>
      </c>
      <c r="F482" s="177"/>
      <c r="G482" s="178">
        <f>ROUND(E482*F482,2)</f>
        <v>0</v>
      </c>
      <c r="H482" s="177"/>
      <c r="I482" s="178">
        <f>ROUND(E482*H482,2)</f>
        <v>0</v>
      </c>
      <c r="J482" s="177"/>
      <c r="K482" s="178">
        <f>ROUND(E482*J482,2)</f>
        <v>0</v>
      </c>
      <c r="L482" s="178">
        <v>21</v>
      </c>
      <c r="M482" s="178">
        <f>G482*(1+L482/100)</f>
        <v>0</v>
      </c>
      <c r="N482" s="178">
        <v>0</v>
      </c>
      <c r="O482" s="178">
        <f>ROUND(E482*N482,2)</f>
        <v>0</v>
      </c>
      <c r="P482" s="178">
        <v>0</v>
      </c>
      <c r="Q482" s="178">
        <f>ROUND(E482*P482,2)</f>
        <v>0</v>
      </c>
      <c r="R482" s="178"/>
      <c r="S482" s="178" t="s">
        <v>215</v>
      </c>
      <c r="T482" s="179" t="s">
        <v>171</v>
      </c>
      <c r="U482" s="158">
        <v>0</v>
      </c>
      <c r="V482" s="158">
        <f>ROUND(E482*U482,2)</f>
        <v>0</v>
      </c>
      <c r="W482" s="158"/>
      <c r="X482" s="158" t="s">
        <v>150</v>
      </c>
      <c r="Y482" s="148"/>
      <c r="Z482" s="148"/>
      <c r="AA482" s="148"/>
      <c r="AB482" s="148"/>
      <c r="AC482" s="148"/>
      <c r="AD482" s="148"/>
      <c r="AE482" s="148"/>
      <c r="AF482" s="148"/>
      <c r="AG482" s="148" t="s">
        <v>151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ht="22.5" outlineLevel="1" x14ac:dyDescent="0.2">
      <c r="A483" s="155"/>
      <c r="B483" s="156"/>
      <c r="C483" s="192" t="s">
        <v>597</v>
      </c>
      <c r="D483" s="160"/>
      <c r="E483" s="161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48"/>
      <c r="Z483" s="148"/>
      <c r="AA483" s="148"/>
      <c r="AB483" s="148"/>
      <c r="AC483" s="148"/>
      <c r="AD483" s="148"/>
      <c r="AE483" s="148"/>
      <c r="AF483" s="148"/>
      <c r="AG483" s="148" t="s">
        <v>155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55"/>
      <c r="B484" s="156"/>
      <c r="C484" s="192" t="s">
        <v>598</v>
      </c>
      <c r="D484" s="160"/>
      <c r="E484" s="161">
        <v>1</v>
      </c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155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92" t="s">
        <v>599</v>
      </c>
      <c r="D485" s="160"/>
      <c r="E485" s="161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155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55"/>
      <c r="B486" s="156"/>
      <c r="C486" s="192" t="s">
        <v>600</v>
      </c>
      <c r="D486" s="160"/>
      <c r="E486" s="161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155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ht="22.5" outlineLevel="1" x14ac:dyDescent="0.2">
      <c r="A487" s="155"/>
      <c r="B487" s="156"/>
      <c r="C487" s="192" t="s">
        <v>601</v>
      </c>
      <c r="D487" s="160"/>
      <c r="E487" s="161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48"/>
      <c r="Z487" s="148"/>
      <c r="AA487" s="148"/>
      <c r="AB487" s="148"/>
      <c r="AC487" s="148"/>
      <c r="AD487" s="148"/>
      <c r="AE487" s="148"/>
      <c r="AF487" s="148"/>
      <c r="AG487" s="148" t="s">
        <v>155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73">
        <v>88</v>
      </c>
      <c r="B488" s="174" t="s">
        <v>602</v>
      </c>
      <c r="C488" s="191" t="s">
        <v>603</v>
      </c>
      <c r="D488" s="175" t="s">
        <v>214</v>
      </c>
      <c r="E488" s="176">
        <v>2</v>
      </c>
      <c r="F488" s="177"/>
      <c r="G488" s="178">
        <f>ROUND(E488*F488,2)</f>
        <v>0</v>
      </c>
      <c r="H488" s="177"/>
      <c r="I488" s="178">
        <f>ROUND(E488*H488,2)</f>
        <v>0</v>
      </c>
      <c r="J488" s="177"/>
      <c r="K488" s="178">
        <f>ROUND(E488*J488,2)</f>
        <v>0</v>
      </c>
      <c r="L488" s="178">
        <v>21</v>
      </c>
      <c r="M488" s="178">
        <f>G488*(1+L488/100)</f>
        <v>0</v>
      </c>
      <c r="N488" s="178">
        <v>0</v>
      </c>
      <c r="O488" s="178">
        <f>ROUND(E488*N488,2)</f>
        <v>0</v>
      </c>
      <c r="P488" s="178">
        <v>0</v>
      </c>
      <c r="Q488" s="178">
        <f>ROUND(E488*P488,2)</f>
        <v>0</v>
      </c>
      <c r="R488" s="178"/>
      <c r="S488" s="178" t="s">
        <v>215</v>
      </c>
      <c r="T488" s="179" t="s">
        <v>171</v>
      </c>
      <c r="U488" s="158">
        <v>0</v>
      </c>
      <c r="V488" s="158">
        <f>ROUND(E488*U488,2)</f>
        <v>0</v>
      </c>
      <c r="W488" s="158"/>
      <c r="X488" s="158" t="s">
        <v>150</v>
      </c>
      <c r="Y488" s="148"/>
      <c r="Z488" s="148"/>
      <c r="AA488" s="148"/>
      <c r="AB488" s="148"/>
      <c r="AC488" s="148"/>
      <c r="AD488" s="148"/>
      <c r="AE488" s="148"/>
      <c r="AF488" s="148"/>
      <c r="AG488" s="148" t="s">
        <v>151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92" t="s">
        <v>604</v>
      </c>
      <c r="D489" s="160"/>
      <c r="E489" s="161">
        <v>2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155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73">
        <v>89</v>
      </c>
      <c r="B490" s="174" t="s">
        <v>605</v>
      </c>
      <c r="C490" s="191" t="s">
        <v>606</v>
      </c>
      <c r="D490" s="175" t="s">
        <v>214</v>
      </c>
      <c r="E490" s="176">
        <v>1</v>
      </c>
      <c r="F490" s="177"/>
      <c r="G490" s="178">
        <f>ROUND(E490*F490,2)</f>
        <v>0</v>
      </c>
      <c r="H490" s="177"/>
      <c r="I490" s="178">
        <f>ROUND(E490*H490,2)</f>
        <v>0</v>
      </c>
      <c r="J490" s="177"/>
      <c r="K490" s="178">
        <f>ROUND(E490*J490,2)</f>
        <v>0</v>
      </c>
      <c r="L490" s="178">
        <v>21</v>
      </c>
      <c r="M490" s="178">
        <f>G490*(1+L490/100)</f>
        <v>0</v>
      </c>
      <c r="N490" s="178">
        <v>0</v>
      </c>
      <c r="O490" s="178">
        <f>ROUND(E490*N490,2)</f>
        <v>0</v>
      </c>
      <c r="P490" s="178">
        <v>0</v>
      </c>
      <c r="Q490" s="178">
        <f>ROUND(E490*P490,2)</f>
        <v>0</v>
      </c>
      <c r="R490" s="178"/>
      <c r="S490" s="178" t="s">
        <v>215</v>
      </c>
      <c r="T490" s="179" t="s">
        <v>171</v>
      </c>
      <c r="U490" s="158">
        <v>0</v>
      </c>
      <c r="V490" s="158">
        <f>ROUND(E490*U490,2)</f>
        <v>0</v>
      </c>
      <c r="W490" s="158"/>
      <c r="X490" s="158" t="s">
        <v>150</v>
      </c>
      <c r="Y490" s="148"/>
      <c r="Z490" s="148"/>
      <c r="AA490" s="148"/>
      <c r="AB490" s="148"/>
      <c r="AC490" s="148"/>
      <c r="AD490" s="148"/>
      <c r="AE490" s="148"/>
      <c r="AF490" s="148"/>
      <c r="AG490" s="148" t="s">
        <v>151</v>
      </c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 x14ac:dyDescent="0.2">
      <c r="A491" s="155">
        <v>90</v>
      </c>
      <c r="B491" s="156" t="s">
        <v>607</v>
      </c>
      <c r="C491" s="197" t="s">
        <v>608</v>
      </c>
      <c r="D491" s="157" t="s">
        <v>0</v>
      </c>
      <c r="E491" s="188"/>
      <c r="F491" s="159"/>
      <c r="G491" s="158">
        <f>ROUND(E491*F491,2)</f>
        <v>0</v>
      </c>
      <c r="H491" s="159"/>
      <c r="I491" s="158">
        <f>ROUND(E491*H491,2)</f>
        <v>0</v>
      </c>
      <c r="J491" s="159"/>
      <c r="K491" s="158">
        <f>ROUND(E491*J491,2)</f>
        <v>0</v>
      </c>
      <c r="L491" s="158">
        <v>21</v>
      </c>
      <c r="M491" s="158">
        <f>G491*(1+L491/100)</f>
        <v>0</v>
      </c>
      <c r="N491" s="158">
        <v>0</v>
      </c>
      <c r="O491" s="158">
        <f>ROUND(E491*N491,2)</f>
        <v>0</v>
      </c>
      <c r="P491" s="158">
        <v>0</v>
      </c>
      <c r="Q491" s="158">
        <f>ROUND(E491*P491,2)</f>
        <v>0</v>
      </c>
      <c r="R491" s="158" t="s">
        <v>557</v>
      </c>
      <c r="S491" s="158" t="s">
        <v>148</v>
      </c>
      <c r="T491" s="158" t="s">
        <v>149</v>
      </c>
      <c r="U491" s="158">
        <v>0</v>
      </c>
      <c r="V491" s="158">
        <f>ROUND(E491*U491,2)</f>
        <v>0</v>
      </c>
      <c r="W491" s="158"/>
      <c r="X491" s="158" t="s">
        <v>461</v>
      </c>
      <c r="Y491" s="148"/>
      <c r="Z491" s="148"/>
      <c r="AA491" s="148"/>
      <c r="AB491" s="148"/>
      <c r="AC491" s="148"/>
      <c r="AD491" s="148"/>
      <c r="AE491" s="148"/>
      <c r="AF491" s="148"/>
      <c r="AG491" s="148" t="s">
        <v>462</v>
      </c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">
      <c r="A492" s="155"/>
      <c r="B492" s="156"/>
      <c r="C492" s="263" t="s">
        <v>503</v>
      </c>
      <c r="D492" s="264"/>
      <c r="E492" s="264"/>
      <c r="F492" s="264"/>
      <c r="G492" s="264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153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x14ac:dyDescent="0.2">
      <c r="A493" s="167" t="s">
        <v>142</v>
      </c>
      <c r="B493" s="168" t="s">
        <v>110</v>
      </c>
      <c r="C493" s="190" t="s">
        <v>111</v>
      </c>
      <c r="D493" s="169"/>
      <c r="E493" s="170"/>
      <c r="F493" s="171"/>
      <c r="G493" s="171">
        <f>SUMIF(AG494:AG500,"&lt;&gt;NOR",G494:G500)</f>
        <v>0</v>
      </c>
      <c r="H493" s="171"/>
      <c r="I493" s="171">
        <f>SUM(I494:I500)</f>
        <v>0</v>
      </c>
      <c r="J493" s="171"/>
      <c r="K493" s="171">
        <f>SUM(K494:K500)</f>
        <v>0</v>
      </c>
      <c r="L493" s="171"/>
      <c r="M493" s="171">
        <f>SUM(M494:M500)</f>
        <v>0</v>
      </c>
      <c r="N493" s="171"/>
      <c r="O493" s="171">
        <f>SUM(O494:O500)</f>
        <v>0</v>
      </c>
      <c r="P493" s="171"/>
      <c r="Q493" s="171">
        <f>SUM(Q494:Q500)</f>
        <v>0.97</v>
      </c>
      <c r="R493" s="171"/>
      <c r="S493" s="171"/>
      <c r="T493" s="172"/>
      <c r="U493" s="166"/>
      <c r="V493" s="166">
        <f>SUM(V494:V500)</f>
        <v>0</v>
      </c>
      <c r="W493" s="166"/>
      <c r="X493" s="166"/>
      <c r="AG493" t="s">
        <v>143</v>
      </c>
    </row>
    <row r="494" spans="1:60" outlineLevel="1" x14ac:dyDescent="0.2">
      <c r="A494" s="173">
        <v>91</v>
      </c>
      <c r="B494" s="174" t="s">
        <v>609</v>
      </c>
      <c r="C494" s="191" t="s">
        <v>610</v>
      </c>
      <c r="D494" s="175" t="s">
        <v>146</v>
      </c>
      <c r="E494" s="176">
        <v>10.848000000000001</v>
      </c>
      <c r="F494" s="177"/>
      <c r="G494" s="178">
        <f>ROUND(E494*F494,2)</f>
        <v>0</v>
      </c>
      <c r="H494" s="177"/>
      <c r="I494" s="178">
        <f>ROUND(E494*H494,2)</f>
        <v>0</v>
      </c>
      <c r="J494" s="177"/>
      <c r="K494" s="178">
        <f>ROUND(E494*J494,2)</f>
        <v>0</v>
      </c>
      <c r="L494" s="178">
        <v>21</v>
      </c>
      <c r="M494" s="178">
        <f>G494*(1+L494/100)</f>
        <v>0</v>
      </c>
      <c r="N494" s="178">
        <v>0</v>
      </c>
      <c r="O494" s="178">
        <f>ROUND(E494*N494,2)</f>
        <v>0</v>
      </c>
      <c r="P494" s="178">
        <v>8.8999999999999996E-2</v>
      </c>
      <c r="Q494" s="178">
        <f>ROUND(E494*P494,2)</f>
        <v>0.97</v>
      </c>
      <c r="R494" s="178" t="s">
        <v>547</v>
      </c>
      <c r="S494" s="178" t="s">
        <v>148</v>
      </c>
      <c r="T494" s="179" t="s">
        <v>149</v>
      </c>
      <c r="U494" s="158">
        <v>0</v>
      </c>
      <c r="V494" s="158">
        <f>ROUND(E494*U494,2)</f>
        <v>0</v>
      </c>
      <c r="W494" s="158"/>
      <c r="X494" s="158" t="s">
        <v>183</v>
      </c>
      <c r="Y494" s="148"/>
      <c r="Z494" s="148"/>
      <c r="AA494" s="148"/>
      <c r="AB494" s="148"/>
      <c r="AC494" s="148"/>
      <c r="AD494" s="148"/>
      <c r="AE494" s="148"/>
      <c r="AF494" s="148"/>
      <c r="AG494" s="148" t="s">
        <v>184</v>
      </c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261" t="s">
        <v>611</v>
      </c>
      <c r="D495" s="262"/>
      <c r="E495" s="262"/>
      <c r="F495" s="262"/>
      <c r="G495" s="262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153</v>
      </c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ht="22.5" outlineLevel="1" x14ac:dyDescent="0.2">
      <c r="A496" s="155"/>
      <c r="B496" s="156"/>
      <c r="C496" s="257" t="s">
        <v>548</v>
      </c>
      <c r="D496" s="258"/>
      <c r="E496" s="258"/>
      <c r="F496" s="258"/>
      <c r="G496" s="2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162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80" t="str">
        <f>C496</f>
        <v>Svislé přemístění ze 2. NP, nebo 1. PP, vodorovné vnitrostaveništní přemístění do 30 m, odvoz na skládku do 10 km. Bez poplatku za skládku.</v>
      </c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92" t="s">
        <v>612</v>
      </c>
      <c r="D497" s="160"/>
      <c r="E497" s="161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155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55"/>
      <c r="B498" s="156"/>
      <c r="C498" s="192" t="s">
        <v>613</v>
      </c>
      <c r="D498" s="160"/>
      <c r="E498" s="161">
        <v>5.2649999999999997</v>
      </c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155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55"/>
      <c r="B499" s="156"/>
      <c r="C499" s="192" t="s">
        <v>614</v>
      </c>
      <c r="D499" s="160"/>
      <c r="E499" s="161">
        <v>1.5940000000000001</v>
      </c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155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192" t="s">
        <v>615</v>
      </c>
      <c r="D500" s="160"/>
      <c r="E500" s="161">
        <v>3.9889999999999999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155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x14ac:dyDescent="0.2">
      <c r="A501" s="167" t="s">
        <v>142</v>
      </c>
      <c r="B501" s="168" t="s">
        <v>112</v>
      </c>
      <c r="C501" s="190" t="s">
        <v>97</v>
      </c>
      <c r="D501" s="169"/>
      <c r="E501" s="170"/>
      <c r="F501" s="171"/>
      <c r="G501" s="171">
        <f>SUMIF(AG502:AG508,"&lt;&gt;NOR",G502:G508)</f>
        <v>0</v>
      </c>
      <c r="H501" s="171"/>
      <c r="I501" s="171">
        <f>SUM(I502:I508)</f>
        <v>0</v>
      </c>
      <c r="J501" s="171"/>
      <c r="K501" s="171">
        <f>SUM(K502:K508)</f>
        <v>0</v>
      </c>
      <c r="L501" s="171"/>
      <c r="M501" s="171">
        <f>SUM(M502:M508)</f>
        <v>0</v>
      </c>
      <c r="N501" s="171"/>
      <c r="O501" s="171">
        <f>SUM(O502:O508)</f>
        <v>0</v>
      </c>
      <c r="P501" s="171"/>
      <c r="Q501" s="171">
        <f>SUM(Q502:Q508)</f>
        <v>0</v>
      </c>
      <c r="R501" s="171"/>
      <c r="S501" s="171"/>
      <c r="T501" s="172"/>
      <c r="U501" s="166"/>
      <c r="V501" s="166">
        <f>SUM(V502:V508)</f>
        <v>14.66</v>
      </c>
      <c r="W501" s="166"/>
      <c r="X501" s="166"/>
      <c r="AG501" t="s">
        <v>143</v>
      </c>
    </row>
    <row r="502" spans="1:60" ht="22.5" outlineLevel="1" x14ac:dyDescent="0.2">
      <c r="A502" s="181">
        <v>92</v>
      </c>
      <c r="B502" s="182" t="s">
        <v>616</v>
      </c>
      <c r="C502" s="195" t="s">
        <v>617</v>
      </c>
      <c r="D502" s="183" t="s">
        <v>178</v>
      </c>
      <c r="E502" s="184">
        <v>5.9386700000000001</v>
      </c>
      <c r="F502" s="185"/>
      <c r="G502" s="186">
        <f>ROUND(E502*F502,2)</f>
        <v>0</v>
      </c>
      <c r="H502" s="185"/>
      <c r="I502" s="186">
        <f>ROUND(E502*H502,2)</f>
        <v>0</v>
      </c>
      <c r="J502" s="185"/>
      <c r="K502" s="186">
        <f>ROUND(E502*J502,2)</f>
        <v>0</v>
      </c>
      <c r="L502" s="186">
        <v>21</v>
      </c>
      <c r="M502" s="186">
        <f>G502*(1+L502/100)</f>
        <v>0</v>
      </c>
      <c r="N502" s="186">
        <v>0</v>
      </c>
      <c r="O502" s="186">
        <f>ROUND(E502*N502,2)</f>
        <v>0</v>
      </c>
      <c r="P502" s="186">
        <v>0</v>
      </c>
      <c r="Q502" s="186">
        <f>ROUND(E502*P502,2)</f>
        <v>0</v>
      </c>
      <c r="R502" s="186" t="s">
        <v>401</v>
      </c>
      <c r="S502" s="186" t="s">
        <v>148</v>
      </c>
      <c r="T502" s="187" t="s">
        <v>149</v>
      </c>
      <c r="U502" s="158">
        <v>0.93</v>
      </c>
      <c r="V502" s="158">
        <f>ROUND(E502*U502,2)</f>
        <v>5.52</v>
      </c>
      <c r="W502" s="158"/>
      <c r="X502" s="158" t="s">
        <v>618</v>
      </c>
      <c r="Y502" s="148"/>
      <c r="Z502" s="148"/>
      <c r="AA502" s="148"/>
      <c r="AB502" s="148"/>
      <c r="AC502" s="148"/>
      <c r="AD502" s="148"/>
      <c r="AE502" s="148"/>
      <c r="AF502" s="148"/>
      <c r="AG502" s="148" t="s">
        <v>619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73">
        <v>93</v>
      </c>
      <c r="B503" s="174" t="s">
        <v>620</v>
      </c>
      <c r="C503" s="191" t="s">
        <v>621</v>
      </c>
      <c r="D503" s="175" t="s">
        <v>178</v>
      </c>
      <c r="E503" s="176">
        <v>5.9386700000000001</v>
      </c>
      <c r="F503" s="177"/>
      <c r="G503" s="178">
        <f>ROUND(E503*F503,2)</f>
        <v>0</v>
      </c>
      <c r="H503" s="177"/>
      <c r="I503" s="178">
        <f>ROUND(E503*H503,2)</f>
        <v>0</v>
      </c>
      <c r="J503" s="177"/>
      <c r="K503" s="178">
        <f>ROUND(E503*J503,2)</f>
        <v>0</v>
      </c>
      <c r="L503" s="178">
        <v>21</v>
      </c>
      <c r="M503" s="178">
        <f>G503*(1+L503/100)</f>
        <v>0</v>
      </c>
      <c r="N503" s="178">
        <v>0</v>
      </c>
      <c r="O503" s="178">
        <f>ROUND(E503*N503,2)</f>
        <v>0</v>
      </c>
      <c r="P503" s="178">
        <v>0</v>
      </c>
      <c r="Q503" s="178">
        <f>ROUND(E503*P503,2)</f>
        <v>0</v>
      </c>
      <c r="R503" s="178" t="s">
        <v>401</v>
      </c>
      <c r="S503" s="178" t="s">
        <v>148</v>
      </c>
      <c r="T503" s="179" t="s">
        <v>149</v>
      </c>
      <c r="U503" s="158">
        <v>0.49</v>
      </c>
      <c r="V503" s="158">
        <f>ROUND(E503*U503,2)</f>
        <v>2.91</v>
      </c>
      <c r="W503" s="158"/>
      <c r="X503" s="158" t="s">
        <v>618</v>
      </c>
      <c r="Y503" s="148"/>
      <c r="Z503" s="148"/>
      <c r="AA503" s="148"/>
      <c r="AB503" s="148"/>
      <c r="AC503" s="148"/>
      <c r="AD503" s="148"/>
      <c r="AE503" s="148"/>
      <c r="AF503" s="148"/>
      <c r="AG503" s="148" t="s">
        <v>619</v>
      </c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/>
      <c r="B504" s="156"/>
      <c r="C504" s="259" t="s">
        <v>622</v>
      </c>
      <c r="D504" s="260"/>
      <c r="E504" s="260"/>
      <c r="F504" s="260"/>
      <c r="G504" s="260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162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81">
        <v>94</v>
      </c>
      <c r="B505" s="182" t="s">
        <v>623</v>
      </c>
      <c r="C505" s="195" t="s">
        <v>624</v>
      </c>
      <c r="D505" s="183" t="s">
        <v>178</v>
      </c>
      <c r="E505" s="184">
        <v>83.141350000000003</v>
      </c>
      <c r="F505" s="185"/>
      <c r="G505" s="186">
        <f>ROUND(E505*F505,2)</f>
        <v>0</v>
      </c>
      <c r="H505" s="185"/>
      <c r="I505" s="186">
        <f>ROUND(E505*H505,2)</f>
        <v>0</v>
      </c>
      <c r="J505" s="185"/>
      <c r="K505" s="186">
        <f>ROUND(E505*J505,2)</f>
        <v>0</v>
      </c>
      <c r="L505" s="186">
        <v>21</v>
      </c>
      <c r="M505" s="186">
        <f>G505*(1+L505/100)</f>
        <v>0</v>
      </c>
      <c r="N505" s="186">
        <v>0</v>
      </c>
      <c r="O505" s="186">
        <f>ROUND(E505*N505,2)</f>
        <v>0</v>
      </c>
      <c r="P505" s="186">
        <v>0</v>
      </c>
      <c r="Q505" s="186">
        <f>ROUND(E505*P505,2)</f>
        <v>0</v>
      </c>
      <c r="R505" s="186" t="s">
        <v>401</v>
      </c>
      <c r="S505" s="186" t="s">
        <v>148</v>
      </c>
      <c r="T505" s="187" t="s">
        <v>149</v>
      </c>
      <c r="U505" s="158">
        <v>0</v>
      </c>
      <c r="V505" s="158">
        <f>ROUND(E505*U505,2)</f>
        <v>0</v>
      </c>
      <c r="W505" s="158"/>
      <c r="X505" s="158" t="s">
        <v>618</v>
      </c>
      <c r="Y505" s="148"/>
      <c r="Z505" s="148"/>
      <c r="AA505" s="148"/>
      <c r="AB505" s="148"/>
      <c r="AC505" s="148"/>
      <c r="AD505" s="148"/>
      <c r="AE505" s="148"/>
      <c r="AF505" s="148"/>
      <c r="AG505" s="148" t="s">
        <v>619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81">
        <v>95</v>
      </c>
      <c r="B506" s="182" t="s">
        <v>625</v>
      </c>
      <c r="C506" s="195" t="s">
        <v>626</v>
      </c>
      <c r="D506" s="183" t="s">
        <v>178</v>
      </c>
      <c r="E506" s="184">
        <v>5.9386700000000001</v>
      </c>
      <c r="F506" s="185"/>
      <c r="G506" s="186">
        <f>ROUND(E506*F506,2)</f>
        <v>0</v>
      </c>
      <c r="H506" s="185"/>
      <c r="I506" s="186">
        <f>ROUND(E506*H506,2)</f>
        <v>0</v>
      </c>
      <c r="J506" s="185"/>
      <c r="K506" s="186">
        <f>ROUND(E506*J506,2)</f>
        <v>0</v>
      </c>
      <c r="L506" s="186">
        <v>21</v>
      </c>
      <c r="M506" s="186">
        <f>G506*(1+L506/100)</f>
        <v>0</v>
      </c>
      <c r="N506" s="186">
        <v>0</v>
      </c>
      <c r="O506" s="186">
        <f>ROUND(E506*N506,2)</f>
        <v>0</v>
      </c>
      <c r="P506" s="186">
        <v>0</v>
      </c>
      <c r="Q506" s="186">
        <f>ROUND(E506*P506,2)</f>
        <v>0</v>
      </c>
      <c r="R506" s="186" t="s">
        <v>401</v>
      </c>
      <c r="S506" s="186" t="s">
        <v>148</v>
      </c>
      <c r="T506" s="187" t="s">
        <v>149</v>
      </c>
      <c r="U506" s="158">
        <v>0.94</v>
      </c>
      <c r="V506" s="158">
        <f>ROUND(E506*U506,2)</f>
        <v>5.58</v>
      </c>
      <c r="W506" s="158"/>
      <c r="X506" s="158" t="s">
        <v>618</v>
      </c>
      <c r="Y506" s="148"/>
      <c r="Z506" s="148"/>
      <c r="AA506" s="148"/>
      <c r="AB506" s="148"/>
      <c r="AC506" s="148"/>
      <c r="AD506" s="148"/>
      <c r="AE506" s="148"/>
      <c r="AF506" s="148"/>
      <c r="AG506" s="148" t="s">
        <v>619</v>
      </c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ht="22.5" outlineLevel="1" x14ac:dyDescent="0.2">
      <c r="A507" s="181">
        <v>96</v>
      </c>
      <c r="B507" s="182" t="s">
        <v>627</v>
      </c>
      <c r="C507" s="195" t="s">
        <v>628</v>
      </c>
      <c r="D507" s="183" t="s">
        <v>178</v>
      </c>
      <c r="E507" s="184">
        <v>5.9386700000000001</v>
      </c>
      <c r="F507" s="185"/>
      <c r="G507" s="186">
        <f>ROUND(E507*F507,2)</f>
        <v>0</v>
      </c>
      <c r="H507" s="185"/>
      <c r="I507" s="186">
        <f>ROUND(E507*H507,2)</f>
        <v>0</v>
      </c>
      <c r="J507" s="185"/>
      <c r="K507" s="186">
        <f>ROUND(E507*J507,2)</f>
        <v>0</v>
      </c>
      <c r="L507" s="186">
        <v>21</v>
      </c>
      <c r="M507" s="186">
        <f>G507*(1+L507/100)</f>
        <v>0</v>
      </c>
      <c r="N507" s="186">
        <v>0</v>
      </c>
      <c r="O507" s="186">
        <f>ROUND(E507*N507,2)</f>
        <v>0</v>
      </c>
      <c r="P507" s="186">
        <v>0</v>
      </c>
      <c r="Q507" s="186">
        <f>ROUND(E507*P507,2)</f>
        <v>0</v>
      </c>
      <c r="R507" s="186" t="s">
        <v>401</v>
      </c>
      <c r="S507" s="186" t="s">
        <v>148</v>
      </c>
      <c r="T507" s="187" t="s">
        <v>149</v>
      </c>
      <c r="U507" s="158">
        <v>0.11</v>
      </c>
      <c r="V507" s="158">
        <f>ROUND(E507*U507,2)</f>
        <v>0.65</v>
      </c>
      <c r="W507" s="158"/>
      <c r="X507" s="158" t="s">
        <v>618</v>
      </c>
      <c r="Y507" s="148"/>
      <c r="Z507" s="148"/>
      <c r="AA507" s="148"/>
      <c r="AB507" s="148"/>
      <c r="AC507" s="148"/>
      <c r="AD507" s="148"/>
      <c r="AE507" s="148"/>
      <c r="AF507" s="148"/>
      <c r="AG507" s="148" t="s">
        <v>619</v>
      </c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">
      <c r="A508" s="181">
        <v>97</v>
      </c>
      <c r="B508" s="182" t="s">
        <v>629</v>
      </c>
      <c r="C508" s="195" t="s">
        <v>630</v>
      </c>
      <c r="D508" s="183" t="s">
        <v>178</v>
      </c>
      <c r="E508" s="184">
        <v>5.9386700000000001</v>
      </c>
      <c r="F508" s="185"/>
      <c r="G508" s="186">
        <f>ROUND(E508*F508,2)</f>
        <v>0</v>
      </c>
      <c r="H508" s="185"/>
      <c r="I508" s="186">
        <f>ROUND(E508*H508,2)</f>
        <v>0</v>
      </c>
      <c r="J508" s="185"/>
      <c r="K508" s="186">
        <f>ROUND(E508*J508,2)</f>
        <v>0</v>
      </c>
      <c r="L508" s="186">
        <v>21</v>
      </c>
      <c r="M508" s="186">
        <f>G508*(1+L508/100)</f>
        <v>0</v>
      </c>
      <c r="N508" s="186">
        <v>0</v>
      </c>
      <c r="O508" s="186">
        <f>ROUND(E508*N508,2)</f>
        <v>0</v>
      </c>
      <c r="P508" s="186">
        <v>0</v>
      </c>
      <c r="Q508" s="186">
        <f>ROUND(E508*P508,2)</f>
        <v>0</v>
      </c>
      <c r="R508" s="186" t="s">
        <v>401</v>
      </c>
      <c r="S508" s="186" t="s">
        <v>148</v>
      </c>
      <c r="T508" s="187" t="s">
        <v>631</v>
      </c>
      <c r="U508" s="158">
        <v>0</v>
      </c>
      <c r="V508" s="158">
        <f>ROUND(E508*U508,2)</f>
        <v>0</v>
      </c>
      <c r="W508" s="158"/>
      <c r="X508" s="158" t="s">
        <v>618</v>
      </c>
      <c r="Y508" s="148"/>
      <c r="Z508" s="148"/>
      <c r="AA508" s="148"/>
      <c r="AB508" s="148"/>
      <c r="AC508" s="148"/>
      <c r="AD508" s="148"/>
      <c r="AE508" s="148"/>
      <c r="AF508" s="148"/>
      <c r="AG508" s="148" t="s">
        <v>619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x14ac:dyDescent="0.2">
      <c r="A509" s="167" t="s">
        <v>142</v>
      </c>
      <c r="B509" s="168" t="s">
        <v>114</v>
      </c>
      <c r="C509" s="190" t="s">
        <v>27</v>
      </c>
      <c r="D509" s="169"/>
      <c r="E509" s="170"/>
      <c r="F509" s="171"/>
      <c r="G509" s="171">
        <f>SUMIF(AG510:AG513,"&lt;&gt;NOR",G510:G513)</f>
        <v>0</v>
      </c>
      <c r="H509" s="171"/>
      <c r="I509" s="171">
        <f>SUM(I510:I513)</f>
        <v>0</v>
      </c>
      <c r="J509" s="171"/>
      <c r="K509" s="171">
        <f>SUM(K510:K513)</f>
        <v>0</v>
      </c>
      <c r="L509" s="171"/>
      <c r="M509" s="171">
        <f>SUM(M510:M513)</f>
        <v>0</v>
      </c>
      <c r="N509" s="171"/>
      <c r="O509" s="171">
        <f>SUM(O510:O513)</f>
        <v>0</v>
      </c>
      <c r="P509" s="171"/>
      <c r="Q509" s="171">
        <f>SUM(Q510:Q513)</f>
        <v>0</v>
      </c>
      <c r="R509" s="171"/>
      <c r="S509" s="171"/>
      <c r="T509" s="172"/>
      <c r="U509" s="166"/>
      <c r="V509" s="166">
        <f>SUM(V510:V513)</f>
        <v>0</v>
      </c>
      <c r="W509" s="166"/>
      <c r="X509" s="166"/>
      <c r="AG509" t="s">
        <v>143</v>
      </c>
    </row>
    <row r="510" spans="1:60" outlineLevel="1" x14ac:dyDescent="0.2">
      <c r="A510" s="181">
        <v>98</v>
      </c>
      <c r="B510" s="182" t="s">
        <v>632</v>
      </c>
      <c r="C510" s="195" t="s">
        <v>633</v>
      </c>
      <c r="D510" s="183" t="s">
        <v>634</v>
      </c>
      <c r="E510" s="184">
        <v>1</v>
      </c>
      <c r="F510" s="185"/>
      <c r="G510" s="186">
        <f>ROUND(E510*F510,2)</f>
        <v>0</v>
      </c>
      <c r="H510" s="185"/>
      <c r="I510" s="186">
        <f>ROUND(E510*H510,2)</f>
        <v>0</v>
      </c>
      <c r="J510" s="185"/>
      <c r="K510" s="186">
        <f>ROUND(E510*J510,2)</f>
        <v>0</v>
      </c>
      <c r="L510" s="186">
        <v>21</v>
      </c>
      <c r="M510" s="186">
        <f>G510*(1+L510/100)</f>
        <v>0</v>
      </c>
      <c r="N510" s="186">
        <v>0</v>
      </c>
      <c r="O510" s="186">
        <f>ROUND(E510*N510,2)</f>
        <v>0</v>
      </c>
      <c r="P510" s="186">
        <v>0</v>
      </c>
      <c r="Q510" s="186">
        <f>ROUND(E510*P510,2)</f>
        <v>0</v>
      </c>
      <c r="R510" s="186"/>
      <c r="S510" s="186" t="s">
        <v>215</v>
      </c>
      <c r="T510" s="187" t="s">
        <v>171</v>
      </c>
      <c r="U510" s="158">
        <v>0</v>
      </c>
      <c r="V510" s="158">
        <f>ROUND(E510*U510,2)</f>
        <v>0</v>
      </c>
      <c r="W510" s="158"/>
      <c r="X510" s="158" t="s">
        <v>635</v>
      </c>
      <c r="Y510" s="148"/>
      <c r="Z510" s="148"/>
      <c r="AA510" s="148"/>
      <c r="AB510" s="148"/>
      <c r="AC510" s="148"/>
      <c r="AD510" s="148"/>
      <c r="AE510" s="148"/>
      <c r="AF510" s="148"/>
      <c r="AG510" s="148" t="s">
        <v>636</v>
      </c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ht="22.5" outlineLevel="1" x14ac:dyDescent="0.2">
      <c r="A511" s="181">
        <v>99</v>
      </c>
      <c r="B511" s="182" t="s">
        <v>637</v>
      </c>
      <c r="C511" s="195" t="s">
        <v>638</v>
      </c>
      <c r="D511" s="183" t="s">
        <v>639</v>
      </c>
      <c r="E511" s="184">
        <v>1</v>
      </c>
      <c r="F511" s="185"/>
      <c r="G511" s="186">
        <f>ROUND(E511*F511,2)</f>
        <v>0</v>
      </c>
      <c r="H511" s="185"/>
      <c r="I511" s="186">
        <f>ROUND(E511*H511,2)</f>
        <v>0</v>
      </c>
      <c r="J511" s="185"/>
      <c r="K511" s="186">
        <f>ROUND(E511*J511,2)</f>
        <v>0</v>
      </c>
      <c r="L511" s="186">
        <v>21</v>
      </c>
      <c r="M511" s="186">
        <f>G511*(1+L511/100)</f>
        <v>0</v>
      </c>
      <c r="N511" s="186">
        <v>0</v>
      </c>
      <c r="O511" s="186">
        <f>ROUND(E511*N511,2)</f>
        <v>0</v>
      </c>
      <c r="P511" s="186">
        <v>0</v>
      </c>
      <c r="Q511" s="186">
        <f>ROUND(E511*P511,2)</f>
        <v>0</v>
      </c>
      <c r="R511" s="186"/>
      <c r="S511" s="186" t="s">
        <v>215</v>
      </c>
      <c r="T511" s="187" t="s">
        <v>171</v>
      </c>
      <c r="U511" s="158">
        <v>0</v>
      </c>
      <c r="V511" s="158">
        <f>ROUND(E511*U511,2)</f>
        <v>0</v>
      </c>
      <c r="W511" s="158"/>
      <c r="X511" s="158" t="s">
        <v>635</v>
      </c>
      <c r="Y511" s="148"/>
      <c r="Z511" s="148"/>
      <c r="AA511" s="148"/>
      <c r="AB511" s="148"/>
      <c r="AC511" s="148"/>
      <c r="AD511" s="148"/>
      <c r="AE511" s="148"/>
      <c r="AF511" s="148"/>
      <c r="AG511" s="148" t="s">
        <v>636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ht="22.5" outlineLevel="1" x14ac:dyDescent="0.2">
      <c r="A512" s="173">
        <v>100</v>
      </c>
      <c r="B512" s="174" t="s">
        <v>640</v>
      </c>
      <c r="C512" s="191" t="s">
        <v>641</v>
      </c>
      <c r="D512" s="175" t="s">
        <v>639</v>
      </c>
      <c r="E512" s="176">
        <v>1</v>
      </c>
      <c r="F512" s="177"/>
      <c r="G512" s="178">
        <f>ROUND(E512*F512,2)</f>
        <v>0</v>
      </c>
      <c r="H512" s="177"/>
      <c r="I512" s="178">
        <f>ROUND(E512*H512,2)</f>
        <v>0</v>
      </c>
      <c r="J512" s="177"/>
      <c r="K512" s="178">
        <f>ROUND(E512*J512,2)</f>
        <v>0</v>
      </c>
      <c r="L512" s="178">
        <v>21</v>
      </c>
      <c r="M512" s="178">
        <f>G512*(1+L512/100)</f>
        <v>0</v>
      </c>
      <c r="N512" s="178">
        <v>0</v>
      </c>
      <c r="O512" s="178">
        <f>ROUND(E512*N512,2)</f>
        <v>0</v>
      </c>
      <c r="P512" s="178">
        <v>0</v>
      </c>
      <c r="Q512" s="178">
        <f>ROUND(E512*P512,2)</f>
        <v>0</v>
      </c>
      <c r="R512" s="178"/>
      <c r="S512" s="178" t="s">
        <v>215</v>
      </c>
      <c r="T512" s="179" t="s">
        <v>171</v>
      </c>
      <c r="U512" s="158">
        <v>0</v>
      </c>
      <c r="V512" s="158">
        <f>ROUND(E512*U512,2)</f>
        <v>0</v>
      </c>
      <c r="W512" s="158"/>
      <c r="X512" s="158" t="s">
        <v>635</v>
      </c>
      <c r="Y512" s="148"/>
      <c r="Z512" s="148"/>
      <c r="AA512" s="148"/>
      <c r="AB512" s="148"/>
      <c r="AC512" s="148"/>
      <c r="AD512" s="148"/>
      <c r="AE512" s="148"/>
      <c r="AF512" s="148"/>
      <c r="AG512" s="148" t="s">
        <v>636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ht="33.75" outlineLevel="1" x14ac:dyDescent="0.2">
      <c r="A513" s="155"/>
      <c r="B513" s="156"/>
      <c r="C513" s="259" t="s">
        <v>642</v>
      </c>
      <c r="D513" s="260"/>
      <c r="E513" s="260"/>
      <c r="F513" s="260"/>
      <c r="G513" s="260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162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80" t="str">
        <f>C513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13" s="148"/>
      <c r="BC513" s="148"/>
      <c r="BD513" s="148"/>
      <c r="BE513" s="148"/>
      <c r="BF513" s="148"/>
      <c r="BG513" s="148"/>
      <c r="BH513" s="148"/>
    </row>
    <row r="514" spans="1:60" x14ac:dyDescent="0.2">
      <c r="A514" s="3"/>
      <c r="B514" s="4"/>
      <c r="C514" s="198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AE514">
        <v>15</v>
      </c>
      <c r="AF514">
        <v>21</v>
      </c>
      <c r="AG514" t="s">
        <v>129</v>
      </c>
    </row>
    <row r="515" spans="1:60" x14ac:dyDescent="0.2">
      <c r="A515" s="151"/>
      <c r="B515" s="152" t="s">
        <v>29</v>
      </c>
      <c r="C515" s="199"/>
      <c r="D515" s="153"/>
      <c r="E515" s="154"/>
      <c r="F515" s="154"/>
      <c r="G515" s="189">
        <f>G8+G44+G51+G53+G56+G126+G133+G189+G200+G279+G332+G336+G339+G360+G376+G392+G421+G493+G501+G509</f>
        <v>0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AE515">
        <f>SUMIF(L7:L513,AE514,G7:G513)</f>
        <v>0</v>
      </c>
      <c r="AF515">
        <f>SUMIF(L7:L513,AF514,G7:G513)</f>
        <v>0</v>
      </c>
      <c r="AG515" t="s">
        <v>643</v>
      </c>
    </row>
    <row r="516" spans="1:60" x14ac:dyDescent="0.2">
      <c r="C516" s="200"/>
      <c r="D516" s="10"/>
      <c r="AG516" t="s">
        <v>644</v>
      </c>
    </row>
    <row r="517" spans="1:60" x14ac:dyDescent="0.2">
      <c r="D517" s="10"/>
    </row>
    <row r="518" spans="1:60" x14ac:dyDescent="0.2">
      <c r="D518" s="10"/>
    </row>
    <row r="519" spans="1:60" x14ac:dyDescent="0.2">
      <c r="D519" s="10"/>
    </row>
    <row r="520" spans="1:60" x14ac:dyDescent="0.2">
      <c r="D520" s="10"/>
    </row>
    <row r="521" spans="1:60" x14ac:dyDescent="0.2">
      <c r="D521" s="10"/>
    </row>
    <row r="522" spans="1:60" x14ac:dyDescent="0.2">
      <c r="D522" s="10"/>
    </row>
    <row r="523" spans="1:60" x14ac:dyDescent="0.2">
      <c r="D523" s="10"/>
    </row>
    <row r="524" spans="1:60" x14ac:dyDescent="0.2">
      <c r="D524" s="10"/>
    </row>
    <row r="525" spans="1:60" x14ac:dyDescent="0.2">
      <c r="D525" s="10"/>
    </row>
    <row r="526" spans="1:60" x14ac:dyDescent="0.2">
      <c r="D526" s="10"/>
    </row>
    <row r="527" spans="1:60" x14ac:dyDescent="0.2">
      <c r="D527" s="10"/>
    </row>
    <row r="528" spans="1:60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FE11" sheet="1"/>
  <mergeCells count="45">
    <mergeCell ref="C55:G55"/>
    <mergeCell ref="A1:G1"/>
    <mergeCell ref="C2:G2"/>
    <mergeCell ref="C3:G3"/>
    <mergeCell ref="C4:G4"/>
    <mergeCell ref="C10:G10"/>
    <mergeCell ref="C13:G13"/>
    <mergeCell ref="C14:G14"/>
    <mergeCell ref="C21:G21"/>
    <mergeCell ref="C29:G29"/>
    <mergeCell ref="C34:G34"/>
    <mergeCell ref="C46:G46"/>
    <mergeCell ref="C299:G299"/>
    <mergeCell ref="C58:G58"/>
    <mergeCell ref="C68:G68"/>
    <mergeCell ref="C75:G75"/>
    <mergeCell ref="C76:G76"/>
    <mergeCell ref="C128:G128"/>
    <mergeCell ref="C191:G191"/>
    <mergeCell ref="C192:G192"/>
    <mergeCell ref="C195:G195"/>
    <mergeCell ref="C281:G281"/>
    <mergeCell ref="C290:G290"/>
    <mergeCell ref="C294:G294"/>
    <mergeCell ref="C391:G391"/>
    <mergeCell ref="C305:G305"/>
    <mergeCell ref="C310:G310"/>
    <mergeCell ref="C314:G314"/>
    <mergeCell ref="C330:G330"/>
    <mergeCell ref="C334:G334"/>
    <mergeCell ref="C338:G338"/>
    <mergeCell ref="C341:G341"/>
    <mergeCell ref="C342:G342"/>
    <mergeCell ref="C359:G359"/>
    <mergeCell ref="C362:G362"/>
    <mergeCell ref="C375:G375"/>
    <mergeCell ref="C496:G496"/>
    <mergeCell ref="C504:G504"/>
    <mergeCell ref="C513:G513"/>
    <mergeCell ref="C394:G394"/>
    <mergeCell ref="C399:G399"/>
    <mergeCell ref="C414:G414"/>
    <mergeCell ref="C420:G420"/>
    <mergeCell ref="C492:G492"/>
    <mergeCell ref="C495:G495"/>
  </mergeCells>
  <pageMargins left="0.59055118110236227" right="0.19685039370078741" top="0.78740157480314965" bottom="0.78740157480314965" header="0.31496062992125984" footer="0.31496062992125984"/>
  <pageSetup paperSize="9" scale="83" orientation="portrait" r:id="rId1"/>
  <colBreaks count="1" manualBreakCount="1">
    <brk id="11" max="51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116</v>
      </c>
      <c r="B1" s="265"/>
      <c r="C1" s="265"/>
      <c r="D1" s="265"/>
      <c r="E1" s="265"/>
      <c r="F1" s="265"/>
      <c r="G1" s="265"/>
      <c r="AG1" t="s">
        <v>117</v>
      </c>
    </row>
    <row r="2" spans="1:60" ht="24.95" customHeight="1" x14ac:dyDescent="0.2">
      <c r="A2" s="140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118</v>
      </c>
    </row>
    <row r="3" spans="1:60" ht="24.95" customHeight="1" x14ac:dyDescent="0.2">
      <c r="A3" s="140" t="s">
        <v>8</v>
      </c>
      <c r="B3" s="49" t="s">
        <v>52</v>
      </c>
      <c r="C3" s="266" t="s">
        <v>53</v>
      </c>
      <c r="D3" s="267"/>
      <c r="E3" s="267"/>
      <c r="F3" s="267"/>
      <c r="G3" s="268"/>
      <c r="AC3" s="122" t="s">
        <v>118</v>
      </c>
      <c r="AG3" t="s">
        <v>119</v>
      </c>
    </row>
    <row r="4" spans="1:60" ht="24.95" customHeight="1" x14ac:dyDescent="0.2">
      <c r="A4" s="141" t="s">
        <v>9</v>
      </c>
      <c r="B4" s="142" t="s">
        <v>56</v>
      </c>
      <c r="C4" s="269" t="s">
        <v>57</v>
      </c>
      <c r="D4" s="270"/>
      <c r="E4" s="270"/>
      <c r="F4" s="270"/>
      <c r="G4" s="271"/>
      <c r="AG4" t="s">
        <v>120</v>
      </c>
    </row>
    <row r="5" spans="1:60" x14ac:dyDescent="0.2">
      <c r="D5" s="10"/>
    </row>
    <row r="6" spans="1:60" ht="38.25" x14ac:dyDescent="0.2">
      <c r="A6" s="144" t="s">
        <v>121</v>
      </c>
      <c r="B6" s="146" t="s">
        <v>122</v>
      </c>
      <c r="C6" s="146" t="s">
        <v>123</v>
      </c>
      <c r="D6" s="145" t="s">
        <v>124</v>
      </c>
      <c r="E6" s="144" t="s">
        <v>125</v>
      </c>
      <c r="F6" s="143" t="s">
        <v>126</v>
      </c>
      <c r="G6" s="144" t="s">
        <v>29</v>
      </c>
      <c r="H6" s="147" t="s">
        <v>30</v>
      </c>
      <c r="I6" s="147" t="s">
        <v>127</v>
      </c>
      <c r="J6" s="147" t="s">
        <v>31</v>
      </c>
      <c r="K6" s="147" t="s">
        <v>128</v>
      </c>
      <c r="L6" s="147" t="s">
        <v>129</v>
      </c>
      <c r="M6" s="147" t="s">
        <v>130</v>
      </c>
      <c r="N6" s="147" t="s">
        <v>131</v>
      </c>
      <c r="O6" s="147" t="s">
        <v>132</v>
      </c>
      <c r="P6" s="147" t="s">
        <v>133</v>
      </c>
      <c r="Q6" s="147" t="s">
        <v>134</v>
      </c>
      <c r="R6" s="147" t="s">
        <v>135</v>
      </c>
      <c r="S6" s="147" t="s">
        <v>136</v>
      </c>
      <c r="T6" s="147" t="s">
        <v>137</v>
      </c>
      <c r="U6" s="147" t="s">
        <v>138</v>
      </c>
      <c r="V6" s="147" t="s">
        <v>139</v>
      </c>
      <c r="W6" s="147" t="s">
        <v>140</v>
      </c>
      <c r="X6" s="147" t="s">
        <v>141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7" t="s">
        <v>142</v>
      </c>
      <c r="B8" s="168" t="s">
        <v>62</v>
      </c>
      <c r="C8" s="190" t="s">
        <v>63</v>
      </c>
      <c r="D8" s="169"/>
      <c r="E8" s="170"/>
      <c r="F8" s="171"/>
      <c r="G8" s="171">
        <f>SUMIF(AG9:AG10,"&lt;&gt;NOR",G9:G10)</f>
        <v>0</v>
      </c>
      <c r="H8" s="171"/>
      <c r="I8" s="171">
        <f>SUM(I9:I10)</f>
        <v>0</v>
      </c>
      <c r="J8" s="171"/>
      <c r="K8" s="171">
        <f>SUM(K9:K10)</f>
        <v>0</v>
      </c>
      <c r="L8" s="171"/>
      <c r="M8" s="171">
        <f>SUM(M9:M10)</f>
        <v>0</v>
      </c>
      <c r="N8" s="171"/>
      <c r="O8" s="171">
        <f>SUM(O9:O10)</f>
        <v>0</v>
      </c>
      <c r="P8" s="171"/>
      <c r="Q8" s="171">
        <f>SUM(Q9:Q10)</f>
        <v>0</v>
      </c>
      <c r="R8" s="171"/>
      <c r="S8" s="171"/>
      <c r="T8" s="172"/>
      <c r="U8" s="166"/>
      <c r="V8" s="166">
        <f>SUM(V9:V10)</f>
        <v>0</v>
      </c>
      <c r="W8" s="166"/>
      <c r="X8" s="166"/>
      <c r="AG8" t="s">
        <v>143</v>
      </c>
    </row>
    <row r="9" spans="1:60" outlineLevel="1" x14ac:dyDescent="0.2">
      <c r="A9" s="173">
        <v>1</v>
      </c>
      <c r="B9" s="174" t="s">
        <v>645</v>
      </c>
      <c r="C9" s="191" t="s">
        <v>646</v>
      </c>
      <c r="D9" s="175" t="s">
        <v>214</v>
      </c>
      <c r="E9" s="176">
        <v>75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215</v>
      </c>
      <c r="T9" s="179" t="s">
        <v>171</v>
      </c>
      <c r="U9" s="158">
        <v>0</v>
      </c>
      <c r="V9" s="158">
        <f>ROUND(E9*U9,2)</f>
        <v>0</v>
      </c>
      <c r="W9" s="158"/>
      <c r="X9" s="158" t="s">
        <v>150</v>
      </c>
      <c r="Y9" s="148"/>
      <c r="Z9" s="148"/>
      <c r="AA9" s="148"/>
      <c r="AB9" s="148"/>
      <c r="AC9" s="148"/>
      <c r="AD9" s="148"/>
      <c r="AE9" s="148"/>
      <c r="AF9" s="148"/>
      <c r="AG9" s="148" t="s">
        <v>172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9" t="s">
        <v>647</v>
      </c>
      <c r="D10" s="260"/>
      <c r="E10" s="260"/>
      <c r="F10" s="260"/>
      <c r="G10" s="260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162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7" t="s">
        <v>142</v>
      </c>
      <c r="B11" s="168" t="s">
        <v>64</v>
      </c>
      <c r="C11" s="190" t="s">
        <v>65</v>
      </c>
      <c r="D11" s="169"/>
      <c r="E11" s="170"/>
      <c r="F11" s="171"/>
      <c r="G11" s="171">
        <f>SUMIF(AG12:AG12,"&lt;&gt;NOR",G12:G12)</f>
        <v>0</v>
      </c>
      <c r="H11" s="171"/>
      <c r="I11" s="171">
        <f>SUM(I12:I12)</f>
        <v>0</v>
      </c>
      <c r="J11" s="171"/>
      <c r="K11" s="171">
        <f>SUM(K12:K12)</f>
        <v>0</v>
      </c>
      <c r="L11" s="171"/>
      <c r="M11" s="171">
        <f>SUM(M12:M12)</f>
        <v>0</v>
      </c>
      <c r="N11" s="171"/>
      <c r="O11" s="171">
        <f>SUM(O12:O12)</f>
        <v>0</v>
      </c>
      <c r="P11" s="171"/>
      <c r="Q11" s="171">
        <f>SUM(Q12:Q12)</f>
        <v>0</v>
      </c>
      <c r="R11" s="171"/>
      <c r="S11" s="171"/>
      <c r="T11" s="172"/>
      <c r="U11" s="166"/>
      <c r="V11" s="166">
        <f>SUM(V12:V12)</f>
        <v>0</v>
      </c>
      <c r="W11" s="166"/>
      <c r="X11" s="166"/>
      <c r="AG11" t="s">
        <v>143</v>
      </c>
    </row>
    <row r="12" spans="1:60" outlineLevel="1" x14ac:dyDescent="0.2">
      <c r="A12" s="181">
        <v>2</v>
      </c>
      <c r="B12" s="182" t="s">
        <v>648</v>
      </c>
      <c r="C12" s="195" t="s">
        <v>649</v>
      </c>
      <c r="D12" s="183" t="s">
        <v>283</v>
      </c>
      <c r="E12" s="184">
        <v>150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6"/>
      <c r="S12" s="186" t="s">
        <v>215</v>
      </c>
      <c r="T12" s="187" t="s">
        <v>171</v>
      </c>
      <c r="U12" s="158">
        <v>0</v>
      </c>
      <c r="V12" s="158">
        <f>ROUND(E12*U12,2)</f>
        <v>0</v>
      </c>
      <c r="W12" s="158"/>
      <c r="X12" s="158" t="s">
        <v>150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172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67" t="s">
        <v>142</v>
      </c>
      <c r="B13" s="168" t="s">
        <v>66</v>
      </c>
      <c r="C13" s="190" t="s">
        <v>67</v>
      </c>
      <c r="D13" s="169"/>
      <c r="E13" s="170"/>
      <c r="F13" s="171"/>
      <c r="G13" s="171">
        <f>SUMIF(AG14:AG31,"&lt;&gt;NOR",G14:G31)</f>
        <v>0</v>
      </c>
      <c r="H13" s="171"/>
      <c r="I13" s="171">
        <f>SUM(I14:I31)</f>
        <v>0</v>
      </c>
      <c r="J13" s="171"/>
      <c r="K13" s="171">
        <f>SUM(K14:K31)</f>
        <v>0</v>
      </c>
      <c r="L13" s="171"/>
      <c r="M13" s="171">
        <f>SUM(M14:M31)</f>
        <v>0</v>
      </c>
      <c r="N13" s="171"/>
      <c r="O13" s="171">
        <f>SUM(O14:O31)</f>
        <v>0</v>
      </c>
      <c r="P13" s="171"/>
      <c r="Q13" s="171">
        <f>SUM(Q14:Q31)</f>
        <v>0</v>
      </c>
      <c r="R13" s="171"/>
      <c r="S13" s="171"/>
      <c r="T13" s="172"/>
      <c r="U13" s="166"/>
      <c r="V13" s="166">
        <f>SUM(V14:V31)</f>
        <v>0</v>
      </c>
      <c r="W13" s="166"/>
      <c r="X13" s="166"/>
      <c r="AG13" t="s">
        <v>143</v>
      </c>
    </row>
    <row r="14" spans="1:60" outlineLevel="1" x14ac:dyDescent="0.2">
      <c r="A14" s="181">
        <v>3</v>
      </c>
      <c r="B14" s="182" t="s">
        <v>650</v>
      </c>
      <c r="C14" s="195" t="s">
        <v>651</v>
      </c>
      <c r="D14" s="183" t="s">
        <v>283</v>
      </c>
      <c r="E14" s="184">
        <v>95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6"/>
      <c r="S14" s="186" t="s">
        <v>215</v>
      </c>
      <c r="T14" s="187" t="s">
        <v>171</v>
      </c>
      <c r="U14" s="158">
        <v>0</v>
      </c>
      <c r="V14" s="158">
        <f>ROUND(E14*U14,2)</f>
        <v>0</v>
      </c>
      <c r="W14" s="158"/>
      <c r="X14" s="158" t="s">
        <v>150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172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4</v>
      </c>
      <c r="B15" s="174" t="s">
        <v>652</v>
      </c>
      <c r="C15" s="191" t="s">
        <v>651</v>
      </c>
      <c r="D15" s="175" t="s">
        <v>283</v>
      </c>
      <c r="E15" s="176">
        <v>30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 t="s">
        <v>215</v>
      </c>
      <c r="T15" s="179" t="s">
        <v>171</v>
      </c>
      <c r="U15" s="158">
        <v>0</v>
      </c>
      <c r="V15" s="158">
        <f>ROUND(E15*U15,2)</f>
        <v>0</v>
      </c>
      <c r="W15" s="158"/>
      <c r="X15" s="158" t="s">
        <v>150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59" t="s">
        <v>653</v>
      </c>
      <c r="D16" s="260"/>
      <c r="E16" s="260"/>
      <c r="F16" s="260"/>
      <c r="G16" s="260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162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1">
        <v>5</v>
      </c>
      <c r="B17" s="182" t="s">
        <v>654</v>
      </c>
      <c r="C17" s="195" t="s">
        <v>655</v>
      </c>
      <c r="D17" s="183" t="s">
        <v>214</v>
      </c>
      <c r="E17" s="184">
        <v>6</v>
      </c>
      <c r="F17" s="185"/>
      <c r="G17" s="186">
        <f t="shared" ref="G17:G26" si="0">ROUND(E17*F17,2)</f>
        <v>0</v>
      </c>
      <c r="H17" s="185"/>
      <c r="I17" s="186">
        <f t="shared" ref="I17:I26" si="1">ROUND(E17*H17,2)</f>
        <v>0</v>
      </c>
      <c r="J17" s="185"/>
      <c r="K17" s="186">
        <f t="shared" ref="K17:K26" si="2">ROUND(E17*J17,2)</f>
        <v>0</v>
      </c>
      <c r="L17" s="186">
        <v>21</v>
      </c>
      <c r="M17" s="186">
        <f t="shared" ref="M17:M26" si="3">G17*(1+L17/100)</f>
        <v>0</v>
      </c>
      <c r="N17" s="186">
        <v>0</v>
      </c>
      <c r="O17" s="186">
        <f t="shared" ref="O17:O26" si="4">ROUND(E17*N17,2)</f>
        <v>0</v>
      </c>
      <c r="P17" s="186">
        <v>0</v>
      </c>
      <c r="Q17" s="186">
        <f t="shared" ref="Q17:Q26" si="5">ROUND(E17*P17,2)</f>
        <v>0</v>
      </c>
      <c r="R17" s="186"/>
      <c r="S17" s="186" t="s">
        <v>215</v>
      </c>
      <c r="T17" s="187" t="s">
        <v>171</v>
      </c>
      <c r="U17" s="158">
        <v>0</v>
      </c>
      <c r="V17" s="158">
        <f t="shared" ref="V17:V26" si="6">ROUND(E17*U17,2)</f>
        <v>0</v>
      </c>
      <c r="W17" s="158"/>
      <c r="X17" s="158" t="s">
        <v>150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172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1">
        <v>6</v>
      </c>
      <c r="B18" s="182" t="s">
        <v>656</v>
      </c>
      <c r="C18" s="195" t="s">
        <v>657</v>
      </c>
      <c r="D18" s="183" t="s">
        <v>214</v>
      </c>
      <c r="E18" s="184">
        <v>16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6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6"/>
      <c r="S18" s="186" t="s">
        <v>215</v>
      </c>
      <c r="T18" s="187" t="s">
        <v>171</v>
      </c>
      <c r="U18" s="158">
        <v>0</v>
      </c>
      <c r="V18" s="158">
        <f t="shared" si="6"/>
        <v>0</v>
      </c>
      <c r="W18" s="158"/>
      <c r="X18" s="158" t="s">
        <v>150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172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1">
        <v>7</v>
      </c>
      <c r="B19" s="182" t="s">
        <v>658</v>
      </c>
      <c r="C19" s="195" t="s">
        <v>659</v>
      </c>
      <c r="D19" s="183" t="s">
        <v>214</v>
      </c>
      <c r="E19" s="184">
        <v>20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6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6"/>
      <c r="S19" s="186" t="s">
        <v>215</v>
      </c>
      <c r="T19" s="187" t="s">
        <v>171</v>
      </c>
      <c r="U19" s="158">
        <v>0</v>
      </c>
      <c r="V19" s="158">
        <f t="shared" si="6"/>
        <v>0</v>
      </c>
      <c r="W19" s="158"/>
      <c r="X19" s="158" t="s">
        <v>150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172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1">
        <v>8</v>
      </c>
      <c r="B20" s="182" t="s">
        <v>660</v>
      </c>
      <c r="C20" s="195" t="s">
        <v>661</v>
      </c>
      <c r="D20" s="183" t="s">
        <v>214</v>
      </c>
      <c r="E20" s="184">
        <v>12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6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6"/>
      <c r="S20" s="186" t="s">
        <v>215</v>
      </c>
      <c r="T20" s="187" t="s">
        <v>171</v>
      </c>
      <c r="U20" s="158">
        <v>0</v>
      </c>
      <c r="V20" s="158">
        <f t="shared" si="6"/>
        <v>0</v>
      </c>
      <c r="W20" s="158"/>
      <c r="X20" s="158" t="s">
        <v>150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172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1">
        <v>9</v>
      </c>
      <c r="B21" s="182" t="s">
        <v>662</v>
      </c>
      <c r="C21" s="195" t="s">
        <v>663</v>
      </c>
      <c r="D21" s="183" t="s">
        <v>214</v>
      </c>
      <c r="E21" s="184">
        <v>60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6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6"/>
      <c r="S21" s="186" t="s">
        <v>215</v>
      </c>
      <c r="T21" s="187" t="s">
        <v>171</v>
      </c>
      <c r="U21" s="158">
        <v>0</v>
      </c>
      <c r="V21" s="158">
        <f t="shared" si="6"/>
        <v>0</v>
      </c>
      <c r="W21" s="158"/>
      <c r="X21" s="158" t="s">
        <v>150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172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1">
        <v>10</v>
      </c>
      <c r="B22" s="182" t="s">
        <v>664</v>
      </c>
      <c r="C22" s="195" t="s">
        <v>665</v>
      </c>
      <c r="D22" s="183" t="s">
        <v>195</v>
      </c>
      <c r="E22" s="184">
        <v>2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6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6"/>
      <c r="S22" s="186" t="s">
        <v>215</v>
      </c>
      <c r="T22" s="187" t="s">
        <v>171</v>
      </c>
      <c r="U22" s="158">
        <v>0</v>
      </c>
      <c r="V22" s="158">
        <f t="shared" si="6"/>
        <v>0</v>
      </c>
      <c r="W22" s="158"/>
      <c r="X22" s="158" t="s">
        <v>197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666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1">
        <v>11</v>
      </c>
      <c r="B23" s="182" t="s">
        <v>667</v>
      </c>
      <c r="C23" s="195" t="s">
        <v>668</v>
      </c>
      <c r="D23" s="183" t="s">
        <v>283</v>
      </c>
      <c r="E23" s="184">
        <v>90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6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6"/>
      <c r="S23" s="186" t="s">
        <v>215</v>
      </c>
      <c r="T23" s="187" t="s">
        <v>171</v>
      </c>
      <c r="U23" s="158">
        <v>0</v>
      </c>
      <c r="V23" s="158">
        <f t="shared" si="6"/>
        <v>0</v>
      </c>
      <c r="W23" s="158"/>
      <c r="X23" s="158" t="s">
        <v>150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172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1">
        <v>12</v>
      </c>
      <c r="B24" s="182" t="s">
        <v>669</v>
      </c>
      <c r="C24" s="195" t="s">
        <v>670</v>
      </c>
      <c r="D24" s="183" t="s">
        <v>214</v>
      </c>
      <c r="E24" s="184">
        <v>30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6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6"/>
      <c r="S24" s="186" t="s">
        <v>215</v>
      </c>
      <c r="T24" s="187" t="s">
        <v>171</v>
      </c>
      <c r="U24" s="158">
        <v>0</v>
      </c>
      <c r="V24" s="158">
        <f t="shared" si="6"/>
        <v>0</v>
      </c>
      <c r="W24" s="158"/>
      <c r="X24" s="158" t="s">
        <v>150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172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1">
        <v>13</v>
      </c>
      <c r="B25" s="182" t="s">
        <v>671</v>
      </c>
      <c r="C25" s="195" t="s">
        <v>672</v>
      </c>
      <c r="D25" s="183" t="s">
        <v>214</v>
      </c>
      <c r="E25" s="184">
        <v>42</v>
      </c>
      <c r="F25" s="185"/>
      <c r="G25" s="186">
        <f t="shared" si="0"/>
        <v>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6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6"/>
      <c r="S25" s="186" t="s">
        <v>215</v>
      </c>
      <c r="T25" s="187" t="s">
        <v>171</v>
      </c>
      <c r="U25" s="158">
        <v>0</v>
      </c>
      <c r="V25" s="158">
        <f t="shared" si="6"/>
        <v>0</v>
      </c>
      <c r="W25" s="158"/>
      <c r="X25" s="158" t="s">
        <v>150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172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3">
        <v>14</v>
      </c>
      <c r="B26" s="174" t="s">
        <v>673</v>
      </c>
      <c r="C26" s="191" t="s">
        <v>674</v>
      </c>
      <c r="D26" s="175" t="s">
        <v>214</v>
      </c>
      <c r="E26" s="176">
        <v>6</v>
      </c>
      <c r="F26" s="177"/>
      <c r="G26" s="178">
        <f t="shared" si="0"/>
        <v>0</v>
      </c>
      <c r="H26" s="177"/>
      <c r="I26" s="178">
        <f t="shared" si="1"/>
        <v>0</v>
      </c>
      <c r="J26" s="177"/>
      <c r="K26" s="178">
        <f t="shared" si="2"/>
        <v>0</v>
      </c>
      <c r="L26" s="178">
        <v>21</v>
      </c>
      <c r="M26" s="178">
        <f t="shared" si="3"/>
        <v>0</v>
      </c>
      <c r="N26" s="178">
        <v>0</v>
      </c>
      <c r="O26" s="178">
        <f t="shared" si="4"/>
        <v>0</v>
      </c>
      <c r="P26" s="178">
        <v>0</v>
      </c>
      <c r="Q26" s="178">
        <f t="shared" si="5"/>
        <v>0</v>
      </c>
      <c r="R26" s="178"/>
      <c r="S26" s="178" t="s">
        <v>215</v>
      </c>
      <c r="T26" s="179" t="s">
        <v>171</v>
      </c>
      <c r="U26" s="158">
        <v>0</v>
      </c>
      <c r="V26" s="158">
        <f t="shared" si="6"/>
        <v>0</v>
      </c>
      <c r="W26" s="158"/>
      <c r="X26" s="158" t="s">
        <v>150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172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59" t="s">
        <v>675</v>
      </c>
      <c r="D27" s="260"/>
      <c r="E27" s="260"/>
      <c r="F27" s="260"/>
      <c r="G27" s="260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162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1">
        <v>15</v>
      </c>
      <c r="B28" s="182" t="s">
        <v>676</v>
      </c>
      <c r="C28" s="195" t="s">
        <v>677</v>
      </c>
      <c r="D28" s="183" t="s">
        <v>214</v>
      </c>
      <c r="E28" s="184">
        <v>95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6"/>
      <c r="S28" s="186" t="s">
        <v>215</v>
      </c>
      <c r="T28" s="187" t="s">
        <v>171</v>
      </c>
      <c r="U28" s="158">
        <v>0</v>
      </c>
      <c r="V28" s="158">
        <f>ROUND(E28*U28,2)</f>
        <v>0</v>
      </c>
      <c r="W28" s="158"/>
      <c r="X28" s="158" t="s">
        <v>150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172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3">
        <v>16</v>
      </c>
      <c r="B29" s="174" t="s">
        <v>678</v>
      </c>
      <c r="C29" s="191" t="s">
        <v>679</v>
      </c>
      <c r="D29" s="175" t="s">
        <v>680</v>
      </c>
      <c r="E29" s="176">
        <v>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78"/>
      <c r="S29" s="178" t="s">
        <v>215</v>
      </c>
      <c r="T29" s="179" t="s">
        <v>171</v>
      </c>
      <c r="U29" s="158">
        <v>0</v>
      </c>
      <c r="V29" s="158">
        <f>ROUND(E29*U29,2)</f>
        <v>0</v>
      </c>
      <c r="W29" s="158"/>
      <c r="X29" s="158" t="s">
        <v>150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172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59" t="s">
        <v>681</v>
      </c>
      <c r="D30" s="260"/>
      <c r="E30" s="260"/>
      <c r="F30" s="260"/>
      <c r="G30" s="260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162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257" t="s">
        <v>682</v>
      </c>
      <c r="D31" s="258"/>
      <c r="E31" s="258"/>
      <c r="F31" s="258"/>
      <c r="G31" s="2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162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7" t="s">
        <v>142</v>
      </c>
      <c r="B32" s="168" t="s">
        <v>68</v>
      </c>
      <c r="C32" s="190" t="s">
        <v>69</v>
      </c>
      <c r="D32" s="169"/>
      <c r="E32" s="170"/>
      <c r="F32" s="171"/>
      <c r="G32" s="171">
        <f>SUMIF(AG33:AG42,"&lt;&gt;NOR",G33:G42)</f>
        <v>0</v>
      </c>
      <c r="H32" s="171"/>
      <c r="I32" s="171">
        <f>SUM(I33:I42)</f>
        <v>0</v>
      </c>
      <c r="J32" s="171"/>
      <c r="K32" s="171">
        <f>SUM(K33:K42)</f>
        <v>0</v>
      </c>
      <c r="L32" s="171"/>
      <c r="M32" s="171">
        <f>SUM(M33:M42)</f>
        <v>0</v>
      </c>
      <c r="N32" s="171"/>
      <c r="O32" s="171">
        <f>SUM(O33:O42)</f>
        <v>0</v>
      </c>
      <c r="P32" s="171"/>
      <c r="Q32" s="171">
        <f>SUM(Q33:Q42)</f>
        <v>0</v>
      </c>
      <c r="R32" s="171"/>
      <c r="S32" s="171"/>
      <c r="T32" s="172"/>
      <c r="U32" s="166"/>
      <c r="V32" s="166">
        <f>SUM(V33:V42)</f>
        <v>0</v>
      </c>
      <c r="W32" s="166"/>
      <c r="X32" s="166"/>
      <c r="AG32" t="s">
        <v>143</v>
      </c>
    </row>
    <row r="33" spans="1:60" outlineLevel="1" x14ac:dyDescent="0.2">
      <c r="A33" s="181">
        <v>17</v>
      </c>
      <c r="B33" s="182" t="s">
        <v>683</v>
      </c>
      <c r="C33" s="195" t="s">
        <v>684</v>
      </c>
      <c r="D33" s="183" t="s">
        <v>685</v>
      </c>
      <c r="E33" s="184">
        <v>20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6"/>
      <c r="S33" s="186" t="s">
        <v>215</v>
      </c>
      <c r="T33" s="187" t="s">
        <v>171</v>
      </c>
      <c r="U33" s="158">
        <v>0</v>
      </c>
      <c r="V33" s="158">
        <f>ROUND(E33*U33,2)</f>
        <v>0</v>
      </c>
      <c r="W33" s="158"/>
      <c r="X33" s="158" t="s">
        <v>150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172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1">
        <v>18</v>
      </c>
      <c r="B34" s="182" t="s">
        <v>686</v>
      </c>
      <c r="C34" s="195" t="s">
        <v>687</v>
      </c>
      <c r="D34" s="183" t="s">
        <v>685</v>
      </c>
      <c r="E34" s="184">
        <v>8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6">
        <v>0</v>
      </c>
      <c r="O34" s="186">
        <f>ROUND(E34*N34,2)</f>
        <v>0</v>
      </c>
      <c r="P34" s="186">
        <v>0</v>
      </c>
      <c r="Q34" s="186">
        <f>ROUND(E34*P34,2)</f>
        <v>0</v>
      </c>
      <c r="R34" s="186"/>
      <c r="S34" s="186" t="s">
        <v>215</v>
      </c>
      <c r="T34" s="187" t="s">
        <v>171</v>
      </c>
      <c r="U34" s="158">
        <v>0</v>
      </c>
      <c r="V34" s="158">
        <f>ROUND(E34*U34,2)</f>
        <v>0</v>
      </c>
      <c r="W34" s="158"/>
      <c r="X34" s="158" t="s">
        <v>150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172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1">
        <v>19</v>
      </c>
      <c r="B35" s="182" t="s">
        <v>688</v>
      </c>
      <c r="C35" s="195" t="s">
        <v>689</v>
      </c>
      <c r="D35" s="183" t="s">
        <v>685</v>
      </c>
      <c r="E35" s="184">
        <v>4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6">
        <v>0</v>
      </c>
      <c r="O35" s="186">
        <f>ROUND(E35*N35,2)</f>
        <v>0</v>
      </c>
      <c r="P35" s="186">
        <v>0</v>
      </c>
      <c r="Q35" s="186">
        <f>ROUND(E35*P35,2)</f>
        <v>0</v>
      </c>
      <c r="R35" s="186"/>
      <c r="S35" s="186" t="s">
        <v>215</v>
      </c>
      <c r="T35" s="187" t="s">
        <v>171</v>
      </c>
      <c r="U35" s="158">
        <v>0</v>
      </c>
      <c r="V35" s="158">
        <f>ROUND(E35*U35,2)</f>
        <v>0</v>
      </c>
      <c r="W35" s="158"/>
      <c r="X35" s="158" t="s">
        <v>150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172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3">
        <v>20</v>
      </c>
      <c r="B36" s="174" t="s">
        <v>690</v>
      </c>
      <c r="C36" s="191" t="s">
        <v>691</v>
      </c>
      <c r="D36" s="175" t="s">
        <v>685</v>
      </c>
      <c r="E36" s="176">
        <v>40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 t="s">
        <v>215</v>
      </c>
      <c r="T36" s="179" t="s">
        <v>171</v>
      </c>
      <c r="U36" s="158">
        <v>0</v>
      </c>
      <c r="V36" s="158">
        <f>ROUND(E36*U36,2)</f>
        <v>0</v>
      </c>
      <c r="W36" s="158"/>
      <c r="X36" s="158" t="s">
        <v>150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172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59" t="s">
        <v>692</v>
      </c>
      <c r="D37" s="260"/>
      <c r="E37" s="260"/>
      <c r="F37" s="260"/>
      <c r="G37" s="260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162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1">
        <v>21</v>
      </c>
      <c r="B38" s="182" t="s">
        <v>693</v>
      </c>
      <c r="C38" s="195" t="s">
        <v>694</v>
      </c>
      <c r="D38" s="183" t="s">
        <v>685</v>
      </c>
      <c r="E38" s="184">
        <v>30</v>
      </c>
      <c r="F38" s="185"/>
      <c r="G38" s="186">
        <f>ROUND(E38*F38,2)</f>
        <v>0</v>
      </c>
      <c r="H38" s="185"/>
      <c r="I38" s="186">
        <f>ROUND(E38*H38,2)</f>
        <v>0</v>
      </c>
      <c r="J38" s="185"/>
      <c r="K38" s="186">
        <f>ROUND(E38*J38,2)</f>
        <v>0</v>
      </c>
      <c r="L38" s="186">
        <v>21</v>
      </c>
      <c r="M38" s="186">
        <f>G38*(1+L38/100)</f>
        <v>0</v>
      </c>
      <c r="N38" s="186">
        <v>0</v>
      </c>
      <c r="O38" s="186">
        <f>ROUND(E38*N38,2)</f>
        <v>0</v>
      </c>
      <c r="P38" s="186">
        <v>0</v>
      </c>
      <c r="Q38" s="186">
        <f>ROUND(E38*P38,2)</f>
        <v>0</v>
      </c>
      <c r="R38" s="186"/>
      <c r="S38" s="186" t="s">
        <v>215</v>
      </c>
      <c r="T38" s="187" t="s">
        <v>171</v>
      </c>
      <c r="U38" s="158">
        <v>0</v>
      </c>
      <c r="V38" s="158">
        <f>ROUND(E38*U38,2)</f>
        <v>0</v>
      </c>
      <c r="W38" s="158"/>
      <c r="X38" s="158" t="s">
        <v>150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172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81">
        <v>22</v>
      </c>
      <c r="B39" s="182" t="s">
        <v>695</v>
      </c>
      <c r="C39" s="195" t="s">
        <v>696</v>
      </c>
      <c r="D39" s="183" t="s">
        <v>685</v>
      </c>
      <c r="E39" s="184">
        <v>8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6">
        <v>0</v>
      </c>
      <c r="O39" s="186">
        <f>ROUND(E39*N39,2)</f>
        <v>0</v>
      </c>
      <c r="P39" s="186">
        <v>0</v>
      </c>
      <c r="Q39" s="186">
        <f>ROUND(E39*P39,2)</f>
        <v>0</v>
      </c>
      <c r="R39" s="186"/>
      <c r="S39" s="186" t="s">
        <v>215</v>
      </c>
      <c r="T39" s="187" t="s">
        <v>171</v>
      </c>
      <c r="U39" s="158">
        <v>0</v>
      </c>
      <c r="V39" s="158">
        <f>ROUND(E39*U39,2)</f>
        <v>0</v>
      </c>
      <c r="W39" s="158"/>
      <c r="X39" s="158" t="s">
        <v>150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172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1">
        <v>23</v>
      </c>
      <c r="B40" s="182" t="s">
        <v>697</v>
      </c>
      <c r="C40" s="195" t="s">
        <v>698</v>
      </c>
      <c r="D40" s="183" t="s">
        <v>685</v>
      </c>
      <c r="E40" s="184">
        <v>2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6"/>
      <c r="S40" s="186" t="s">
        <v>215</v>
      </c>
      <c r="T40" s="187" t="s">
        <v>171</v>
      </c>
      <c r="U40" s="158">
        <v>0</v>
      </c>
      <c r="V40" s="158">
        <f>ROUND(E40*U40,2)</f>
        <v>0</v>
      </c>
      <c r="W40" s="158"/>
      <c r="X40" s="158" t="s">
        <v>150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172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1">
        <v>24</v>
      </c>
      <c r="B41" s="182" t="s">
        <v>699</v>
      </c>
      <c r="C41" s="195" t="s">
        <v>700</v>
      </c>
      <c r="D41" s="183" t="s">
        <v>685</v>
      </c>
      <c r="E41" s="184">
        <v>4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6">
        <v>0</v>
      </c>
      <c r="O41" s="186">
        <f>ROUND(E41*N41,2)</f>
        <v>0</v>
      </c>
      <c r="P41" s="186">
        <v>0</v>
      </c>
      <c r="Q41" s="186">
        <f>ROUND(E41*P41,2)</f>
        <v>0</v>
      </c>
      <c r="R41" s="186"/>
      <c r="S41" s="186" t="s">
        <v>215</v>
      </c>
      <c r="T41" s="187" t="s">
        <v>171</v>
      </c>
      <c r="U41" s="158">
        <v>0</v>
      </c>
      <c r="V41" s="158">
        <f>ROUND(E41*U41,2)</f>
        <v>0</v>
      </c>
      <c r="W41" s="158"/>
      <c r="X41" s="158" t="s">
        <v>150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172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81">
        <v>25</v>
      </c>
      <c r="B42" s="182" t="s">
        <v>701</v>
      </c>
      <c r="C42" s="195" t="s">
        <v>702</v>
      </c>
      <c r="D42" s="183" t="s">
        <v>685</v>
      </c>
      <c r="E42" s="184">
        <v>16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6"/>
      <c r="S42" s="186" t="s">
        <v>215</v>
      </c>
      <c r="T42" s="187" t="s">
        <v>171</v>
      </c>
      <c r="U42" s="158">
        <v>0</v>
      </c>
      <c r="V42" s="158">
        <f>ROUND(E42*U42,2)</f>
        <v>0</v>
      </c>
      <c r="W42" s="158"/>
      <c r="X42" s="158" t="s">
        <v>150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172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7" t="s">
        <v>142</v>
      </c>
      <c r="B43" s="168" t="s">
        <v>70</v>
      </c>
      <c r="C43" s="190" t="s">
        <v>71</v>
      </c>
      <c r="D43" s="169"/>
      <c r="E43" s="170"/>
      <c r="F43" s="171"/>
      <c r="G43" s="171">
        <f>SUMIF(AG44:AG50,"&lt;&gt;NOR",G44:G50)</f>
        <v>0</v>
      </c>
      <c r="H43" s="171"/>
      <c r="I43" s="171">
        <f>SUM(I44:I50)</f>
        <v>0</v>
      </c>
      <c r="J43" s="171"/>
      <c r="K43" s="171">
        <f>SUM(K44:K50)</f>
        <v>0</v>
      </c>
      <c r="L43" s="171"/>
      <c r="M43" s="171">
        <f>SUM(M44:M50)</f>
        <v>0</v>
      </c>
      <c r="N43" s="171"/>
      <c r="O43" s="171">
        <f>SUM(O44:O50)</f>
        <v>0</v>
      </c>
      <c r="P43" s="171"/>
      <c r="Q43" s="171">
        <f>SUM(Q44:Q50)</f>
        <v>0</v>
      </c>
      <c r="R43" s="171"/>
      <c r="S43" s="171"/>
      <c r="T43" s="172"/>
      <c r="U43" s="166"/>
      <c r="V43" s="166">
        <f>SUM(V44:V50)</f>
        <v>0</v>
      </c>
      <c r="W43" s="166"/>
      <c r="X43" s="166"/>
      <c r="AG43" t="s">
        <v>143</v>
      </c>
    </row>
    <row r="44" spans="1:60" outlineLevel="1" x14ac:dyDescent="0.2">
      <c r="A44" s="181">
        <v>26</v>
      </c>
      <c r="B44" s="182" t="s">
        <v>703</v>
      </c>
      <c r="C44" s="195" t="s">
        <v>704</v>
      </c>
      <c r="D44" s="183" t="s">
        <v>214</v>
      </c>
      <c r="E44" s="184">
        <v>60</v>
      </c>
      <c r="F44" s="185"/>
      <c r="G44" s="186">
        <f t="shared" ref="G44:G50" si="7">ROUND(E44*F44,2)</f>
        <v>0</v>
      </c>
      <c r="H44" s="185"/>
      <c r="I44" s="186">
        <f t="shared" ref="I44:I50" si="8">ROUND(E44*H44,2)</f>
        <v>0</v>
      </c>
      <c r="J44" s="185"/>
      <c r="K44" s="186">
        <f t="shared" ref="K44:K50" si="9">ROUND(E44*J44,2)</f>
        <v>0</v>
      </c>
      <c r="L44" s="186">
        <v>21</v>
      </c>
      <c r="M44" s="186">
        <f t="shared" ref="M44:M50" si="10">G44*(1+L44/100)</f>
        <v>0</v>
      </c>
      <c r="N44" s="186">
        <v>0</v>
      </c>
      <c r="O44" s="186">
        <f t="shared" ref="O44:O50" si="11">ROUND(E44*N44,2)</f>
        <v>0</v>
      </c>
      <c r="P44" s="186">
        <v>0</v>
      </c>
      <c r="Q44" s="186">
        <f t="shared" ref="Q44:Q50" si="12">ROUND(E44*P44,2)</f>
        <v>0</v>
      </c>
      <c r="R44" s="186"/>
      <c r="S44" s="186" t="s">
        <v>215</v>
      </c>
      <c r="T44" s="187" t="s">
        <v>171</v>
      </c>
      <c r="U44" s="158">
        <v>0</v>
      </c>
      <c r="V44" s="158">
        <f t="shared" ref="V44:V50" si="13">ROUND(E44*U44,2)</f>
        <v>0</v>
      </c>
      <c r="W44" s="158"/>
      <c r="X44" s="158" t="s">
        <v>150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172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1">
        <v>27</v>
      </c>
      <c r="B45" s="182" t="s">
        <v>703</v>
      </c>
      <c r="C45" s="195" t="s">
        <v>705</v>
      </c>
      <c r="D45" s="183" t="s">
        <v>214</v>
      </c>
      <c r="E45" s="184">
        <v>36</v>
      </c>
      <c r="F45" s="185"/>
      <c r="G45" s="186">
        <f t="shared" si="7"/>
        <v>0</v>
      </c>
      <c r="H45" s="185"/>
      <c r="I45" s="186">
        <f t="shared" si="8"/>
        <v>0</v>
      </c>
      <c r="J45" s="185"/>
      <c r="K45" s="186">
        <f t="shared" si="9"/>
        <v>0</v>
      </c>
      <c r="L45" s="186">
        <v>21</v>
      </c>
      <c r="M45" s="186">
        <f t="shared" si="10"/>
        <v>0</v>
      </c>
      <c r="N45" s="186">
        <v>0</v>
      </c>
      <c r="O45" s="186">
        <f t="shared" si="11"/>
        <v>0</v>
      </c>
      <c r="P45" s="186">
        <v>0</v>
      </c>
      <c r="Q45" s="186">
        <f t="shared" si="12"/>
        <v>0</v>
      </c>
      <c r="R45" s="186"/>
      <c r="S45" s="186" t="s">
        <v>215</v>
      </c>
      <c r="T45" s="187" t="s">
        <v>171</v>
      </c>
      <c r="U45" s="158">
        <v>0</v>
      </c>
      <c r="V45" s="158">
        <f t="shared" si="13"/>
        <v>0</v>
      </c>
      <c r="W45" s="158"/>
      <c r="X45" s="158" t="s">
        <v>706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707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1">
        <v>28</v>
      </c>
      <c r="B46" s="182" t="s">
        <v>708</v>
      </c>
      <c r="C46" s="195" t="s">
        <v>709</v>
      </c>
      <c r="D46" s="183" t="s">
        <v>283</v>
      </c>
      <c r="E46" s="184">
        <v>125</v>
      </c>
      <c r="F46" s="185"/>
      <c r="G46" s="186">
        <f t="shared" si="7"/>
        <v>0</v>
      </c>
      <c r="H46" s="185"/>
      <c r="I46" s="186">
        <f t="shared" si="8"/>
        <v>0</v>
      </c>
      <c r="J46" s="185"/>
      <c r="K46" s="186">
        <f t="shared" si="9"/>
        <v>0</v>
      </c>
      <c r="L46" s="186">
        <v>21</v>
      </c>
      <c r="M46" s="186">
        <f t="shared" si="10"/>
        <v>0</v>
      </c>
      <c r="N46" s="186">
        <v>0</v>
      </c>
      <c r="O46" s="186">
        <f t="shared" si="11"/>
        <v>0</v>
      </c>
      <c r="P46" s="186">
        <v>0</v>
      </c>
      <c r="Q46" s="186">
        <f t="shared" si="12"/>
        <v>0</v>
      </c>
      <c r="R46" s="186"/>
      <c r="S46" s="186" t="s">
        <v>215</v>
      </c>
      <c r="T46" s="187" t="s">
        <v>171</v>
      </c>
      <c r="U46" s="158">
        <v>0</v>
      </c>
      <c r="V46" s="158">
        <f t="shared" si="13"/>
        <v>0</v>
      </c>
      <c r="W46" s="158"/>
      <c r="X46" s="158" t="s">
        <v>150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172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1">
        <v>29</v>
      </c>
      <c r="B47" s="182" t="s">
        <v>710</v>
      </c>
      <c r="C47" s="195" t="s">
        <v>711</v>
      </c>
      <c r="D47" s="183" t="s">
        <v>283</v>
      </c>
      <c r="E47" s="184">
        <v>90</v>
      </c>
      <c r="F47" s="185"/>
      <c r="G47" s="186">
        <f t="shared" si="7"/>
        <v>0</v>
      </c>
      <c r="H47" s="185"/>
      <c r="I47" s="186">
        <f t="shared" si="8"/>
        <v>0</v>
      </c>
      <c r="J47" s="185"/>
      <c r="K47" s="186">
        <f t="shared" si="9"/>
        <v>0</v>
      </c>
      <c r="L47" s="186">
        <v>21</v>
      </c>
      <c r="M47" s="186">
        <f t="shared" si="10"/>
        <v>0</v>
      </c>
      <c r="N47" s="186">
        <v>0</v>
      </c>
      <c r="O47" s="186">
        <f t="shared" si="11"/>
        <v>0</v>
      </c>
      <c r="P47" s="186">
        <v>0</v>
      </c>
      <c r="Q47" s="186">
        <f t="shared" si="12"/>
        <v>0</v>
      </c>
      <c r="R47" s="186"/>
      <c r="S47" s="186" t="s">
        <v>215</v>
      </c>
      <c r="T47" s="187" t="s">
        <v>171</v>
      </c>
      <c r="U47" s="158">
        <v>0</v>
      </c>
      <c r="V47" s="158">
        <f t="shared" si="13"/>
        <v>0</v>
      </c>
      <c r="W47" s="158"/>
      <c r="X47" s="158" t="s">
        <v>150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172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1">
        <v>30</v>
      </c>
      <c r="B48" s="182" t="s">
        <v>712</v>
      </c>
      <c r="C48" s="195" t="s">
        <v>713</v>
      </c>
      <c r="D48" s="183" t="s">
        <v>283</v>
      </c>
      <c r="E48" s="184">
        <v>131</v>
      </c>
      <c r="F48" s="185"/>
      <c r="G48" s="186">
        <f t="shared" si="7"/>
        <v>0</v>
      </c>
      <c r="H48" s="185"/>
      <c r="I48" s="186">
        <f t="shared" si="8"/>
        <v>0</v>
      </c>
      <c r="J48" s="185"/>
      <c r="K48" s="186">
        <f t="shared" si="9"/>
        <v>0</v>
      </c>
      <c r="L48" s="186">
        <v>21</v>
      </c>
      <c r="M48" s="186">
        <f t="shared" si="10"/>
        <v>0</v>
      </c>
      <c r="N48" s="186">
        <v>0</v>
      </c>
      <c r="O48" s="186">
        <f t="shared" si="11"/>
        <v>0</v>
      </c>
      <c r="P48" s="186">
        <v>0</v>
      </c>
      <c r="Q48" s="186">
        <f t="shared" si="12"/>
        <v>0</v>
      </c>
      <c r="R48" s="186"/>
      <c r="S48" s="186" t="s">
        <v>215</v>
      </c>
      <c r="T48" s="187" t="s">
        <v>171</v>
      </c>
      <c r="U48" s="158">
        <v>0</v>
      </c>
      <c r="V48" s="158">
        <f t="shared" si="13"/>
        <v>0</v>
      </c>
      <c r="W48" s="158"/>
      <c r="X48" s="158" t="s">
        <v>150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172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1">
        <v>31</v>
      </c>
      <c r="B49" s="182" t="s">
        <v>708</v>
      </c>
      <c r="C49" s="195" t="s">
        <v>714</v>
      </c>
      <c r="D49" s="183" t="s">
        <v>214</v>
      </c>
      <c r="E49" s="184">
        <v>6</v>
      </c>
      <c r="F49" s="185"/>
      <c r="G49" s="186">
        <f t="shared" si="7"/>
        <v>0</v>
      </c>
      <c r="H49" s="185"/>
      <c r="I49" s="186">
        <f t="shared" si="8"/>
        <v>0</v>
      </c>
      <c r="J49" s="185"/>
      <c r="K49" s="186">
        <f t="shared" si="9"/>
        <v>0</v>
      </c>
      <c r="L49" s="186">
        <v>21</v>
      </c>
      <c r="M49" s="186">
        <f t="shared" si="10"/>
        <v>0</v>
      </c>
      <c r="N49" s="186">
        <v>0</v>
      </c>
      <c r="O49" s="186">
        <f t="shared" si="11"/>
        <v>0</v>
      </c>
      <c r="P49" s="186">
        <v>0</v>
      </c>
      <c r="Q49" s="186">
        <f t="shared" si="12"/>
        <v>0</v>
      </c>
      <c r="R49" s="186"/>
      <c r="S49" s="186" t="s">
        <v>215</v>
      </c>
      <c r="T49" s="187" t="s">
        <v>171</v>
      </c>
      <c r="U49" s="158">
        <v>0</v>
      </c>
      <c r="V49" s="158">
        <f t="shared" si="13"/>
        <v>0</v>
      </c>
      <c r="W49" s="158"/>
      <c r="X49" s="158" t="s">
        <v>706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707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81">
        <v>32</v>
      </c>
      <c r="B50" s="182" t="s">
        <v>715</v>
      </c>
      <c r="C50" s="195" t="s">
        <v>716</v>
      </c>
      <c r="D50" s="183" t="s">
        <v>214</v>
      </c>
      <c r="E50" s="184">
        <v>12</v>
      </c>
      <c r="F50" s="185"/>
      <c r="G50" s="186">
        <f t="shared" si="7"/>
        <v>0</v>
      </c>
      <c r="H50" s="185"/>
      <c r="I50" s="186">
        <f t="shared" si="8"/>
        <v>0</v>
      </c>
      <c r="J50" s="185"/>
      <c r="K50" s="186">
        <f t="shared" si="9"/>
        <v>0</v>
      </c>
      <c r="L50" s="186">
        <v>21</v>
      </c>
      <c r="M50" s="186">
        <f t="shared" si="10"/>
        <v>0</v>
      </c>
      <c r="N50" s="186">
        <v>0</v>
      </c>
      <c r="O50" s="186">
        <f t="shared" si="11"/>
        <v>0</v>
      </c>
      <c r="P50" s="186">
        <v>0</v>
      </c>
      <c r="Q50" s="186">
        <f t="shared" si="12"/>
        <v>0</v>
      </c>
      <c r="R50" s="186"/>
      <c r="S50" s="186" t="s">
        <v>215</v>
      </c>
      <c r="T50" s="187" t="s">
        <v>171</v>
      </c>
      <c r="U50" s="158">
        <v>0</v>
      </c>
      <c r="V50" s="158">
        <f t="shared" si="13"/>
        <v>0</v>
      </c>
      <c r="W50" s="158"/>
      <c r="X50" s="158" t="s">
        <v>150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172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7" t="s">
        <v>142</v>
      </c>
      <c r="B51" s="168" t="s">
        <v>72</v>
      </c>
      <c r="C51" s="190" t="s">
        <v>73</v>
      </c>
      <c r="D51" s="169"/>
      <c r="E51" s="170"/>
      <c r="F51" s="171"/>
      <c r="G51" s="171">
        <f>SUMIF(AG52:AG54,"&lt;&gt;NOR",G52:G54)</f>
        <v>0</v>
      </c>
      <c r="H51" s="171"/>
      <c r="I51" s="171">
        <f>SUM(I52:I54)</f>
        <v>0</v>
      </c>
      <c r="J51" s="171"/>
      <c r="K51" s="171">
        <f>SUM(K52:K54)</f>
        <v>0</v>
      </c>
      <c r="L51" s="171"/>
      <c r="M51" s="171">
        <f>SUM(M52:M54)</f>
        <v>0</v>
      </c>
      <c r="N51" s="171"/>
      <c r="O51" s="171">
        <f>SUM(O52:O54)</f>
        <v>0</v>
      </c>
      <c r="P51" s="171"/>
      <c r="Q51" s="171">
        <f>SUM(Q52:Q54)</f>
        <v>0</v>
      </c>
      <c r="R51" s="171"/>
      <c r="S51" s="171"/>
      <c r="T51" s="172"/>
      <c r="U51" s="166"/>
      <c r="V51" s="166">
        <f>SUM(V52:V54)</f>
        <v>0</v>
      </c>
      <c r="W51" s="166"/>
      <c r="X51" s="166"/>
      <c r="AG51" t="s">
        <v>143</v>
      </c>
    </row>
    <row r="52" spans="1:60" outlineLevel="1" x14ac:dyDescent="0.2">
      <c r="A52" s="181">
        <v>33</v>
      </c>
      <c r="B52" s="182" t="s">
        <v>717</v>
      </c>
      <c r="C52" s="195" t="s">
        <v>718</v>
      </c>
      <c r="D52" s="183" t="s">
        <v>685</v>
      </c>
      <c r="E52" s="184">
        <v>20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6">
        <v>0</v>
      </c>
      <c r="O52" s="186">
        <f>ROUND(E52*N52,2)</f>
        <v>0</v>
      </c>
      <c r="P52" s="186">
        <v>0</v>
      </c>
      <c r="Q52" s="186">
        <f>ROUND(E52*P52,2)</f>
        <v>0</v>
      </c>
      <c r="R52" s="186"/>
      <c r="S52" s="186" t="s">
        <v>215</v>
      </c>
      <c r="T52" s="187" t="s">
        <v>171</v>
      </c>
      <c r="U52" s="158">
        <v>0</v>
      </c>
      <c r="V52" s="158">
        <f>ROUND(E52*U52,2)</f>
        <v>0</v>
      </c>
      <c r="W52" s="158"/>
      <c r="X52" s="158" t="s">
        <v>150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172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1">
        <v>34</v>
      </c>
      <c r="B53" s="182" t="s">
        <v>719</v>
      </c>
      <c r="C53" s="195" t="s">
        <v>720</v>
      </c>
      <c r="D53" s="183" t="s">
        <v>283</v>
      </c>
      <c r="E53" s="184">
        <v>150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6">
        <v>0</v>
      </c>
      <c r="O53" s="186">
        <f>ROUND(E53*N53,2)</f>
        <v>0</v>
      </c>
      <c r="P53" s="186">
        <v>0</v>
      </c>
      <c r="Q53" s="186">
        <f>ROUND(E53*P53,2)</f>
        <v>0</v>
      </c>
      <c r="R53" s="186"/>
      <c r="S53" s="186" t="s">
        <v>215</v>
      </c>
      <c r="T53" s="187" t="s">
        <v>171</v>
      </c>
      <c r="U53" s="158">
        <v>0</v>
      </c>
      <c r="V53" s="158">
        <f>ROUND(E53*U53,2)</f>
        <v>0</v>
      </c>
      <c r="W53" s="158"/>
      <c r="X53" s="158" t="s">
        <v>150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172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1">
        <v>35</v>
      </c>
      <c r="B54" s="182" t="s">
        <v>721</v>
      </c>
      <c r="C54" s="195" t="s">
        <v>722</v>
      </c>
      <c r="D54" s="183" t="s">
        <v>283</v>
      </c>
      <c r="E54" s="184">
        <v>150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6">
        <v>0</v>
      </c>
      <c r="O54" s="186">
        <f>ROUND(E54*N54,2)</f>
        <v>0</v>
      </c>
      <c r="P54" s="186">
        <v>0</v>
      </c>
      <c r="Q54" s="186">
        <f>ROUND(E54*P54,2)</f>
        <v>0</v>
      </c>
      <c r="R54" s="186"/>
      <c r="S54" s="186" t="s">
        <v>215</v>
      </c>
      <c r="T54" s="187" t="s">
        <v>171</v>
      </c>
      <c r="U54" s="158">
        <v>0</v>
      </c>
      <c r="V54" s="158">
        <f>ROUND(E54*U54,2)</f>
        <v>0</v>
      </c>
      <c r="W54" s="158"/>
      <c r="X54" s="158" t="s">
        <v>150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172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67" t="s">
        <v>142</v>
      </c>
      <c r="B55" s="168" t="s">
        <v>74</v>
      </c>
      <c r="C55" s="190" t="s">
        <v>75</v>
      </c>
      <c r="D55" s="169"/>
      <c r="E55" s="170"/>
      <c r="F55" s="171"/>
      <c r="G55" s="171">
        <f>SUMIF(AG56:AG56,"&lt;&gt;NOR",G56:G56)</f>
        <v>0</v>
      </c>
      <c r="H55" s="171"/>
      <c r="I55" s="171">
        <f>SUM(I56:I56)</f>
        <v>0</v>
      </c>
      <c r="J55" s="171"/>
      <c r="K55" s="171">
        <f>SUM(K56:K56)</f>
        <v>0</v>
      </c>
      <c r="L55" s="171"/>
      <c r="M55" s="171">
        <f>SUM(M56:M56)</f>
        <v>0</v>
      </c>
      <c r="N55" s="171"/>
      <c r="O55" s="171">
        <f>SUM(O56:O56)</f>
        <v>0</v>
      </c>
      <c r="P55" s="171"/>
      <c r="Q55" s="171">
        <f>SUM(Q56:Q56)</f>
        <v>0</v>
      </c>
      <c r="R55" s="171"/>
      <c r="S55" s="171"/>
      <c r="T55" s="172"/>
      <c r="U55" s="166"/>
      <c r="V55" s="166">
        <f>SUM(V56:V56)</f>
        <v>0</v>
      </c>
      <c r="W55" s="166"/>
      <c r="X55" s="166"/>
      <c r="AG55" t="s">
        <v>143</v>
      </c>
    </row>
    <row r="56" spans="1:60" outlineLevel="1" x14ac:dyDescent="0.2">
      <c r="A56" s="173">
        <v>36</v>
      </c>
      <c r="B56" s="174" t="s">
        <v>723</v>
      </c>
      <c r="C56" s="191" t="s">
        <v>724</v>
      </c>
      <c r="D56" s="175" t="s">
        <v>214</v>
      </c>
      <c r="E56" s="176">
        <v>24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/>
      <c r="S56" s="178" t="s">
        <v>215</v>
      </c>
      <c r="T56" s="179" t="s">
        <v>171</v>
      </c>
      <c r="U56" s="158">
        <v>0</v>
      </c>
      <c r="V56" s="158">
        <f>ROUND(E56*U56,2)</f>
        <v>0</v>
      </c>
      <c r="W56" s="158"/>
      <c r="X56" s="158" t="s">
        <v>150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172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3"/>
      <c r="B57" s="4"/>
      <c r="C57" s="19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129</v>
      </c>
    </row>
    <row r="58" spans="1:60" x14ac:dyDescent="0.2">
      <c r="A58" s="151"/>
      <c r="B58" s="152" t="s">
        <v>29</v>
      </c>
      <c r="C58" s="199"/>
      <c r="D58" s="153"/>
      <c r="E58" s="154"/>
      <c r="F58" s="154"/>
      <c r="G58" s="189">
        <f>G8+G11+G13+G32+G43+G51+G55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643</v>
      </c>
    </row>
    <row r="59" spans="1:60" x14ac:dyDescent="0.2">
      <c r="C59" s="200"/>
      <c r="D59" s="10"/>
      <c r="AG59" t="s">
        <v>644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FE11" sheet="1"/>
  <mergeCells count="10">
    <mergeCell ref="C27:G27"/>
    <mergeCell ref="C30:G30"/>
    <mergeCell ref="C31:G31"/>
    <mergeCell ref="C37:G37"/>
    <mergeCell ref="A1:G1"/>
    <mergeCell ref="C2:G2"/>
    <mergeCell ref="C3:G3"/>
    <mergeCell ref="C4:G4"/>
    <mergeCell ref="C10:G10"/>
    <mergeCell ref="C16:G16"/>
  </mergeCells>
  <pageMargins left="0.59055118110236227" right="0.19685039370078741" top="0.78740157480314965" bottom="0.78740157480314965" header="0.31496062992125984" footer="0.31496062992125984"/>
  <pageSetup paperSize="9" scale="83" orientation="portrait" r:id="rId1"/>
  <colBreaks count="1" manualBreakCount="1">
    <brk id="11" max="5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I. D.1.1-D.1.3 Pol</vt:lpstr>
      <vt:lpstr>I. D.1.4.1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'I. D.1.1-D.1.3 Pol'!Názvy_tisku</vt:lpstr>
      <vt:lpstr>'I. D.1.4.1 Pol'!Názvy_tisku</vt:lpstr>
      <vt:lpstr>oadresa</vt:lpstr>
      <vt:lpstr>Stavba!Objednatel</vt:lpstr>
      <vt:lpstr>Stavba!Objekt</vt:lpstr>
      <vt:lpstr>'I. D.1.1-D.1.3 Pol'!Oblast_tisku</vt:lpstr>
      <vt:lpstr>'I. D.1.4.1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Kašíková</dc:creator>
  <cp:lastModifiedBy>Milada Kašíková</cp:lastModifiedBy>
  <cp:lastPrinted>2019-03-19T12:27:02Z</cp:lastPrinted>
  <dcterms:created xsi:type="dcterms:W3CDTF">2009-04-08T07:15:50Z</dcterms:created>
  <dcterms:modified xsi:type="dcterms:W3CDTF">2019-08-29T09:54:09Z</dcterms:modified>
</cp:coreProperties>
</file>