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840" activeTab="1"/>
  </bookViews>
  <sheets>
    <sheet name="Krycí list zakázky" sheetId="2" r:id="rId1"/>
    <sheet name="Položky" sheetId="1" r:id="rId2"/>
  </sheets>
  <definedNames>
    <definedName name="CenaCelkemVypocet" localSheetId="0">'Krycí list zakázky'!$I$45</definedName>
    <definedName name="SazbaDPH1" localSheetId="0">'Krycí list zakázky'!$E$23</definedName>
    <definedName name="SazbaDPH2" localSheetId="0">'Krycí list zakázky'!$E$25</definedName>
    <definedName name="ZakladDPHSniVypocet" localSheetId="0">'Krycí list zakázky'!$F$45</definedName>
    <definedName name="ZakladDPHZaklVypocet" localSheetId="0">'Krycí list zakázky'!$G$45</definedName>
  </definedNames>
  <calcPr calcId="191029"/>
  <extLst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<sst xmlns="http://schemas.openxmlformats.org/spreadsheetml/2006/main" count="174" uniqueCount="118">
  <si>
    <t>MJ</t>
  </si>
  <si>
    <t>kompl.</t>
  </si>
  <si>
    <t>Kryt parní trysky - skleněný</t>
  </si>
  <si>
    <t>ks</t>
  </si>
  <si>
    <t>m</t>
  </si>
  <si>
    <t>Nouzové tlačítko</t>
  </si>
  <si>
    <t xml:space="preserve">Režijní materiál </t>
  </si>
  <si>
    <t xml:space="preserve">ks </t>
  </si>
  <si>
    <t>Sprcha</t>
  </si>
  <si>
    <t xml:space="preserve">Penetrace Codex FG 300 </t>
  </si>
  <si>
    <t>kg</t>
  </si>
  <si>
    <t>Hydroizolace Codex AX 220</t>
  </si>
  <si>
    <t>Bandáže Codex BST 150</t>
  </si>
  <si>
    <t>bm</t>
  </si>
  <si>
    <t>Lepidlo Codex SX 80 Cristal</t>
  </si>
  <si>
    <t>Epoxidová spárovací hmota Codex X- Fusion</t>
  </si>
  <si>
    <t>Čistič epoxidu RZ 60</t>
  </si>
  <si>
    <t>Sada nářadí</t>
  </si>
  <si>
    <t xml:space="preserve">m2 </t>
  </si>
  <si>
    <t>Lepení obkladu stěny, spárování epoxidovou spárovací hmotou</t>
  </si>
  <si>
    <t>Lepení dlažby, spárování epoxidovou spárovací hmotou</t>
  </si>
  <si>
    <t>Lepení dlažby špalety, spárování epoxidovou spárovací hmotou</t>
  </si>
  <si>
    <t>Provedení zednického rohu</t>
  </si>
  <si>
    <t>Otvory</t>
  </si>
  <si>
    <t>Drobný spotřební materiál (klinky, hladítka na epoxid,...</t>
  </si>
  <si>
    <t>CELKEM bez DPH</t>
  </si>
  <si>
    <t>Rekonstrukce parní sauny a sprchy</t>
  </si>
  <si>
    <t>Popis položky</t>
  </si>
  <si>
    <t>Počet</t>
  </si>
  <si>
    <t>J. cena</t>
  </si>
  <si>
    <t>Celkem za pol.</t>
  </si>
  <si>
    <t>Č. položky</t>
  </si>
  <si>
    <t>Přípravné a bourací práce</t>
  </si>
  <si>
    <t xml:space="preserve">Demontáž prosklenných dveří, uložení </t>
  </si>
  <si>
    <t>Demolice původní parní lázně  vč. lavic a podlahy, odstranění obkladů</t>
  </si>
  <si>
    <t>Odvoz odpadu - likvidace vč. poplatku</t>
  </si>
  <si>
    <t>Odstranění podhledů v parní lázni a  místnosti sprchy</t>
  </si>
  <si>
    <t>Demontáž koncových prvků ZTI</t>
  </si>
  <si>
    <t>Demontáž vyvýječe páry vč. rozvodů</t>
  </si>
  <si>
    <t>Nové průrazy pro páru a ventilátor</t>
  </si>
  <si>
    <t>Demontáž  svítidel, uložení</t>
  </si>
  <si>
    <t>Demontáž  koncových prvků VZT, uložení</t>
  </si>
  <si>
    <t>Zapravení otvorů a vpustí</t>
  </si>
  <si>
    <t>Parní lázeň</t>
  </si>
  <si>
    <t>Napojení na ventilaci</t>
  </si>
  <si>
    <t>Parní vedení - NEREZ/flex</t>
  </si>
  <si>
    <t>Bodové osvětlení včetně trafa</t>
  </si>
  <si>
    <t>Hadice pro oplach včetně armatur</t>
  </si>
  <si>
    <t>Montáž technologie, vodoinstalace, elektroinstalace a spotřební materiál</t>
  </si>
  <si>
    <t>Dodávka a stavba konstrukce lázně včetně spotřebního materiálu, bez hydroizolace a obkladu</t>
  </si>
  <si>
    <t>Konstrukce lázně z PROFIPREF XPS/EPS Systemu se síťovinou a stěrkovým povrchem, plochý stropní podhled (připraveno pro hydroizolaci a následnou pokládku obkladu ) - tj. stěny, sedáky, strop.</t>
  </si>
  <si>
    <t xml:space="preserve">Dodávka  a montáž ventilátoru. vč. plat vedení 1 m DN150  a mřížky </t>
  </si>
  <si>
    <t>Dotykové antivandal ovládání,  el. ventil a termostatický ventil a pevná hlavová sprcha průměr 30cm, vč. montáže</t>
  </si>
  <si>
    <t>Zátěžová podlahová vpusť ACO napojení DN 75 se zápachovým uzávěrem , provedení  AISI 316 , vč. osazení  a napojení</t>
  </si>
  <si>
    <t>Odstranění podlahových vpustí</t>
  </si>
  <si>
    <t>m2</t>
  </si>
  <si>
    <t>Přebroušení  betonové desky ve sprše  v novém spádu - 1,6 m2, hydroizolace, polyuretanová stěrka, rohové napojení na obklad a vpusti</t>
  </si>
  <si>
    <t>Montáž výustek VZT a svítidel do podhledu v místnosti sprchy</t>
  </si>
  <si>
    <t>Obklady, dodávka a montáž</t>
  </si>
  <si>
    <t>Skleněná mozaika bílá čirá dle stávající, 23x23x 6 mm</t>
  </si>
  <si>
    <t>Skleněná mozaika matná bílá dle stávající, 23x23x 6 mm, protiskluz R10</t>
  </si>
  <si>
    <t>Lepení obkladu na podhled , spárování epoxidovou spárovací hmotou</t>
  </si>
  <si>
    <t>Režijní náklady</t>
  </si>
  <si>
    <t xml:space="preserve">Zavěšený podhled z desek Aquapanel, 12,5 mm, koroziodolné závěsy, vč. montáže, tmelení a výřezu na svítidla  a VZT výústky, příprava pro obklad, bez obkladu </t>
  </si>
  <si>
    <t>Lepení dlažby sedáky  a opěradla, spárování epoxidovou spárovací hmotou</t>
  </si>
  <si>
    <t>Soupis stavebních prací, dodávek a služeb</t>
  </si>
  <si>
    <t>Stavba:</t>
  </si>
  <si>
    <t>Zadavatel</t>
  </si>
  <si>
    <t>Statutární město Brno, městská část Brno-střed</t>
  </si>
  <si>
    <t>IČO:</t>
  </si>
  <si>
    <t>44992785</t>
  </si>
  <si>
    <t>Dominikánské náměstí 264/2</t>
  </si>
  <si>
    <t>DIČ:</t>
  </si>
  <si>
    <t>CZ44992785</t>
  </si>
  <si>
    <t>60200</t>
  </si>
  <si>
    <t>Brno-Brno-město</t>
  </si>
  <si>
    <t>Projektant:</t>
  </si>
  <si>
    <t>ARCHITEKTI D.R.N.H., s.r.o.</t>
  </si>
  <si>
    <t>26266971</t>
  </si>
  <si>
    <t>Průchodní 377/2</t>
  </si>
  <si>
    <t>CZ26266971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</si>
  <si>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</si>
  <si>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</si>
  <si>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</si>
  <si>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</si>
  <si>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</si>
  <si>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</si>
  <si>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</si>
  <si>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</si>
  <si>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</si>
  <si>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</si>
  <si>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</si>
  <si>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</si>
  <si>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>Kč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</si>
  <si>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</si>
  <si>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</si>
  <si>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</si>
  <si>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</si>
  <si>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</si>
  <si>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</si>
  <si>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</si>
  <si>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</si>
  <si>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</si>
  <si>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</si>
  <si>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dílů zakázky</t>
  </si>
  <si>
    <t>Číslo</t>
  </si>
  <si>
    <t>Název</t>
  </si>
  <si>
    <t>DPH celkem</t>
  </si>
  <si>
    <t>Cena celkem</t>
  </si>
  <si>
    <t xml:space="preserve">Zakázka </t>
  </si>
  <si>
    <t>Díl</t>
  </si>
  <si>
    <t>I.</t>
  </si>
  <si>
    <t>II.</t>
  </si>
  <si>
    <t>III.</t>
  </si>
  <si>
    <t>IV.</t>
  </si>
  <si>
    <t>Celkem za stavbu</t>
  </si>
  <si>
    <t>SPORTOVNÍ A REKREAČNÍ AREÁL KRAVÍ HORA V BRNĚ - Rekonstrukce parní sauny a sprchy</t>
  </si>
  <si>
    <t xml:space="preserve">60200 Brno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</si>
</sst>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\-"/>
  </numFmts>
  <fonts count="2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  <scheme val="minor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D9D9D9"/>
      </right>
      <top/>
      <bottom style="thin">
        <color rgb="FF000000"/>
      </bottom>
    </border>
    <border>
      <left style="thin">
        <color rgb="FFD9D9D9"/>
      </left>
      <right style="thin">
        <color rgb="FFD9D9D9"/>
      </right>
      <top/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>
        <color rgb="FF00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1" fillId="0" borderId="1" xfId="0" applyFont="1" applyBorder="1"/>
    <xf numFmtId="165" fontId="4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165" fontId="5" fillId="0" borderId="7" xfId="0" applyNumberFormat="1" applyFont="1" applyBorder="1" applyAlignment="1">
      <alignment horizontal="right" wrapText="1"/>
    </xf>
    <xf numFmtId="165" fontId="7" fillId="2" borderId="1" xfId="0" applyNumberFormat="1" applyFont="1" applyFill="1" applyBorder="1"/>
    <xf numFmtId="165" fontId="6" fillId="2" borderId="8" xfId="0" applyNumberFormat="1" applyFont="1" applyFill="1" applyBorder="1"/>
    <xf numFmtId="165" fontId="7" fillId="2" borderId="8" xfId="0" applyNumberFormat="1" applyFont="1" applyFill="1" applyBorder="1"/>
    <xf numFmtId="165" fontId="5" fillId="0" borderId="1" xfId="0" applyNumberFormat="1" applyFont="1" applyBorder="1" applyAlignment="1">
      <alignment horizontal="right" wrapText="1"/>
    </xf>
    <xf numFmtId="165" fontId="5" fillId="0" borderId="9" xfId="0" applyNumberFormat="1" applyFont="1" applyBorder="1" applyAlignment="1">
      <alignment horizontal="right" wrapText="1"/>
    </xf>
    <xf numFmtId="165" fontId="7" fillId="2" borderId="8" xfId="0" applyNumberFormat="1" applyFont="1" applyFill="1" applyBorder="1" applyAlignment="1">
      <alignment horizontal="right"/>
    </xf>
    <xf numFmtId="165" fontId="7" fillId="0" borderId="10" xfId="0" applyNumberFormat="1" applyFont="1" applyBorder="1"/>
    <xf numFmtId="0" fontId="8" fillId="0" borderId="11" xfId="0" applyFont="1" applyBorder="1"/>
    <xf numFmtId="0" fontId="6" fillId="3" borderId="12" xfId="0" applyFont="1" applyFill="1" applyBorder="1" applyAlignment="1">
      <alignment vertical="top" wrapText="1"/>
    </xf>
    <xf numFmtId="0" fontId="7" fillId="3" borderId="13" xfId="0" applyFont="1" applyFill="1" applyBorder="1"/>
    <xf numFmtId="165" fontId="7" fillId="3" borderId="13" xfId="0" applyNumberFormat="1" applyFont="1" applyFill="1" applyBorder="1"/>
    <xf numFmtId="165" fontId="6" fillId="3" borderId="14" xfId="0" applyNumberFormat="1" applyFont="1" applyFill="1" applyBorder="1" applyAlignment="1">
      <alignment horizontal="right"/>
    </xf>
    <xf numFmtId="0" fontId="10" fillId="4" borderId="15" xfId="0" applyFont="1" applyFill="1" applyBorder="1" applyAlignment="1">
      <alignment horizontal="left" vertical="center" indent="1"/>
    </xf>
    <xf numFmtId="0" fontId="0" fillId="4" borderId="0" xfId="0" applyFill="1" applyAlignment="1">
      <alignment wrapText="1"/>
    </xf>
    <xf numFmtId="0" fontId="0" fillId="4" borderId="15" xfId="0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4" borderId="16" xfId="0" applyFill="1" applyBorder="1" applyAlignment="1">
      <alignment horizontal="left" vertical="center" indent="1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0" fillId="0" borderId="18" xfId="0" applyBorder="1"/>
    <xf numFmtId="0" fontId="12" fillId="0" borderId="15" xfId="0" applyFont="1" applyBorder="1" applyAlignment="1">
      <alignment horizontal="left" vertical="center" indent="1"/>
    </xf>
    <xf numFmtId="0" fontId="12" fillId="0" borderId="0" xfId="0" applyFont="1" applyAlignment="1">
      <alignment vertical="center" wrapText="1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19" xfId="0" applyBorder="1"/>
    <xf numFmtId="0" fontId="0" fillId="0" borderId="15" xfId="0" applyBorder="1"/>
    <xf numFmtId="0" fontId="0" fillId="0" borderId="16" xfId="0" applyBorder="1" applyAlignment="1">
      <alignment horizontal="left" indent="1"/>
    </xf>
    <xf numFmtId="0" fontId="0" fillId="0" borderId="17" xfId="0" applyBorder="1"/>
    <xf numFmtId="0" fontId="0" fillId="0" borderId="17" xfId="0" applyBorder="1" applyAlignment="1">
      <alignment horizontal="right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/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wrapText="1"/>
    </xf>
    <xf numFmtId="0" fontId="0" fillId="0" borderId="23" xfId="0" applyBorder="1" applyAlignment="1">
      <alignment horizontal="left" indent="1"/>
    </xf>
    <xf numFmtId="1" fontId="12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left" vertical="center" indent="1"/>
    </xf>
    <xf numFmtId="0" fontId="12" fillId="0" borderId="24" xfId="0" applyFon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1" fontId="12" fillId="0" borderId="2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/>
    </xf>
    <xf numFmtId="1" fontId="12" fillId="0" borderId="2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1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4" fontId="11" fillId="4" borderId="29" xfId="0" applyNumberFormat="1" applyFont="1" applyFill="1" applyBorder="1" applyAlignment="1">
      <alignment horizontal="left" vertical="center"/>
    </xf>
    <xf numFmtId="49" fontId="12" fillId="4" borderId="30" xfId="0" applyNumberFormat="1" applyFont="1" applyFill="1" applyBorder="1" applyAlignment="1">
      <alignment horizontal="left" vertical="center"/>
    </xf>
    <xf numFmtId="0" fontId="0" fillId="4" borderId="29" xfId="0" applyFill="1" applyBorder="1" applyAlignment="1">
      <alignment wrapText="1"/>
    </xf>
    <xf numFmtId="0" fontId="0" fillId="4" borderId="29" xfId="0" applyFill="1" applyBorder="1"/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vertical="top"/>
    </xf>
    <xf numFmtId="14" fontId="12" fillId="0" borderId="17" xfId="0" applyNumberFormat="1" applyFont="1" applyBorder="1" applyAlignment="1">
      <alignment horizontal="center" vertical="top"/>
    </xf>
    <xf numFmtId="0" fontId="12" fillId="0" borderId="15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18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/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" fontId="16" fillId="6" borderId="26" xfId="0" applyNumberFormat="1" applyFont="1" applyFill="1" applyBorder="1" applyAlignment="1">
      <alignment vertical="center"/>
    </xf>
    <xf numFmtId="4" fontId="16" fillId="6" borderId="24" xfId="0" applyNumberFormat="1" applyFont="1" applyFill="1" applyBorder="1" applyAlignment="1">
      <alignment vertical="center" wrapText="1"/>
    </xf>
    <xf numFmtId="4" fontId="17" fillId="6" borderId="11" xfId="0" applyNumberFormat="1" applyFont="1" applyFill="1" applyBorder="1" applyAlignment="1">
      <alignment horizontal="center" vertical="center" wrapText="1" shrinkToFit="1"/>
    </xf>
    <xf numFmtId="4" fontId="16" fillId="6" borderId="11" xfId="0" applyNumberFormat="1" applyFont="1" applyFill="1" applyBorder="1" applyAlignment="1">
      <alignment horizontal="center" vertical="center" wrapText="1" shrinkToFit="1"/>
    </xf>
    <xf numFmtId="3" fontId="16" fillId="6" borderId="11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 wrapText="1" shrinkToFit="1"/>
    </xf>
    <xf numFmtId="4" fontId="16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 vertical="center" shrinkToFit="1"/>
    </xf>
    <xf numFmtId="3" fontId="0" fillId="0" borderId="11" xfId="0" applyNumberFormat="1" applyBorder="1" applyAlignment="1">
      <alignment vertical="center"/>
    </xf>
    <xf numFmtId="4" fontId="12" fillId="0" borderId="26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 wrapText="1" shrinkToFit="1"/>
    </xf>
    <xf numFmtId="4" fontId="12" fillId="0" borderId="11" xfId="0" applyNumberFormat="1" applyFont="1" applyBorder="1" applyAlignment="1">
      <alignment vertical="center" shrinkToFit="1"/>
    </xf>
    <xf numFmtId="3" fontId="12" fillId="0" borderId="11" xfId="0" applyNumberFormat="1" applyFont="1" applyBorder="1" applyAlignment="1">
      <alignment vertical="center"/>
    </xf>
    <xf numFmtId="4" fontId="16" fillId="0" borderId="26" xfId="0" applyNumberFormat="1" applyFont="1" applyBorder="1" applyAlignment="1">
      <alignment vertical="center"/>
    </xf>
    <xf numFmtId="3" fontId="0" fillId="4" borderId="11" xfId="0" applyNumberFormat="1" applyFill="1" applyBorder="1" applyAlignment="1">
      <alignment vertical="center"/>
    </xf>
    <xf numFmtId="4" fontId="20" fillId="7" borderId="11" xfId="0" applyNumberFormat="1" applyFont="1" applyFill="1" applyBorder="1" applyAlignment="1">
      <alignment vertical="center" wrapText="1" shrinkToFit="1"/>
    </xf>
    <xf numFmtId="4" fontId="21" fillId="0" borderId="11" xfId="0" applyNumberFormat="1" applyFont="1" applyBorder="1" applyAlignment="1">
      <alignment vertical="center" shrinkToFit="1"/>
    </xf>
    <xf numFmtId="4" fontId="21" fillId="4" borderId="11" xfId="0" applyNumberFormat="1" applyFont="1" applyFill="1" applyBorder="1" applyAlignment="1">
      <alignment vertical="center" shrinkToFit="1"/>
    </xf>
    <xf numFmtId="4" fontId="21" fillId="8" borderId="11" xfId="0" applyNumberFormat="1" applyFont="1" applyFill="1" applyBorder="1" applyAlignment="1">
      <alignment vertical="center" shrinkToFit="1"/>
    </xf>
    <xf numFmtId="0" fontId="0" fillId="0" borderId="27" xfId="0" applyBorder="1"/>
    <xf numFmtId="0" fontId="4" fillId="0" borderId="3" xfId="0" applyFont="1" applyBorder="1" applyAlignment="1">
      <alignment horizontal="left" wrapText="1"/>
    </xf>
    <xf numFmtId="0" fontId="0" fillId="0" borderId="26" xfId="0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7" fillId="2" borderId="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7" fillId="2" borderId="1" xfId="0" applyFont="1" applyFill="1" applyBorder="1"/>
    <xf numFmtId="0" fontId="5" fillId="0" borderId="34" xfId="0" applyFont="1" applyBorder="1" applyAlignment="1">
      <alignment horizontal="left" wrapText="1"/>
    </xf>
    <xf numFmtId="0" fontId="5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0" fillId="0" borderId="26" xfId="0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8" fillId="0" borderId="26" xfId="0" applyFont="1" applyBorder="1"/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/>
    <xf numFmtId="165" fontId="5" fillId="0" borderId="3" xfId="0" applyNumberFormat="1" applyFont="1" applyBorder="1" applyAlignment="1" applyProtection="1">
      <alignment horizontal="right" wrapText="1"/>
      <protection locked="0"/>
    </xf>
    <xf numFmtId="165" fontId="7" fillId="2" borderId="1" xfId="0" applyNumberFormat="1" applyFont="1" applyFill="1" applyBorder="1" applyProtection="1">
      <protection locked="0"/>
    </xf>
    <xf numFmtId="165" fontId="5" fillId="0" borderId="34" xfId="0" applyNumberFormat="1" applyFont="1" applyBorder="1" applyAlignment="1" applyProtection="1">
      <alignment horizontal="right" wrapText="1"/>
      <protection locked="0"/>
    </xf>
    <xf numFmtId="165" fontId="5" fillId="0" borderId="11" xfId="0" applyNumberFormat="1" applyFont="1" applyBorder="1" applyAlignment="1" applyProtection="1">
      <alignment horizontal="right" wrapText="1"/>
      <protection locked="0"/>
    </xf>
    <xf numFmtId="165" fontId="7" fillId="2" borderId="1" xfId="0" applyNumberFormat="1" applyFont="1" applyFill="1" applyBorder="1" applyAlignment="1" applyProtection="1">
      <alignment horizontal="right"/>
      <protection locked="0"/>
    </xf>
    <xf numFmtId="165" fontId="7" fillId="0" borderId="1" xfId="0" applyNumberFormat="1" applyFont="1" applyBorder="1" applyAlignment="1" applyProtection="1">
      <alignment horizontal="right"/>
      <protection locked="0"/>
    </xf>
    <xf numFmtId="165" fontId="7" fillId="0" borderId="3" xfId="0" applyNumberFormat="1" applyFont="1" applyBorder="1" applyProtection="1">
      <protection locked="0"/>
    </xf>
    <xf numFmtId="49" fontId="12" fillId="0" borderId="0" xfId="0" applyNumberFormat="1" applyFont="1" applyAlignment="1">
      <alignment horizontal="left" vertical="center"/>
    </xf>
    <xf numFmtId="0" fontId="0" fillId="0" borderId="0" xfId="0"/>
    <xf numFmtId="4" fontId="16" fillId="0" borderId="24" xfId="0" applyNumberFormat="1" applyFont="1" applyBorder="1" applyAlignment="1">
      <alignment vertical="center" wrapText="1"/>
    </xf>
    <xf numFmtId="4" fontId="0" fillId="4" borderId="26" xfId="0" applyNumberFormat="1" applyFill="1" applyBorder="1" applyAlignment="1">
      <alignment vertical="center"/>
    </xf>
    <xf numFmtId="4" fontId="0" fillId="4" borderId="24" xfId="0" applyNumberForma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9" fontId="12" fillId="0" borderId="21" xfId="0" applyNumberFormat="1" applyFont="1" applyBorder="1" applyAlignment="1">
      <alignment horizontal="left" vertical="center"/>
    </xf>
    <xf numFmtId="0" fontId="0" fillId="0" borderId="21" xfId="0" applyBorder="1"/>
    <xf numFmtId="4" fontId="15" fillId="4" borderId="29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4" fontId="18" fillId="0" borderId="24" xfId="0" applyNumberFormat="1" applyFon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14" fillId="0" borderId="26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4" fontId="14" fillId="0" borderId="26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2" fontId="15" fillId="4" borderId="29" xfId="0" applyNumberFormat="1" applyFont="1" applyFill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 indent="1"/>
    </xf>
    <xf numFmtId="4" fontId="13" fillId="0" borderId="6" xfId="0" applyNumberFormat="1" applyFont="1" applyBorder="1" applyAlignment="1">
      <alignment horizontal="right" vertical="center" indent="1"/>
    </xf>
    <xf numFmtId="4" fontId="13" fillId="0" borderId="25" xfId="0" applyNumberFormat="1" applyFont="1" applyBorder="1" applyAlignment="1">
      <alignment horizontal="right" vertical="center" indent="1"/>
    </xf>
    <xf numFmtId="4" fontId="14" fillId="0" borderId="26" xfId="0" applyNumberFormat="1" applyFont="1" applyBorder="1" applyAlignment="1">
      <alignment horizontal="right" vertical="center" indent="1"/>
    </xf>
    <xf numFmtId="4" fontId="14" fillId="0" borderId="6" xfId="0" applyNumberFormat="1" applyFont="1" applyBorder="1" applyAlignment="1">
      <alignment horizontal="right" vertical="center" indent="1"/>
    </xf>
    <xf numFmtId="4" fontId="14" fillId="0" borderId="25" xfId="0" applyNumberFormat="1" applyFont="1" applyBorder="1" applyAlignment="1">
      <alignment horizontal="right" vertical="center" indent="1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 applyProtection="1">
      <alignment horizontal="left" vertical="center"/>
      <protection locked="0"/>
    </xf>
    <xf numFmtId="1" fontId="0" fillId="0" borderId="17" xfId="0" applyNumberForma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9" xfId="0" applyBorder="1" applyAlignment="1">
      <alignment horizontal="right" inden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11" fillId="4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12" fillId="0" borderId="21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27" xfId="0" applyFont="1" applyBorder="1"/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1" fillId="0" borderId="43" xfId="0" applyFont="1" applyBorder="1"/>
    <xf numFmtId="0" fontId="1" fillId="0" borderId="4" xfId="0" applyFont="1" applyBorder="1"/>
    <xf numFmtId="164" fontId="3" fillId="0" borderId="42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="145" zoomScaleNormal="145" workbookViewId="0" topLeftCell="A1">
      <selection activeCell="H12" sqref="H12"/>
    </sheetView>
  </sheetViews>
  <sheetFormatPr defaultColWidth="9.140625" defaultRowHeight="12.75"/>
  <sheetData>
    <row r="1" spans="1:9" ht="18">
      <c r="A1" s="198" t="s">
        <v>65</v>
      </c>
      <c r="B1" s="199"/>
      <c r="C1" s="199"/>
      <c r="D1" s="199"/>
      <c r="E1" s="199"/>
      <c r="F1" s="199"/>
      <c r="G1" s="199"/>
      <c r="H1" s="199"/>
      <c r="I1" s="200"/>
    </row>
    <row r="2" spans="1:9" ht="15">
      <c r="A2" s="23" t="s">
        <v>66</v>
      </c>
      <c r="B2" s="24"/>
      <c r="C2" s="201"/>
      <c r="D2" s="201" t="s">
        <v>116</v>
      </c>
      <c r="E2" s="204"/>
      <c r="F2" s="204"/>
      <c r="G2" s="204"/>
      <c r="H2" s="204"/>
      <c r="I2" s="205"/>
    </row>
    <row r="3" spans="1:9" ht="12.75">
      <c r="A3" s="25"/>
      <c r="B3" s="24"/>
      <c r="C3" s="202"/>
      <c r="D3" s="202"/>
      <c r="E3" s="202"/>
      <c r="F3" s="202"/>
      <c r="G3" s="202"/>
      <c r="H3" s="202"/>
      <c r="I3" s="206"/>
    </row>
    <row r="4" spans="1:9" ht="12.75">
      <c r="A4" s="27"/>
      <c r="B4" s="28"/>
      <c r="C4" s="203"/>
      <c r="D4" s="203"/>
      <c r="E4" s="203"/>
      <c r="F4" s="203"/>
      <c r="G4" s="203"/>
      <c r="H4" s="203"/>
      <c r="I4" s="207"/>
    </row>
    <row r="5" spans="1:9" ht="12.75">
      <c r="A5" s="30" t="s">
        <v>67</v>
      </c>
      <c r="B5" s="26"/>
      <c r="C5" s="208" t="s">
        <v>68</v>
      </c>
      <c r="D5" s="209"/>
      <c r="E5" s="209"/>
      <c r="F5" s="209"/>
      <c r="G5" s="31" t="s">
        <v>69</v>
      </c>
      <c r="H5" s="32" t="s">
        <v>70</v>
      </c>
      <c r="I5" s="33"/>
    </row>
    <row r="6" spans="1:9" ht="12.75">
      <c r="A6" s="34"/>
      <c r="B6" s="35"/>
      <c r="C6" s="210" t="s">
        <v>71</v>
      </c>
      <c r="D6" s="211"/>
      <c r="E6" s="211"/>
      <c r="F6" s="211"/>
      <c r="G6" s="31" t="s">
        <v>72</v>
      </c>
      <c r="H6" s="32" t="s">
        <v>73</v>
      </c>
      <c r="I6" s="33"/>
    </row>
    <row r="7" spans="1:9" ht="12.75">
      <c r="A7" s="36"/>
      <c r="B7" s="37"/>
      <c r="C7" s="38" t="s">
        <v>74</v>
      </c>
      <c r="D7" s="212" t="s">
        <v>75</v>
      </c>
      <c r="E7" s="213"/>
      <c r="F7" s="213"/>
      <c r="G7" s="39"/>
      <c r="H7" s="40"/>
      <c r="I7" s="41"/>
    </row>
    <row r="8" spans="1:9" ht="12.75">
      <c r="A8" s="30" t="s">
        <v>76</v>
      </c>
      <c r="B8" s="26"/>
      <c r="C8" s="167" t="s">
        <v>77</v>
      </c>
      <c r="D8" s="168"/>
      <c r="E8" s="168"/>
      <c r="G8" s="31" t="s">
        <v>69</v>
      </c>
      <c r="H8" s="32" t="s">
        <v>78</v>
      </c>
      <c r="I8" s="33"/>
    </row>
    <row r="9" spans="1:9" ht="13.7" customHeight="1">
      <c r="A9" s="42"/>
      <c r="B9" s="26"/>
      <c r="C9" s="161" t="s">
        <v>79</v>
      </c>
      <c r="D9" s="162"/>
      <c r="E9" s="162"/>
      <c r="G9" s="31" t="s">
        <v>72</v>
      </c>
      <c r="H9" s="32" t="s">
        <v>80</v>
      </c>
      <c r="I9" s="33"/>
    </row>
    <row r="10" spans="1:9" ht="13.7" customHeight="1">
      <c r="A10" s="43"/>
      <c r="B10" s="37"/>
      <c r="C10" s="161" t="s">
        <v>117</v>
      </c>
      <c r="D10" s="162" t="s">
        <v>75</v>
      </c>
      <c r="E10" s="162"/>
      <c r="F10" s="44"/>
      <c r="G10" s="44"/>
      <c r="H10" s="45"/>
      <c r="I10" s="41"/>
    </row>
    <row r="11" spans="1:9" ht="12.75">
      <c r="A11" s="30" t="s">
        <v>81</v>
      </c>
      <c r="B11" s="26"/>
      <c r="C11" s="191"/>
      <c r="D11" s="191"/>
      <c r="E11" s="191"/>
      <c r="F11" s="191"/>
      <c r="G11" s="31" t="s">
        <v>69</v>
      </c>
      <c r="H11" s="46"/>
      <c r="I11" s="33"/>
    </row>
    <row r="12" spans="1:9" ht="12.75">
      <c r="A12" s="34"/>
      <c r="B12" s="35"/>
      <c r="C12" s="192"/>
      <c r="D12" s="192"/>
      <c r="E12" s="192"/>
      <c r="F12" s="192"/>
      <c r="G12" s="31" t="s">
        <v>72</v>
      </c>
      <c r="H12" s="46"/>
      <c r="I12" s="33"/>
    </row>
    <row r="13" spans="1:9" ht="12.75">
      <c r="A13" s="36"/>
      <c r="B13" s="37"/>
      <c r="C13" s="47"/>
      <c r="D13" s="193"/>
      <c r="E13" s="194"/>
      <c r="F13" s="194"/>
      <c r="G13" s="48"/>
      <c r="H13" s="40"/>
      <c r="I13" s="41"/>
    </row>
    <row r="14" spans="1:9" ht="12.75">
      <c r="A14" s="49" t="s">
        <v>82</v>
      </c>
      <c r="B14" s="50"/>
      <c r="C14" s="51"/>
      <c r="D14" s="52"/>
      <c r="E14" s="53"/>
      <c r="F14" s="53"/>
      <c r="G14" s="54"/>
      <c r="H14" s="53"/>
      <c r="I14" s="55"/>
    </row>
    <row r="15" spans="1:9" ht="12.75">
      <c r="A15" s="43" t="s">
        <v>83</v>
      </c>
      <c r="B15" s="56"/>
      <c r="C15" s="29"/>
      <c r="D15" s="195"/>
      <c r="E15" s="195"/>
      <c r="F15" s="196"/>
      <c r="G15" s="196"/>
      <c r="H15" s="196" t="s">
        <v>84</v>
      </c>
      <c r="I15" s="197"/>
    </row>
    <row r="16" spans="1:9" ht="14.25">
      <c r="A16" s="57" t="s">
        <v>85</v>
      </c>
      <c r="B16" s="58"/>
      <c r="C16" s="59"/>
      <c r="D16" s="185"/>
      <c r="E16" s="186"/>
      <c r="F16" s="185"/>
      <c r="G16" s="186"/>
      <c r="H16" s="185"/>
      <c r="I16" s="187"/>
    </row>
    <row r="17" spans="1:9" ht="14.25">
      <c r="A17" s="57" t="s">
        <v>86</v>
      </c>
      <c r="B17" s="58"/>
      <c r="C17" s="59"/>
      <c r="D17" s="185"/>
      <c r="E17" s="186"/>
      <c r="F17" s="185"/>
      <c r="G17" s="186"/>
      <c r="H17" s="185"/>
      <c r="I17" s="187"/>
    </row>
    <row r="18" spans="1:9" ht="14.25">
      <c r="A18" s="57" t="s">
        <v>87</v>
      </c>
      <c r="B18" s="58"/>
      <c r="C18" s="59"/>
      <c r="D18" s="185"/>
      <c r="E18" s="186"/>
      <c r="F18" s="185"/>
      <c r="G18" s="186"/>
      <c r="H18" s="185"/>
      <c r="I18" s="187"/>
    </row>
    <row r="19" spans="1:9" ht="14.25">
      <c r="A19" s="57" t="s">
        <v>88</v>
      </c>
      <c r="B19" s="58"/>
      <c r="C19" s="59"/>
      <c r="D19" s="185"/>
      <c r="E19" s="186"/>
      <c r="F19" s="185"/>
      <c r="G19" s="186"/>
      <c r="H19" s="185"/>
      <c r="I19" s="187"/>
    </row>
    <row r="20" spans="1:9" ht="14.25">
      <c r="A20" s="57" t="s">
        <v>89</v>
      </c>
      <c r="B20" s="58"/>
      <c r="C20" s="59"/>
      <c r="D20" s="185"/>
      <c r="E20" s="186"/>
      <c r="F20" s="185"/>
      <c r="G20" s="186"/>
      <c r="H20" s="185"/>
      <c r="I20" s="187"/>
    </row>
    <row r="21" spans="1:9" ht="15">
      <c r="A21" s="60" t="s">
        <v>84</v>
      </c>
      <c r="B21" s="61"/>
      <c r="C21" s="62"/>
      <c r="D21" s="188"/>
      <c r="E21" s="189"/>
      <c r="F21" s="188"/>
      <c r="G21" s="189"/>
      <c r="H21" s="188"/>
      <c r="I21" s="190"/>
    </row>
    <row r="22" spans="1:9" ht="12.75">
      <c r="A22" s="63" t="s">
        <v>90</v>
      </c>
      <c r="B22" s="58"/>
      <c r="C22" s="59"/>
      <c r="D22" s="64"/>
      <c r="E22" s="65"/>
      <c r="F22" s="66"/>
      <c r="G22" s="66"/>
      <c r="H22" s="66"/>
      <c r="I22" s="67"/>
    </row>
    <row r="23" spans="1:9" ht="15">
      <c r="A23" s="57" t="s">
        <v>91</v>
      </c>
      <c r="B23" s="58"/>
      <c r="C23" s="59"/>
      <c r="D23" s="68">
        <v>15</v>
      </c>
      <c r="E23" s="65" t="s">
        <v>92</v>
      </c>
      <c r="F23" s="177">
        <f>E45</f>
        <v>0</v>
      </c>
      <c r="G23" s="178"/>
      <c r="H23" s="178"/>
      <c r="I23" s="67" t="s">
        <v>93</v>
      </c>
    </row>
    <row r="24" spans="1:9" ht="15">
      <c r="A24" s="57" t="s">
        <v>94</v>
      </c>
      <c r="B24" s="58"/>
      <c r="C24" s="59"/>
      <c r="D24" s="68" t="str">
        <f>SazbaDPH1</f>
        <v>%</v>
      </c>
      <c r="E24" s="65" t="s">
        <v>92</v>
      </c>
      <c r="F24" s="179">
        <f>E45</f>
        <v>0</v>
      </c>
      <c r="G24" s="180"/>
      <c r="H24" s="180"/>
      <c r="I24" s="67" t="s">
        <v>93</v>
      </c>
    </row>
    <row r="25" spans="1:9" ht="15">
      <c r="A25" s="57" t="s">
        <v>95</v>
      </c>
      <c r="B25" s="58"/>
      <c r="C25" s="59"/>
      <c r="D25" s="68">
        <v>21</v>
      </c>
      <c r="E25" s="65" t="s">
        <v>92</v>
      </c>
      <c r="F25" s="177">
        <f>ZakladDPHSniVypocet</f>
        <v>0</v>
      </c>
      <c r="G25" s="178"/>
      <c r="H25" s="178"/>
      <c r="I25" s="67" t="s">
        <v>93</v>
      </c>
    </row>
    <row r="26" spans="1:9" ht="15">
      <c r="A26" s="69" t="s">
        <v>96</v>
      </c>
      <c r="B26" s="70"/>
      <c r="C26" s="29"/>
      <c r="D26" s="71" t="str">
        <f>SazbaDPH2</f>
        <v>%</v>
      </c>
      <c r="E26" s="72" t="s">
        <v>92</v>
      </c>
      <c r="F26" s="181">
        <f>ZakladDPHZaklVypocet</f>
        <v>0</v>
      </c>
      <c r="G26" s="182"/>
      <c r="H26" s="182"/>
      <c r="I26" s="67" t="s">
        <v>93</v>
      </c>
    </row>
    <row r="27" spans="1:9" ht="15.75" thickBot="1">
      <c r="A27" s="30" t="s">
        <v>97</v>
      </c>
      <c r="B27" s="73"/>
      <c r="C27" s="74"/>
      <c r="D27" s="73"/>
      <c r="E27" s="75"/>
      <c r="F27" s="183">
        <f>F29-(F25+F26)</f>
        <v>0</v>
      </c>
      <c r="G27" s="183"/>
      <c r="H27" s="183"/>
      <c r="I27" s="67" t="s">
        <v>93</v>
      </c>
    </row>
    <row r="28" spans="1:9" ht="17.25" thickBot="1">
      <c r="A28" s="76" t="s">
        <v>98</v>
      </c>
      <c r="B28" s="77"/>
      <c r="C28" s="77"/>
      <c r="D28" s="78"/>
      <c r="E28" s="79"/>
      <c r="F28" s="169">
        <f>F25</f>
        <v>0</v>
      </c>
      <c r="G28" s="184"/>
      <c r="H28" s="184"/>
      <c r="I28" s="80" t="s">
        <v>93</v>
      </c>
    </row>
    <row r="29" spans="1:9" ht="17.25" thickBot="1">
      <c r="A29" s="76" t="s">
        <v>99</v>
      </c>
      <c r="B29" s="81"/>
      <c r="C29" s="81"/>
      <c r="D29" s="81"/>
      <c r="E29" s="82"/>
      <c r="F29" s="169">
        <f>ROUND(H45,0)</f>
        <v>0</v>
      </c>
      <c r="G29" s="169"/>
      <c r="H29" s="169"/>
      <c r="I29" s="80" t="s">
        <v>93</v>
      </c>
    </row>
    <row r="30" spans="1:9" ht="12.75">
      <c r="A30" s="42"/>
      <c r="B30" s="26"/>
      <c r="C30" s="26"/>
      <c r="D30" s="26"/>
      <c r="I30" s="83"/>
    </row>
    <row r="31" spans="1:9" ht="12.75">
      <c r="A31" s="42"/>
      <c r="B31" s="26"/>
      <c r="C31" s="26"/>
      <c r="D31" s="26"/>
      <c r="I31" s="83"/>
    </row>
    <row r="32" spans="1:9" ht="12.75">
      <c r="A32" s="84"/>
      <c r="B32" s="85" t="s">
        <v>100</v>
      </c>
      <c r="C32" s="86"/>
      <c r="D32" s="86"/>
      <c r="E32" s="87" t="s">
        <v>101</v>
      </c>
      <c r="F32" s="88"/>
      <c r="G32" s="89"/>
      <c r="H32" s="88"/>
      <c r="I32" s="83"/>
    </row>
    <row r="33" spans="1:9" ht="12.75">
      <c r="A33" s="42"/>
      <c r="B33" s="26"/>
      <c r="C33" s="26"/>
      <c r="D33" s="26"/>
      <c r="I33" s="83"/>
    </row>
    <row r="34" spans="1:9" ht="12.75">
      <c r="A34" s="90"/>
      <c r="B34" s="91"/>
      <c r="C34" s="170"/>
      <c r="D34" s="171"/>
      <c r="E34" s="92"/>
      <c r="F34" s="172"/>
      <c r="G34" s="173"/>
      <c r="H34" s="173"/>
      <c r="I34" s="93"/>
    </row>
    <row r="35" spans="1:9" ht="12.75">
      <c r="A35" s="42"/>
      <c r="B35" s="26"/>
      <c r="C35" s="174" t="s">
        <v>102</v>
      </c>
      <c r="D35" s="174"/>
      <c r="G35" s="94" t="s">
        <v>103</v>
      </c>
      <c r="I35" s="83"/>
    </row>
    <row r="36" spans="1:9" ht="13.5" thickBot="1">
      <c r="A36" s="95"/>
      <c r="B36" s="96"/>
      <c r="C36" s="96"/>
      <c r="D36" s="96"/>
      <c r="E36" s="97"/>
      <c r="F36" s="97"/>
      <c r="G36" s="97"/>
      <c r="H36" s="97"/>
      <c r="I36" s="98"/>
    </row>
    <row r="37" spans="1:9" ht="18">
      <c r="A37" s="99" t="s">
        <v>104</v>
      </c>
      <c r="B37" s="100"/>
      <c r="C37" s="100"/>
      <c r="D37" s="100"/>
      <c r="E37" s="101"/>
      <c r="F37" s="101"/>
      <c r="G37" s="101"/>
      <c r="H37" s="101"/>
      <c r="I37" s="102"/>
    </row>
    <row r="38" spans="1:9" ht="29.25">
      <c r="A38" s="103" t="s">
        <v>105</v>
      </c>
      <c r="B38" s="104" t="s">
        <v>106</v>
      </c>
      <c r="C38" s="104"/>
      <c r="D38" s="104"/>
      <c r="E38" s="105" t="str">
        <f>A23</f>
        <v>Základ pro sníženou DPH</v>
      </c>
      <c r="F38" s="105" t="str">
        <f>A25</f>
        <v>Základ pro základní DPH</v>
      </c>
      <c r="G38" s="106" t="s">
        <v>107</v>
      </c>
      <c r="H38" s="106" t="s">
        <v>108</v>
      </c>
      <c r="I38" s="107" t="s">
        <v>92</v>
      </c>
    </row>
    <row r="39" spans="1:9" ht="24" customHeight="1">
      <c r="A39" s="108" t="s">
        <v>109</v>
      </c>
      <c r="B39" s="175" t="s">
        <v>26</v>
      </c>
      <c r="C39" s="175"/>
      <c r="D39" s="175"/>
      <c r="E39" s="109"/>
      <c r="F39" s="110"/>
      <c r="G39" s="111"/>
      <c r="H39" s="111"/>
      <c r="I39" s="112" t="str">
        <f>IF(CenaCelkemVypocet=0,"",H39/CenaCelkemVypocet*100)</f>
        <v/>
      </c>
    </row>
    <row r="40" spans="1:9" ht="12.75">
      <c r="A40" s="113"/>
      <c r="B40" s="176" t="s">
        <v>110</v>
      </c>
      <c r="C40" s="176"/>
      <c r="D40" s="176"/>
      <c r="E40" s="114"/>
      <c r="F40" s="115"/>
      <c r="G40" s="115"/>
      <c r="H40" s="115"/>
      <c r="I40" s="116"/>
    </row>
    <row r="41" spans="1:9" ht="12.75">
      <c r="A41" s="117" t="s">
        <v>111</v>
      </c>
      <c r="B41" s="163" t="str">
        <f>Položky!B7</f>
        <v>Přípravné a bourací práce</v>
      </c>
      <c r="C41" s="163"/>
      <c r="D41" s="163"/>
      <c r="E41" s="119"/>
      <c r="F41" s="122">
        <f>Položky!F7</f>
        <v>0</v>
      </c>
      <c r="G41" s="120">
        <f>F41*0.21</f>
        <v>0</v>
      </c>
      <c r="H41" s="120">
        <f>F41+G41</f>
        <v>0</v>
      </c>
      <c r="I41" s="116"/>
    </row>
    <row r="42" spans="1:9" ht="12.75">
      <c r="A42" s="117" t="s">
        <v>112</v>
      </c>
      <c r="B42" s="163" t="str">
        <f>Položky!B20</f>
        <v>Parní lázeň</v>
      </c>
      <c r="C42" s="163"/>
      <c r="D42" s="163"/>
      <c r="E42" s="119"/>
      <c r="F42" s="122">
        <f>Položky!F20</f>
        <v>0</v>
      </c>
      <c r="G42" s="120">
        <f>F42*0.21</f>
        <v>0</v>
      </c>
      <c r="H42" s="120">
        <f>F42+G42</f>
        <v>0</v>
      </c>
      <c r="I42" s="116"/>
    </row>
    <row r="43" spans="1:9" ht="12.75">
      <c r="A43" s="117" t="s">
        <v>113</v>
      </c>
      <c r="B43" s="163" t="str">
        <f>Položky!B34</f>
        <v>Sprcha</v>
      </c>
      <c r="C43" s="163"/>
      <c r="D43" s="163"/>
      <c r="E43" s="119"/>
      <c r="F43" s="122">
        <f>Položky!F34</f>
        <v>0</v>
      </c>
      <c r="G43" s="120">
        <f>F43*0.21</f>
        <v>0</v>
      </c>
      <c r="H43" s="120">
        <f>F43+G43</f>
        <v>0</v>
      </c>
      <c r="I43" s="116"/>
    </row>
    <row r="44" spans="1:9" ht="12.75">
      <c r="A44" s="117" t="s">
        <v>114</v>
      </c>
      <c r="B44" s="163" t="str">
        <f>Položky!B41</f>
        <v>Obklady, dodávka a montáž</v>
      </c>
      <c r="C44" s="163"/>
      <c r="D44" s="163"/>
      <c r="E44" s="119"/>
      <c r="F44" s="122">
        <f>Položky!F41</f>
        <v>0</v>
      </c>
      <c r="G44" s="120">
        <f>F44*0.21</f>
        <v>0</v>
      </c>
      <c r="H44" s="120">
        <f>F44+G44</f>
        <v>0</v>
      </c>
      <c r="I44" s="116"/>
    </row>
    <row r="45" spans="1:9" ht="12.75">
      <c r="A45" s="164" t="s">
        <v>115</v>
      </c>
      <c r="B45" s="165"/>
      <c r="C45" s="165"/>
      <c r="D45" s="166"/>
      <c r="E45" s="121">
        <f>SUM(E41:E44)</f>
        <v>0</v>
      </c>
      <c r="F45" s="121">
        <f>SUM(F41:F44)</f>
        <v>0</v>
      </c>
      <c r="G45" s="121">
        <f>SUM(G41:G44)</f>
        <v>0</v>
      </c>
      <c r="H45" s="121">
        <f>SUM(H41:H44)</f>
        <v>0</v>
      </c>
      <c r="I45" s="118"/>
    </row>
  </sheetData>
  <sheetProtection algorithmName="SHA-512" hashValue="ZsHO4aZZLRAT1ITQEQ0leyFCLo59ZAAU7vKb52szJ2yWxw3tTQ080mZJPAwG9o1mHVPmrShxWDil4CQMr7U7jQ==" saltValue="DgjyaTl0Crp74xJ7jYWZhQ==" spinCount="100000" sheet="1" objects="1" scenarios="1"/>
  <mergeCells count="50">
    <mergeCell ref="H15:I15"/>
    <mergeCell ref="A1:I1"/>
    <mergeCell ref="C2:C4"/>
    <mergeCell ref="D2:I4"/>
    <mergeCell ref="C5:F5"/>
    <mergeCell ref="C6:F6"/>
    <mergeCell ref="D7:F7"/>
    <mergeCell ref="F16:G16"/>
    <mergeCell ref="H16:I16"/>
    <mergeCell ref="D17:E17"/>
    <mergeCell ref="F17:G17"/>
    <mergeCell ref="H17:I17"/>
    <mergeCell ref="F18:G18"/>
    <mergeCell ref="H18:I18"/>
    <mergeCell ref="D19:E19"/>
    <mergeCell ref="F19:G19"/>
    <mergeCell ref="H19:I19"/>
    <mergeCell ref="F20:G20"/>
    <mergeCell ref="H20:I20"/>
    <mergeCell ref="D21:E21"/>
    <mergeCell ref="F21:G21"/>
    <mergeCell ref="H21:I21"/>
    <mergeCell ref="A45:D45"/>
    <mergeCell ref="C8:E8"/>
    <mergeCell ref="C9:E9"/>
    <mergeCell ref="F29:H29"/>
    <mergeCell ref="C34:D34"/>
    <mergeCell ref="F34:H34"/>
    <mergeCell ref="C35:D35"/>
    <mergeCell ref="B39:D39"/>
    <mergeCell ref="B40:D40"/>
    <mergeCell ref="F23:H23"/>
    <mergeCell ref="F24:H24"/>
    <mergeCell ref="F25:H25"/>
    <mergeCell ref="F26:H26"/>
    <mergeCell ref="F27:H27"/>
    <mergeCell ref="F28:H28"/>
    <mergeCell ref="D20:E20"/>
    <mergeCell ref="C10:E10"/>
    <mergeCell ref="B41:D41"/>
    <mergeCell ref="B42:D42"/>
    <mergeCell ref="B43:D43"/>
    <mergeCell ref="B44:D44"/>
    <mergeCell ref="D18:E18"/>
    <mergeCell ref="D16:E16"/>
    <mergeCell ref="C11:F11"/>
    <mergeCell ref="C12:F12"/>
    <mergeCell ref="D13:F13"/>
    <mergeCell ref="D15:E15"/>
    <mergeCell ref="F15:G15"/>
  </mergeCells>
  <printOptions/>
  <pageMargins left="0.7" right="0.7" top="0.787401575" bottom="0.787401575" header="0.3" footer="0.3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1033"/>
  <sheetViews>
    <sheetView tabSelected="1" zoomScale="85" zoomScaleNormal="85" workbookViewId="0" topLeftCell="A17">
      <selection activeCell="I21" sqref="I21"/>
    </sheetView>
  </sheetViews>
  <sheetFormatPr defaultColWidth="12.57421875" defaultRowHeight="15.75" customHeight="1"/>
  <cols>
    <col min="2" max="2" width="37.140625" style="0" customWidth="1"/>
    <col min="5" max="5" width="14.140625" style="0" customWidth="1"/>
    <col min="6" max="6" width="17.140625" style="0" customWidth="1"/>
  </cols>
  <sheetData>
    <row r="1" spans="1:25" ht="12.75">
      <c r="A1" s="217"/>
      <c r="B1" s="218" t="s">
        <v>26</v>
      </c>
      <c r="C1" s="219"/>
      <c r="D1" s="219"/>
      <c r="E1" s="219"/>
      <c r="F1" s="2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215"/>
      <c r="B2" s="221"/>
      <c r="C2" s="222"/>
      <c r="D2" s="222"/>
      <c r="E2" s="222"/>
      <c r="F2" s="2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216"/>
      <c r="B3" s="224"/>
      <c r="C3" s="224"/>
      <c r="D3" s="224"/>
      <c r="E3" s="224"/>
      <c r="F3" s="2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14" t="s">
        <v>31</v>
      </c>
      <c r="B4" s="226" t="s">
        <v>27</v>
      </c>
      <c r="C4" s="226" t="s">
        <v>0</v>
      </c>
      <c r="D4" s="226" t="s">
        <v>28</v>
      </c>
      <c r="E4" s="229" t="s">
        <v>29</v>
      </c>
      <c r="F4" s="230" t="s">
        <v>30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15"/>
      <c r="B5" s="227"/>
      <c r="C5" s="227"/>
      <c r="D5" s="227"/>
      <c r="E5" s="227"/>
      <c r="F5" s="2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216"/>
      <c r="B6" s="228"/>
      <c r="C6" s="228"/>
      <c r="D6" s="228"/>
      <c r="E6" s="228"/>
      <c r="F6" s="2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23"/>
      <c r="B7" s="124" t="s">
        <v>32</v>
      </c>
      <c r="C7" s="2"/>
      <c r="D7" s="2"/>
      <c r="E7" s="2"/>
      <c r="F7" s="7">
        <f>SUM(F8:F18)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25">
        <v>1</v>
      </c>
      <c r="B8" s="126" t="s">
        <v>33</v>
      </c>
      <c r="C8" s="127" t="s">
        <v>3</v>
      </c>
      <c r="D8" s="128">
        <v>2</v>
      </c>
      <c r="E8" s="154"/>
      <c r="F8" s="4">
        <f>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.6" customHeight="1">
      <c r="A9" s="125">
        <v>2</v>
      </c>
      <c r="B9" s="126" t="s">
        <v>34</v>
      </c>
      <c r="C9" s="127" t="s">
        <v>1</v>
      </c>
      <c r="D9" s="128">
        <v>1</v>
      </c>
      <c r="E9" s="154"/>
      <c r="F9" s="4">
        <f aca="true" t="shared" si="0" ref="F9:F16">D9*E9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.6" customHeight="1">
      <c r="A10" s="125">
        <v>3</v>
      </c>
      <c r="B10" s="126" t="s">
        <v>54</v>
      </c>
      <c r="C10" s="127" t="s">
        <v>1</v>
      </c>
      <c r="D10" s="128">
        <v>3</v>
      </c>
      <c r="E10" s="154"/>
      <c r="F10" s="4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.6" customHeight="1">
      <c r="A11" s="125">
        <v>4</v>
      </c>
      <c r="B11" s="126" t="s">
        <v>36</v>
      </c>
      <c r="C11" s="127" t="s">
        <v>1</v>
      </c>
      <c r="D11" s="128">
        <v>1</v>
      </c>
      <c r="E11" s="154"/>
      <c r="F11" s="4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25">
        <v>5</v>
      </c>
      <c r="B12" s="126" t="s">
        <v>37</v>
      </c>
      <c r="C12" s="127" t="s">
        <v>3</v>
      </c>
      <c r="D12" s="128">
        <v>3</v>
      </c>
      <c r="E12" s="154"/>
      <c r="F12" s="4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9.85" customHeight="1">
      <c r="A13" s="125">
        <v>6</v>
      </c>
      <c r="B13" s="126" t="s">
        <v>41</v>
      </c>
      <c r="C13" s="127" t="s">
        <v>3</v>
      </c>
      <c r="D13" s="128">
        <v>3</v>
      </c>
      <c r="E13" s="154"/>
      <c r="F13" s="4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125">
        <v>7</v>
      </c>
      <c r="B14" s="126" t="s">
        <v>40</v>
      </c>
      <c r="C14" s="127" t="s">
        <v>3</v>
      </c>
      <c r="D14" s="128">
        <v>4</v>
      </c>
      <c r="E14" s="154"/>
      <c r="F14" s="4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125">
        <v>8</v>
      </c>
      <c r="B15" s="126" t="s">
        <v>38</v>
      </c>
      <c r="C15" s="127" t="s">
        <v>1</v>
      </c>
      <c r="D15" s="128">
        <v>1</v>
      </c>
      <c r="E15" s="154"/>
      <c r="F15" s="4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25">
        <v>9</v>
      </c>
      <c r="B16" s="126" t="s">
        <v>42</v>
      </c>
      <c r="C16" s="127" t="s">
        <v>1</v>
      </c>
      <c r="D16" s="128">
        <v>1</v>
      </c>
      <c r="E16" s="154"/>
      <c r="F16" s="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125">
        <v>10</v>
      </c>
      <c r="B17" s="126" t="s">
        <v>39</v>
      </c>
      <c r="C17" s="127" t="s">
        <v>3</v>
      </c>
      <c r="D17" s="128">
        <v>2</v>
      </c>
      <c r="E17" s="154"/>
      <c r="F17" s="4">
        <f aca="true" t="shared" si="1" ref="F17">D17*E17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25">
        <v>11</v>
      </c>
      <c r="B18" s="126" t="s">
        <v>35</v>
      </c>
      <c r="C18" s="127" t="s">
        <v>1</v>
      </c>
      <c r="D18" s="128">
        <v>1</v>
      </c>
      <c r="E18" s="154">
        <v>0</v>
      </c>
      <c r="F18" s="4">
        <f aca="true" t="shared" si="2" ref="F18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25"/>
      <c r="B19" s="126"/>
      <c r="C19" s="127"/>
      <c r="D19" s="128"/>
      <c r="E19" s="5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25"/>
      <c r="B20" s="129" t="s">
        <v>43</v>
      </c>
      <c r="C20" s="126"/>
      <c r="D20" s="128"/>
      <c r="E20" s="5"/>
      <c r="F20" s="3">
        <f>SUM(F21:F32)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76.5">
      <c r="A21" s="125">
        <v>12</v>
      </c>
      <c r="B21" s="126" t="s">
        <v>50</v>
      </c>
      <c r="C21" s="127" t="s">
        <v>1</v>
      </c>
      <c r="D21" s="128">
        <v>1</v>
      </c>
      <c r="E21" s="154"/>
      <c r="F21" s="4">
        <f aca="true" t="shared" si="3" ref="F21:F32">D21*E21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8.25">
      <c r="A22" s="125">
        <v>13</v>
      </c>
      <c r="B22" s="126" t="s">
        <v>49</v>
      </c>
      <c r="C22" s="127" t="s">
        <v>1</v>
      </c>
      <c r="D22" s="128">
        <v>1</v>
      </c>
      <c r="E22" s="154"/>
      <c r="F22" s="4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25">
        <v>14</v>
      </c>
      <c r="B23" s="126" t="s">
        <v>2</v>
      </c>
      <c r="C23" s="127" t="s">
        <v>3</v>
      </c>
      <c r="D23" s="128">
        <v>1</v>
      </c>
      <c r="E23" s="154"/>
      <c r="F23" s="4">
        <f t="shared" si="3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25">
        <v>15</v>
      </c>
      <c r="B24" s="126" t="s">
        <v>44</v>
      </c>
      <c r="C24" s="127" t="s">
        <v>3</v>
      </c>
      <c r="D24" s="128">
        <v>1</v>
      </c>
      <c r="E24" s="154"/>
      <c r="F24" s="4">
        <f t="shared" si="3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25">
        <v>16</v>
      </c>
      <c r="B25" s="126" t="s">
        <v>45</v>
      </c>
      <c r="C25" s="127" t="s">
        <v>4</v>
      </c>
      <c r="D25" s="128">
        <v>7</v>
      </c>
      <c r="E25" s="154"/>
      <c r="F25" s="4">
        <f t="shared" si="3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25">
        <v>17</v>
      </c>
      <c r="B26" s="126" t="s">
        <v>46</v>
      </c>
      <c r="C26" s="127" t="s">
        <v>3</v>
      </c>
      <c r="D26" s="128">
        <v>6</v>
      </c>
      <c r="E26" s="154"/>
      <c r="F26" s="4">
        <f t="shared" si="3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25">
        <v>18</v>
      </c>
      <c r="B27" s="126" t="s">
        <v>47</v>
      </c>
      <c r="C27" s="127" t="s">
        <v>3</v>
      </c>
      <c r="D27" s="128">
        <v>4</v>
      </c>
      <c r="E27" s="154"/>
      <c r="F27" s="4">
        <f t="shared" si="3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1">
      <c r="A28" s="125">
        <v>19</v>
      </c>
      <c r="B28" s="130" t="s">
        <v>53</v>
      </c>
      <c r="C28" s="131" t="s">
        <v>3</v>
      </c>
      <c r="D28" s="132">
        <v>1</v>
      </c>
      <c r="E28" s="155"/>
      <c r="F28" s="13">
        <f t="shared" si="3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5.5">
      <c r="A29" s="125">
        <v>20</v>
      </c>
      <c r="B29" s="126" t="s">
        <v>48</v>
      </c>
      <c r="C29" s="127" t="s">
        <v>1</v>
      </c>
      <c r="D29" s="128">
        <v>1</v>
      </c>
      <c r="E29" s="154"/>
      <c r="F29" s="4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5.5">
      <c r="A30" s="125">
        <v>21</v>
      </c>
      <c r="B30" s="133" t="s">
        <v>51</v>
      </c>
      <c r="C30" s="127" t="s">
        <v>1</v>
      </c>
      <c r="D30" s="128">
        <v>1</v>
      </c>
      <c r="E30" s="156"/>
      <c r="F30" s="8">
        <f t="shared" si="3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25">
        <v>22</v>
      </c>
      <c r="B31" s="133" t="s">
        <v>5</v>
      </c>
      <c r="C31" s="134" t="s">
        <v>3</v>
      </c>
      <c r="D31" s="135">
        <v>1</v>
      </c>
      <c r="E31" s="156"/>
      <c r="F31" s="8">
        <f t="shared" si="3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25">
        <v>23</v>
      </c>
      <c r="B32" s="136" t="s">
        <v>6</v>
      </c>
      <c r="C32" s="131" t="s">
        <v>7</v>
      </c>
      <c r="D32" s="137">
        <v>1</v>
      </c>
      <c r="E32" s="157"/>
      <c r="F32" s="9">
        <f t="shared" si="3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38"/>
      <c r="B33" s="139"/>
      <c r="C33" s="140"/>
      <c r="D33" s="141"/>
      <c r="E33" s="6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38"/>
      <c r="B34" s="142" t="s">
        <v>8</v>
      </c>
      <c r="C34" s="132"/>
      <c r="D34" s="132"/>
      <c r="E34" s="11"/>
      <c r="F34" s="12">
        <f>SUM(F35:F39)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1">
      <c r="A35" s="125">
        <v>24</v>
      </c>
      <c r="B35" s="130" t="s">
        <v>52</v>
      </c>
      <c r="C35" s="127" t="s">
        <v>1</v>
      </c>
      <c r="D35" s="132">
        <v>2</v>
      </c>
      <c r="E35" s="155"/>
      <c r="F35" s="13">
        <f aca="true" t="shared" si="4" ref="F35:F37">D35*E35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51">
      <c r="A36" s="125">
        <v>25</v>
      </c>
      <c r="B36" s="130" t="s">
        <v>53</v>
      </c>
      <c r="C36" s="131" t="s">
        <v>3</v>
      </c>
      <c r="D36" s="132">
        <v>2</v>
      </c>
      <c r="E36" s="155"/>
      <c r="F36" s="13">
        <f t="shared" si="4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51">
      <c r="A37" s="125">
        <v>26</v>
      </c>
      <c r="B37" s="130" t="s">
        <v>56</v>
      </c>
      <c r="C37" s="127" t="s">
        <v>55</v>
      </c>
      <c r="D37" s="128">
        <v>1.6</v>
      </c>
      <c r="E37" s="154"/>
      <c r="F37" s="4">
        <f t="shared" si="4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63.75">
      <c r="A38" s="125">
        <v>27</v>
      </c>
      <c r="B38" s="130" t="s">
        <v>63</v>
      </c>
      <c r="C38" s="127" t="s">
        <v>55</v>
      </c>
      <c r="D38" s="128">
        <v>7.7</v>
      </c>
      <c r="E38" s="154"/>
      <c r="F38" s="4">
        <f aca="true" t="shared" si="5" ref="F38:F39"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5.5">
      <c r="A39" s="125">
        <v>28</v>
      </c>
      <c r="B39" s="126" t="s">
        <v>57</v>
      </c>
      <c r="C39" s="127" t="s">
        <v>1</v>
      </c>
      <c r="D39" s="128">
        <v>1</v>
      </c>
      <c r="E39" s="154"/>
      <c r="F39" s="4">
        <f t="shared" si="5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25"/>
      <c r="B40" s="143"/>
      <c r="C40" s="144"/>
      <c r="D40" s="145"/>
      <c r="E40" s="14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46"/>
      <c r="B41" s="142" t="s">
        <v>58</v>
      </c>
      <c r="C41" s="132"/>
      <c r="D41" s="132"/>
      <c r="E41" s="11"/>
      <c r="F41" s="12">
        <f>SUM(F42:F59)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25">
        <v>29</v>
      </c>
      <c r="B42" s="147" t="s">
        <v>9</v>
      </c>
      <c r="C42" s="148" t="s">
        <v>10</v>
      </c>
      <c r="D42" s="148">
        <v>10</v>
      </c>
      <c r="E42" s="158"/>
      <c r="F42" s="16">
        <f aca="true" t="shared" si="6" ref="F42:F49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25">
        <v>30</v>
      </c>
      <c r="B43" s="147" t="s">
        <v>11</v>
      </c>
      <c r="C43" s="148" t="s">
        <v>10</v>
      </c>
      <c r="D43" s="148">
        <v>132</v>
      </c>
      <c r="E43" s="158"/>
      <c r="F43" s="16">
        <f t="shared" si="6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25">
        <v>31</v>
      </c>
      <c r="B44" s="147" t="s">
        <v>12</v>
      </c>
      <c r="C44" s="149" t="s">
        <v>13</v>
      </c>
      <c r="D44" s="149">
        <v>50</v>
      </c>
      <c r="E44" s="159"/>
      <c r="F44" s="16">
        <f t="shared" si="6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25">
        <v>32</v>
      </c>
      <c r="B45" s="147" t="s">
        <v>14</v>
      </c>
      <c r="C45" s="149" t="s">
        <v>10</v>
      </c>
      <c r="D45" s="149">
        <v>175</v>
      </c>
      <c r="E45" s="159"/>
      <c r="F45" s="16">
        <f t="shared" si="6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5.5">
      <c r="A46" s="125">
        <v>33</v>
      </c>
      <c r="B46" s="147" t="s">
        <v>15</v>
      </c>
      <c r="C46" s="149" t="s">
        <v>3</v>
      </c>
      <c r="D46" s="149">
        <v>27</v>
      </c>
      <c r="E46" s="159"/>
      <c r="F46" s="16">
        <f t="shared" si="6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25">
        <v>34</v>
      </c>
      <c r="B47" s="147" t="s">
        <v>16</v>
      </c>
      <c r="C47" s="149" t="s">
        <v>3</v>
      </c>
      <c r="D47" s="149">
        <v>2</v>
      </c>
      <c r="E47" s="159"/>
      <c r="F47" s="16">
        <f t="shared" si="6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25">
        <v>35</v>
      </c>
      <c r="B48" s="147" t="s">
        <v>17</v>
      </c>
      <c r="C48" s="149" t="s">
        <v>3</v>
      </c>
      <c r="D48" s="149">
        <v>1</v>
      </c>
      <c r="E48" s="159"/>
      <c r="F48" s="16">
        <f t="shared" si="6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5.5">
      <c r="A49" s="125">
        <v>36</v>
      </c>
      <c r="B49" s="130" t="s">
        <v>59</v>
      </c>
      <c r="C49" s="150" t="s">
        <v>18</v>
      </c>
      <c r="D49" s="150">
        <v>48</v>
      </c>
      <c r="E49" s="160"/>
      <c r="F49" s="17">
        <f t="shared" si="6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8.25">
      <c r="A50" s="125">
        <v>37</v>
      </c>
      <c r="B50" s="130" t="s">
        <v>60</v>
      </c>
      <c r="C50" s="150" t="s">
        <v>18</v>
      </c>
      <c r="D50" s="150">
        <v>4.2</v>
      </c>
      <c r="E50" s="160">
        <v>0</v>
      </c>
      <c r="F50" s="17">
        <f aca="true" t="shared" si="7" ref="F50:F59"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>
      <c r="A51" s="125">
        <v>38</v>
      </c>
      <c r="B51" s="151" t="s">
        <v>19</v>
      </c>
      <c r="C51" s="152" t="s">
        <v>18</v>
      </c>
      <c r="D51" s="150">
        <v>22.2</v>
      </c>
      <c r="E51" s="160"/>
      <c r="F51" s="17">
        <f t="shared" si="7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5.5">
      <c r="A52" s="125">
        <v>39</v>
      </c>
      <c r="B52" s="151" t="s">
        <v>20</v>
      </c>
      <c r="C52" s="152" t="s">
        <v>18</v>
      </c>
      <c r="D52" s="150">
        <v>3.9</v>
      </c>
      <c r="E52" s="160"/>
      <c r="F52" s="17">
        <f t="shared" si="7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8.25">
      <c r="A53" s="125">
        <v>40</v>
      </c>
      <c r="B53" s="151" t="s">
        <v>64</v>
      </c>
      <c r="C53" s="152" t="s">
        <v>18</v>
      </c>
      <c r="D53" s="150">
        <v>7</v>
      </c>
      <c r="E53" s="160"/>
      <c r="F53" s="17">
        <f t="shared" si="7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8.25">
      <c r="A54" s="125">
        <v>41</v>
      </c>
      <c r="B54" s="151" t="s">
        <v>61</v>
      </c>
      <c r="C54" s="152" t="s">
        <v>18</v>
      </c>
      <c r="D54" s="150">
        <v>15.9</v>
      </c>
      <c r="E54" s="160"/>
      <c r="F54" s="17">
        <f t="shared" si="7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5.5">
      <c r="A55" s="125">
        <v>42</v>
      </c>
      <c r="B55" s="151" t="s">
        <v>21</v>
      </c>
      <c r="C55" s="152" t="s">
        <v>13</v>
      </c>
      <c r="D55" s="150">
        <v>5</v>
      </c>
      <c r="E55" s="160"/>
      <c r="F55" s="17">
        <f t="shared" si="7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25">
        <v>43</v>
      </c>
      <c r="B56" s="153" t="s">
        <v>22</v>
      </c>
      <c r="C56" s="152" t="s">
        <v>13</v>
      </c>
      <c r="D56" s="150">
        <v>10</v>
      </c>
      <c r="E56" s="160"/>
      <c r="F56" s="17">
        <f t="shared" si="7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25">
        <v>44</v>
      </c>
      <c r="B57" s="151" t="s">
        <v>23</v>
      </c>
      <c r="C57" s="152" t="s">
        <v>3</v>
      </c>
      <c r="D57" s="150">
        <v>4</v>
      </c>
      <c r="E57" s="160"/>
      <c r="F57" s="17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5.5">
      <c r="A58" s="125">
        <v>45</v>
      </c>
      <c r="B58" s="151" t="s">
        <v>24</v>
      </c>
      <c r="C58" s="152" t="s">
        <v>1</v>
      </c>
      <c r="D58" s="150">
        <v>1</v>
      </c>
      <c r="E58" s="160"/>
      <c r="F58" s="17">
        <f t="shared" si="7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25">
        <v>46</v>
      </c>
      <c r="B59" s="153" t="s">
        <v>62</v>
      </c>
      <c r="C59" s="152" t="s">
        <v>1</v>
      </c>
      <c r="D59" s="150">
        <v>1</v>
      </c>
      <c r="E59" s="160">
        <v>0</v>
      </c>
      <c r="F59" s="17">
        <f t="shared" si="7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8"/>
      <c r="B60" s="19" t="s">
        <v>25</v>
      </c>
      <c r="C60" s="20"/>
      <c r="D60" s="20"/>
      <c r="E60" s="21"/>
      <c r="F60" s="22">
        <f>F7+F20+F34+F41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2:25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2:25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2:25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2:25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2:25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2:25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2:25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2:25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2:25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2:25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2:25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2:25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2:25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2:25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2:25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2:25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2:25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2:25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2:25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2:25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2:25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2:25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2:25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2:25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2:25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2:25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2:25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2:25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2:25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2:25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2:25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2:25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2:25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2:25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2:25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2:25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2:25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2:25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2:25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2:25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2:25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2:25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2:25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2:25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2:25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2:25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2:25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</sheetData>
  <sheetProtection algorithmName="SHA-512" hashValue="+oxnYBM4CWGWfDFJU+HWkVe+xJVe5sUro+FezonznMLhVdeFp0/WYh9SRNzO5lY8TrtVRUSpGSwS3FqtgWrong==" saltValue="6uvgCxVxAqwxFGCzdYMkAw==" spinCount="100000" sheet="1" objects="1" scenarios="1"/>
  <mergeCells count="8">
    <mergeCell ref="A4:A6"/>
    <mergeCell ref="A1:A3"/>
    <mergeCell ref="B1:F3"/>
    <mergeCell ref="B4:B6"/>
    <mergeCell ref="C4:C6"/>
    <mergeCell ref="D4:D6"/>
    <mergeCell ref="E4:E6"/>
    <mergeCell ref="F4:F6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Evžen Hrubeš</cp:lastModifiedBy>
  <dcterms:created xsi:type="dcterms:W3CDTF">2024-05-16T14:06:26Z</dcterms:created>
  <dcterms:modified xsi:type="dcterms:W3CDTF">2024-05-20T11:47:46Z</dcterms:modified>
  <cp:category/>
  <cp:version/>
  <cp:contentType/>
  <cp:contentStatus/>
</cp:coreProperties>
</file>