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data\users\hana.novotna\Dokumenty\PRACOVNÍ\STAVBY\0115 Havárie Botanická 13, Brno\na E_ZAK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01 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Naklady'!$A$1:$Y$17</definedName>
    <definedName name="_xlnm.Print_Area" localSheetId="4">'01 1 Pol'!$A$1:$Y$172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4" i="1" l="1"/>
  <c r="I63" i="1"/>
  <c r="I62" i="1"/>
  <c r="I61" i="1"/>
  <c r="I60" i="1"/>
  <c r="I59" i="1"/>
  <c r="I58" i="1"/>
  <c r="I57" i="1"/>
  <c r="G44" i="1"/>
  <c r="F44" i="1"/>
  <c r="G43" i="1"/>
  <c r="F43" i="1"/>
  <c r="G41" i="1"/>
  <c r="F41" i="1"/>
  <c r="G40" i="1"/>
  <c r="F40" i="1"/>
  <c r="G39" i="1"/>
  <c r="F39" i="1"/>
  <c r="G171" i="13"/>
  <c r="G9" i="13"/>
  <c r="I9" i="13"/>
  <c r="I8" i="13" s="1"/>
  <c r="K9" i="13"/>
  <c r="K8" i="13" s="1"/>
  <c r="M9" i="13"/>
  <c r="O9" i="13"/>
  <c r="O8" i="13" s="1"/>
  <c r="Q9" i="13"/>
  <c r="Q8" i="13" s="1"/>
  <c r="V9" i="13"/>
  <c r="V8" i="13" s="1"/>
  <c r="G13" i="13"/>
  <c r="G8" i="13" s="1"/>
  <c r="I13" i="13"/>
  <c r="K13" i="13"/>
  <c r="M13" i="13"/>
  <c r="O13" i="13"/>
  <c r="Q13" i="13"/>
  <c r="V13" i="13"/>
  <c r="G18" i="13"/>
  <c r="AE171" i="13" s="1"/>
  <c r="I18" i="13"/>
  <c r="K18" i="13"/>
  <c r="M18" i="13"/>
  <c r="O18" i="13"/>
  <c r="Q18" i="13"/>
  <c r="V18" i="13"/>
  <c r="G23" i="13"/>
  <c r="M23" i="13" s="1"/>
  <c r="I23" i="13"/>
  <c r="K23" i="13"/>
  <c r="O23" i="13"/>
  <c r="Q23" i="13"/>
  <c r="V23" i="13"/>
  <c r="G30" i="13"/>
  <c r="I30" i="13"/>
  <c r="K30" i="13"/>
  <c r="M30" i="13"/>
  <c r="O30" i="13"/>
  <c r="Q30" i="13"/>
  <c r="V30" i="13"/>
  <c r="G32" i="13"/>
  <c r="I32" i="13"/>
  <c r="K32" i="13"/>
  <c r="M32" i="13"/>
  <c r="O32" i="13"/>
  <c r="Q32" i="13"/>
  <c r="V32" i="13"/>
  <c r="G40" i="13"/>
  <c r="I40" i="13"/>
  <c r="K40" i="13"/>
  <c r="M40" i="13"/>
  <c r="O40" i="13"/>
  <c r="Q40" i="13"/>
  <c r="V40" i="13"/>
  <c r="G44" i="13"/>
  <c r="I44" i="13"/>
  <c r="K44" i="13"/>
  <c r="M44" i="13"/>
  <c r="O44" i="13"/>
  <c r="Q44" i="13"/>
  <c r="V44" i="13"/>
  <c r="G52" i="13"/>
  <c r="M52" i="13" s="1"/>
  <c r="I52" i="13"/>
  <c r="K52" i="13"/>
  <c r="O52" i="13"/>
  <c r="Q52" i="13"/>
  <c r="V52" i="13"/>
  <c r="G56" i="13"/>
  <c r="I56" i="13"/>
  <c r="K56" i="13"/>
  <c r="M56" i="13"/>
  <c r="O56" i="13"/>
  <c r="Q56" i="13"/>
  <c r="V56" i="13"/>
  <c r="G60" i="13"/>
  <c r="I60" i="13"/>
  <c r="K60" i="13"/>
  <c r="M60" i="13"/>
  <c r="O60" i="13"/>
  <c r="Q60" i="13"/>
  <c r="V60" i="13"/>
  <c r="G79" i="13"/>
  <c r="I79" i="13"/>
  <c r="K79" i="13"/>
  <c r="M79" i="13"/>
  <c r="O79" i="13"/>
  <c r="Q79" i="13"/>
  <c r="V79" i="13"/>
  <c r="G82" i="13"/>
  <c r="I82" i="13"/>
  <c r="K82" i="13"/>
  <c r="M82" i="13"/>
  <c r="O82" i="13"/>
  <c r="Q82" i="13"/>
  <c r="V82" i="13"/>
  <c r="G86" i="13"/>
  <c r="I86" i="13"/>
  <c r="K86" i="13"/>
  <c r="M86" i="13"/>
  <c r="O86" i="13"/>
  <c r="Q86" i="13"/>
  <c r="V86" i="13"/>
  <c r="G89" i="13"/>
  <c r="I89" i="13"/>
  <c r="K89" i="13"/>
  <c r="M89" i="13"/>
  <c r="O89" i="13"/>
  <c r="Q89" i="13"/>
  <c r="V89" i="13"/>
  <c r="G95" i="13"/>
  <c r="I95" i="13"/>
  <c r="K95" i="13"/>
  <c r="M95" i="13"/>
  <c r="O95" i="13"/>
  <c r="Q95" i="13"/>
  <c r="V95" i="13"/>
  <c r="G98" i="13"/>
  <c r="K98" i="13"/>
  <c r="V98" i="13"/>
  <c r="G99" i="13"/>
  <c r="M99" i="13" s="1"/>
  <c r="I99" i="13"/>
  <c r="I98" i="13" s="1"/>
  <c r="K99" i="13"/>
  <c r="O99" i="13"/>
  <c r="Q99" i="13"/>
  <c r="V99" i="13"/>
  <c r="G104" i="13"/>
  <c r="I104" i="13"/>
  <c r="K104" i="13"/>
  <c r="M104" i="13"/>
  <c r="O104" i="13"/>
  <c r="Q104" i="13"/>
  <c r="V104" i="13"/>
  <c r="G108" i="13"/>
  <c r="I108" i="13"/>
  <c r="K108" i="13"/>
  <c r="M108" i="13"/>
  <c r="O108" i="13"/>
  <c r="Q108" i="13"/>
  <c r="V108" i="13"/>
  <c r="G110" i="13"/>
  <c r="I110" i="13"/>
  <c r="K110" i="13"/>
  <c r="M110" i="13"/>
  <c r="O110" i="13"/>
  <c r="Q110" i="13"/>
  <c r="V110" i="13"/>
  <c r="G115" i="13"/>
  <c r="I115" i="13"/>
  <c r="K115" i="13"/>
  <c r="M115" i="13"/>
  <c r="O115" i="13"/>
  <c r="O98" i="13" s="1"/>
  <c r="Q115" i="13"/>
  <c r="Q98" i="13" s="1"/>
  <c r="V115" i="13"/>
  <c r="G116" i="13"/>
  <c r="M116" i="13" s="1"/>
  <c r="I116" i="13"/>
  <c r="K116" i="13"/>
  <c r="O116" i="13"/>
  <c r="Q116" i="13"/>
  <c r="V116" i="13"/>
  <c r="G120" i="13"/>
  <c r="G121" i="13"/>
  <c r="I121" i="13"/>
  <c r="I120" i="13" s="1"/>
  <c r="K121" i="13"/>
  <c r="K120" i="13" s="1"/>
  <c r="M121" i="13"/>
  <c r="M120" i="13" s="1"/>
  <c r="O121" i="13"/>
  <c r="O120" i="13" s="1"/>
  <c r="Q121" i="13"/>
  <c r="Q120" i="13" s="1"/>
  <c r="V121" i="13"/>
  <c r="V120" i="13" s="1"/>
  <c r="G125" i="13"/>
  <c r="I125" i="13"/>
  <c r="K125" i="13"/>
  <c r="M125" i="13"/>
  <c r="O125" i="13"/>
  <c r="Q125" i="13"/>
  <c r="V125" i="13"/>
  <c r="G129" i="13"/>
  <c r="I129" i="13"/>
  <c r="K129" i="13"/>
  <c r="G130" i="13"/>
  <c r="I130" i="13"/>
  <c r="K130" i="13"/>
  <c r="M130" i="13"/>
  <c r="O130" i="13"/>
  <c r="O129" i="13" s="1"/>
  <c r="Q130" i="13"/>
  <c r="Q129" i="13" s="1"/>
  <c r="V130" i="13"/>
  <c r="V129" i="13" s="1"/>
  <c r="G134" i="13"/>
  <c r="I134" i="13"/>
  <c r="K134" i="13"/>
  <c r="M134" i="13"/>
  <c r="M129" i="13" s="1"/>
  <c r="O134" i="13"/>
  <c r="Q134" i="13"/>
  <c r="V134" i="13"/>
  <c r="G137" i="13"/>
  <c r="I137" i="13"/>
  <c r="K137" i="13"/>
  <c r="M137" i="13"/>
  <c r="O137" i="13"/>
  <c r="Q137" i="13"/>
  <c r="V137" i="13"/>
  <c r="G139" i="13"/>
  <c r="I139" i="13"/>
  <c r="K139" i="13"/>
  <c r="M139" i="13"/>
  <c r="O139" i="13"/>
  <c r="Q139" i="13"/>
  <c r="V139" i="13"/>
  <c r="G142" i="13"/>
  <c r="M142" i="13" s="1"/>
  <c r="I142" i="13"/>
  <c r="K142" i="13"/>
  <c r="O142" i="13"/>
  <c r="Q142" i="13"/>
  <c r="V142" i="13"/>
  <c r="G144" i="13"/>
  <c r="I144" i="13"/>
  <c r="K144" i="13"/>
  <c r="M144" i="13"/>
  <c r="O144" i="13"/>
  <c r="Q144" i="13"/>
  <c r="V144" i="13"/>
  <c r="G147" i="13"/>
  <c r="I147" i="13"/>
  <c r="K147" i="13"/>
  <c r="M147" i="13"/>
  <c r="O147" i="13"/>
  <c r="Q147" i="13"/>
  <c r="V147" i="13"/>
  <c r="G151" i="13"/>
  <c r="I151" i="13"/>
  <c r="K151" i="13"/>
  <c r="M151" i="13"/>
  <c r="O151" i="13"/>
  <c r="Q151" i="13"/>
  <c r="V151" i="13"/>
  <c r="G154" i="13"/>
  <c r="I154" i="13"/>
  <c r="K154" i="13"/>
  <c r="M154" i="13"/>
  <c r="O154" i="13"/>
  <c r="Q154" i="13"/>
  <c r="V154" i="13"/>
  <c r="G158" i="13"/>
  <c r="I158" i="13"/>
  <c r="K158" i="13"/>
  <c r="M158" i="13"/>
  <c r="O158" i="13"/>
  <c r="Q158" i="13"/>
  <c r="V158" i="13"/>
  <c r="G159" i="13"/>
  <c r="I159" i="13"/>
  <c r="K159" i="13"/>
  <c r="M159" i="13"/>
  <c r="O159" i="13"/>
  <c r="Q159" i="13"/>
  <c r="V159" i="13"/>
  <c r="G164" i="13"/>
  <c r="G165" i="13"/>
  <c r="I165" i="13"/>
  <c r="I164" i="13" s="1"/>
  <c r="K165" i="13"/>
  <c r="K164" i="13" s="1"/>
  <c r="M165" i="13"/>
  <c r="M164" i="13" s="1"/>
  <c r="O165" i="13"/>
  <c r="O164" i="13" s="1"/>
  <c r="Q165" i="13"/>
  <c r="Q164" i="13" s="1"/>
  <c r="V165" i="13"/>
  <c r="V164" i="13" s="1"/>
  <c r="G167" i="13"/>
  <c r="I167" i="13"/>
  <c r="G168" i="13"/>
  <c r="I168" i="13"/>
  <c r="K168" i="13"/>
  <c r="K167" i="13" s="1"/>
  <c r="M168" i="13"/>
  <c r="M167" i="13" s="1"/>
  <c r="O168" i="13"/>
  <c r="O167" i="13" s="1"/>
  <c r="Q168" i="13"/>
  <c r="Q167" i="13" s="1"/>
  <c r="V168" i="13"/>
  <c r="V167" i="13" s="1"/>
  <c r="AF171" i="13"/>
  <c r="G16" i="12"/>
  <c r="G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3" i="12"/>
  <c r="G14" i="12"/>
  <c r="I14" i="12"/>
  <c r="I13" i="12" s="1"/>
  <c r="K14" i="12"/>
  <c r="K13" i="12" s="1"/>
  <c r="M14" i="12"/>
  <c r="M13" i="12" s="1"/>
  <c r="O14" i="12"/>
  <c r="O13" i="12" s="1"/>
  <c r="Q14" i="12"/>
  <c r="Q13" i="12" s="1"/>
  <c r="V14" i="12"/>
  <c r="V13" i="12" s="1"/>
  <c r="AE16" i="12"/>
  <c r="AF16" i="12"/>
  <c r="I20" i="1"/>
  <c r="I19" i="1"/>
  <c r="I18" i="1"/>
  <c r="I17" i="1"/>
  <c r="I16" i="1"/>
  <c r="I65" i="1"/>
  <c r="J64" i="1" s="1"/>
  <c r="J63" i="1"/>
  <c r="J62" i="1"/>
  <c r="J61" i="1"/>
  <c r="J60" i="1"/>
  <c r="J59" i="1"/>
  <c r="J58" i="1"/>
  <c r="J57" i="1"/>
  <c r="F45" i="1"/>
  <c r="G23" i="1" s="1"/>
  <c r="G45" i="1"/>
  <c r="H44" i="1"/>
  <c r="I44" i="1" s="1"/>
  <c r="H43" i="1"/>
  <c r="I43" i="1" s="1"/>
  <c r="H42" i="1"/>
  <c r="H41" i="1"/>
  <c r="I41" i="1" s="1"/>
  <c r="H40" i="1"/>
  <c r="I40" i="1" s="1"/>
  <c r="H39" i="1"/>
  <c r="H45" i="1" s="1"/>
  <c r="J65" i="1" l="1"/>
  <c r="G28" i="1"/>
  <c r="G25" i="1"/>
  <c r="A25" i="1" s="1"/>
  <c r="A23" i="1"/>
  <c r="M98" i="13"/>
  <c r="M8" i="13"/>
  <c r="I39" i="1"/>
  <c r="I45" i="1" s="1"/>
  <c r="I21" i="1"/>
  <c r="J28" i="1"/>
  <c r="J26" i="1"/>
  <c r="G38" i="1"/>
  <c r="F38" i="1"/>
  <c r="J23" i="1"/>
  <c r="J24" i="1"/>
  <c r="J25" i="1"/>
  <c r="J27" i="1"/>
  <c r="E24" i="1"/>
  <c r="E26" i="1"/>
  <c r="G26" i="1" l="1"/>
  <c r="A26" i="1"/>
  <c r="G24" i="1"/>
  <c r="A27" i="1" s="1"/>
  <c r="A24" i="1"/>
  <c r="J44" i="1"/>
  <c r="J41" i="1"/>
  <c r="J39" i="1"/>
  <c r="J45" i="1" s="1"/>
  <c r="J43" i="1"/>
  <c r="J40" i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<sst xmlns="http://schemas.openxmlformats.org/spreadsheetml/2006/main" count="791" uniqueCount="332">
  <si>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</si>
  <si>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</si>
  <si>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</si>
  <si>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</si>
  <si>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</si>
  <si>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</si>
  <si>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</si>
  <si>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</si>
  <si>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</si>
  <si>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</si>
  <si>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</si>
  <si>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</si>
  <si>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</si>
  <si>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</si>
  <si>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</si>
  <si>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</si>
  <si>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</si>
  <si>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</si>
  <si>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</si>
  <si>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</si>
  <si>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</si>
  <si>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</si>
  <si>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</si>
  <si>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</si>
  <si>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</si>
  <si>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</si>
  <si>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</si>
  <si>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</si>
  <si>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</si>
  <si>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</si>
  <si>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</si>
  <si>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</si>
  <si>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</si>
  <si>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</si>
  <si>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</si>
  <si>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</si>
  <si>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</si>
  <si>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</si>
  <si>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</si>
  <si>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</si>
  <si>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</si>
  <si>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</si>
  <si>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</si>
  <si>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0115-2</t>
  </si>
  <si>
    <t xml:space="preserve">Botanická 13, Brno - oprava havárie - dešťové přípojky </t>
  </si>
  <si>
    <t>Statutární město Brno - MČ Brno-střed</t>
  </si>
  <si>
    <t>Dominikánská 2</t>
  </si>
  <si>
    <t>Brno</t>
  </si>
  <si>
    <t>60169</t>
  </si>
  <si>
    <t>44992785</t>
  </si>
  <si>
    <t>CZ44992785</t>
  </si>
  <si>
    <t>Stavba</t>
  </si>
  <si>
    <t>Ostatní a vedlejší náklady</t>
  </si>
  <si>
    <t>00</t>
  </si>
  <si>
    <t>Vedlejší a ostatní náklady</t>
  </si>
  <si>
    <t>Stavební objekt</t>
  </si>
  <si>
    <t>01</t>
  </si>
  <si>
    <t>Dešťové přípojky</t>
  </si>
  <si>
    <t>1</t>
  </si>
  <si>
    <t>Soukromá část  dešťových přípojek Botanická 13</t>
  </si>
  <si>
    <t>Celkem za stavbu</t>
  </si>
  <si>
    <t>CZK</t>
  </si>
  <si>
    <t>#POPS</t>
  </si>
  <si>
    <t xml:space="preserve">Popis stavby: 0115-2 - Botanická 13, Brno - oprava havárie - dešťové přípojky </t>
  </si>
  <si>
    <t>#POPO</t>
  </si>
  <si>
    <t>Popis objektu: 00 - Vedlejší a ostatní náklady</t>
  </si>
  <si>
    <t>#POPR</t>
  </si>
  <si>
    <t>Popis rozpočtu: 00 - Vedlejší a ostatní náklady</t>
  </si>
  <si>
    <t>Popis objektu: 01 - Dešťové přípojky</t>
  </si>
  <si>
    <t>Popis rozpočtu: 1 - Soukromá část  dešťových přípojek Botanická 13</t>
  </si>
  <si>
    <t>Rekapitulace dílů</t>
  </si>
  <si>
    <t>Typ dílu</t>
  </si>
  <si>
    <t>Zemní práce</t>
  </si>
  <si>
    <t>4</t>
  </si>
  <si>
    <t>Vodorovné konstrukce</t>
  </si>
  <si>
    <t>5</t>
  </si>
  <si>
    <t>Komunikace pozemní</t>
  </si>
  <si>
    <t>8</t>
  </si>
  <si>
    <t>Trubní vedení</t>
  </si>
  <si>
    <t>998</t>
  </si>
  <si>
    <t>Přesun hmot</t>
  </si>
  <si>
    <t>VRN1</t>
  </si>
  <si>
    <t>Průzkumné, geodetické a projektové práce</t>
  </si>
  <si>
    <t>VRN7</t>
  </si>
  <si>
    <t>Provozní vlivy</t>
  </si>
  <si>
    <t>721</t>
  </si>
  <si>
    <t>Zdravotechnika - vnitřní kanalizace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</si>
  <si>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</si>
  <si>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</si>
  <si>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</si>
  <si>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</si>
  <si>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</si>
  <si>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</si>
  <si>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</si>
  <si>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</si>
  <si>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</si>
  <si>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</si>
  <si>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</si>
  <si>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</si>
  <si>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</si>
  <si>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</si>
  <si>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</si>
  <si>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</si>
  <si>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</si>
  <si>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</si>
  <si>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</si>
  <si>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</si>
  <si>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</si>
  <si>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</si>
  <si>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</si>
  <si>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</si>
  <si>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</si>
  <si>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</si>
  <si>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</si>
  <si>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</si>
  <si>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</si>
  <si>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</si>
  <si>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</si>
  <si>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</si>
  <si>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012303000</t>
  </si>
  <si>
    <t>Geodetické práce po výstavbě</t>
  </si>
  <si>
    <t>kpl…</t>
  </si>
  <si>
    <t>Vlastní</t>
  </si>
  <si>
    <t>Indiv</t>
  </si>
  <si>
    <t>Práce</t>
  </si>
  <si>
    <t>Běžná</t>
  </si>
  <si>
    <t>POL1_1</t>
  </si>
  <si>
    <t xml:space="preserve">geodet : </t>
  </si>
  <si>
    <t>VV</t>
  </si>
  <si>
    <t xml:space="preserve">1 : </t>
  </si>
  <si>
    <t>079002000</t>
  </si>
  <si>
    <t>Ostatní provozní vlivy</t>
  </si>
  <si>
    <t>kpl</t>
  </si>
  <si>
    <t>SUM</t>
  </si>
  <si>
    <t>END</t>
  </si>
  <si>
    <t>Položkový soupis prací a dodávek</t>
  </si>
  <si>
    <t>113106022</t>
  </si>
  <si>
    <t>Rozebrání dlažeb při překopech komunikací pro pěší z kamenných dlaždic ručně</t>
  </si>
  <si>
    <t>m2</t>
  </si>
  <si>
    <t>URS</t>
  </si>
  <si>
    <t>ÚRS 24 02</t>
  </si>
  <si>
    <t>https://podminky.urs.cz/item/CS_URS_2024_02/113106022</t>
  </si>
  <si>
    <t>POP</t>
  </si>
  <si>
    <t xml:space="preserve">2,9*1,5 : </t>
  </si>
  <si>
    <t>4,35</t>
  </si>
  <si>
    <t>132212221</t>
  </si>
  <si>
    <t>Hloubení zapažených rýh šířky do 2000 mm v soudržných horninách třídy těžitelnosti I skupiny 3 ručně</t>
  </si>
  <si>
    <t>m3</t>
  </si>
  <si>
    <t>https://podminky.urs.cz/item/CS_URS_2024_02/132212221</t>
  </si>
  <si>
    <t xml:space="preserve">2,9*1,2*(2,962+2,904)/2 "přípojka dešťového svodu nalevo : </t>
  </si>
  <si>
    <t xml:space="preserve">3,35*1,2*(2,904+3,337)/2 "přípojka dešťového svodu nalevo : </t>
  </si>
  <si>
    <t>22,751</t>
  </si>
  <si>
    <t>132251253</t>
  </si>
  <si>
    <t>Hloubení rýh nezapažených š do 2000 mm v hornině třídy těžitelnosti I skupiny 3 objem do 100 m3, strojně</t>
  </si>
  <si>
    <t>https://podminky.urs.cz/item/CS_URS_2024_02/132251253</t>
  </si>
  <si>
    <t xml:space="preserve">20*1,2*(3,1+2,7)/2 "přípojka dešťového svodu nalevo : </t>
  </si>
  <si>
    <t xml:space="preserve">2,15*1,2*(3,305+2,962)/2 "přípojka dešťového svodu nalevo : </t>
  </si>
  <si>
    <t>77,684</t>
  </si>
  <si>
    <t>151101102</t>
  </si>
  <si>
    <t>Zřízení příložného pažení a rozepření stěn rýh hl přes 2 do 4 m</t>
  </si>
  <si>
    <t>https://podminky.urs.cz/item/CS_URS_2024_02/151101102</t>
  </si>
  <si>
    <t xml:space="preserve">20*2*(3,1+2,7)/2 "přípojka dešťového svodu nalevo : </t>
  </si>
  <si>
    <t xml:space="preserve">2,15*2*(3,305+2,962)/2 "přípojka dešťového svodu nalevo : </t>
  </si>
  <si>
    <t xml:space="preserve">2,9*2*(2,962+2,904)/2 "přípojka dešťového svodu nalevo : </t>
  </si>
  <si>
    <t xml:space="preserve">3,35*2*(2,904+3,337)/2 "přípojka dešťového svodu nalevo : </t>
  </si>
  <si>
    <t>167,392</t>
  </si>
  <si>
    <t>151101112</t>
  </si>
  <si>
    <t>Odstranění příložného pažení a rozepření stěn rýh hl přes 2 do 4 m</t>
  </si>
  <si>
    <t>https://podminky.urs.cz/item/CS_URS_2024_02/151101112</t>
  </si>
  <si>
    <t>162251102</t>
  </si>
  <si>
    <t>Vodorovné přemístění přes 20 do 50 m výkopku/sypaniny z horniny třídy těžitelnosti I skupiny 1 až 3</t>
  </si>
  <si>
    <t>https://podminky.urs.cz/item/CS_URS_2024_02/162251102</t>
  </si>
  <si>
    <t xml:space="preserve">22,751"výkop ruční : </t>
  </si>
  <si>
    <t xml:space="preserve">77,684"výkop strojní : </t>
  </si>
  <si>
    <t xml:space="preserve">61,634"zásyp : </t>
  </si>
  <si>
    <t xml:space="preserve">6,065"obsyp : </t>
  </si>
  <si>
    <t xml:space="preserve">1,008+7,824"lože : </t>
  </si>
  <si>
    <t>176,966</t>
  </si>
  <si>
    <t>162751117</t>
  </si>
  <si>
    <t>Vodorovné přemístění přes 9 000 do 10000 m výkopku/sypaniny z horniny třídy těžitelnosti I skupiny 1, až 3</t>
  </si>
  <si>
    <t>https://podminky.urs.cz/item/CS_URS_2024_02/162751117</t>
  </si>
  <si>
    <t xml:space="preserve">100,435 : </t>
  </si>
  <si>
    <t>100,435</t>
  </si>
  <si>
    <t>167151112</t>
  </si>
  <si>
    <t>Nakládání výkopku z hornin třídy těžitelnosti II skupiny 4 a 5 přes 100 m3</t>
  </si>
  <si>
    <t>https://podminky.urs.cz/item/CS_URS_2024_02/167151112</t>
  </si>
  <si>
    <t xml:space="preserve">29,76*0,3"ornice : </t>
  </si>
  <si>
    <t xml:space="preserve">100,435"výkopek : </t>
  </si>
  <si>
    <t xml:space="preserve">překládání na dumper : </t>
  </si>
  <si>
    <t>179,829</t>
  </si>
  <si>
    <t>171201231</t>
  </si>
  <si>
    <t>Poplatek za uložení zeminy a kamení na recyklační skládce (skládkovné) kód odpadu 17 05 04</t>
  </si>
  <si>
    <t>t</t>
  </si>
  <si>
    <t>https://podminky.urs.cz/item/CS_URS_2024_02/171201231</t>
  </si>
  <si>
    <t xml:space="preserve">100,435*1,8 "Přepočtené koeficientem množství : </t>
  </si>
  <si>
    <t>180,783</t>
  </si>
  <si>
    <t>171251201</t>
  </si>
  <si>
    <t>Uložení sypaniny na skládky nebo meziskládky</t>
  </si>
  <si>
    <t>https://podminky.urs.cz/item/CS_URS_2024_02/171251201</t>
  </si>
  <si>
    <t>174151101</t>
  </si>
  <si>
    <t>Zásyp jam, šachet rýh nebo kolem objektů sypaninou se zhutněním</t>
  </si>
  <si>
    <t>https://podminky.urs.cz/item/CS_URS_2024_02/174151101</t>
  </si>
  <si>
    <t xml:space="preserve">77,684+22,751"hloubení : </t>
  </si>
  <si>
    <t xml:space="preserve">lože : </t>
  </si>
  <si>
    <t xml:space="preserve">-20*1,2*0,2 : </t>
  </si>
  <si>
    <t xml:space="preserve">-8,4*1,2*(0,2+0,1) : </t>
  </si>
  <si>
    <t xml:space="preserve">-8,4*1,2*0,1 : </t>
  </si>
  <si>
    <t xml:space="preserve">obetonování vč trub : </t>
  </si>
  <si>
    <t xml:space="preserve">-20*1,2*(0,1+0,242+0,2) : </t>
  </si>
  <si>
    <t xml:space="preserve">šachta : </t>
  </si>
  <si>
    <t xml:space="preserve">obsyp : </t>
  </si>
  <si>
    <t xml:space="preserve">-11,4*1,2*(0,16+0,3) : </t>
  </si>
  <si>
    <t xml:space="preserve">ornice : </t>
  </si>
  <si>
    <t xml:space="preserve">-24*0,3 : </t>
  </si>
  <si>
    <t xml:space="preserve">-1,8*1,2*0,3 : </t>
  </si>
  <si>
    <t xml:space="preserve">-3*1,2*0,3 : </t>
  </si>
  <si>
    <t xml:space="preserve">dlažba vč lože a podkladu : </t>
  </si>
  <si>
    <t xml:space="preserve">-2,9*1,5*0,4 : </t>
  </si>
  <si>
    <t>61,634</t>
  </si>
  <si>
    <t>58331200</t>
  </si>
  <si>
    <t>štěrkopísek netříděný</t>
  </si>
  <si>
    <t>Specifikace</t>
  </si>
  <si>
    <t>POL3_0</t>
  </si>
  <si>
    <t xml:space="preserve">61,634*2 "Přepočtené koeficientem množství : </t>
  </si>
  <si>
    <t>123,268</t>
  </si>
  <si>
    <t>175111101</t>
  </si>
  <si>
    <t>Obsypání potrubí ručně sypaninou bez prohození, uloženou do 3 m</t>
  </si>
  <si>
    <t>https://podminky.urs.cz/item/CS_URS_2024_02/175111101</t>
  </si>
  <si>
    <t xml:space="preserve">11,4*1,2*(0,16+0,3)-(3,14*0,0797*0,0797)*11,4 : </t>
  </si>
  <si>
    <t>6,065</t>
  </si>
  <si>
    <t>58337310</t>
  </si>
  <si>
    <t>štěrkopísek frakce 0/4</t>
  </si>
  <si>
    <t xml:space="preserve">6,065*2 "Přepočtené koeficientem množství : </t>
  </si>
  <si>
    <t>12,13</t>
  </si>
  <si>
    <t>181311105</t>
  </si>
  <si>
    <t>Rozprostření ornice tl vrstvy přes 250 do 300 mm v rovině nebo ve svahu do 1:5 ručně</t>
  </si>
  <si>
    <t>https://podminky.urs.cz/item/CS_URS_2024_02/181311105</t>
  </si>
  <si>
    <t xml:space="preserve">24 : </t>
  </si>
  <si>
    <t xml:space="preserve">1,8*1,2 : </t>
  </si>
  <si>
    <t xml:space="preserve">3*1,2 : </t>
  </si>
  <si>
    <t>29,76</t>
  </si>
  <si>
    <t>10364101</t>
  </si>
  <si>
    <t>zemina pro terénní úpravy - ornice</t>
  </si>
  <si>
    <t xml:space="preserve">29,76*0,3*1,8 : </t>
  </si>
  <si>
    <t>16,07</t>
  </si>
  <si>
    <t>451541111</t>
  </si>
  <si>
    <t>Lože pod potrubí otevřený výkop ze štěrkodrtě</t>
  </si>
  <si>
    <t>https://podminky.urs.cz/item/CS_URS_2024_02/451541111</t>
  </si>
  <si>
    <t xml:space="preserve">20*1,2*0,2 : </t>
  </si>
  <si>
    <t xml:space="preserve">8,4*1,2*(0,2+0,1) : </t>
  </si>
  <si>
    <t>7,824</t>
  </si>
  <si>
    <t>451572111</t>
  </si>
  <si>
    <t>Lože pod potrubí otevřený výkop z kameniva drobného těženého</t>
  </si>
  <si>
    <t>https://podminky.urs.cz/item/CS_URS_2024_02/451572111</t>
  </si>
  <si>
    <t xml:space="preserve">8,4*1,2*0,1 : </t>
  </si>
  <si>
    <t>1,008</t>
  </si>
  <si>
    <t>451577777</t>
  </si>
  <si>
    <t>Podklad nebo lože pod dlažbu vodorovný nebo do sklonu 1:5 z kameniva těženého tl přes 30 do 100 mm</t>
  </si>
  <si>
    <t>https://podminky.urs.cz/item/CS_URS_2024_02/451577777</t>
  </si>
  <si>
    <t>452111111</t>
  </si>
  <si>
    <t>Osazení betonových pražců otevřený výkop pl do 25000 mm2</t>
  </si>
  <si>
    <t>kus</t>
  </si>
  <si>
    <t>https://podminky.urs.cz/item/CS_URS_2024_02/452111111</t>
  </si>
  <si>
    <t xml:space="preserve">20/1,5*2=27 : </t>
  </si>
  <si>
    <t xml:space="preserve">27 : </t>
  </si>
  <si>
    <t>27</t>
  </si>
  <si>
    <t>RMAT0001</t>
  </si>
  <si>
    <t>pražec betonový</t>
  </si>
  <si>
    <t>452311151</t>
  </si>
  <si>
    <t>Podkladní desky z betonu prostého bez zvýšených nároků na prostředí tř. C 20/25 otevřený výkop</t>
  </si>
  <si>
    <t>https://podminky.urs.cz/item/CS_URS_2024_02/452311151</t>
  </si>
  <si>
    <t xml:space="preserve">20*1,2*0,1 : </t>
  </si>
  <si>
    <t>2,4</t>
  </si>
  <si>
    <t>566901134</t>
  </si>
  <si>
    <t>Vyspravení podkladu po překopech inženýrských sítí plochy do 15 m2 štěrkodrtí tl. 250 mm</t>
  </si>
  <si>
    <t>https://podminky.urs.cz/item/CS_URS_2024_02/566901134</t>
  </si>
  <si>
    <t>596211110</t>
  </si>
  <si>
    <t>Kladení zámkové dlažby komunikací pro pěší ručně tl 60 mm skupiny A pl do 50 m2</t>
  </si>
  <si>
    <t>https://podminky.urs.cz/item/CS_URS_2024_02/596211110</t>
  </si>
  <si>
    <t>831312121</t>
  </si>
  <si>
    <t>Montáž potrubí z trub kameninových hrdlových s integrovaným těsněním výkop sklon do 20 % DN 150</t>
  </si>
  <si>
    <t>m</t>
  </si>
  <si>
    <t>https://podminky.urs.cz/item/CS_URS_2024_02/831312121</t>
  </si>
  <si>
    <t xml:space="preserve">1+1,5 : </t>
  </si>
  <si>
    <t>2,5</t>
  </si>
  <si>
    <t>59710632</t>
  </si>
  <si>
    <t>trouba kameninová glazovaná DN 150 dl 1,00m spojovací systém F</t>
  </si>
  <si>
    <t xml:space="preserve">2,5*1,015 "Přepočtené koeficientem množství : </t>
  </si>
  <si>
    <t>2,538</t>
  </si>
  <si>
    <t>831352121</t>
  </si>
  <si>
    <t>Montáž potrubí z trub kameninových hrdlových s integrovaným těsněním výkop sklon do 20 % DN 200</t>
  </si>
  <si>
    <t>https://podminky.urs.cz/item/CS_URS_2024_02/831352121</t>
  </si>
  <si>
    <t>59710633</t>
  </si>
  <si>
    <t>trouba kameninová glazovaná DN 200 dl 1,00m spojovací systém F</t>
  </si>
  <si>
    <t xml:space="preserve">20*1,015 "Přepočtené koeficientem množství : </t>
  </si>
  <si>
    <t>20,3</t>
  </si>
  <si>
    <t>837352221</t>
  </si>
  <si>
    <t>Montáž kameninových tvarovek jednoosých s integrovaným těsněním otevřený výkop DN 200</t>
  </si>
  <si>
    <t>https://podminky.urs.cz/item/CS_URS_2024_02/837352221</t>
  </si>
  <si>
    <t>59710987</t>
  </si>
  <si>
    <t>koleno kameninové glazované DN 200 45° spojovací systém F tř. 240</t>
  </si>
  <si>
    <t xml:space="preserve">1*1,015 "Přepočtené koeficientem množství : </t>
  </si>
  <si>
    <t>1,015</t>
  </si>
  <si>
    <t>871270310</t>
  </si>
  <si>
    <t>Montáž kanalizačního potrubí hladkého plnostěnného SN 10 z polypropylenu DN 125</t>
  </si>
  <si>
    <t>https://podminky.urs.cz/item/CS_URS_2024_02/871270310</t>
  </si>
  <si>
    <t xml:space="preserve">1+0,5 : </t>
  </si>
  <si>
    <t>1,5</t>
  </si>
  <si>
    <t>28617002</t>
  </si>
  <si>
    <t>trubka kanalizační PP plnostěnná třívrstvá DN 125x1000mm SN10</t>
  </si>
  <si>
    <t xml:space="preserve">1,5*1,015 "Přepočtené koeficientem množství : </t>
  </si>
  <si>
    <t>1,523</t>
  </si>
  <si>
    <t>871310310</t>
  </si>
  <si>
    <t>Montáž kanalizačního potrubí hladkého plnostěnného SN 10 z polypropylenu DN 150</t>
  </si>
  <si>
    <t>https://podminky.urs.cz/item/CS_URS_2024_02/871310310</t>
  </si>
  <si>
    <t xml:space="preserve">8,4+3 : </t>
  </si>
  <si>
    <t>11,4</t>
  </si>
  <si>
    <t>28617003</t>
  </si>
  <si>
    <t>trubka kanalizační PP plnostěnná třívrstvá DN 150x1000mm SN10</t>
  </si>
  <si>
    <t>899623151</t>
  </si>
  <si>
    <t>Obetonování potrubí nebo zdiva stok betonem prostým tř. C 16/20 v otevřeném výkopu</t>
  </si>
  <si>
    <t>https://podminky.urs.cz/item/CS_URS_2024_02/899623151</t>
  </si>
  <si>
    <t xml:space="preserve">20*1,2*(0,1+0,242+0,2) : </t>
  </si>
  <si>
    <t xml:space="preserve">-3,14*0,121*0,121*20 : </t>
  </si>
  <si>
    <t>12,089</t>
  </si>
  <si>
    <t>998275101</t>
  </si>
  <si>
    <t>Přesun hmot pro trubní vedení z trub kameninových otevřený výkop</t>
  </si>
  <si>
    <t>https://podminky.urs.cz/item/CS_URS_2024_02/998275101</t>
  </si>
  <si>
    <t>721241102</t>
  </si>
  <si>
    <t>Lapač střešních splavenin z litiny DN 125</t>
  </si>
  <si>
    <t>POL1_7</t>
  </si>
  <si>
    <t>https://podminky.urs.cz/item/CS_URS_2024_02/721241102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</si>
</sst>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AUc4/iUwE2L87bFiBf2tFQyCUb6OjFxqfZsdEy7SeXs74qEGbrSe5sEbmjpRnugkQ5XYWlcbshPMup2PvNAawQ==" saltValue="tjdPPA3Uca34t0favxusA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SUMIF(F57:F64,A16,I57:I64)+SUMIF(F57:F64,"PSU",I57:I64)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SUMIF(F57:F64,A17,I57:I64)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SUMIF(F57:F64,A18,I57:I64)</f>
        <v>0</v>
      </c>
      <c r="J18" s="85"/>
    </row>
    <row r="19" spans="1:10" ht="23.25" customHeight="1" x14ac:dyDescent="0.2">
      <c r="A19" s="196" t="s">
        <v>87</v>
      </c>
      <c r="B19" s="38" t="s">
        <v>27</v>
      </c>
      <c r="C19" s="62"/>
      <c r="D19" s="63"/>
      <c r="E19" s="83"/>
      <c r="F19" s="84"/>
      <c r="G19" s="83"/>
      <c r="H19" s="84"/>
      <c r="I19" s="83">
        <f>SUMIF(F57:F64,A19,I57:I64)</f>
        <v>0</v>
      </c>
      <c r="J19" s="85"/>
    </row>
    <row r="20" spans="1:10" ht="23.25" customHeight="1" x14ac:dyDescent="0.2">
      <c r="A20" s="196" t="s">
        <v>88</v>
      </c>
      <c r="B20" s="38" t="s">
        <v>28</v>
      </c>
      <c r="C20" s="62"/>
      <c r="D20" s="63"/>
      <c r="E20" s="83"/>
      <c r="F20" s="84"/>
      <c r="G20" s="83"/>
      <c r="H20" s="84"/>
      <c r="I20" s="83">
        <f>SUMIF(F57:F64,A20,I57:I64)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61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51</v>
      </c>
      <c r="C39" s="147"/>
      <c r="D39" s="147"/>
      <c r="E39" s="147"/>
      <c r="F39" s="148">
        <f>'00 00 Naklady'!AE16+'01 1 Pol'!AE171</f>
        <v>0</v>
      </c>
      <c r="G39" s="149">
        <f>'00 00 Naklady'!AF16+'01 1 Pol'!AF171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/>
      <c r="C40" s="153" t="s">
        <v>52</v>
      </c>
      <c r="D40" s="153"/>
      <c r="E40" s="153"/>
      <c r="F40" s="154">
        <f>'00 00 Naklady'!AE16</f>
        <v>0</v>
      </c>
      <c r="G40" s="155">
        <f>'00 00 Naklady'!AF16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customHeight="1" x14ac:dyDescent="0.2">
      <c r="A41" s="136">
        <v>3</v>
      </c>
      <c r="B41" s="157" t="s">
        <v>53</v>
      </c>
      <c r="C41" s="147" t="s">
        <v>54</v>
      </c>
      <c r="D41" s="147"/>
      <c r="E41" s="147"/>
      <c r="F41" s="158">
        <f>'00 00 Naklady'!AE16</f>
        <v>0</v>
      </c>
      <c r="G41" s="150">
        <f>'00 00 Naklady'!AF16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customHeight="1" x14ac:dyDescent="0.2">
      <c r="A42" s="136">
        <v>2</v>
      </c>
      <c r="B42" s="152"/>
      <c r="C42" s="153" t="s">
        <v>55</v>
      </c>
      <c r="D42" s="153"/>
      <c r="E42" s="153"/>
      <c r="F42" s="154"/>
      <c r="G42" s="155"/>
      <c r="H42" s="155">
        <f>(F42*SazbaDPH1/100)+(G42*SazbaDPH2/100)</f>
        <v>0</v>
      </c>
      <c r="I42" s="155"/>
      <c r="J42" s="156"/>
    </row>
    <row r="43" spans="1:10" ht="25.5" customHeight="1" x14ac:dyDescent="0.2">
      <c r="A43" s="136">
        <v>2</v>
      </c>
      <c r="B43" s="152" t="s">
        <v>56</v>
      </c>
      <c r="C43" s="153" t="s">
        <v>57</v>
      </c>
      <c r="D43" s="153"/>
      <c r="E43" s="153"/>
      <c r="F43" s="154">
        <f>'01 1 Pol'!AE171</f>
        <v>0</v>
      </c>
      <c r="G43" s="155">
        <f>'01 1 Pol'!AF171</f>
        <v>0</v>
      </c>
      <c r="H43" s="155">
        <f>(F43*SazbaDPH1/100)+(G43*SazbaDPH2/100)</f>
        <v>0</v>
      </c>
      <c r="I43" s="155">
        <f>F43+G43+H43</f>
        <v>0</v>
      </c>
      <c r="J43" s="156" t="str">
        <f>IF(CenaCelkemVypocet=0,"",I43/CenaCelkemVypocet*100)</f>
        <v/>
      </c>
    </row>
    <row r="44" spans="1:10" ht="25.5" customHeight="1" x14ac:dyDescent="0.2">
      <c r="A44" s="136">
        <v>3</v>
      </c>
      <c r="B44" s="157" t="s">
        <v>58</v>
      </c>
      <c r="C44" s="147" t="s">
        <v>59</v>
      </c>
      <c r="D44" s="147"/>
      <c r="E44" s="147"/>
      <c r="F44" s="158">
        <f>'01 1 Pol'!AE171</f>
        <v>0</v>
      </c>
      <c r="G44" s="150">
        <f>'01 1 Pol'!AF171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6"/>
      <c r="B45" s="159" t="s">
        <v>60</v>
      </c>
      <c r="C45" s="160"/>
      <c r="D45" s="160"/>
      <c r="E45" s="161"/>
      <c r="F45" s="162">
        <f>SUMIF(A39:A44,"=1",F39:F44)</f>
        <v>0</v>
      </c>
      <c r="G45" s="163">
        <f>SUMIF(A39:A44,"=1",G39:G44)</f>
        <v>0</v>
      </c>
      <c r="H45" s="163">
        <f>SUMIF(A39:A44,"=1",H39:H44)</f>
        <v>0</v>
      </c>
      <c r="I45" s="163">
        <f>SUMIF(A39:A44,"=1",I39:I44)</f>
        <v>0</v>
      </c>
      <c r="J45" s="164">
        <f>SUMIF(A39:A44,"=1",J39:J44)</f>
        <v>0</v>
      </c>
    </row>
    <row r="47" spans="1:10" x14ac:dyDescent="0.2">
      <c r="A47" t="s">
        <v>62</v>
      </c>
      <c r="B47" t="s">
        <v>63</v>
      </c>
    </row>
    <row r="48" spans="1:10" x14ac:dyDescent="0.2">
      <c r="A48" t="s">
        <v>64</v>
      </c>
      <c r="B48" t="s">
        <v>65</v>
      </c>
    </row>
    <row r="49" spans="1:10" x14ac:dyDescent="0.2">
      <c r="A49" t="s">
        <v>66</v>
      </c>
      <c r="B49" t="s">
        <v>67</v>
      </c>
    </row>
    <row r="50" spans="1:10" x14ac:dyDescent="0.2">
      <c r="A50" t="s">
        <v>64</v>
      </c>
      <c r="B50" t="s">
        <v>68</v>
      </c>
    </row>
    <row r="51" spans="1:10" x14ac:dyDescent="0.2">
      <c r="A51" t="s">
        <v>66</v>
      </c>
      <c r="B51" t="s">
        <v>69</v>
      </c>
    </row>
    <row r="54" spans="1:10" ht="15.75" x14ac:dyDescent="0.25">
      <c r="B54" s="175" t="s">
        <v>70</v>
      </c>
    </row>
    <row r="56" spans="1:10" ht="25.5" customHeight="1" x14ac:dyDescent="0.2">
      <c r="A56" s="177"/>
      <c r="B56" s="180" t="s">
        <v>17</v>
      </c>
      <c r="C56" s="180" t="s">
        <v>5</v>
      </c>
      <c r="D56" s="181"/>
      <c r="E56" s="181"/>
      <c r="F56" s="182" t="s">
        <v>71</v>
      </c>
      <c r="G56" s="182"/>
      <c r="H56" s="182"/>
      <c r="I56" s="182" t="s">
        <v>29</v>
      </c>
      <c r="J56" s="182" t="s">
        <v>0</v>
      </c>
    </row>
    <row r="57" spans="1:10" ht="36.75" customHeight="1" x14ac:dyDescent="0.2">
      <c r="A57" s="178"/>
      <c r="B57" s="183" t="s">
        <v>58</v>
      </c>
      <c r="C57" s="184" t="s">
        <v>72</v>
      </c>
      <c r="D57" s="185"/>
      <c r="E57" s="185"/>
      <c r="F57" s="192" t="s">
        <v>24</v>
      </c>
      <c r="G57" s="193"/>
      <c r="H57" s="193"/>
      <c r="I57" s="193">
        <f>'01 1 Pol'!G8</f>
        <v>0</v>
      </c>
      <c r="J57" s="189" t="str">
        <f>IF(I65=0,"",I57/I65*100)</f>
        <v/>
      </c>
    </row>
    <row r="58" spans="1:10" ht="36.75" customHeight="1" x14ac:dyDescent="0.2">
      <c r="A58" s="178"/>
      <c r="B58" s="183" t="s">
        <v>73</v>
      </c>
      <c r="C58" s="184" t="s">
        <v>74</v>
      </c>
      <c r="D58" s="185"/>
      <c r="E58" s="185"/>
      <c r="F58" s="192" t="s">
        <v>24</v>
      </c>
      <c r="G58" s="193"/>
      <c r="H58" s="193"/>
      <c r="I58" s="193">
        <f>'01 1 Pol'!G98</f>
        <v>0</v>
      </c>
      <c r="J58" s="189" t="str">
        <f>IF(I65=0,"",I58/I65*100)</f>
        <v/>
      </c>
    </row>
    <row r="59" spans="1:10" ht="36.75" customHeight="1" x14ac:dyDescent="0.2">
      <c r="A59" s="178"/>
      <c r="B59" s="183" t="s">
        <v>75</v>
      </c>
      <c r="C59" s="184" t="s">
        <v>76</v>
      </c>
      <c r="D59" s="185"/>
      <c r="E59" s="185"/>
      <c r="F59" s="192" t="s">
        <v>24</v>
      </c>
      <c r="G59" s="193"/>
      <c r="H59" s="193"/>
      <c r="I59" s="193">
        <f>'01 1 Pol'!G120</f>
        <v>0</v>
      </c>
      <c r="J59" s="189" t="str">
        <f>IF(I65=0,"",I59/I65*100)</f>
        <v/>
      </c>
    </row>
    <row r="60" spans="1:10" ht="36.75" customHeight="1" x14ac:dyDescent="0.2">
      <c r="A60" s="178"/>
      <c r="B60" s="183" t="s">
        <v>77</v>
      </c>
      <c r="C60" s="184" t="s">
        <v>78</v>
      </c>
      <c r="D60" s="185"/>
      <c r="E60" s="185"/>
      <c r="F60" s="192" t="s">
        <v>24</v>
      </c>
      <c r="G60" s="193"/>
      <c r="H60" s="193"/>
      <c r="I60" s="193">
        <f>'01 1 Pol'!G129</f>
        <v>0</v>
      </c>
      <c r="J60" s="189" t="str">
        <f>IF(I65=0,"",I60/I65*100)</f>
        <v/>
      </c>
    </row>
    <row r="61" spans="1:10" ht="36.75" customHeight="1" x14ac:dyDescent="0.2">
      <c r="A61" s="178"/>
      <c r="B61" s="183" t="s">
        <v>79</v>
      </c>
      <c r="C61" s="184" t="s">
        <v>80</v>
      </c>
      <c r="D61" s="185"/>
      <c r="E61" s="185"/>
      <c r="F61" s="192" t="s">
        <v>24</v>
      </c>
      <c r="G61" s="193"/>
      <c r="H61" s="193"/>
      <c r="I61" s="193">
        <f>'01 1 Pol'!G164</f>
        <v>0</v>
      </c>
      <c r="J61" s="189" t="str">
        <f>IF(I65=0,"",I61/I65*100)</f>
        <v/>
      </c>
    </row>
    <row r="62" spans="1:10" ht="36.75" customHeight="1" x14ac:dyDescent="0.2">
      <c r="A62" s="178"/>
      <c r="B62" s="183" t="s">
        <v>81</v>
      </c>
      <c r="C62" s="184" t="s">
        <v>82</v>
      </c>
      <c r="D62" s="185"/>
      <c r="E62" s="185"/>
      <c r="F62" s="192" t="s">
        <v>24</v>
      </c>
      <c r="G62" s="193"/>
      <c r="H62" s="193"/>
      <c r="I62" s="193">
        <f>'00 00 Naklady'!G8</f>
        <v>0</v>
      </c>
      <c r="J62" s="189" t="str">
        <f>IF(I65=0,"",I62/I65*100)</f>
        <v/>
      </c>
    </row>
    <row r="63" spans="1:10" ht="36.75" customHeight="1" x14ac:dyDescent="0.2">
      <c r="A63" s="178"/>
      <c r="B63" s="183" t="s">
        <v>83</v>
      </c>
      <c r="C63" s="184" t="s">
        <v>84</v>
      </c>
      <c r="D63" s="185"/>
      <c r="E63" s="185"/>
      <c r="F63" s="192" t="s">
        <v>24</v>
      </c>
      <c r="G63" s="193"/>
      <c r="H63" s="193"/>
      <c r="I63" s="193">
        <f>'00 00 Naklady'!G13</f>
        <v>0</v>
      </c>
      <c r="J63" s="189" t="str">
        <f>IF(I65=0,"",I63/I65*100)</f>
        <v/>
      </c>
    </row>
    <row r="64" spans="1:10" ht="36.75" customHeight="1" x14ac:dyDescent="0.2">
      <c r="A64" s="178"/>
      <c r="B64" s="183" t="s">
        <v>85</v>
      </c>
      <c r="C64" s="184" t="s">
        <v>86</v>
      </c>
      <c r="D64" s="185"/>
      <c r="E64" s="185"/>
      <c r="F64" s="192" t="s">
        <v>25</v>
      </c>
      <c r="G64" s="193"/>
      <c r="H64" s="193"/>
      <c r="I64" s="193">
        <f>'01 1 Pol'!G167</f>
        <v>0</v>
      </c>
      <c r="J64" s="189" t="str">
        <f>IF(I65=0,"",I64/I65*100)</f>
        <v/>
      </c>
    </row>
    <row r="65" spans="1:10" ht="25.5" customHeight="1" x14ac:dyDescent="0.2">
      <c r="A65" s="179"/>
      <c r="B65" s="186" t="s">
        <v>1</v>
      </c>
      <c r="C65" s="187"/>
      <c r="D65" s="188"/>
      <c r="E65" s="188"/>
      <c r="F65" s="194"/>
      <c r="G65" s="195"/>
      <c r="H65" s="195"/>
      <c r="I65" s="195">
        <f>SUM(I57:I64)</f>
        <v>0</v>
      </c>
      <c r="J65" s="190">
        <f>SUM(J57:J64)</f>
        <v>0</v>
      </c>
    </row>
    <row r="66" spans="1:10" x14ac:dyDescent="0.2">
      <c r="F66" s="135"/>
      <c r="G66" s="135"/>
      <c r="H66" s="135"/>
      <c r="I66" s="135"/>
      <c r="J66" s="191"/>
    </row>
    <row r="67" spans="1:10" x14ac:dyDescent="0.2">
      <c r="F67" s="135"/>
      <c r="G67" s="135"/>
      <c r="H67" s="135"/>
      <c r="I67" s="135"/>
      <c r="J67" s="191"/>
    </row>
    <row r="68" spans="1:10" x14ac:dyDescent="0.2">
      <c r="F68" s="135"/>
      <c r="G68" s="135"/>
      <c r="H68" s="135"/>
      <c r="I68" s="135"/>
      <c r="J68" s="191"/>
    </row>
  </sheetData>
  <sheetProtection algorithmName="SHA-512" hashValue="q/RR8p1fSjSitoUzP2Wc36YyXp5fBB6D/lwmvqv/PWkOqaOzIozlO3uZFF+JHtquomhGF9ZcPH0ZNXUO9uBgWw==" saltValue="/aT2aZnKRHGhloGw7zGxG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60:E60"/>
    <mergeCell ref="C61:E61"/>
    <mergeCell ref="C62:E62"/>
    <mergeCell ref="C63:E63"/>
    <mergeCell ref="C64:E64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fTTMUn73ttHgYxxbXrD/uQWam6YJWKp/slHsIfwIwDARF4MRnwr/wQlU7iYY/i6zQmLeHpyR0UmD7tnjSvGgWg==" saltValue="zekjtaSKbHnm+TPv8/OKK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89</v>
      </c>
      <c r="B1" s="197"/>
      <c r="C1" s="197"/>
      <c r="D1" s="197"/>
      <c r="E1" s="197"/>
      <c r="F1" s="197"/>
      <c r="G1" s="197"/>
      <c r="AG1" t="s">
        <v>90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91</v>
      </c>
    </row>
    <row r="3" spans="1:60" ht="24.95" customHeight="1" x14ac:dyDescent="0.2">
      <c r="A3" s="198" t="s">
        <v>8</v>
      </c>
      <c r="B3" s="49" t="s">
        <v>53</v>
      </c>
      <c r="C3" s="201" t="s">
        <v>54</v>
      </c>
      <c r="D3" s="199"/>
      <c r="E3" s="199"/>
      <c r="F3" s="199"/>
      <c r="G3" s="200"/>
      <c r="AC3" s="176" t="s">
        <v>92</v>
      </c>
      <c r="AG3" t="s">
        <v>93</v>
      </c>
    </row>
    <row r="4" spans="1:60" ht="24.95" customHeight="1" x14ac:dyDescent="0.2">
      <c r="A4" s="202" t="s">
        <v>9</v>
      </c>
      <c r="B4" s="203" t="s">
        <v>53</v>
      </c>
      <c r="C4" s="204" t="s">
        <v>54</v>
      </c>
      <c r="D4" s="205"/>
      <c r="E4" s="205"/>
      <c r="F4" s="205"/>
      <c r="G4" s="206"/>
      <c r="AG4" t="s">
        <v>94</v>
      </c>
    </row>
    <row r="5" spans="1:60" x14ac:dyDescent="0.2">
      <c r="D5" s="10"/>
    </row>
    <row r="6" spans="1:60" ht="38.25" x14ac:dyDescent="0.2">
      <c r="A6" s="208" t="s">
        <v>95</v>
      </c>
      <c r="B6" s="210" t="s">
        <v>96</v>
      </c>
      <c r="C6" s="210" t="s">
        <v>97</v>
      </c>
      <c r="D6" s="209" t="s">
        <v>98</v>
      </c>
      <c r="E6" s="208" t="s">
        <v>99</v>
      </c>
      <c r="F6" s="207" t="s">
        <v>100</v>
      </c>
      <c r="G6" s="208" t="s">
        <v>29</v>
      </c>
      <c r="H6" s="211" t="s">
        <v>30</v>
      </c>
      <c r="I6" s="211" t="s">
        <v>101</v>
      </c>
      <c r="J6" s="211" t="s">
        <v>31</v>
      </c>
      <c r="K6" s="211" t="s">
        <v>102</v>
      </c>
      <c r="L6" s="211" t="s">
        <v>103</v>
      </c>
      <c r="M6" s="211" t="s">
        <v>104</v>
      </c>
      <c r="N6" s="211" t="s">
        <v>105</v>
      </c>
      <c r="O6" s="211" t="s">
        <v>106</v>
      </c>
      <c r="P6" s="211" t="s">
        <v>107</v>
      </c>
      <c r="Q6" s="211" t="s">
        <v>108</v>
      </c>
      <c r="R6" s="211" t="s">
        <v>109</v>
      </c>
      <c r="S6" s="211" t="s">
        <v>110</v>
      </c>
      <c r="T6" s="211" t="s">
        <v>111</v>
      </c>
      <c r="U6" s="211" t="s">
        <v>112</v>
      </c>
      <c r="V6" s="211" t="s">
        <v>113</v>
      </c>
      <c r="W6" s="211" t="s">
        <v>114</v>
      </c>
      <c r="X6" s="211" t="s">
        <v>115</v>
      </c>
      <c r="Y6" s="211" t="s">
        <v>116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6" t="s">
        <v>117</v>
      </c>
      <c r="B8" s="227" t="s">
        <v>81</v>
      </c>
      <c r="C8" s="240" t="s">
        <v>82</v>
      </c>
      <c r="D8" s="228"/>
      <c r="E8" s="229"/>
      <c r="F8" s="230"/>
      <c r="G8" s="230">
        <f>SUMIF(AG9:AG12,"&lt;&gt;NOR",G9:G12)</f>
        <v>0</v>
      </c>
      <c r="H8" s="230"/>
      <c r="I8" s="230">
        <f>SUM(I9:I12)</f>
        <v>0</v>
      </c>
      <c r="J8" s="230"/>
      <c r="K8" s="230">
        <f>SUM(K9:K12)</f>
        <v>0</v>
      </c>
      <c r="L8" s="230"/>
      <c r="M8" s="230">
        <f>SUM(M9:M12)</f>
        <v>0</v>
      </c>
      <c r="N8" s="229"/>
      <c r="O8" s="229">
        <f>SUM(O9:O12)</f>
        <v>0</v>
      </c>
      <c r="P8" s="229"/>
      <c r="Q8" s="229">
        <f>SUM(Q9:Q12)</f>
        <v>0</v>
      </c>
      <c r="R8" s="230"/>
      <c r="S8" s="230"/>
      <c r="T8" s="231"/>
      <c r="U8" s="225"/>
      <c r="V8" s="225">
        <f>SUM(V9:V12)</f>
        <v>0</v>
      </c>
      <c r="W8" s="225"/>
      <c r="X8" s="225"/>
      <c r="Y8" s="225"/>
      <c r="AG8" t="s">
        <v>118</v>
      </c>
    </row>
    <row r="9" spans="1:60" outlineLevel="1" x14ac:dyDescent="0.2">
      <c r="A9" s="233">
        <v>1</v>
      </c>
      <c r="B9" s="234" t="s">
        <v>119</v>
      </c>
      <c r="C9" s="241" t="s">
        <v>120</v>
      </c>
      <c r="D9" s="235" t="s">
        <v>121</v>
      </c>
      <c r="E9" s="236">
        <v>1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12</v>
      </c>
      <c r="M9" s="238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8"/>
      <c r="S9" s="238" t="s">
        <v>122</v>
      </c>
      <c r="T9" s="239" t="s">
        <v>123</v>
      </c>
      <c r="U9" s="222">
        <v>0</v>
      </c>
      <c r="V9" s="222">
        <f>ROUND(E9*U9,2)</f>
        <v>0</v>
      </c>
      <c r="W9" s="222"/>
      <c r="X9" s="222" t="s">
        <v>124</v>
      </c>
      <c r="Y9" s="222" t="s">
        <v>125</v>
      </c>
      <c r="Z9" s="212"/>
      <c r="AA9" s="212"/>
      <c r="AB9" s="212"/>
      <c r="AC9" s="212"/>
      <c r="AD9" s="212"/>
      <c r="AE9" s="212"/>
      <c r="AF9" s="212"/>
      <c r="AG9" s="212" t="s">
        <v>126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42" t="s">
        <v>127</v>
      </c>
      <c r="D10" s="223"/>
      <c r="E10" s="224"/>
      <c r="F10" s="222"/>
      <c r="G10" s="22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128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">
      <c r="A11" s="219"/>
      <c r="B11" s="220"/>
      <c r="C11" s="242" t="s">
        <v>129</v>
      </c>
      <c r="D11" s="223"/>
      <c r="E11" s="224"/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128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19"/>
      <c r="B12" s="220"/>
      <c r="C12" s="242" t="s">
        <v>58</v>
      </c>
      <c r="D12" s="223"/>
      <c r="E12" s="224">
        <v>1</v>
      </c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128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">
      <c r="A13" s="226" t="s">
        <v>117</v>
      </c>
      <c r="B13" s="227" t="s">
        <v>83</v>
      </c>
      <c r="C13" s="240" t="s">
        <v>84</v>
      </c>
      <c r="D13" s="228"/>
      <c r="E13" s="229"/>
      <c r="F13" s="230"/>
      <c r="G13" s="230">
        <f>SUMIF(AG14:AG14,"&lt;&gt;NOR",G14:G14)</f>
        <v>0</v>
      </c>
      <c r="H13" s="230"/>
      <c r="I13" s="230">
        <f>SUM(I14:I14)</f>
        <v>0</v>
      </c>
      <c r="J13" s="230"/>
      <c r="K13" s="230">
        <f>SUM(K14:K14)</f>
        <v>0</v>
      </c>
      <c r="L13" s="230"/>
      <c r="M13" s="230">
        <f>SUM(M14:M14)</f>
        <v>0</v>
      </c>
      <c r="N13" s="229"/>
      <c r="O13" s="229">
        <f>SUM(O14:O14)</f>
        <v>0</v>
      </c>
      <c r="P13" s="229"/>
      <c r="Q13" s="229">
        <f>SUM(Q14:Q14)</f>
        <v>0</v>
      </c>
      <c r="R13" s="230"/>
      <c r="S13" s="230"/>
      <c r="T13" s="231"/>
      <c r="U13" s="225"/>
      <c r="V13" s="225">
        <f>SUM(V14:V14)</f>
        <v>0</v>
      </c>
      <c r="W13" s="225"/>
      <c r="X13" s="225"/>
      <c r="Y13" s="225"/>
      <c r="AG13" t="s">
        <v>118</v>
      </c>
    </row>
    <row r="14" spans="1:60" outlineLevel="1" x14ac:dyDescent="0.2">
      <c r="A14" s="233">
        <v>2</v>
      </c>
      <c r="B14" s="234" t="s">
        <v>130</v>
      </c>
      <c r="C14" s="241" t="s">
        <v>131</v>
      </c>
      <c r="D14" s="235" t="s">
        <v>132</v>
      </c>
      <c r="E14" s="236">
        <v>1</v>
      </c>
      <c r="F14" s="237"/>
      <c r="G14" s="238">
        <f>ROUND(E14*F14,2)</f>
        <v>0</v>
      </c>
      <c r="H14" s="237"/>
      <c r="I14" s="238">
        <f>ROUND(E14*H14,2)</f>
        <v>0</v>
      </c>
      <c r="J14" s="237"/>
      <c r="K14" s="238">
        <f>ROUND(E14*J14,2)</f>
        <v>0</v>
      </c>
      <c r="L14" s="238">
        <v>12</v>
      </c>
      <c r="M14" s="238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8"/>
      <c r="S14" s="238" t="s">
        <v>122</v>
      </c>
      <c r="T14" s="239" t="s">
        <v>123</v>
      </c>
      <c r="U14" s="222">
        <v>0</v>
      </c>
      <c r="V14" s="222">
        <f>ROUND(E14*U14,2)</f>
        <v>0</v>
      </c>
      <c r="W14" s="222"/>
      <c r="X14" s="222" t="s">
        <v>124</v>
      </c>
      <c r="Y14" s="222" t="s">
        <v>125</v>
      </c>
      <c r="Z14" s="212"/>
      <c r="AA14" s="212"/>
      <c r="AB14" s="212"/>
      <c r="AC14" s="212"/>
      <c r="AD14" s="212"/>
      <c r="AE14" s="212"/>
      <c r="AF14" s="212"/>
      <c r="AG14" s="212" t="s">
        <v>126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x14ac:dyDescent="0.2">
      <c r="A15" s="3"/>
      <c r="B15" s="4"/>
      <c r="C15" s="243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E15">
        <v>12</v>
      </c>
      <c r="AF15">
        <v>21</v>
      </c>
      <c r="AG15" t="s">
        <v>103</v>
      </c>
    </row>
    <row r="16" spans="1:60" x14ac:dyDescent="0.2">
      <c r="A16" s="215"/>
      <c r="B16" s="216" t="s">
        <v>29</v>
      </c>
      <c r="C16" s="244"/>
      <c r="D16" s="217"/>
      <c r="E16" s="218"/>
      <c r="F16" s="218"/>
      <c r="G16" s="232">
        <f>G8+G13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f>SUMIF(L7:L14,AE15,G7:G14)</f>
        <v>0</v>
      </c>
      <c r="AF16">
        <f>SUMIF(L7:L14,AF15,G7:G14)</f>
        <v>0</v>
      </c>
      <c r="AG16" t="s">
        <v>133</v>
      </c>
    </row>
    <row r="17" spans="3:33" x14ac:dyDescent="0.2">
      <c r="C17" s="245"/>
      <c r="D17" s="10"/>
      <c r="AG17" t="s">
        <v>134</v>
      </c>
    </row>
    <row r="18" spans="3:33" x14ac:dyDescent="0.2">
      <c r="D18" s="10"/>
    </row>
    <row r="19" spans="3:33" x14ac:dyDescent="0.2">
      <c r="D19" s="10"/>
    </row>
    <row r="20" spans="3:33" x14ac:dyDescent="0.2">
      <c r="D20" s="10"/>
    </row>
    <row r="21" spans="3:33" x14ac:dyDescent="0.2">
      <c r="D21" s="10"/>
    </row>
    <row r="22" spans="3:33" x14ac:dyDescent="0.2">
      <c r="D22" s="10"/>
    </row>
    <row r="23" spans="3:33" x14ac:dyDescent="0.2">
      <c r="D23" s="10"/>
    </row>
    <row r="24" spans="3:33" x14ac:dyDescent="0.2">
      <c r="D24" s="10"/>
    </row>
    <row r="25" spans="3:33" x14ac:dyDescent="0.2">
      <c r="D25" s="10"/>
    </row>
    <row r="26" spans="3:33" x14ac:dyDescent="0.2">
      <c r="D26" s="10"/>
    </row>
    <row r="27" spans="3:33" x14ac:dyDescent="0.2">
      <c r="D27" s="10"/>
    </row>
    <row r="28" spans="3:33" x14ac:dyDescent="0.2">
      <c r="D28" s="10"/>
    </row>
    <row r="29" spans="3:33" x14ac:dyDescent="0.2">
      <c r="D29" s="10"/>
    </row>
    <row r="30" spans="3:33" x14ac:dyDescent="0.2">
      <c r="D30" s="10"/>
    </row>
    <row r="31" spans="3:33" x14ac:dyDescent="0.2">
      <c r="D31" s="10"/>
    </row>
    <row r="32" spans="3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jflM4MMzVm2nnjAtHl53CEjsU437HqFNoBYOLDaBNFB1efiLJgib7rJ9Huwljz/36C3lGNk4BXG0Vay0h4pbA==" saltValue="0QWsZ4fnBqOmB1LMQ7ArL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135</v>
      </c>
      <c r="B1" s="197"/>
      <c r="C1" s="197"/>
      <c r="D1" s="197"/>
      <c r="E1" s="197"/>
      <c r="F1" s="197"/>
      <c r="G1" s="197"/>
      <c r="AG1" t="s">
        <v>90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91</v>
      </c>
    </row>
    <row r="3" spans="1:60" ht="24.95" customHeight="1" x14ac:dyDescent="0.2">
      <c r="A3" s="198" t="s">
        <v>8</v>
      </c>
      <c r="B3" s="49" t="s">
        <v>56</v>
      </c>
      <c r="C3" s="201" t="s">
        <v>57</v>
      </c>
      <c r="D3" s="199"/>
      <c r="E3" s="199"/>
      <c r="F3" s="199"/>
      <c r="G3" s="200"/>
      <c r="AC3" s="176" t="s">
        <v>91</v>
      </c>
      <c r="AG3" t="s">
        <v>93</v>
      </c>
    </row>
    <row r="4" spans="1:60" ht="24.95" customHeight="1" x14ac:dyDescent="0.2">
      <c r="A4" s="202" t="s">
        <v>9</v>
      </c>
      <c r="B4" s="203" t="s">
        <v>58</v>
      </c>
      <c r="C4" s="204" t="s">
        <v>59</v>
      </c>
      <c r="D4" s="205"/>
      <c r="E4" s="205"/>
      <c r="F4" s="205"/>
      <c r="G4" s="206"/>
      <c r="AG4" t="s">
        <v>94</v>
      </c>
    </row>
    <row r="5" spans="1:60" x14ac:dyDescent="0.2">
      <c r="D5" s="10"/>
    </row>
    <row r="6" spans="1:60" ht="38.25" x14ac:dyDescent="0.2">
      <c r="A6" s="208" t="s">
        <v>95</v>
      </c>
      <c r="B6" s="210" t="s">
        <v>96</v>
      </c>
      <c r="C6" s="210" t="s">
        <v>97</v>
      </c>
      <c r="D6" s="209" t="s">
        <v>98</v>
      </c>
      <c r="E6" s="208" t="s">
        <v>99</v>
      </c>
      <c r="F6" s="207" t="s">
        <v>100</v>
      </c>
      <c r="G6" s="208" t="s">
        <v>29</v>
      </c>
      <c r="H6" s="211" t="s">
        <v>30</v>
      </c>
      <c r="I6" s="211" t="s">
        <v>101</v>
      </c>
      <c r="J6" s="211" t="s">
        <v>31</v>
      </c>
      <c r="K6" s="211" t="s">
        <v>102</v>
      </c>
      <c r="L6" s="211" t="s">
        <v>103</v>
      </c>
      <c r="M6" s="211" t="s">
        <v>104</v>
      </c>
      <c r="N6" s="211" t="s">
        <v>105</v>
      </c>
      <c r="O6" s="211" t="s">
        <v>106</v>
      </c>
      <c r="P6" s="211" t="s">
        <v>107</v>
      </c>
      <c r="Q6" s="211" t="s">
        <v>108</v>
      </c>
      <c r="R6" s="211" t="s">
        <v>109</v>
      </c>
      <c r="S6" s="211" t="s">
        <v>110</v>
      </c>
      <c r="T6" s="211" t="s">
        <v>111</v>
      </c>
      <c r="U6" s="211" t="s">
        <v>112</v>
      </c>
      <c r="V6" s="211" t="s">
        <v>113</v>
      </c>
      <c r="W6" s="211" t="s">
        <v>114</v>
      </c>
      <c r="X6" s="211" t="s">
        <v>115</v>
      </c>
      <c r="Y6" s="211" t="s">
        <v>116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6" t="s">
        <v>117</v>
      </c>
      <c r="B8" s="227" t="s">
        <v>58</v>
      </c>
      <c r="C8" s="240" t="s">
        <v>72</v>
      </c>
      <c r="D8" s="228"/>
      <c r="E8" s="229"/>
      <c r="F8" s="230"/>
      <c r="G8" s="230">
        <f>SUMIF(AG9:AG97,"&lt;&gt;NOR",G9:G97)</f>
        <v>0</v>
      </c>
      <c r="H8" s="230"/>
      <c r="I8" s="230">
        <f>SUM(I9:I97)</f>
        <v>0</v>
      </c>
      <c r="J8" s="230"/>
      <c r="K8" s="230">
        <f>SUM(K9:K97)</f>
        <v>0</v>
      </c>
      <c r="L8" s="230"/>
      <c r="M8" s="230">
        <f>SUM(M9:M97)</f>
        <v>0</v>
      </c>
      <c r="N8" s="229"/>
      <c r="O8" s="229">
        <f>SUM(O9:O97)</f>
        <v>151.60999999999999</v>
      </c>
      <c r="P8" s="229"/>
      <c r="Q8" s="229">
        <f>SUM(Q9:Q97)</f>
        <v>1.02</v>
      </c>
      <c r="R8" s="230"/>
      <c r="S8" s="230"/>
      <c r="T8" s="231"/>
      <c r="U8" s="225"/>
      <c r="V8" s="225">
        <f>SUM(V9:V97)</f>
        <v>0</v>
      </c>
      <c r="W8" s="225"/>
      <c r="X8" s="225"/>
      <c r="Y8" s="225"/>
      <c r="AG8" t="s">
        <v>118</v>
      </c>
    </row>
    <row r="9" spans="1:60" outlineLevel="1" x14ac:dyDescent="0.2">
      <c r="A9" s="233">
        <v>1</v>
      </c>
      <c r="B9" s="234" t="s">
        <v>136</v>
      </c>
      <c r="C9" s="241" t="s">
        <v>137</v>
      </c>
      <c r="D9" s="235" t="s">
        <v>138</v>
      </c>
      <c r="E9" s="236">
        <v>4.3499999999999996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12</v>
      </c>
      <c r="M9" s="238">
        <f>G9*(1+L9/100)</f>
        <v>0</v>
      </c>
      <c r="N9" s="236">
        <v>0</v>
      </c>
      <c r="O9" s="236">
        <f>ROUND(E9*N9,2)</f>
        <v>0</v>
      </c>
      <c r="P9" s="236">
        <v>0.23499999999999999</v>
      </c>
      <c r="Q9" s="236">
        <f>ROUND(E9*P9,2)</f>
        <v>1.02</v>
      </c>
      <c r="R9" s="238"/>
      <c r="S9" s="238" t="s">
        <v>139</v>
      </c>
      <c r="T9" s="239" t="s">
        <v>140</v>
      </c>
      <c r="U9" s="222">
        <v>0</v>
      </c>
      <c r="V9" s="222">
        <f>ROUND(E9*U9,2)</f>
        <v>0</v>
      </c>
      <c r="W9" s="222"/>
      <c r="X9" s="222" t="s">
        <v>124</v>
      </c>
      <c r="Y9" s="222" t="s">
        <v>125</v>
      </c>
      <c r="Z9" s="212"/>
      <c r="AA9" s="212"/>
      <c r="AB9" s="212"/>
      <c r="AC9" s="212"/>
      <c r="AD9" s="212"/>
      <c r="AE9" s="212"/>
      <c r="AF9" s="212"/>
      <c r="AG9" s="212" t="s">
        <v>126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54" t="s">
        <v>141</v>
      </c>
      <c r="D10" s="246"/>
      <c r="E10" s="246"/>
      <c r="F10" s="246"/>
      <c r="G10" s="246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142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19"/>
      <c r="B11" s="220"/>
      <c r="C11" s="242" t="s">
        <v>143</v>
      </c>
      <c r="D11" s="223"/>
      <c r="E11" s="224"/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128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19"/>
      <c r="B12" s="220"/>
      <c r="C12" s="242" t="s">
        <v>144</v>
      </c>
      <c r="D12" s="223"/>
      <c r="E12" s="224">
        <v>4.3499999999999996</v>
      </c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128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33">
        <v>2</v>
      </c>
      <c r="B13" s="234" t="s">
        <v>145</v>
      </c>
      <c r="C13" s="241" t="s">
        <v>146</v>
      </c>
      <c r="D13" s="235" t="s">
        <v>147</v>
      </c>
      <c r="E13" s="236">
        <v>22.751000000000001</v>
      </c>
      <c r="F13" s="237"/>
      <c r="G13" s="238">
        <f>ROUND(E13*F13,2)</f>
        <v>0</v>
      </c>
      <c r="H13" s="237"/>
      <c r="I13" s="238">
        <f>ROUND(E13*H13,2)</f>
        <v>0</v>
      </c>
      <c r="J13" s="237"/>
      <c r="K13" s="238">
        <f>ROUND(E13*J13,2)</f>
        <v>0</v>
      </c>
      <c r="L13" s="238">
        <v>12</v>
      </c>
      <c r="M13" s="238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8"/>
      <c r="S13" s="238" t="s">
        <v>139</v>
      </c>
      <c r="T13" s="239" t="s">
        <v>140</v>
      </c>
      <c r="U13" s="222">
        <v>0</v>
      </c>
      <c r="V13" s="222">
        <f>ROUND(E13*U13,2)</f>
        <v>0</v>
      </c>
      <c r="W13" s="222"/>
      <c r="X13" s="222" t="s">
        <v>124</v>
      </c>
      <c r="Y13" s="222" t="s">
        <v>125</v>
      </c>
      <c r="Z13" s="212"/>
      <c r="AA13" s="212"/>
      <c r="AB13" s="212"/>
      <c r="AC13" s="212"/>
      <c r="AD13" s="212"/>
      <c r="AE13" s="212"/>
      <c r="AF13" s="212"/>
      <c r="AG13" s="212" t="s">
        <v>126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">
      <c r="A14" s="219"/>
      <c r="B14" s="220"/>
      <c r="C14" s="254" t="s">
        <v>148</v>
      </c>
      <c r="D14" s="246"/>
      <c r="E14" s="246"/>
      <c r="F14" s="246"/>
      <c r="G14" s="246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142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">
      <c r="A15" s="219"/>
      <c r="B15" s="220"/>
      <c r="C15" s="242" t="s">
        <v>149</v>
      </c>
      <c r="D15" s="223"/>
      <c r="E15" s="224"/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128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">
      <c r="A16" s="219"/>
      <c r="B16" s="220"/>
      <c r="C16" s="242" t="s">
        <v>150</v>
      </c>
      <c r="D16" s="223"/>
      <c r="E16" s="224"/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128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">
      <c r="A17" s="219"/>
      <c r="B17" s="220"/>
      <c r="C17" s="242" t="s">
        <v>151</v>
      </c>
      <c r="D17" s="223"/>
      <c r="E17" s="224">
        <v>22.75</v>
      </c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128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33">
        <v>3</v>
      </c>
      <c r="B18" s="234" t="s">
        <v>152</v>
      </c>
      <c r="C18" s="241" t="s">
        <v>153</v>
      </c>
      <c r="D18" s="235" t="s">
        <v>147</v>
      </c>
      <c r="E18" s="236">
        <v>77.683999999999997</v>
      </c>
      <c r="F18" s="237"/>
      <c r="G18" s="238">
        <f>ROUND(E18*F18,2)</f>
        <v>0</v>
      </c>
      <c r="H18" s="237"/>
      <c r="I18" s="238">
        <f>ROUND(E18*H18,2)</f>
        <v>0</v>
      </c>
      <c r="J18" s="237"/>
      <c r="K18" s="238">
        <f>ROUND(E18*J18,2)</f>
        <v>0</v>
      </c>
      <c r="L18" s="238">
        <v>12</v>
      </c>
      <c r="M18" s="238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8"/>
      <c r="S18" s="238" t="s">
        <v>139</v>
      </c>
      <c r="T18" s="239" t="s">
        <v>140</v>
      </c>
      <c r="U18" s="222">
        <v>0</v>
      </c>
      <c r="V18" s="222">
        <f>ROUND(E18*U18,2)</f>
        <v>0</v>
      </c>
      <c r="W18" s="222"/>
      <c r="X18" s="222" t="s">
        <v>124</v>
      </c>
      <c r="Y18" s="222" t="s">
        <v>125</v>
      </c>
      <c r="Z18" s="212"/>
      <c r="AA18" s="212"/>
      <c r="AB18" s="212"/>
      <c r="AC18" s="212"/>
      <c r="AD18" s="212"/>
      <c r="AE18" s="212"/>
      <c r="AF18" s="212"/>
      <c r="AG18" s="212" t="s">
        <v>126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19"/>
      <c r="B19" s="220"/>
      <c r="C19" s="254" t="s">
        <v>154</v>
      </c>
      <c r="D19" s="246"/>
      <c r="E19" s="246"/>
      <c r="F19" s="246"/>
      <c r="G19" s="246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142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2" x14ac:dyDescent="0.2">
      <c r="A20" s="219"/>
      <c r="B20" s="220"/>
      <c r="C20" s="242" t="s">
        <v>155</v>
      </c>
      <c r="D20" s="223"/>
      <c r="E20" s="224"/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128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">
      <c r="A21" s="219"/>
      <c r="B21" s="220"/>
      <c r="C21" s="242" t="s">
        <v>156</v>
      </c>
      <c r="D21" s="223"/>
      <c r="E21" s="224"/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128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">
      <c r="A22" s="219"/>
      <c r="B22" s="220"/>
      <c r="C22" s="242" t="s">
        <v>157</v>
      </c>
      <c r="D22" s="223"/>
      <c r="E22" s="224">
        <v>77.680000000000007</v>
      </c>
      <c r="F22" s="222"/>
      <c r="G22" s="22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128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33">
        <v>4</v>
      </c>
      <c r="B23" s="234" t="s">
        <v>158</v>
      </c>
      <c r="C23" s="241" t="s">
        <v>159</v>
      </c>
      <c r="D23" s="235" t="s">
        <v>138</v>
      </c>
      <c r="E23" s="236">
        <v>167.392</v>
      </c>
      <c r="F23" s="237"/>
      <c r="G23" s="238">
        <f>ROUND(E23*F23,2)</f>
        <v>0</v>
      </c>
      <c r="H23" s="237"/>
      <c r="I23" s="238">
        <f>ROUND(E23*H23,2)</f>
        <v>0</v>
      </c>
      <c r="J23" s="237"/>
      <c r="K23" s="238">
        <f>ROUND(E23*J23,2)</f>
        <v>0</v>
      </c>
      <c r="L23" s="238">
        <v>12</v>
      </c>
      <c r="M23" s="238">
        <f>G23*(1+L23/100)</f>
        <v>0</v>
      </c>
      <c r="N23" s="236">
        <v>8.4999999999999995E-4</v>
      </c>
      <c r="O23" s="236">
        <f>ROUND(E23*N23,2)</f>
        <v>0.14000000000000001</v>
      </c>
      <c r="P23" s="236">
        <v>0</v>
      </c>
      <c r="Q23" s="236">
        <f>ROUND(E23*P23,2)</f>
        <v>0</v>
      </c>
      <c r="R23" s="238"/>
      <c r="S23" s="238" t="s">
        <v>139</v>
      </c>
      <c r="T23" s="239" t="s">
        <v>140</v>
      </c>
      <c r="U23" s="222">
        <v>0</v>
      </c>
      <c r="V23" s="222">
        <f>ROUND(E23*U23,2)</f>
        <v>0</v>
      </c>
      <c r="W23" s="222"/>
      <c r="X23" s="222" t="s">
        <v>124</v>
      </c>
      <c r="Y23" s="222" t="s">
        <v>125</v>
      </c>
      <c r="Z23" s="212"/>
      <c r="AA23" s="212"/>
      <c r="AB23" s="212"/>
      <c r="AC23" s="212"/>
      <c r="AD23" s="212"/>
      <c r="AE23" s="212"/>
      <c r="AF23" s="212"/>
      <c r="AG23" s="212" t="s">
        <v>126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2" x14ac:dyDescent="0.2">
      <c r="A24" s="219"/>
      <c r="B24" s="220"/>
      <c r="C24" s="254" t="s">
        <v>160</v>
      </c>
      <c r="D24" s="246"/>
      <c r="E24" s="246"/>
      <c r="F24" s="246"/>
      <c r="G24" s="246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142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">
      <c r="A25" s="219"/>
      <c r="B25" s="220"/>
      <c r="C25" s="242" t="s">
        <v>161</v>
      </c>
      <c r="D25" s="223"/>
      <c r="E25" s="224"/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128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">
      <c r="A26" s="219"/>
      <c r="B26" s="220"/>
      <c r="C26" s="242" t="s">
        <v>162</v>
      </c>
      <c r="D26" s="223"/>
      <c r="E26" s="224"/>
      <c r="F26" s="222"/>
      <c r="G26" s="222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128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">
      <c r="A27" s="219"/>
      <c r="B27" s="220"/>
      <c r="C27" s="242" t="s">
        <v>163</v>
      </c>
      <c r="D27" s="223"/>
      <c r="E27" s="224"/>
      <c r="F27" s="222"/>
      <c r="G27" s="222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128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">
      <c r="A28" s="219"/>
      <c r="B28" s="220"/>
      <c r="C28" s="242" t="s">
        <v>164</v>
      </c>
      <c r="D28" s="223"/>
      <c r="E28" s="224"/>
      <c r="F28" s="222"/>
      <c r="G28" s="222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128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">
      <c r="A29" s="219"/>
      <c r="B29" s="220"/>
      <c r="C29" s="242" t="s">
        <v>165</v>
      </c>
      <c r="D29" s="223"/>
      <c r="E29" s="224">
        <v>167.39</v>
      </c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128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33">
        <v>5</v>
      </c>
      <c r="B30" s="234" t="s">
        <v>166</v>
      </c>
      <c r="C30" s="241" t="s">
        <v>167</v>
      </c>
      <c r="D30" s="235" t="s">
        <v>138</v>
      </c>
      <c r="E30" s="236">
        <v>167.392</v>
      </c>
      <c r="F30" s="237"/>
      <c r="G30" s="238">
        <f>ROUND(E30*F30,2)</f>
        <v>0</v>
      </c>
      <c r="H30" s="237"/>
      <c r="I30" s="238">
        <f>ROUND(E30*H30,2)</f>
        <v>0</v>
      </c>
      <c r="J30" s="237"/>
      <c r="K30" s="238">
        <f>ROUND(E30*J30,2)</f>
        <v>0</v>
      </c>
      <c r="L30" s="238">
        <v>12</v>
      </c>
      <c r="M30" s="238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8"/>
      <c r="S30" s="238" t="s">
        <v>139</v>
      </c>
      <c r="T30" s="239" t="s">
        <v>140</v>
      </c>
      <c r="U30" s="222">
        <v>0</v>
      </c>
      <c r="V30" s="222">
        <f>ROUND(E30*U30,2)</f>
        <v>0</v>
      </c>
      <c r="W30" s="222"/>
      <c r="X30" s="222" t="s">
        <v>124</v>
      </c>
      <c r="Y30" s="222" t="s">
        <v>125</v>
      </c>
      <c r="Z30" s="212"/>
      <c r="AA30" s="212"/>
      <c r="AB30" s="212"/>
      <c r="AC30" s="212"/>
      <c r="AD30" s="212"/>
      <c r="AE30" s="212"/>
      <c r="AF30" s="212"/>
      <c r="AG30" s="212" t="s">
        <v>126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">
      <c r="A31" s="219"/>
      <c r="B31" s="220"/>
      <c r="C31" s="254" t="s">
        <v>168</v>
      </c>
      <c r="D31" s="246"/>
      <c r="E31" s="246"/>
      <c r="F31" s="246"/>
      <c r="G31" s="246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142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1" x14ac:dyDescent="0.2">
      <c r="A32" s="233">
        <v>6</v>
      </c>
      <c r="B32" s="234" t="s">
        <v>169</v>
      </c>
      <c r="C32" s="241" t="s">
        <v>170</v>
      </c>
      <c r="D32" s="235" t="s">
        <v>147</v>
      </c>
      <c r="E32" s="236">
        <v>176.96600000000001</v>
      </c>
      <c r="F32" s="237"/>
      <c r="G32" s="238">
        <f>ROUND(E32*F32,2)</f>
        <v>0</v>
      </c>
      <c r="H32" s="237"/>
      <c r="I32" s="238">
        <f>ROUND(E32*H32,2)</f>
        <v>0</v>
      </c>
      <c r="J32" s="237"/>
      <c r="K32" s="238">
        <f>ROUND(E32*J32,2)</f>
        <v>0</v>
      </c>
      <c r="L32" s="238">
        <v>12</v>
      </c>
      <c r="M32" s="238">
        <f>G32*(1+L32/100)</f>
        <v>0</v>
      </c>
      <c r="N32" s="236">
        <v>0</v>
      </c>
      <c r="O32" s="236">
        <f>ROUND(E32*N32,2)</f>
        <v>0</v>
      </c>
      <c r="P32" s="236">
        <v>0</v>
      </c>
      <c r="Q32" s="236">
        <f>ROUND(E32*P32,2)</f>
        <v>0</v>
      </c>
      <c r="R32" s="238"/>
      <c r="S32" s="238" t="s">
        <v>139</v>
      </c>
      <c r="T32" s="239" t="s">
        <v>140</v>
      </c>
      <c r="U32" s="222">
        <v>0</v>
      </c>
      <c r="V32" s="222">
        <f>ROUND(E32*U32,2)</f>
        <v>0</v>
      </c>
      <c r="W32" s="222"/>
      <c r="X32" s="222" t="s">
        <v>124</v>
      </c>
      <c r="Y32" s="222" t="s">
        <v>125</v>
      </c>
      <c r="Z32" s="212"/>
      <c r="AA32" s="212"/>
      <c r="AB32" s="212"/>
      <c r="AC32" s="212"/>
      <c r="AD32" s="212"/>
      <c r="AE32" s="212"/>
      <c r="AF32" s="212"/>
      <c r="AG32" s="212" t="s">
        <v>126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">
      <c r="A33" s="219"/>
      <c r="B33" s="220"/>
      <c r="C33" s="254" t="s">
        <v>171</v>
      </c>
      <c r="D33" s="246"/>
      <c r="E33" s="246"/>
      <c r="F33" s="246"/>
      <c r="G33" s="246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142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">
      <c r="A34" s="219"/>
      <c r="B34" s="220"/>
      <c r="C34" s="242" t="s">
        <v>172</v>
      </c>
      <c r="D34" s="223"/>
      <c r="E34" s="224"/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128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">
      <c r="A35" s="219"/>
      <c r="B35" s="220"/>
      <c r="C35" s="242" t="s">
        <v>173</v>
      </c>
      <c r="D35" s="223"/>
      <c r="E35" s="224"/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128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">
      <c r="A36" s="219"/>
      <c r="B36" s="220"/>
      <c r="C36" s="242" t="s">
        <v>174</v>
      </c>
      <c r="D36" s="223"/>
      <c r="E36" s="224"/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128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">
      <c r="A37" s="219"/>
      <c r="B37" s="220"/>
      <c r="C37" s="242" t="s">
        <v>175</v>
      </c>
      <c r="D37" s="223"/>
      <c r="E37" s="224"/>
      <c r="F37" s="222"/>
      <c r="G37" s="22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128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">
      <c r="A38" s="219"/>
      <c r="B38" s="220"/>
      <c r="C38" s="242" t="s">
        <v>176</v>
      </c>
      <c r="D38" s="223"/>
      <c r="E38" s="224"/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128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">
      <c r="A39" s="219"/>
      <c r="B39" s="220"/>
      <c r="C39" s="242" t="s">
        <v>177</v>
      </c>
      <c r="D39" s="223"/>
      <c r="E39" s="224">
        <v>176.97</v>
      </c>
      <c r="F39" s="222"/>
      <c r="G39" s="22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128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2.5" outlineLevel="1" x14ac:dyDescent="0.2">
      <c r="A40" s="233">
        <v>7</v>
      </c>
      <c r="B40" s="234" t="s">
        <v>178</v>
      </c>
      <c r="C40" s="241" t="s">
        <v>179</v>
      </c>
      <c r="D40" s="235" t="s">
        <v>147</v>
      </c>
      <c r="E40" s="236">
        <v>100.435</v>
      </c>
      <c r="F40" s="237"/>
      <c r="G40" s="238">
        <f>ROUND(E40*F40,2)</f>
        <v>0</v>
      </c>
      <c r="H40" s="237"/>
      <c r="I40" s="238">
        <f>ROUND(E40*H40,2)</f>
        <v>0</v>
      </c>
      <c r="J40" s="237"/>
      <c r="K40" s="238">
        <f>ROUND(E40*J40,2)</f>
        <v>0</v>
      </c>
      <c r="L40" s="238">
        <v>12</v>
      </c>
      <c r="M40" s="238">
        <f>G40*(1+L40/100)</f>
        <v>0</v>
      </c>
      <c r="N40" s="236">
        <v>0</v>
      </c>
      <c r="O40" s="236">
        <f>ROUND(E40*N40,2)</f>
        <v>0</v>
      </c>
      <c r="P40" s="236">
        <v>0</v>
      </c>
      <c r="Q40" s="236">
        <f>ROUND(E40*P40,2)</f>
        <v>0</v>
      </c>
      <c r="R40" s="238"/>
      <c r="S40" s="238" t="s">
        <v>139</v>
      </c>
      <c r="T40" s="239" t="s">
        <v>140</v>
      </c>
      <c r="U40" s="222">
        <v>0</v>
      </c>
      <c r="V40" s="222">
        <f>ROUND(E40*U40,2)</f>
        <v>0</v>
      </c>
      <c r="W40" s="222"/>
      <c r="X40" s="222" t="s">
        <v>124</v>
      </c>
      <c r="Y40" s="222" t="s">
        <v>125</v>
      </c>
      <c r="Z40" s="212"/>
      <c r="AA40" s="212"/>
      <c r="AB40" s="212"/>
      <c r="AC40" s="212"/>
      <c r="AD40" s="212"/>
      <c r="AE40" s="212"/>
      <c r="AF40" s="212"/>
      <c r="AG40" s="212" t="s">
        <v>126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2" x14ac:dyDescent="0.2">
      <c r="A41" s="219"/>
      <c r="B41" s="220"/>
      <c r="C41" s="254" t="s">
        <v>180</v>
      </c>
      <c r="D41" s="246"/>
      <c r="E41" s="246"/>
      <c r="F41" s="246"/>
      <c r="G41" s="246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142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2" x14ac:dyDescent="0.2">
      <c r="A42" s="219"/>
      <c r="B42" s="220"/>
      <c r="C42" s="242" t="s">
        <v>181</v>
      </c>
      <c r="D42" s="223"/>
      <c r="E42" s="224"/>
      <c r="F42" s="222"/>
      <c r="G42" s="22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128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">
      <c r="A43" s="219"/>
      <c r="B43" s="220"/>
      <c r="C43" s="242" t="s">
        <v>182</v>
      </c>
      <c r="D43" s="223"/>
      <c r="E43" s="224">
        <v>100.44</v>
      </c>
      <c r="F43" s="222"/>
      <c r="G43" s="222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128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33">
        <v>8</v>
      </c>
      <c r="B44" s="234" t="s">
        <v>183</v>
      </c>
      <c r="C44" s="241" t="s">
        <v>184</v>
      </c>
      <c r="D44" s="235" t="s">
        <v>147</v>
      </c>
      <c r="E44" s="236">
        <v>179.82900000000001</v>
      </c>
      <c r="F44" s="237"/>
      <c r="G44" s="238">
        <f>ROUND(E44*F44,2)</f>
        <v>0</v>
      </c>
      <c r="H44" s="237"/>
      <c r="I44" s="238">
        <f>ROUND(E44*H44,2)</f>
        <v>0</v>
      </c>
      <c r="J44" s="237"/>
      <c r="K44" s="238">
        <f>ROUND(E44*J44,2)</f>
        <v>0</v>
      </c>
      <c r="L44" s="238">
        <v>12</v>
      </c>
      <c r="M44" s="238">
        <f>G44*(1+L44/100)</f>
        <v>0</v>
      </c>
      <c r="N44" s="236">
        <v>0</v>
      </c>
      <c r="O44" s="236">
        <f>ROUND(E44*N44,2)</f>
        <v>0</v>
      </c>
      <c r="P44" s="236">
        <v>0</v>
      </c>
      <c r="Q44" s="236">
        <f>ROUND(E44*P44,2)</f>
        <v>0</v>
      </c>
      <c r="R44" s="238"/>
      <c r="S44" s="238" t="s">
        <v>139</v>
      </c>
      <c r="T44" s="239" t="s">
        <v>140</v>
      </c>
      <c r="U44" s="222">
        <v>0</v>
      </c>
      <c r="V44" s="222">
        <f>ROUND(E44*U44,2)</f>
        <v>0</v>
      </c>
      <c r="W44" s="222"/>
      <c r="X44" s="222" t="s">
        <v>124</v>
      </c>
      <c r="Y44" s="222" t="s">
        <v>125</v>
      </c>
      <c r="Z44" s="212"/>
      <c r="AA44" s="212"/>
      <c r="AB44" s="212"/>
      <c r="AC44" s="212"/>
      <c r="AD44" s="212"/>
      <c r="AE44" s="212"/>
      <c r="AF44" s="212"/>
      <c r="AG44" s="212" t="s">
        <v>126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 x14ac:dyDescent="0.2">
      <c r="A45" s="219"/>
      <c r="B45" s="220"/>
      <c r="C45" s="254" t="s">
        <v>185</v>
      </c>
      <c r="D45" s="246"/>
      <c r="E45" s="246"/>
      <c r="F45" s="246"/>
      <c r="G45" s="246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142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2">
      <c r="A46" s="219"/>
      <c r="B46" s="220"/>
      <c r="C46" s="242" t="s">
        <v>174</v>
      </c>
      <c r="D46" s="223"/>
      <c r="E46" s="224"/>
      <c r="F46" s="222"/>
      <c r="G46" s="222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128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">
      <c r="A47" s="219"/>
      <c r="B47" s="220"/>
      <c r="C47" s="242" t="s">
        <v>186</v>
      </c>
      <c r="D47" s="223"/>
      <c r="E47" s="224"/>
      <c r="F47" s="222"/>
      <c r="G47" s="22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128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 x14ac:dyDescent="0.2">
      <c r="A48" s="219"/>
      <c r="B48" s="220"/>
      <c r="C48" s="242" t="s">
        <v>176</v>
      </c>
      <c r="D48" s="223"/>
      <c r="E48" s="224"/>
      <c r="F48" s="222"/>
      <c r="G48" s="222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128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">
      <c r="A49" s="219"/>
      <c r="B49" s="220"/>
      <c r="C49" s="242" t="s">
        <v>187</v>
      </c>
      <c r="D49" s="223"/>
      <c r="E49" s="224"/>
      <c r="F49" s="222"/>
      <c r="G49" s="22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128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">
      <c r="A50" s="219"/>
      <c r="B50" s="220"/>
      <c r="C50" s="242" t="s">
        <v>188</v>
      </c>
      <c r="D50" s="223"/>
      <c r="E50" s="224"/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128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">
      <c r="A51" s="219"/>
      <c r="B51" s="220"/>
      <c r="C51" s="242" t="s">
        <v>189</v>
      </c>
      <c r="D51" s="223"/>
      <c r="E51" s="224">
        <v>179.83</v>
      </c>
      <c r="F51" s="222"/>
      <c r="G51" s="22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128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1" x14ac:dyDescent="0.2">
      <c r="A52" s="233">
        <v>9</v>
      </c>
      <c r="B52" s="234" t="s">
        <v>190</v>
      </c>
      <c r="C52" s="241" t="s">
        <v>191</v>
      </c>
      <c r="D52" s="235" t="s">
        <v>192</v>
      </c>
      <c r="E52" s="236">
        <v>180.78299999999999</v>
      </c>
      <c r="F52" s="237"/>
      <c r="G52" s="238">
        <f>ROUND(E52*F52,2)</f>
        <v>0</v>
      </c>
      <c r="H52" s="237"/>
      <c r="I52" s="238">
        <f>ROUND(E52*H52,2)</f>
        <v>0</v>
      </c>
      <c r="J52" s="237"/>
      <c r="K52" s="238">
        <f>ROUND(E52*J52,2)</f>
        <v>0</v>
      </c>
      <c r="L52" s="238">
        <v>12</v>
      </c>
      <c r="M52" s="238">
        <f>G52*(1+L52/100)</f>
        <v>0</v>
      </c>
      <c r="N52" s="236">
        <v>0</v>
      </c>
      <c r="O52" s="236">
        <f>ROUND(E52*N52,2)</f>
        <v>0</v>
      </c>
      <c r="P52" s="236">
        <v>0</v>
      </c>
      <c r="Q52" s="236">
        <f>ROUND(E52*P52,2)</f>
        <v>0</v>
      </c>
      <c r="R52" s="238"/>
      <c r="S52" s="238" t="s">
        <v>139</v>
      </c>
      <c r="T52" s="239" t="s">
        <v>140</v>
      </c>
      <c r="U52" s="222">
        <v>0</v>
      </c>
      <c r="V52" s="222">
        <f>ROUND(E52*U52,2)</f>
        <v>0</v>
      </c>
      <c r="W52" s="222"/>
      <c r="X52" s="222" t="s">
        <v>124</v>
      </c>
      <c r="Y52" s="222" t="s">
        <v>125</v>
      </c>
      <c r="Z52" s="212"/>
      <c r="AA52" s="212"/>
      <c r="AB52" s="212"/>
      <c r="AC52" s="212"/>
      <c r="AD52" s="212"/>
      <c r="AE52" s="212"/>
      <c r="AF52" s="212"/>
      <c r="AG52" s="212" t="s">
        <v>126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2" x14ac:dyDescent="0.2">
      <c r="A53" s="219"/>
      <c r="B53" s="220"/>
      <c r="C53" s="254" t="s">
        <v>193</v>
      </c>
      <c r="D53" s="246"/>
      <c r="E53" s="246"/>
      <c r="F53" s="246"/>
      <c r="G53" s="246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142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2" x14ac:dyDescent="0.2">
      <c r="A54" s="219"/>
      <c r="B54" s="220"/>
      <c r="C54" s="242" t="s">
        <v>194</v>
      </c>
      <c r="D54" s="223"/>
      <c r="E54" s="224"/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128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">
      <c r="A55" s="219"/>
      <c r="B55" s="220"/>
      <c r="C55" s="242" t="s">
        <v>195</v>
      </c>
      <c r="D55" s="223"/>
      <c r="E55" s="224">
        <v>180.78</v>
      </c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128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33">
        <v>10</v>
      </c>
      <c r="B56" s="234" t="s">
        <v>196</v>
      </c>
      <c r="C56" s="241" t="s">
        <v>197</v>
      </c>
      <c r="D56" s="235" t="s">
        <v>147</v>
      </c>
      <c r="E56" s="236">
        <v>100.435</v>
      </c>
      <c r="F56" s="237"/>
      <c r="G56" s="238">
        <f>ROUND(E56*F56,2)</f>
        <v>0</v>
      </c>
      <c r="H56" s="237"/>
      <c r="I56" s="238">
        <f>ROUND(E56*H56,2)</f>
        <v>0</v>
      </c>
      <c r="J56" s="237"/>
      <c r="K56" s="238">
        <f>ROUND(E56*J56,2)</f>
        <v>0</v>
      </c>
      <c r="L56" s="238">
        <v>12</v>
      </c>
      <c r="M56" s="238">
        <f>G56*(1+L56/100)</f>
        <v>0</v>
      </c>
      <c r="N56" s="236">
        <v>0</v>
      </c>
      <c r="O56" s="236">
        <f>ROUND(E56*N56,2)</f>
        <v>0</v>
      </c>
      <c r="P56" s="236">
        <v>0</v>
      </c>
      <c r="Q56" s="236">
        <f>ROUND(E56*P56,2)</f>
        <v>0</v>
      </c>
      <c r="R56" s="238"/>
      <c r="S56" s="238" t="s">
        <v>139</v>
      </c>
      <c r="T56" s="239" t="s">
        <v>140</v>
      </c>
      <c r="U56" s="222">
        <v>0</v>
      </c>
      <c r="V56" s="222">
        <f>ROUND(E56*U56,2)</f>
        <v>0</v>
      </c>
      <c r="W56" s="222"/>
      <c r="X56" s="222" t="s">
        <v>124</v>
      </c>
      <c r="Y56" s="222" t="s">
        <v>125</v>
      </c>
      <c r="Z56" s="212"/>
      <c r="AA56" s="212"/>
      <c r="AB56" s="212"/>
      <c r="AC56" s="212"/>
      <c r="AD56" s="212"/>
      <c r="AE56" s="212"/>
      <c r="AF56" s="212"/>
      <c r="AG56" s="212" t="s">
        <v>126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2" x14ac:dyDescent="0.2">
      <c r="A57" s="219"/>
      <c r="B57" s="220"/>
      <c r="C57" s="254" t="s">
        <v>198</v>
      </c>
      <c r="D57" s="246"/>
      <c r="E57" s="246"/>
      <c r="F57" s="246"/>
      <c r="G57" s="246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142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2" x14ac:dyDescent="0.2">
      <c r="A58" s="219"/>
      <c r="B58" s="220"/>
      <c r="C58" s="242" t="s">
        <v>181</v>
      </c>
      <c r="D58" s="223"/>
      <c r="E58" s="224"/>
      <c r="F58" s="222"/>
      <c r="G58" s="222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22"/>
      <c r="Z58" s="212"/>
      <c r="AA58" s="212"/>
      <c r="AB58" s="212"/>
      <c r="AC58" s="212"/>
      <c r="AD58" s="212"/>
      <c r="AE58" s="212"/>
      <c r="AF58" s="212"/>
      <c r="AG58" s="212" t="s">
        <v>128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">
      <c r="A59" s="219"/>
      <c r="B59" s="220"/>
      <c r="C59" s="242" t="s">
        <v>182</v>
      </c>
      <c r="D59" s="223"/>
      <c r="E59" s="224">
        <v>100.44</v>
      </c>
      <c r="F59" s="222"/>
      <c r="G59" s="222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128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33">
        <v>11</v>
      </c>
      <c r="B60" s="234" t="s">
        <v>199</v>
      </c>
      <c r="C60" s="241" t="s">
        <v>200</v>
      </c>
      <c r="D60" s="235" t="s">
        <v>147</v>
      </c>
      <c r="E60" s="236">
        <v>61.634</v>
      </c>
      <c r="F60" s="237"/>
      <c r="G60" s="238">
        <f>ROUND(E60*F60,2)</f>
        <v>0</v>
      </c>
      <c r="H60" s="237"/>
      <c r="I60" s="238">
        <f>ROUND(E60*H60,2)</f>
        <v>0</v>
      </c>
      <c r="J60" s="237"/>
      <c r="K60" s="238">
        <f>ROUND(E60*J60,2)</f>
        <v>0</v>
      </c>
      <c r="L60" s="238">
        <v>12</v>
      </c>
      <c r="M60" s="238">
        <f>G60*(1+L60/100)</f>
        <v>0</v>
      </c>
      <c r="N60" s="236">
        <v>0</v>
      </c>
      <c r="O60" s="236">
        <f>ROUND(E60*N60,2)</f>
        <v>0</v>
      </c>
      <c r="P60" s="236">
        <v>0</v>
      </c>
      <c r="Q60" s="236">
        <f>ROUND(E60*P60,2)</f>
        <v>0</v>
      </c>
      <c r="R60" s="238"/>
      <c r="S60" s="238" t="s">
        <v>139</v>
      </c>
      <c r="T60" s="239" t="s">
        <v>140</v>
      </c>
      <c r="U60" s="222">
        <v>0</v>
      </c>
      <c r="V60" s="222">
        <f>ROUND(E60*U60,2)</f>
        <v>0</v>
      </c>
      <c r="W60" s="222"/>
      <c r="X60" s="222" t="s">
        <v>124</v>
      </c>
      <c r="Y60" s="222" t="s">
        <v>125</v>
      </c>
      <c r="Z60" s="212"/>
      <c r="AA60" s="212"/>
      <c r="AB60" s="212"/>
      <c r="AC60" s="212"/>
      <c r="AD60" s="212"/>
      <c r="AE60" s="212"/>
      <c r="AF60" s="212"/>
      <c r="AG60" s="212" t="s">
        <v>126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">
      <c r="A61" s="219"/>
      <c r="B61" s="220"/>
      <c r="C61" s="254" t="s">
        <v>201</v>
      </c>
      <c r="D61" s="246"/>
      <c r="E61" s="246"/>
      <c r="F61" s="246"/>
      <c r="G61" s="246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142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2" x14ac:dyDescent="0.2">
      <c r="A62" s="219"/>
      <c r="B62" s="220"/>
      <c r="C62" s="242" t="s">
        <v>202</v>
      </c>
      <c r="D62" s="223"/>
      <c r="E62" s="224"/>
      <c r="F62" s="222"/>
      <c r="G62" s="222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128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">
      <c r="A63" s="219"/>
      <c r="B63" s="220"/>
      <c r="C63" s="242" t="s">
        <v>203</v>
      </c>
      <c r="D63" s="223"/>
      <c r="E63" s="224"/>
      <c r="F63" s="222"/>
      <c r="G63" s="222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128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">
      <c r="A64" s="219"/>
      <c r="B64" s="220"/>
      <c r="C64" s="242" t="s">
        <v>204</v>
      </c>
      <c r="D64" s="223"/>
      <c r="E64" s="224"/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128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">
      <c r="A65" s="219"/>
      <c r="B65" s="220"/>
      <c r="C65" s="242" t="s">
        <v>205</v>
      </c>
      <c r="D65" s="223"/>
      <c r="E65" s="224"/>
      <c r="F65" s="222"/>
      <c r="G65" s="222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128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 x14ac:dyDescent="0.2">
      <c r="A66" s="219"/>
      <c r="B66" s="220"/>
      <c r="C66" s="242" t="s">
        <v>206</v>
      </c>
      <c r="D66" s="223"/>
      <c r="E66" s="224"/>
      <c r="F66" s="222"/>
      <c r="G66" s="222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22"/>
      <c r="Z66" s="212"/>
      <c r="AA66" s="212"/>
      <c r="AB66" s="212"/>
      <c r="AC66" s="212"/>
      <c r="AD66" s="212"/>
      <c r="AE66" s="212"/>
      <c r="AF66" s="212"/>
      <c r="AG66" s="212" t="s">
        <v>128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3" x14ac:dyDescent="0.2">
      <c r="A67" s="219"/>
      <c r="B67" s="220"/>
      <c r="C67" s="242" t="s">
        <v>207</v>
      </c>
      <c r="D67" s="223"/>
      <c r="E67" s="224"/>
      <c r="F67" s="222"/>
      <c r="G67" s="222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22"/>
      <c r="Z67" s="212"/>
      <c r="AA67" s="212"/>
      <c r="AB67" s="212"/>
      <c r="AC67" s="212"/>
      <c r="AD67" s="212"/>
      <c r="AE67" s="212"/>
      <c r="AF67" s="212"/>
      <c r="AG67" s="212" t="s">
        <v>128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 x14ac:dyDescent="0.2">
      <c r="A68" s="219"/>
      <c r="B68" s="220"/>
      <c r="C68" s="242" t="s">
        <v>208</v>
      </c>
      <c r="D68" s="223"/>
      <c r="E68" s="224"/>
      <c r="F68" s="222"/>
      <c r="G68" s="222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128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">
      <c r="A69" s="219"/>
      <c r="B69" s="220"/>
      <c r="C69" s="242" t="s">
        <v>209</v>
      </c>
      <c r="D69" s="223"/>
      <c r="E69" s="224"/>
      <c r="F69" s="222"/>
      <c r="G69" s="222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128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3" x14ac:dyDescent="0.2">
      <c r="A70" s="219"/>
      <c r="B70" s="220"/>
      <c r="C70" s="242" t="s">
        <v>210</v>
      </c>
      <c r="D70" s="223"/>
      <c r="E70" s="224"/>
      <c r="F70" s="222"/>
      <c r="G70" s="222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128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">
      <c r="A71" s="219"/>
      <c r="B71" s="220"/>
      <c r="C71" s="242" t="s">
        <v>211</v>
      </c>
      <c r="D71" s="223"/>
      <c r="E71" s="224"/>
      <c r="F71" s="222"/>
      <c r="G71" s="222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128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">
      <c r="A72" s="219"/>
      <c r="B72" s="220"/>
      <c r="C72" s="242" t="s">
        <v>212</v>
      </c>
      <c r="D72" s="223"/>
      <c r="E72" s="224"/>
      <c r="F72" s="222"/>
      <c r="G72" s="22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128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">
      <c r="A73" s="219"/>
      <c r="B73" s="220"/>
      <c r="C73" s="242" t="s">
        <v>213</v>
      </c>
      <c r="D73" s="223"/>
      <c r="E73" s="224"/>
      <c r="F73" s="222"/>
      <c r="G73" s="222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128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">
      <c r="A74" s="219"/>
      <c r="B74" s="220"/>
      <c r="C74" s="242" t="s">
        <v>214</v>
      </c>
      <c r="D74" s="223"/>
      <c r="E74" s="224"/>
      <c r="F74" s="222"/>
      <c r="G74" s="222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2"/>
      <c r="AA74" s="212"/>
      <c r="AB74" s="212"/>
      <c r="AC74" s="212"/>
      <c r="AD74" s="212"/>
      <c r="AE74" s="212"/>
      <c r="AF74" s="212"/>
      <c r="AG74" s="212" t="s">
        <v>128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">
      <c r="A75" s="219"/>
      <c r="B75" s="220"/>
      <c r="C75" s="242" t="s">
        <v>215</v>
      </c>
      <c r="D75" s="223"/>
      <c r="E75" s="224"/>
      <c r="F75" s="222"/>
      <c r="G75" s="22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128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">
      <c r="A76" s="219"/>
      <c r="B76" s="220"/>
      <c r="C76" s="242" t="s">
        <v>216</v>
      </c>
      <c r="D76" s="223"/>
      <c r="E76" s="224"/>
      <c r="F76" s="222"/>
      <c r="G76" s="222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128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 x14ac:dyDescent="0.2">
      <c r="A77" s="219"/>
      <c r="B77" s="220"/>
      <c r="C77" s="242" t="s">
        <v>217</v>
      </c>
      <c r="D77" s="223"/>
      <c r="E77" s="224"/>
      <c r="F77" s="222"/>
      <c r="G77" s="22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22"/>
      <c r="Z77" s="212"/>
      <c r="AA77" s="212"/>
      <c r="AB77" s="212"/>
      <c r="AC77" s="212"/>
      <c r="AD77" s="212"/>
      <c r="AE77" s="212"/>
      <c r="AF77" s="212"/>
      <c r="AG77" s="212" t="s">
        <v>128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 x14ac:dyDescent="0.2">
      <c r="A78" s="219"/>
      <c r="B78" s="220"/>
      <c r="C78" s="242" t="s">
        <v>218</v>
      </c>
      <c r="D78" s="223"/>
      <c r="E78" s="224">
        <v>61.63</v>
      </c>
      <c r="F78" s="222"/>
      <c r="G78" s="222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128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33">
        <v>12</v>
      </c>
      <c r="B79" s="234" t="s">
        <v>219</v>
      </c>
      <c r="C79" s="241" t="s">
        <v>220</v>
      </c>
      <c r="D79" s="235" t="s">
        <v>192</v>
      </c>
      <c r="E79" s="236">
        <v>123.268</v>
      </c>
      <c r="F79" s="237"/>
      <c r="G79" s="238">
        <f>ROUND(E79*F79,2)</f>
        <v>0</v>
      </c>
      <c r="H79" s="237"/>
      <c r="I79" s="238">
        <f>ROUND(E79*H79,2)</f>
        <v>0</v>
      </c>
      <c r="J79" s="237"/>
      <c r="K79" s="238">
        <f>ROUND(E79*J79,2)</f>
        <v>0</v>
      </c>
      <c r="L79" s="238">
        <v>12</v>
      </c>
      <c r="M79" s="238">
        <f>G79*(1+L79/100)</f>
        <v>0</v>
      </c>
      <c r="N79" s="236">
        <v>1</v>
      </c>
      <c r="O79" s="236">
        <f>ROUND(E79*N79,2)</f>
        <v>123.27</v>
      </c>
      <c r="P79" s="236">
        <v>0</v>
      </c>
      <c r="Q79" s="236">
        <f>ROUND(E79*P79,2)</f>
        <v>0</v>
      </c>
      <c r="R79" s="238"/>
      <c r="S79" s="238" t="s">
        <v>139</v>
      </c>
      <c r="T79" s="239" t="s">
        <v>140</v>
      </c>
      <c r="U79" s="222">
        <v>0</v>
      </c>
      <c r="V79" s="222">
        <f>ROUND(E79*U79,2)</f>
        <v>0</v>
      </c>
      <c r="W79" s="222"/>
      <c r="X79" s="222" t="s">
        <v>221</v>
      </c>
      <c r="Y79" s="222" t="s">
        <v>125</v>
      </c>
      <c r="Z79" s="212"/>
      <c r="AA79" s="212"/>
      <c r="AB79" s="212"/>
      <c r="AC79" s="212"/>
      <c r="AD79" s="212"/>
      <c r="AE79" s="212"/>
      <c r="AF79" s="212"/>
      <c r="AG79" s="212" t="s">
        <v>222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2" x14ac:dyDescent="0.2">
      <c r="A80" s="219"/>
      <c r="B80" s="220"/>
      <c r="C80" s="242" t="s">
        <v>223</v>
      </c>
      <c r="D80" s="223"/>
      <c r="E80" s="224"/>
      <c r="F80" s="222"/>
      <c r="G80" s="222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128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 x14ac:dyDescent="0.2">
      <c r="A81" s="219"/>
      <c r="B81" s="220"/>
      <c r="C81" s="242" t="s">
        <v>224</v>
      </c>
      <c r="D81" s="223"/>
      <c r="E81" s="224">
        <v>123.27</v>
      </c>
      <c r="F81" s="222"/>
      <c r="G81" s="222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22"/>
      <c r="Z81" s="212"/>
      <c r="AA81" s="212"/>
      <c r="AB81" s="212"/>
      <c r="AC81" s="212"/>
      <c r="AD81" s="212"/>
      <c r="AE81" s="212"/>
      <c r="AF81" s="212"/>
      <c r="AG81" s="212" t="s">
        <v>128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33">
        <v>13</v>
      </c>
      <c r="B82" s="234" t="s">
        <v>225</v>
      </c>
      <c r="C82" s="241" t="s">
        <v>226</v>
      </c>
      <c r="D82" s="235" t="s">
        <v>147</v>
      </c>
      <c r="E82" s="236">
        <v>6.0650000000000004</v>
      </c>
      <c r="F82" s="237"/>
      <c r="G82" s="238">
        <f>ROUND(E82*F82,2)</f>
        <v>0</v>
      </c>
      <c r="H82" s="237"/>
      <c r="I82" s="238">
        <f>ROUND(E82*H82,2)</f>
        <v>0</v>
      </c>
      <c r="J82" s="237"/>
      <c r="K82" s="238">
        <f>ROUND(E82*J82,2)</f>
        <v>0</v>
      </c>
      <c r="L82" s="238">
        <v>12</v>
      </c>
      <c r="M82" s="238">
        <f>G82*(1+L82/100)</f>
        <v>0</v>
      </c>
      <c r="N82" s="236">
        <v>0</v>
      </c>
      <c r="O82" s="236">
        <f>ROUND(E82*N82,2)</f>
        <v>0</v>
      </c>
      <c r="P82" s="236">
        <v>0</v>
      </c>
      <c r="Q82" s="236">
        <f>ROUND(E82*P82,2)</f>
        <v>0</v>
      </c>
      <c r="R82" s="238"/>
      <c r="S82" s="238" t="s">
        <v>139</v>
      </c>
      <c r="T82" s="239" t="s">
        <v>140</v>
      </c>
      <c r="U82" s="222">
        <v>0</v>
      </c>
      <c r="V82" s="222">
        <f>ROUND(E82*U82,2)</f>
        <v>0</v>
      </c>
      <c r="W82" s="222"/>
      <c r="X82" s="222" t="s">
        <v>124</v>
      </c>
      <c r="Y82" s="222" t="s">
        <v>125</v>
      </c>
      <c r="Z82" s="212"/>
      <c r="AA82" s="212"/>
      <c r="AB82" s="212"/>
      <c r="AC82" s="212"/>
      <c r="AD82" s="212"/>
      <c r="AE82" s="212"/>
      <c r="AF82" s="212"/>
      <c r="AG82" s="212" t="s">
        <v>126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2" x14ac:dyDescent="0.2">
      <c r="A83" s="219"/>
      <c r="B83" s="220"/>
      <c r="C83" s="254" t="s">
        <v>227</v>
      </c>
      <c r="D83" s="246"/>
      <c r="E83" s="246"/>
      <c r="F83" s="246"/>
      <c r="G83" s="246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142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2" x14ac:dyDescent="0.2">
      <c r="A84" s="219"/>
      <c r="B84" s="220"/>
      <c r="C84" s="242" t="s">
        <v>228</v>
      </c>
      <c r="D84" s="223"/>
      <c r="E84" s="224"/>
      <c r="F84" s="222"/>
      <c r="G84" s="22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128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">
      <c r="A85" s="219"/>
      <c r="B85" s="220"/>
      <c r="C85" s="242" t="s">
        <v>229</v>
      </c>
      <c r="D85" s="223"/>
      <c r="E85" s="224">
        <v>6.07</v>
      </c>
      <c r="F85" s="222"/>
      <c r="G85" s="222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22"/>
      <c r="Z85" s="212"/>
      <c r="AA85" s="212"/>
      <c r="AB85" s="212"/>
      <c r="AC85" s="212"/>
      <c r="AD85" s="212"/>
      <c r="AE85" s="212"/>
      <c r="AF85" s="212"/>
      <c r="AG85" s="212" t="s">
        <v>128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33">
        <v>14</v>
      </c>
      <c r="B86" s="234" t="s">
        <v>230</v>
      </c>
      <c r="C86" s="241" t="s">
        <v>231</v>
      </c>
      <c r="D86" s="235" t="s">
        <v>192</v>
      </c>
      <c r="E86" s="236">
        <v>12.13</v>
      </c>
      <c r="F86" s="237"/>
      <c r="G86" s="238">
        <f>ROUND(E86*F86,2)</f>
        <v>0</v>
      </c>
      <c r="H86" s="237"/>
      <c r="I86" s="238">
        <f>ROUND(E86*H86,2)</f>
        <v>0</v>
      </c>
      <c r="J86" s="237"/>
      <c r="K86" s="238">
        <f>ROUND(E86*J86,2)</f>
        <v>0</v>
      </c>
      <c r="L86" s="238">
        <v>12</v>
      </c>
      <c r="M86" s="238">
        <f>G86*(1+L86/100)</f>
        <v>0</v>
      </c>
      <c r="N86" s="236">
        <v>1</v>
      </c>
      <c r="O86" s="236">
        <f>ROUND(E86*N86,2)</f>
        <v>12.13</v>
      </c>
      <c r="P86" s="236">
        <v>0</v>
      </c>
      <c r="Q86" s="236">
        <f>ROUND(E86*P86,2)</f>
        <v>0</v>
      </c>
      <c r="R86" s="238"/>
      <c r="S86" s="238" t="s">
        <v>139</v>
      </c>
      <c r="T86" s="239" t="s">
        <v>140</v>
      </c>
      <c r="U86" s="222">
        <v>0</v>
      </c>
      <c r="V86" s="222">
        <f>ROUND(E86*U86,2)</f>
        <v>0</v>
      </c>
      <c r="W86" s="222"/>
      <c r="X86" s="222" t="s">
        <v>221</v>
      </c>
      <c r="Y86" s="222" t="s">
        <v>125</v>
      </c>
      <c r="Z86" s="212"/>
      <c r="AA86" s="212"/>
      <c r="AB86" s="212"/>
      <c r="AC86" s="212"/>
      <c r="AD86" s="212"/>
      <c r="AE86" s="212"/>
      <c r="AF86" s="212"/>
      <c r="AG86" s="212" t="s">
        <v>222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2" x14ac:dyDescent="0.2">
      <c r="A87" s="219"/>
      <c r="B87" s="220"/>
      <c r="C87" s="242" t="s">
        <v>232</v>
      </c>
      <c r="D87" s="223"/>
      <c r="E87" s="224"/>
      <c r="F87" s="222"/>
      <c r="G87" s="222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22"/>
      <c r="Z87" s="212"/>
      <c r="AA87" s="212"/>
      <c r="AB87" s="212"/>
      <c r="AC87" s="212"/>
      <c r="AD87" s="212"/>
      <c r="AE87" s="212"/>
      <c r="AF87" s="212"/>
      <c r="AG87" s="212" t="s">
        <v>128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">
      <c r="A88" s="219"/>
      <c r="B88" s="220"/>
      <c r="C88" s="242" t="s">
        <v>233</v>
      </c>
      <c r="D88" s="223"/>
      <c r="E88" s="224">
        <v>12.13</v>
      </c>
      <c r="F88" s="222"/>
      <c r="G88" s="222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22"/>
      <c r="Z88" s="212"/>
      <c r="AA88" s="212"/>
      <c r="AB88" s="212"/>
      <c r="AC88" s="212"/>
      <c r="AD88" s="212"/>
      <c r="AE88" s="212"/>
      <c r="AF88" s="212"/>
      <c r="AG88" s="212" t="s">
        <v>128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33">
        <v>15</v>
      </c>
      <c r="B89" s="234" t="s">
        <v>234</v>
      </c>
      <c r="C89" s="241" t="s">
        <v>235</v>
      </c>
      <c r="D89" s="235" t="s">
        <v>138</v>
      </c>
      <c r="E89" s="236">
        <v>29.76</v>
      </c>
      <c r="F89" s="237"/>
      <c r="G89" s="238">
        <f>ROUND(E89*F89,2)</f>
        <v>0</v>
      </c>
      <c r="H89" s="237"/>
      <c r="I89" s="238">
        <f>ROUND(E89*H89,2)</f>
        <v>0</v>
      </c>
      <c r="J89" s="237"/>
      <c r="K89" s="238">
        <f>ROUND(E89*J89,2)</f>
        <v>0</v>
      </c>
      <c r="L89" s="238">
        <v>12</v>
      </c>
      <c r="M89" s="238">
        <f>G89*(1+L89/100)</f>
        <v>0</v>
      </c>
      <c r="N89" s="236">
        <v>0</v>
      </c>
      <c r="O89" s="236">
        <f>ROUND(E89*N89,2)</f>
        <v>0</v>
      </c>
      <c r="P89" s="236">
        <v>0</v>
      </c>
      <c r="Q89" s="236">
        <f>ROUND(E89*P89,2)</f>
        <v>0</v>
      </c>
      <c r="R89" s="238"/>
      <c r="S89" s="238" t="s">
        <v>139</v>
      </c>
      <c r="T89" s="239" t="s">
        <v>140</v>
      </c>
      <c r="U89" s="222">
        <v>0</v>
      </c>
      <c r="V89" s="222">
        <f>ROUND(E89*U89,2)</f>
        <v>0</v>
      </c>
      <c r="W89" s="222"/>
      <c r="X89" s="222" t="s">
        <v>124</v>
      </c>
      <c r="Y89" s="222" t="s">
        <v>125</v>
      </c>
      <c r="Z89" s="212"/>
      <c r="AA89" s="212"/>
      <c r="AB89" s="212"/>
      <c r="AC89" s="212"/>
      <c r="AD89" s="212"/>
      <c r="AE89" s="212"/>
      <c r="AF89" s="212"/>
      <c r="AG89" s="212" t="s">
        <v>126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2" x14ac:dyDescent="0.2">
      <c r="A90" s="219"/>
      <c r="B90" s="220"/>
      <c r="C90" s="254" t="s">
        <v>236</v>
      </c>
      <c r="D90" s="246"/>
      <c r="E90" s="246"/>
      <c r="F90" s="246"/>
      <c r="G90" s="246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142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2" x14ac:dyDescent="0.2">
      <c r="A91" s="219"/>
      <c r="B91" s="220"/>
      <c r="C91" s="242" t="s">
        <v>237</v>
      </c>
      <c r="D91" s="223"/>
      <c r="E91" s="224"/>
      <c r="F91" s="222"/>
      <c r="G91" s="222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22"/>
      <c r="Z91" s="212"/>
      <c r="AA91" s="212"/>
      <c r="AB91" s="212"/>
      <c r="AC91" s="212"/>
      <c r="AD91" s="212"/>
      <c r="AE91" s="212"/>
      <c r="AF91" s="212"/>
      <c r="AG91" s="212" t="s">
        <v>128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 x14ac:dyDescent="0.2">
      <c r="A92" s="219"/>
      <c r="B92" s="220"/>
      <c r="C92" s="242" t="s">
        <v>238</v>
      </c>
      <c r="D92" s="223"/>
      <c r="E92" s="224"/>
      <c r="F92" s="222"/>
      <c r="G92" s="222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22"/>
      <c r="Z92" s="212"/>
      <c r="AA92" s="212"/>
      <c r="AB92" s="212"/>
      <c r="AC92" s="212"/>
      <c r="AD92" s="212"/>
      <c r="AE92" s="212"/>
      <c r="AF92" s="212"/>
      <c r="AG92" s="212" t="s">
        <v>128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3" x14ac:dyDescent="0.2">
      <c r="A93" s="219"/>
      <c r="B93" s="220"/>
      <c r="C93" s="242" t="s">
        <v>239</v>
      </c>
      <c r="D93" s="223"/>
      <c r="E93" s="224"/>
      <c r="F93" s="222"/>
      <c r="G93" s="222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22"/>
      <c r="Z93" s="212"/>
      <c r="AA93" s="212"/>
      <c r="AB93" s="212"/>
      <c r="AC93" s="212"/>
      <c r="AD93" s="212"/>
      <c r="AE93" s="212"/>
      <c r="AF93" s="212"/>
      <c r="AG93" s="212" t="s">
        <v>128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">
      <c r="A94" s="219"/>
      <c r="B94" s="220"/>
      <c r="C94" s="242" t="s">
        <v>240</v>
      </c>
      <c r="D94" s="223"/>
      <c r="E94" s="224">
        <v>29.76</v>
      </c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128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33">
        <v>16</v>
      </c>
      <c r="B95" s="234" t="s">
        <v>241</v>
      </c>
      <c r="C95" s="241" t="s">
        <v>242</v>
      </c>
      <c r="D95" s="235" t="s">
        <v>192</v>
      </c>
      <c r="E95" s="236">
        <v>16.07</v>
      </c>
      <c r="F95" s="237"/>
      <c r="G95" s="238">
        <f>ROUND(E95*F95,2)</f>
        <v>0</v>
      </c>
      <c r="H95" s="237"/>
      <c r="I95" s="238">
        <f>ROUND(E95*H95,2)</f>
        <v>0</v>
      </c>
      <c r="J95" s="237"/>
      <c r="K95" s="238">
        <f>ROUND(E95*J95,2)</f>
        <v>0</v>
      </c>
      <c r="L95" s="238">
        <v>12</v>
      </c>
      <c r="M95" s="238">
        <f>G95*(1+L95/100)</f>
        <v>0</v>
      </c>
      <c r="N95" s="236">
        <v>1</v>
      </c>
      <c r="O95" s="236">
        <f>ROUND(E95*N95,2)</f>
        <v>16.07</v>
      </c>
      <c r="P95" s="236">
        <v>0</v>
      </c>
      <c r="Q95" s="236">
        <f>ROUND(E95*P95,2)</f>
        <v>0</v>
      </c>
      <c r="R95" s="238"/>
      <c r="S95" s="238" t="s">
        <v>139</v>
      </c>
      <c r="T95" s="239" t="s">
        <v>140</v>
      </c>
      <c r="U95" s="222">
        <v>0</v>
      </c>
      <c r="V95" s="222">
        <f>ROUND(E95*U95,2)</f>
        <v>0</v>
      </c>
      <c r="W95" s="222"/>
      <c r="X95" s="222" t="s">
        <v>221</v>
      </c>
      <c r="Y95" s="222" t="s">
        <v>125</v>
      </c>
      <c r="Z95" s="212"/>
      <c r="AA95" s="212"/>
      <c r="AB95" s="212"/>
      <c r="AC95" s="212"/>
      <c r="AD95" s="212"/>
      <c r="AE95" s="212"/>
      <c r="AF95" s="212"/>
      <c r="AG95" s="212" t="s">
        <v>222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2" x14ac:dyDescent="0.2">
      <c r="A96" s="219"/>
      <c r="B96" s="220"/>
      <c r="C96" s="242" t="s">
        <v>243</v>
      </c>
      <c r="D96" s="223"/>
      <c r="E96" s="224"/>
      <c r="F96" s="222"/>
      <c r="G96" s="222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22"/>
      <c r="Z96" s="212"/>
      <c r="AA96" s="212"/>
      <c r="AB96" s="212"/>
      <c r="AC96" s="212"/>
      <c r="AD96" s="212"/>
      <c r="AE96" s="212"/>
      <c r="AF96" s="212"/>
      <c r="AG96" s="212" t="s">
        <v>128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">
      <c r="A97" s="219"/>
      <c r="B97" s="220"/>
      <c r="C97" s="242" t="s">
        <v>244</v>
      </c>
      <c r="D97" s="223"/>
      <c r="E97" s="224">
        <v>16.07</v>
      </c>
      <c r="F97" s="222"/>
      <c r="G97" s="222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128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x14ac:dyDescent="0.2">
      <c r="A98" s="226" t="s">
        <v>117</v>
      </c>
      <c r="B98" s="227" t="s">
        <v>73</v>
      </c>
      <c r="C98" s="240" t="s">
        <v>74</v>
      </c>
      <c r="D98" s="228"/>
      <c r="E98" s="229"/>
      <c r="F98" s="230"/>
      <c r="G98" s="230">
        <f>SUMIF(AG99:AG119,"&lt;&gt;NOR",G99:G119)</f>
        <v>0</v>
      </c>
      <c r="H98" s="230"/>
      <c r="I98" s="230">
        <f>SUM(I99:I119)</f>
        <v>0</v>
      </c>
      <c r="J98" s="230"/>
      <c r="K98" s="230">
        <f>SUM(K99:K119)</f>
        <v>0</v>
      </c>
      <c r="L98" s="230"/>
      <c r="M98" s="230">
        <f>SUM(M99:M119)</f>
        <v>0</v>
      </c>
      <c r="N98" s="229"/>
      <c r="O98" s="229">
        <f>SUM(O99:O119)</f>
        <v>21.979999999999997</v>
      </c>
      <c r="P98" s="229"/>
      <c r="Q98" s="229">
        <f>SUM(Q99:Q119)</f>
        <v>0</v>
      </c>
      <c r="R98" s="230"/>
      <c r="S98" s="230"/>
      <c r="T98" s="231"/>
      <c r="U98" s="225"/>
      <c r="V98" s="225">
        <f>SUM(V99:V119)</f>
        <v>0</v>
      </c>
      <c r="W98" s="225"/>
      <c r="X98" s="225"/>
      <c r="Y98" s="225"/>
      <c r="AG98" t="s">
        <v>118</v>
      </c>
    </row>
    <row r="99" spans="1:60" outlineLevel="1" x14ac:dyDescent="0.2">
      <c r="A99" s="233">
        <v>17</v>
      </c>
      <c r="B99" s="234" t="s">
        <v>245</v>
      </c>
      <c r="C99" s="241" t="s">
        <v>246</v>
      </c>
      <c r="D99" s="235" t="s">
        <v>147</v>
      </c>
      <c r="E99" s="236">
        <v>7.8239999999999998</v>
      </c>
      <c r="F99" s="237"/>
      <c r="G99" s="238">
        <f>ROUND(E99*F99,2)</f>
        <v>0</v>
      </c>
      <c r="H99" s="237"/>
      <c r="I99" s="238">
        <f>ROUND(E99*H99,2)</f>
        <v>0</v>
      </c>
      <c r="J99" s="237"/>
      <c r="K99" s="238">
        <f>ROUND(E99*J99,2)</f>
        <v>0</v>
      </c>
      <c r="L99" s="238">
        <v>12</v>
      </c>
      <c r="M99" s="238">
        <f>G99*(1+L99/100)</f>
        <v>0</v>
      </c>
      <c r="N99" s="236">
        <v>1.7034</v>
      </c>
      <c r="O99" s="236">
        <f>ROUND(E99*N99,2)</f>
        <v>13.33</v>
      </c>
      <c r="P99" s="236">
        <v>0</v>
      </c>
      <c r="Q99" s="236">
        <f>ROUND(E99*P99,2)</f>
        <v>0</v>
      </c>
      <c r="R99" s="238"/>
      <c r="S99" s="238" t="s">
        <v>139</v>
      </c>
      <c r="T99" s="239" t="s">
        <v>140</v>
      </c>
      <c r="U99" s="222">
        <v>0</v>
      </c>
      <c r="V99" s="222">
        <f>ROUND(E99*U99,2)</f>
        <v>0</v>
      </c>
      <c r="W99" s="222"/>
      <c r="X99" s="222" t="s">
        <v>124</v>
      </c>
      <c r="Y99" s="222" t="s">
        <v>125</v>
      </c>
      <c r="Z99" s="212"/>
      <c r="AA99" s="212"/>
      <c r="AB99" s="212"/>
      <c r="AC99" s="212"/>
      <c r="AD99" s="212"/>
      <c r="AE99" s="212"/>
      <c r="AF99" s="212"/>
      <c r="AG99" s="212" t="s">
        <v>126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2" x14ac:dyDescent="0.2">
      <c r="A100" s="219"/>
      <c r="B100" s="220"/>
      <c r="C100" s="254" t="s">
        <v>247</v>
      </c>
      <c r="D100" s="246"/>
      <c r="E100" s="246"/>
      <c r="F100" s="246"/>
      <c r="G100" s="246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142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2" x14ac:dyDescent="0.2">
      <c r="A101" s="219"/>
      <c r="B101" s="220"/>
      <c r="C101" s="242" t="s">
        <v>248</v>
      </c>
      <c r="D101" s="223"/>
      <c r="E101" s="224"/>
      <c r="F101" s="222"/>
      <c r="G101" s="222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22"/>
      <c r="Z101" s="212"/>
      <c r="AA101" s="212"/>
      <c r="AB101" s="212"/>
      <c r="AC101" s="212"/>
      <c r="AD101" s="212"/>
      <c r="AE101" s="212"/>
      <c r="AF101" s="212"/>
      <c r="AG101" s="212" t="s">
        <v>128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">
      <c r="A102" s="219"/>
      <c r="B102" s="220"/>
      <c r="C102" s="242" t="s">
        <v>249</v>
      </c>
      <c r="D102" s="223"/>
      <c r="E102" s="224"/>
      <c r="F102" s="222"/>
      <c r="G102" s="222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128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">
      <c r="A103" s="219"/>
      <c r="B103" s="220"/>
      <c r="C103" s="242" t="s">
        <v>250</v>
      </c>
      <c r="D103" s="223"/>
      <c r="E103" s="224">
        <v>7.82</v>
      </c>
      <c r="F103" s="222"/>
      <c r="G103" s="222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128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33">
        <v>18</v>
      </c>
      <c r="B104" s="234" t="s">
        <v>251</v>
      </c>
      <c r="C104" s="241" t="s">
        <v>252</v>
      </c>
      <c r="D104" s="235" t="s">
        <v>147</v>
      </c>
      <c r="E104" s="236">
        <v>1.008</v>
      </c>
      <c r="F104" s="237"/>
      <c r="G104" s="238">
        <f>ROUND(E104*F104,2)</f>
        <v>0</v>
      </c>
      <c r="H104" s="237"/>
      <c r="I104" s="238">
        <f>ROUND(E104*H104,2)</f>
        <v>0</v>
      </c>
      <c r="J104" s="237"/>
      <c r="K104" s="238">
        <f>ROUND(E104*J104,2)</f>
        <v>0</v>
      </c>
      <c r="L104" s="238">
        <v>12</v>
      </c>
      <c r="M104" s="238">
        <f>G104*(1+L104/100)</f>
        <v>0</v>
      </c>
      <c r="N104" s="236">
        <v>1.8907700000000001</v>
      </c>
      <c r="O104" s="236">
        <f>ROUND(E104*N104,2)</f>
        <v>1.91</v>
      </c>
      <c r="P104" s="236">
        <v>0</v>
      </c>
      <c r="Q104" s="236">
        <f>ROUND(E104*P104,2)</f>
        <v>0</v>
      </c>
      <c r="R104" s="238"/>
      <c r="S104" s="238" t="s">
        <v>139</v>
      </c>
      <c r="T104" s="239" t="s">
        <v>140</v>
      </c>
      <c r="U104" s="222">
        <v>0</v>
      </c>
      <c r="V104" s="222">
        <f>ROUND(E104*U104,2)</f>
        <v>0</v>
      </c>
      <c r="W104" s="222"/>
      <c r="X104" s="222" t="s">
        <v>124</v>
      </c>
      <c r="Y104" s="222" t="s">
        <v>125</v>
      </c>
      <c r="Z104" s="212"/>
      <c r="AA104" s="212"/>
      <c r="AB104" s="212"/>
      <c r="AC104" s="212"/>
      <c r="AD104" s="212"/>
      <c r="AE104" s="212"/>
      <c r="AF104" s="212"/>
      <c r="AG104" s="212" t="s">
        <v>126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2" x14ac:dyDescent="0.2">
      <c r="A105" s="219"/>
      <c r="B105" s="220"/>
      <c r="C105" s="254" t="s">
        <v>253</v>
      </c>
      <c r="D105" s="246"/>
      <c r="E105" s="246"/>
      <c r="F105" s="246"/>
      <c r="G105" s="246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142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2" x14ac:dyDescent="0.2">
      <c r="A106" s="219"/>
      <c r="B106" s="220"/>
      <c r="C106" s="242" t="s">
        <v>254</v>
      </c>
      <c r="D106" s="223"/>
      <c r="E106" s="224"/>
      <c r="F106" s="222"/>
      <c r="G106" s="222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22"/>
      <c r="Z106" s="212"/>
      <c r="AA106" s="212"/>
      <c r="AB106" s="212"/>
      <c r="AC106" s="212"/>
      <c r="AD106" s="212"/>
      <c r="AE106" s="212"/>
      <c r="AF106" s="212"/>
      <c r="AG106" s="212" t="s">
        <v>128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3" x14ac:dyDescent="0.2">
      <c r="A107" s="219"/>
      <c r="B107" s="220"/>
      <c r="C107" s="242" t="s">
        <v>255</v>
      </c>
      <c r="D107" s="223"/>
      <c r="E107" s="224">
        <v>1.01</v>
      </c>
      <c r="F107" s="222"/>
      <c r="G107" s="222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128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ht="22.5" outlineLevel="1" x14ac:dyDescent="0.2">
      <c r="A108" s="233">
        <v>19</v>
      </c>
      <c r="B108" s="234" t="s">
        <v>256</v>
      </c>
      <c r="C108" s="241" t="s">
        <v>257</v>
      </c>
      <c r="D108" s="235" t="s">
        <v>138</v>
      </c>
      <c r="E108" s="236">
        <v>4.3499999999999996</v>
      </c>
      <c r="F108" s="237"/>
      <c r="G108" s="238">
        <f>ROUND(E108*F108,2)</f>
        <v>0</v>
      </c>
      <c r="H108" s="237"/>
      <c r="I108" s="238">
        <f>ROUND(E108*H108,2)</f>
        <v>0</v>
      </c>
      <c r="J108" s="237"/>
      <c r="K108" s="238">
        <f>ROUND(E108*J108,2)</f>
        <v>0</v>
      </c>
      <c r="L108" s="238">
        <v>12</v>
      </c>
      <c r="M108" s="238">
        <f>G108*(1+L108/100)</f>
        <v>0</v>
      </c>
      <c r="N108" s="236">
        <v>0.16192000000000001</v>
      </c>
      <c r="O108" s="236">
        <f>ROUND(E108*N108,2)</f>
        <v>0.7</v>
      </c>
      <c r="P108" s="236">
        <v>0</v>
      </c>
      <c r="Q108" s="236">
        <f>ROUND(E108*P108,2)</f>
        <v>0</v>
      </c>
      <c r="R108" s="238"/>
      <c r="S108" s="238" t="s">
        <v>139</v>
      </c>
      <c r="T108" s="239" t="s">
        <v>140</v>
      </c>
      <c r="U108" s="222">
        <v>0</v>
      </c>
      <c r="V108" s="222">
        <f>ROUND(E108*U108,2)</f>
        <v>0</v>
      </c>
      <c r="W108" s="222"/>
      <c r="X108" s="222" t="s">
        <v>124</v>
      </c>
      <c r="Y108" s="222" t="s">
        <v>125</v>
      </c>
      <c r="Z108" s="212"/>
      <c r="AA108" s="212"/>
      <c r="AB108" s="212"/>
      <c r="AC108" s="212"/>
      <c r="AD108" s="212"/>
      <c r="AE108" s="212"/>
      <c r="AF108" s="212"/>
      <c r="AG108" s="212" t="s">
        <v>126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2" x14ac:dyDescent="0.2">
      <c r="A109" s="219"/>
      <c r="B109" s="220"/>
      <c r="C109" s="254" t="s">
        <v>258</v>
      </c>
      <c r="D109" s="246"/>
      <c r="E109" s="246"/>
      <c r="F109" s="246"/>
      <c r="G109" s="246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142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33">
        <v>20</v>
      </c>
      <c r="B110" s="234" t="s">
        <v>259</v>
      </c>
      <c r="C110" s="241" t="s">
        <v>260</v>
      </c>
      <c r="D110" s="235" t="s">
        <v>261</v>
      </c>
      <c r="E110" s="236">
        <v>27</v>
      </c>
      <c r="F110" s="237"/>
      <c r="G110" s="238">
        <f>ROUND(E110*F110,2)</f>
        <v>0</v>
      </c>
      <c r="H110" s="237"/>
      <c r="I110" s="238">
        <f>ROUND(E110*H110,2)</f>
        <v>0</v>
      </c>
      <c r="J110" s="237"/>
      <c r="K110" s="238">
        <f>ROUND(E110*J110,2)</f>
        <v>0</v>
      </c>
      <c r="L110" s="238">
        <v>12</v>
      </c>
      <c r="M110" s="238">
        <f>G110*(1+L110/100)</f>
        <v>0</v>
      </c>
      <c r="N110" s="236">
        <v>1.65E-3</v>
      </c>
      <c r="O110" s="236">
        <f>ROUND(E110*N110,2)</f>
        <v>0.04</v>
      </c>
      <c r="P110" s="236">
        <v>0</v>
      </c>
      <c r="Q110" s="236">
        <f>ROUND(E110*P110,2)</f>
        <v>0</v>
      </c>
      <c r="R110" s="238"/>
      <c r="S110" s="238" t="s">
        <v>139</v>
      </c>
      <c r="T110" s="239" t="s">
        <v>140</v>
      </c>
      <c r="U110" s="222">
        <v>0</v>
      </c>
      <c r="V110" s="222">
        <f>ROUND(E110*U110,2)</f>
        <v>0</v>
      </c>
      <c r="W110" s="222"/>
      <c r="X110" s="222" t="s">
        <v>124</v>
      </c>
      <c r="Y110" s="222" t="s">
        <v>125</v>
      </c>
      <c r="Z110" s="212"/>
      <c r="AA110" s="212"/>
      <c r="AB110" s="212"/>
      <c r="AC110" s="212"/>
      <c r="AD110" s="212"/>
      <c r="AE110" s="212"/>
      <c r="AF110" s="212"/>
      <c r="AG110" s="212" t="s">
        <v>126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2" x14ac:dyDescent="0.2">
      <c r="A111" s="219"/>
      <c r="B111" s="220"/>
      <c r="C111" s="254" t="s">
        <v>262</v>
      </c>
      <c r="D111" s="246"/>
      <c r="E111" s="246"/>
      <c r="F111" s="246"/>
      <c r="G111" s="246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142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2" x14ac:dyDescent="0.2">
      <c r="A112" s="219"/>
      <c r="B112" s="220"/>
      <c r="C112" s="242" t="s">
        <v>263</v>
      </c>
      <c r="D112" s="223"/>
      <c r="E112" s="224"/>
      <c r="F112" s="222"/>
      <c r="G112" s="222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22"/>
      <c r="Z112" s="212"/>
      <c r="AA112" s="212"/>
      <c r="AB112" s="212"/>
      <c r="AC112" s="212"/>
      <c r="AD112" s="212"/>
      <c r="AE112" s="212"/>
      <c r="AF112" s="212"/>
      <c r="AG112" s="212" t="s">
        <v>128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3" x14ac:dyDescent="0.2">
      <c r="A113" s="219"/>
      <c r="B113" s="220"/>
      <c r="C113" s="242" t="s">
        <v>264</v>
      </c>
      <c r="D113" s="223"/>
      <c r="E113" s="224"/>
      <c r="F113" s="222"/>
      <c r="G113" s="222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128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 x14ac:dyDescent="0.2">
      <c r="A114" s="219"/>
      <c r="B114" s="220"/>
      <c r="C114" s="242" t="s">
        <v>265</v>
      </c>
      <c r="D114" s="223"/>
      <c r="E114" s="224">
        <v>27</v>
      </c>
      <c r="F114" s="222"/>
      <c r="G114" s="222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22"/>
      <c r="Z114" s="212"/>
      <c r="AA114" s="212"/>
      <c r="AB114" s="212"/>
      <c r="AC114" s="212"/>
      <c r="AD114" s="212"/>
      <c r="AE114" s="212"/>
      <c r="AF114" s="212"/>
      <c r="AG114" s="212" t="s">
        <v>128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47">
        <v>21</v>
      </c>
      <c r="B115" s="248" t="s">
        <v>266</v>
      </c>
      <c r="C115" s="255" t="s">
        <v>267</v>
      </c>
      <c r="D115" s="249" t="s">
        <v>261</v>
      </c>
      <c r="E115" s="250">
        <v>27</v>
      </c>
      <c r="F115" s="251"/>
      <c r="G115" s="252">
        <f>ROUND(E115*F115,2)</f>
        <v>0</v>
      </c>
      <c r="H115" s="251"/>
      <c r="I115" s="252">
        <f>ROUND(E115*H115,2)</f>
        <v>0</v>
      </c>
      <c r="J115" s="251"/>
      <c r="K115" s="252">
        <f>ROUND(E115*J115,2)</f>
        <v>0</v>
      </c>
      <c r="L115" s="252">
        <v>12</v>
      </c>
      <c r="M115" s="252">
        <f>G115*(1+L115/100)</f>
        <v>0</v>
      </c>
      <c r="N115" s="250">
        <v>0</v>
      </c>
      <c r="O115" s="250">
        <f>ROUND(E115*N115,2)</f>
        <v>0</v>
      </c>
      <c r="P115" s="250">
        <v>0</v>
      </c>
      <c r="Q115" s="250">
        <f>ROUND(E115*P115,2)</f>
        <v>0</v>
      </c>
      <c r="R115" s="252"/>
      <c r="S115" s="252" t="s">
        <v>122</v>
      </c>
      <c r="T115" s="253" t="s">
        <v>123</v>
      </c>
      <c r="U115" s="222">
        <v>0</v>
      </c>
      <c r="V115" s="222">
        <f>ROUND(E115*U115,2)</f>
        <v>0</v>
      </c>
      <c r="W115" s="222"/>
      <c r="X115" s="222" t="s">
        <v>221</v>
      </c>
      <c r="Y115" s="222" t="s">
        <v>125</v>
      </c>
      <c r="Z115" s="212"/>
      <c r="AA115" s="212"/>
      <c r="AB115" s="212"/>
      <c r="AC115" s="212"/>
      <c r="AD115" s="212"/>
      <c r="AE115" s="212"/>
      <c r="AF115" s="212"/>
      <c r="AG115" s="212" t="s">
        <v>222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ht="22.5" outlineLevel="1" x14ac:dyDescent="0.2">
      <c r="A116" s="233">
        <v>22</v>
      </c>
      <c r="B116" s="234" t="s">
        <v>268</v>
      </c>
      <c r="C116" s="241" t="s">
        <v>269</v>
      </c>
      <c r="D116" s="235" t="s">
        <v>147</v>
      </c>
      <c r="E116" s="236">
        <v>2.4</v>
      </c>
      <c r="F116" s="237"/>
      <c r="G116" s="238">
        <f>ROUND(E116*F116,2)</f>
        <v>0</v>
      </c>
      <c r="H116" s="237"/>
      <c r="I116" s="238">
        <f>ROUND(E116*H116,2)</f>
        <v>0</v>
      </c>
      <c r="J116" s="237"/>
      <c r="K116" s="238">
        <f>ROUND(E116*J116,2)</f>
        <v>0</v>
      </c>
      <c r="L116" s="238">
        <v>12</v>
      </c>
      <c r="M116" s="238">
        <f>G116*(1+L116/100)</f>
        <v>0</v>
      </c>
      <c r="N116" s="236">
        <v>2.5018699999999998</v>
      </c>
      <c r="O116" s="236">
        <f>ROUND(E116*N116,2)</f>
        <v>6</v>
      </c>
      <c r="P116" s="236">
        <v>0</v>
      </c>
      <c r="Q116" s="236">
        <f>ROUND(E116*P116,2)</f>
        <v>0</v>
      </c>
      <c r="R116" s="238"/>
      <c r="S116" s="238" t="s">
        <v>139</v>
      </c>
      <c r="T116" s="239" t="s">
        <v>140</v>
      </c>
      <c r="U116" s="222">
        <v>0</v>
      </c>
      <c r="V116" s="222">
        <f>ROUND(E116*U116,2)</f>
        <v>0</v>
      </c>
      <c r="W116" s="222"/>
      <c r="X116" s="222" t="s">
        <v>124</v>
      </c>
      <c r="Y116" s="222" t="s">
        <v>125</v>
      </c>
      <c r="Z116" s="212"/>
      <c r="AA116" s="212"/>
      <c r="AB116" s="212"/>
      <c r="AC116" s="212"/>
      <c r="AD116" s="212"/>
      <c r="AE116" s="212"/>
      <c r="AF116" s="212"/>
      <c r="AG116" s="212" t="s">
        <v>126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2" x14ac:dyDescent="0.2">
      <c r="A117" s="219"/>
      <c r="B117" s="220"/>
      <c r="C117" s="254" t="s">
        <v>270</v>
      </c>
      <c r="D117" s="246"/>
      <c r="E117" s="246"/>
      <c r="F117" s="246"/>
      <c r="G117" s="246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142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2" x14ac:dyDescent="0.2">
      <c r="A118" s="219"/>
      <c r="B118" s="220"/>
      <c r="C118" s="242" t="s">
        <v>271</v>
      </c>
      <c r="D118" s="223"/>
      <c r="E118" s="224"/>
      <c r="F118" s="222"/>
      <c r="G118" s="222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128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">
      <c r="A119" s="219"/>
      <c r="B119" s="220"/>
      <c r="C119" s="242" t="s">
        <v>272</v>
      </c>
      <c r="D119" s="223"/>
      <c r="E119" s="224">
        <v>2.4</v>
      </c>
      <c r="F119" s="222"/>
      <c r="G119" s="222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128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x14ac:dyDescent="0.2">
      <c r="A120" s="226" t="s">
        <v>117</v>
      </c>
      <c r="B120" s="227" t="s">
        <v>75</v>
      </c>
      <c r="C120" s="240" t="s">
        <v>76</v>
      </c>
      <c r="D120" s="228"/>
      <c r="E120" s="229"/>
      <c r="F120" s="230"/>
      <c r="G120" s="230">
        <f>SUMIF(AG121:AG128,"&lt;&gt;NOR",G121:G128)</f>
        <v>0</v>
      </c>
      <c r="H120" s="230"/>
      <c r="I120" s="230">
        <f>SUM(I121:I128)</f>
        <v>0</v>
      </c>
      <c r="J120" s="230"/>
      <c r="K120" s="230">
        <f>SUM(K121:K128)</f>
        <v>0</v>
      </c>
      <c r="L120" s="230"/>
      <c r="M120" s="230">
        <f>SUM(M121:M128)</f>
        <v>0</v>
      </c>
      <c r="N120" s="229"/>
      <c r="O120" s="229">
        <f>SUM(O121:O128)</f>
        <v>2.89</v>
      </c>
      <c r="P120" s="229"/>
      <c r="Q120" s="229">
        <f>SUM(Q121:Q128)</f>
        <v>0</v>
      </c>
      <c r="R120" s="230"/>
      <c r="S120" s="230"/>
      <c r="T120" s="231"/>
      <c r="U120" s="225"/>
      <c r="V120" s="225">
        <f>SUM(V121:V128)</f>
        <v>0</v>
      </c>
      <c r="W120" s="225"/>
      <c r="X120" s="225"/>
      <c r="Y120" s="225"/>
      <c r="AG120" t="s">
        <v>118</v>
      </c>
    </row>
    <row r="121" spans="1:60" ht="22.5" outlineLevel="1" x14ac:dyDescent="0.2">
      <c r="A121" s="233">
        <v>23</v>
      </c>
      <c r="B121" s="234" t="s">
        <v>273</v>
      </c>
      <c r="C121" s="241" t="s">
        <v>274</v>
      </c>
      <c r="D121" s="235" t="s">
        <v>138</v>
      </c>
      <c r="E121" s="236">
        <v>4.3499999999999996</v>
      </c>
      <c r="F121" s="237"/>
      <c r="G121" s="238">
        <f>ROUND(E121*F121,2)</f>
        <v>0</v>
      </c>
      <c r="H121" s="237"/>
      <c r="I121" s="238">
        <f>ROUND(E121*H121,2)</f>
        <v>0</v>
      </c>
      <c r="J121" s="237"/>
      <c r="K121" s="238">
        <f>ROUND(E121*J121,2)</f>
        <v>0</v>
      </c>
      <c r="L121" s="238">
        <v>12</v>
      </c>
      <c r="M121" s="238">
        <f>G121*(1+L121/100)</f>
        <v>0</v>
      </c>
      <c r="N121" s="236">
        <v>0.57499999999999996</v>
      </c>
      <c r="O121" s="236">
        <f>ROUND(E121*N121,2)</f>
        <v>2.5</v>
      </c>
      <c r="P121" s="236">
        <v>0</v>
      </c>
      <c r="Q121" s="236">
        <f>ROUND(E121*P121,2)</f>
        <v>0</v>
      </c>
      <c r="R121" s="238"/>
      <c r="S121" s="238" t="s">
        <v>139</v>
      </c>
      <c r="T121" s="239" t="s">
        <v>140</v>
      </c>
      <c r="U121" s="222">
        <v>0</v>
      </c>
      <c r="V121" s="222">
        <f>ROUND(E121*U121,2)</f>
        <v>0</v>
      </c>
      <c r="W121" s="222"/>
      <c r="X121" s="222" t="s">
        <v>124</v>
      </c>
      <c r="Y121" s="222" t="s">
        <v>125</v>
      </c>
      <c r="Z121" s="212"/>
      <c r="AA121" s="212"/>
      <c r="AB121" s="212"/>
      <c r="AC121" s="212"/>
      <c r="AD121" s="212"/>
      <c r="AE121" s="212"/>
      <c r="AF121" s="212"/>
      <c r="AG121" s="212" t="s">
        <v>126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2" x14ac:dyDescent="0.2">
      <c r="A122" s="219"/>
      <c r="B122" s="220"/>
      <c r="C122" s="254" t="s">
        <v>275</v>
      </c>
      <c r="D122" s="246"/>
      <c r="E122" s="246"/>
      <c r="F122" s="246"/>
      <c r="G122" s="246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142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2" x14ac:dyDescent="0.2">
      <c r="A123" s="219"/>
      <c r="B123" s="220"/>
      <c r="C123" s="242" t="s">
        <v>143</v>
      </c>
      <c r="D123" s="223"/>
      <c r="E123" s="224"/>
      <c r="F123" s="222"/>
      <c r="G123" s="222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128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">
      <c r="A124" s="219"/>
      <c r="B124" s="220"/>
      <c r="C124" s="242" t="s">
        <v>144</v>
      </c>
      <c r="D124" s="223"/>
      <c r="E124" s="224">
        <v>4.3499999999999996</v>
      </c>
      <c r="F124" s="222"/>
      <c r="G124" s="222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128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33">
        <v>24</v>
      </c>
      <c r="B125" s="234" t="s">
        <v>276</v>
      </c>
      <c r="C125" s="241" t="s">
        <v>277</v>
      </c>
      <c r="D125" s="235" t="s">
        <v>138</v>
      </c>
      <c r="E125" s="236">
        <v>4.3499999999999996</v>
      </c>
      <c r="F125" s="237"/>
      <c r="G125" s="238">
        <f>ROUND(E125*F125,2)</f>
        <v>0</v>
      </c>
      <c r="H125" s="237"/>
      <c r="I125" s="238">
        <f>ROUND(E125*H125,2)</f>
        <v>0</v>
      </c>
      <c r="J125" s="237"/>
      <c r="K125" s="238">
        <f>ROUND(E125*J125,2)</f>
        <v>0</v>
      </c>
      <c r="L125" s="238">
        <v>12</v>
      </c>
      <c r="M125" s="238">
        <f>G125*(1+L125/100)</f>
        <v>0</v>
      </c>
      <c r="N125" s="236">
        <v>8.9219999999999994E-2</v>
      </c>
      <c r="O125" s="236">
        <f>ROUND(E125*N125,2)</f>
        <v>0.39</v>
      </c>
      <c r="P125" s="236">
        <v>0</v>
      </c>
      <c r="Q125" s="236">
        <f>ROUND(E125*P125,2)</f>
        <v>0</v>
      </c>
      <c r="R125" s="238"/>
      <c r="S125" s="238" t="s">
        <v>139</v>
      </c>
      <c r="T125" s="239" t="s">
        <v>140</v>
      </c>
      <c r="U125" s="222">
        <v>0</v>
      </c>
      <c r="V125" s="222">
        <f>ROUND(E125*U125,2)</f>
        <v>0</v>
      </c>
      <c r="W125" s="222"/>
      <c r="X125" s="222" t="s">
        <v>124</v>
      </c>
      <c r="Y125" s="222" t="s">
        <v>125</v>
      </c>
      <c r="Z125" s="212"/>
      <c r="AA125" s="212"/>
      <c r="AB125" s="212"/>
      <c r="AC125" s="212"/>
      <c r="AD125" s="212"/>
      <c r="AE125" s="212"/>
      <c r="AF125" s="212"/>
      <c r="AG125" s="212" t="s">
        <v>126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2" x14ac:dyDescent="0.2">
      <c r="A126" s="219"/>
      <c r="B126" s="220"/>
      <c r="C126" s="254" t="s">
        <v>278</v>
      </c>
      <c r="D126" s="246"/>
      <c r="E126" s="246"/>
      <c r="F126" s="246"/>
      <c r="G126" s="246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22"/>
      <c r="Z126" s="212"/>
      <c r="AA126" s="212"/>
      <c r="AB126" s="212"/>
      <c r="AC126" s="212"/>
      <c r="AD126" s="212"/>
      <c r="AE126" s="212"/>
      <c r="AF126" s="212"/>
      <c r="AG126" s="212" t="s">
        <v>142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2" x14ac:dyDescent="0.2">
      <c r="A127" s="219"/>
      <c r="B127" s="220"/>
      <c r="C127" s="242" t="s">
        <v>143</v>
      </c>
      <c r="D127" s="223"/>
      <c r="E127" s="224"/>
      <c r="F127" s="222"/>
      <c r="G127" s="222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22"/>
      <c r="Z127" s="212"/>
      <c r="AA127" s="212"/>
      <c r="AB127" s="212"/>
      <c r="AC127" s="212"/>
      <c r="AD127" s="212"/>
      <c r="AE127" s="212"/>
      <c r="AF127" s="212"/>
      <c r="AG127" s="212" t="s">
        <v>128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">
      <c r="A128" s="219"/>
      <c r="B128" s="220"/>
      <c r="C128" s="242" t="s">
        <v>144</v>
      </c>
      <c r="D128" s="223"/>
      <c r="E128" s="224">
        <v>4.3499999999999996</v>
      </c>
      <c r="F128" s="222"/>
      <c r="G128" s="222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128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x14ac:dyDescent="0.2">
      <c r="A129" s="226" t="s">
        <v>117</v>
      </c>
      <c r="B129" s="227" t="s">
        <v>77</v>
      </c>
      <c r="C129" s="240" t="s">
        <v>78</v>
      </c>
      <c r="D129" s="228"/>
      <c r="E129" s="229"/>
      <c r="F129" s="230"/>
      <c r="G129" s="230">
        <f>SUMIF(AG130:AG163,"&lt;&gt;NOR",G130:G163)</f>
        <v>0</v>
      </c>
      <c r="H129" s="230"/>
      <c r="I129" s="230">
        <f>SUM(I130:I163)</f>
        <v>0</v>
      </c>
      <c r="J129" s="230"/>
      <c r="K129" s="230">
        <f>SUM(K130:K163)</f>
        <v>0</v>
      </c>
      <c r="L129" s="230"/>
      <c r="M129" s="230">
        <f>SUM(M130:M163)</f>
        <v>0</v>
      </c>
      <c r="N129" s="229"/>
      <c r="O129" s="229">
        <f>SUM(O130:O163)</f>
        <v>28.69</v>
      </c>
      <c r="P129" s="229"/>
      <c r="Q129" s="229">
        <f>SUM(Q130:Q163)</f>
        <v>0</v>
      </c>
      <c r="R129" s="230"/>
      <c r="S129" s="230"/>
      <c r="T129" s="231"/>
      <c r="U129" s="225"/>
      <c r="V129" s="225">
        <f>SUM(V130:V163)</f>
        <v>0</v>
      </c>
      <c r="W129" s="225"/>
      <c r="X129" s="225"/>
      <c r="Y129" s="225"/>
      <c r="AG129" t="s">
        <v>118</v>
      </c>
    </row>
    <row r="130" spans="1:60" ht="22.5" outlineLevel="1" x14ac:dyDescent="0.2">
      <c r="A130" s="233">
        <v>25</v>
      </c>
      <c r="B130" s="234" t="s">
        <v>279</v>
      </c>
      <c r="C130" s="241" t="s">
        <v>280</v>
      </c>
      <c r="D130" s="235" t="s">
        <v>281</v>
      </c>
      <c r="E130" s="236">
        <v>2.5</v>
      </c>
      <c r="F130" s="237"/>
      <c r="G130" s="238">
        <f>ROUND(E130*F130,2)</f>
        <v>0</v>
      </c>
      <c r="H130" s="237"/>
      <c r="I130" s="238">
        <f>ROUND(E130*H130,2)</f>
        <v>0</v>
      </c>
      <c r="J130" s="237"/>
      <c r="K130" s="238">
        <f>ROUND(E130*J130,2)</f>
        <v>0</v>
      </c>
      <c r="L130" s="238">
        <v>12</v>
      </c>
      <c r="M130" s="238">
        <f>G130*(1+L130/100)</f>
        <v>0</v>
      </c>
      <c r="N130" s="236">
        <v>3.0000000000000001E-5</v>
      </c>
      <c r="O130" s="236">
        <f>ROUND(E130*N130,2)</f>
        <v>0</v>
      </c>
      <c r="P130" s="236">
        <v>0</v>
      </c>
      <c r="Q130" s="236">
        <f>ROUND(E130*P130,2)</f>
        <v>0</v>
      </c>
      <c r="R130" s="238"/>
      <c r="S130" s="238" t="s">
        <v>139</v>
      </c>
      <c r="T130" s="239" t="s">
        <v>140</v>
      </c>
      <c r="U130" s="222">
        <v>0</v>
      </c>
      <c r="V130" s="222">
        <f>ROUND(E130*U130,2)</f>
        <v>0</v>
      </c>
      <c r="W130" s="222"/>
      <c r="X130" s="222" t="s">
        <v>124</v>
      </c>
      <c r="Y130" s="222" t="s">
        <v>125</v>
      </c>
      <c r="Z130" s="212"/>
      <c r="AA130" s="212"/>
      <c r="AB130" s="212"/>
      <c r="AC130" s="212"/>
      <c r="AD130" s="212"/>
      <c r="AE130" s="212"/>
      <c r="AF130" s="212"/>
      <c r="AG130" s="212" t="s">
        <v>126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2" x14ac:dyDescent="0.2">
      <c r="A131" s="219"/>
      <c r="B131" s="220"/>
      <c r="C131" s="254" t="s">
        <v>282</v>
      </c>
      <c r="D131" s="246"/>
      <c r="E131" s="246"/>
      <c r="F131" s="246"/>
      <c r="G131" s="246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22"/>
      <c r="Z131" s="212"/>
      <c r="AA131" s="212"/>
      <c r="AB131" s="212"/>
      <c r="AC131" s="212"/>
      <c r="AD131" s="212"/>
      <c r="AE131" s="212"/>
      <c r="AF131" s="212"/>
      <c r="AG131" s="212" t="s">
        <v>142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2" x14ac:dyDescent="0.2">
      <c r="A132" s="219"/>
      <c r="B132" s="220"/>
      <c r="C132" s="242" t="s">
        <v>283</v>
      </c>
      <c r="D132" s="223"/>
      <c r="E132" s="224"/>
      <c r="F132" s="222"/>
      <c r="G132" s="222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22"/>
      <c r="Z132" s="212"/>
      <c r="AA132" s="212"/>
      <c r="AB132" s="212"/>
      <c r="AC132" s="212"/>
      <c r="AD132" s="212"/>
      <c r="AE132" s="212"/>
      <c r="AF132" s="212"/>
      <c r="AG132" s="212" t="s">
        <v>128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">
      <c r="A133" s="219"/>
      <c r="B133" s="220"/>
      <c r="C133" s="242" t="s">
        <v>284</v>
      </c>
      <c r="D133" s="223"/>
      <c r="E133" s="224">
        <v>2.5</v>
      </c>
      <c r="F133" s="222"/>
      <c r="G133" s="222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22"/>
      <c r="Z133" s="212"/>
      <c r="AA133" s="212"/>
      <c r="AB133" s="212"/>
      <c r="AC133" s="212"/>
      <c r="AD133" s="212"/>
      <c r="AE133" s="212"/>
      <c r="AF133" s="212"/>
      <c r="AG133" s="212" t="s">
        <v>128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33">
        <v>26</v>
      </c>
      <c r="B134" s="234" t="s">
        <v>285</v>
      </c>
      <c r="C134" s="241" t="s">
        <v>286</v>
      </c>
      <c r="D134" s="235" t="s">
        <v>281</v>
      </c>
      <c r="E134" s="236">
        <v>2.5379999999999998</v>
      </c>
      <c r="F134" s="237"/>
      <c r="G134" s="238">
        <f>ROUND(E134*F134,2)</f>
        <v>0</v>
      </c>
      <c r="H134" s="237"/>
      <c r="I134" s="238">
        <f>ROUND(E134*H134,2)</f>
        <v>0</v>
      </c>
      <c r="J134" s="237"/>
      <c r="K134" s="238">
        <f>ROUND(E134*J134,2)</f>
        <v>0</v>
      </c>
      <c r="L134" s="238">
        <v>12</v>
      </c>
      <c r="M134" s="238">
        <f>G134*(1+L134/100)</f>
        <v>0</v>
      </c>
      <c r="N134" s="236">
        <v>2.4E-2</v>
      </c>
      <c r="O134" s="236">
        <f>ROUND(E134*N134,2)</f>
        <v>0.06</v>
      </c>
      <c r="P134" s="236">
        <v>0</v>
      </c>
      <c r="Q134" s="236">
        <f>ROUND(E134*P134,2)</f>
        <v>0</v>
      </c>
      <c r="R134" s="238"/>
      <c r="S134" s="238" t="s">
        <v>139</v>
      </c>
      <c r="T134" s="239" t="s">
        <v>140</v>
      </c>
      <c r="U134" s="222">
        <v>0</v>
      </c>
      <c r="V134" s="222">
        <f>ROUND(E134*U134,2)</f>
        <v>0</v>
      </c>
      <c r="W134" s="222"/>
      <c r="X134" s="222" t="s">
        <v>221</v>
      </c>
      <c r="Y134" s="222" t="s">
        <v>125</v>
      </c>
      <c r="Z134" s="212"/>
      <c r="AA134" s="212"/>
      <c r="AB134" s="212"/>
      <c r="AC134" s="212"/>
      <c r="AD134" s="212"/>
      <c r="AE134" s="212"/>
      <c r="AF134" s="212"/>
      <c r="AG134" s="212" t="s">
        <v>222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2" x14ac:dyDescent="0.2">
      <c r="A135" s="219"/>
      <c r="B135" s="220"/>
      <c r="C135" s="242" t="s">
        <v>287</v>
      </c>
      <c r="D135" s="223"/>
      <c r="E135" s="224"/>
      <c r="F135" s="222"/>
      <c r="G135" s="222"/>
      <c r="H135" s="222"/>
      <c r="I135" s="222"/>
      <c r="J135" s="222"/>
      <c r="K135" s="222"/>
      <c r="L135" s="222"/>
      <c r="M135" s="222"/>
      <c r="N135" s="221"/>
      <c r="O135" s="221"/>
      <c r="P135" s="221"/>
      <c r="Q135" s="221"/>
      <c r="R135" s="222"/>
      <c r="S135" s="222"/>
      <c r="T135" s="222"/>
      <c r="U135" s="222"/>
      <c r="V135" s="222"/>
      <c r="W135" s="222"/>
      <c r="X135" s="222"/>
      <c r="Y135" s="222"/>
      <c r="Z135" s="212"/>
      <c r="AA135" s="212"/>
      <c r="AB135" s="212"/>
      <c r="AC135" s="212"/>
      <c r="AD135" s="212"/>
      <c r="AE135" s="212"/>
      <c r="AF135" s="212"/>
      <c r="AG135" s="212" t="s">
        <v>128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3" x14ac:dyDescent="0.2">
      <c r="A136" s="219"/>
      <c r="B136" s="220"/>
      <c r="C136" s="242" t="s">
        <v>288</v>
      </c>
      <c r="D136" s="223"/>
      <c r="E136" s="224">
        <v>2.54</v>
      </c>
      <c r="F136" s="222"/>
      <c r="G136" s="222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128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ht="22.5" outlineLevel="1" x14ac:dyDescent="0.2">
      <c r="A137" s="233">
        <v>27</v>
      </c>
      <c r="B137" s="234" t="s">
        <v>289</v>
      </c>
      <c r="C137" s="241" t="s">
        <v>290</v>
      </c>
      <c r="D137" s="235" t="s">
        <v>281</v>
      </c>
      <c r="E137" s="236">
        <v>20</v>
      </c>
      <c r="F137" s="237"/>
      <c r="G137" s="238">
        <f>ROUND(E137*F137,2)</f>
        <v>0</v>
      </c>
      <c r="H137" s="237"/>
      <c r="I137" s="238">
        <f>ROUND(E137*H137,2)</f>
        <v>0</v>
      </c>
      <c r="J137" s="237"/>
      <c r="K137" s="238">
        <f>ROUND(E137*J137,2)</f>
        <v>0</v>
      </c>
      <c r="L137" s="238">
        <v>12</v>
      </c>
      <c r="M137" s="238">
        <f>G137*(1+L137/100)</f>
        <v>0</v>
      </c>
      <c r="N137" s="236">
        <v>4.0000000000000003E-5</v>
      </c>
      <c r="O137" s="236">
        <f>ROUND(E137*N137,2)</f>
        <v>0</v>
      </c>
      <c r="P137" s="236">
        <v>0</v>
      </c>
      <c r="Q137" s="236">
        <f>ROUND(E137*P137,2)</f>
        <v>0</v>
      </c>
      <c r="R137" s="238"/>
      <c r="S137" s="238" t="s">
        <v>139</v>
      </c>
      <c r="T137" s="239" t="s">
        <v>140</v>
      </c>
      <c r="U137" s="222">
        <v>0</v>
      </c>
      <c r="V137" s="222">
        <f>ROUND(E137*U137,2)</f>
        <v>0</v>
      </c>
      <c r="W137" s="222"/>
      <c r="X137" s="222" t="s">
        <v>124</v>
      </c>
      <c r="Y137" s="222" t="s">
        <v>125</v>
      </c>
      <c r="Z137" s="212"/>
      <c r="AA137" s="212"/>
      <c r="AB137" s="212"/>
      <c r="AC137" s="212"/>
      <c r="AD137" s="212"/>
      <c r="AE137" s="212"/>
      <c r="AF137" s="212"/>
      <c r="AG137" s="212" t="s">
        <v>126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2" x14ac:dyDescent="0.2">
      <c r="A138" s="219"/>
      <c r="B138" s="220"/>
      <c r="C138" s="254" t="s">
        <v>291</v>
      </c>
      <c r="D138" s="246"/>
      <c r="E138" s="246"/>
      <c r="F138" s="246"/>
      <c r="G138" s="246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22"/>
      <c r="Z138" s="212"/>
      <c r="AA138" s="212"/>
      <c r="AB138" s="212"/>
      <c r="AC138" s="212"/>
      <c r="AD138" s="212"/>
      <c r="AE138" s="212"/>
      <c r="AF138" s="212"/>
      <c r="AG138" s="212" t="s">
        <v>142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33">
        <v>28</v>
      </c>
      <c r="B139" s="234" t="s">
        <v>292</v>
      </c>
      <c r="C139" s="241" t="s">
        <v>293</v>
      </c>
      <c r="D139" s="235" t="s">
        <v>281</v>
      </c>
      <c r="E139" s="236">
        <v>20.3</v>
      </c>
      <c r="F139" s="237"/>
      <c r="G139" s="238">
        <f>ROUND(E139*F139,2)</f>
        <v>0</v>
      </c>
      <c r="H139" s="237"/>
      <c r="I139" s="238">
        <f>ROUND(E139*H139,2)</f>
        <v>0</v>
      </c>
      <c r="J139" s="237"/>
      <c r="K139" s="238">
        <f>ROUND(E139*J139,2)</f>
        <v>0</v>
      </c>
      <c r="L139" s="238">
        <v>12</v>
      </c>
      <c r="M139" s="238">
        <f>G139*(1+L139/100)</f>
        <v>0</v>
      </c>
      <c r="N139" s="236">
        <v>3.6999999999999998E-2</v>
      </c>
      <c r="O139" s="236">
        <f>ROUND(E139*N139,2)</f>
        <v>0.75</v>
      </c>
      <c r="P139" s="236">
        <v>0</v>
      </c>
      <c r="Q139" s="236">
        <f>ROUND(E139*P139,2)</f>
        <v>0</v>
      </c>
      <c r="R139" s="238"/>
      <c r="S139" s="238" t="s">
        <v>139</v>
      </c>
      <c r="T139" s="239" t="s">
        <v>140</v>
      </c>
      <c r="U139" s="222">
        <v>0</v>
      </c>
      <c r="V139" s="222">
        <f>ROUND(E139*U139,2)</f>
        <v>0</v>
      </c>
      <c r="W139" s="222"/>
      <c r="X139" s="222" t="s">
        <v>221</v>
      </c>
      <c r="Y139" s="222" t="s">
        <v>125</v>
      </c>
      <c r="Z139" s="212"/>
      <c r="AA139" s="212"/>
      <c r="AB139" s="212"/>
      <c r="AC139" s="212"/>
      <c r="AD139" s="212"/>
      <c r="AE139" s="212"/>
      <c r="AF139" s="212"/>
      <c r="AG139" s="212" t="s">
        <v>222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2" x14ac:dyDescent="0.2">
      <c r="A140" s="219"/>
      <c r="B140" s="220"/>
      <c r="C140" s="242" t="s">
        <v>294</v>
      </c>
      <c r="D140" s="223"/>
      <c r="E140" s="224"/>
      <c r="F140" s="222"/>
      <c r="G140" s="222"/>
      <c r="H140" s="222"/>
      <c r="I140" s="222"/>
      <c r="J140" s="222"/>
      <c r="K140" s="222"/>
      <c r="L140" s="222"/>
      <c r="M140" s="222"/>
      <c r="N140" s="221"/>
      <c r="O140" s="221"/>
      <c r="P140" s="221"/>
      <c r="Q140" s="221"/>
      <c r="R140" s="222"/>
      <c r="S140" s="222"/>
      <c r="T140" s="222"/>
      <c r="U140" s="222"/>
      <c r="V140" s="222"/>
      <c r="W140" s="222"/>
      <c r="X140" s="222"/>
      <c r="Y140" s="222"/>
      <c r="Z140" s="212"/>
      <c r="AA140" s="212"/>
      <c r="AB140" s="212"/>
      <c r="AC140" s="212"/>
      <c r="AD140" s="212"/>
      <c r="AE140" s="212"/>
      <c r="AF140" s="212"/>
      <c r="AG140" s="212" t="s">
        <v>128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3" x14ac:dyDescent="0.2">
      <c r="A141" s="219"/>
      <c r="B141" s="220"/>
      <c r="C141" s="242" t="s">
        <v>295</v>
      </c>
      <c r="D141" s="223"/>
      <c r="E141" s="224">
        <v>20.3</v>
      </c>
      <c r="F141" s="222"/>
      <c r="G141" s="222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22"/>
      <c r="Z141" s="212"/>
      <c r="AA141" s="212"/>
      <c r="AB141" s="212"/>
      <c r="AC141" s="212"/>
      <c r="AD141" s="212"/>
      <c r="AE141" s="212"/>
      <c r="AF141" s="212"/>
      <c r="AG141" s="212" t="s">
        <v>128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ht="22.5" outlineLevel="1" x14ac:dyDescent="0.2">
      <c r="A142" s="233">
        <v>29</v>
      </c>
      <c r="B142" s="234" t="s">
        <v>296</v>
      </c>
      <c r="C142" s="241" t="s">
        <v>297</v>
      </c>
      <c r="D142" s="235" t="s">
        <v>261</v>
      </c>
      <c r="E142" s="236">
        <v>1</v>
      </c>
      <c r="F142" s="237"/>
      <c r="G142" s="238">
        <f>ROUND(E142*F142,2)</f>
        <v>0</v>
      </c>
      <c r="H142" s="237"/>
      <c r="I142" s="238">
        <f>ROUND(E142*H142,2)</f>
        <v>0</v>
      </c>
      <c r="J142" s="237"/>
      <c r="K142" s="238">
        <f>ROUND(E142*J142,2)</f>
        <v>0</v>
      </c>
      <c r="L142" s="238">
        <v>12</v>
      </c>
      <c r="M142" s="238">
        <f>G142*(1+L142/100)</f>
        <v>0</v>
      </c>
      <c r="N142" s="236">
        <v>6.9999999999999994E-5</v>
      </c>
      <c r="O142" s="236">
        <f>ROUND(E142*N142,2)</f>
        <v>0</v>
      </c>
      <c r="P142" s="236">
        <v>0</v>
      </c>
      <c r="Q142" s="236">
        <f>ROUND(E142*P142,2)</f>
        <v>0</v>
      </c>
      <c r="R142" s="238"/>
      <c r="S142" s="238" t="s">
        <v>139</v>
      </c>
      <c r="T142" s="239" t="s">
        <v>140</v>
      </c>
      <c r="U142" s="222">
        <v>0</v>
      </c>
      <c r="V142" s="222">
        <f>ROUND(E142*U142,2)</f>
        <v>0</v>
      </c>
      <c r="W142" s="222"/>
      <c r="X142" s="222" t="s">
        <v>124</v>
      </c>
      <c r="Y142" s="222" t="s">
        <v>125</v>
      </c>
      <c r="Z142" s="212"/>
      <c r="AA142" s="212"/>
      <c r="AB142" s="212"/>
      <c r="AC142" s="212"/>
      <c r="AD142" s="212"/>
      <c r="AE142" s="212"/>
      <c r="AF142" s="212"/>
      <c r="AG142" s="212" t="s">
        <v>126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2" x14ac:dyDescent="0.2">
      <c r="A143" s="219"/>
      <c r="B143" s="220"/>
      <c r="C143" s="254" t="s">
        <v>298</v>
      </c>
      <c r="D143" s="246"/>
      <c r="E143" s="246"/>
      <c r="F143" s="246"/>
      <c r="G143" s="246"/>
      <c r="H143" s="222"/>
      <c r="I143" s="222"/>
      <c r="J143" s="222"/>
      <c r="K143" s="222"/>
      <c r="L143" s="222"/>
      <c r="M143" s="222"/>
      <c r="N143" s="221"/>
      <c r="O143" s="221"/>
      <c r="P143" s="221"/>
      <c r="Q143" s="221"/>
      <c r="R143" s="222"/>
      <c r="S143" s="222"/>
      <c r="T143" s="222"/>
      <c r="U143" s="222"/>
      <c r="V143" s="222"/>
      <c r="W143" s="222"/>
      <c r="X143" s="222"/>
      <c r="Y143" s="222"/>
      <c r="Z143" s="212"/>
      <c r="AA143" s="212"/>
      <c r="AB143" s="212"/>
      <c r="AC143" s="212"/>
      <c r="AD143" s="212"/>
      <c r="AE143" s="212"/>
      <c r="AF143" s="212"/>
      <c r="AG143" s="212" t="s">
        <v>142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33">
        <v>30</v>
      </c>
      <c r="B144" s="234" t="s">
        <v>299</v>
      </c>
      <c r="C144" s="241" t="s">
        <v>300</v>
      </c>
      <c r="D144" s="235" t="s">
        <v>261</v>
      </c>
      <c r="E144" s="236">
        <v>1.0149999999999999</v>
      </c>
      <c r="F144" s="237"/>
      <c r="G144" s="238">
        <f>ROUND(E144*F144,2)</f>
        <v>0</v>
      </c>
      <c r="H144" s="237"/>
      <c r="I144" s="238">
        <f>ROUND(E144*H144,2)</f>
        <v>0</v>
      </c>
      <c r="J144" s="237"/>
      <c r="K144" s="238">
        <f>ROUND(E144*J144,2)</f>
        <v>0</v>
      </c>
      <c r="L144" s="238">
        <v>12</v>
      </c>
      <c r="M144" s="238">
        <f>G144*(1+L144/100)</f>
        <v>0</v>
      </c>
      <c r="N144" s="236">
        <v>2.1999999999999999E-2</v>
      </c>
      <c r="O144" s="236">
        <f>ROUND(E144*N144,2)</f>
        <v>0.02</v>
      </c>
      <c r="P144" s="236">
        <v>0</v>
      </c>
      <c r="Q144" s="236">
        <f>ROUND(E144*P144,2)</f>
        <v>0</v>
      </c>
      <c r="R144" s="238"/>
      <c r="S144" s="238" t="s">
        <v>139</v>
      </c>
      <c r="T144" s="239" t="s">
        <v>140</v>
      </c>
      <c r="U144" s="222">
        <v>0</v>
      </c>
      <c r="V144" s="222">
        <f>ROUND(E144*U144,2)</f>
        <v>0</v>
      </c>
      <c r="W144" s="222"/>
      <c r="X144" s="222" t="s">
        <v>221</v>
      </c>
      <c r="Y144" s="222" t="s">
        <v>125</v>
      </c>
      <c r="Z144" s="212"/>
      <c r="AA144" s="212"/>
      <c r="AB144" s="212"/>
      <c r="AC144" s="212"/>
      <c r="AD144" s="212"/>
      <c r="AE144" s="212"/>
      <c r="AF144" s="212"/>
      <c r="AG144" s="212" t="s">
        <v>222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2" x14ac:dyDescent="0.2">
      <c r="A145" s="219"/>
      <c r="B145" s="220"/>
      <c r="C145" s="242" t="s">
        <v>301</v>
      </c>
      <c r="D145" s="223"/>
      <c r="E145" s="224"/>
      <c r="F145" s="222"/>
      <c r="G145" s="222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22"/>
      <c r="Z145" s="212"/>
      <c r="AA145" s="212"/>
      <c r="AB145" s="212"/>
      <c r="AC145" s="212"/>
      <c r="AD145" s="212"/>
      <c r="AE145" s="212"/>
      <c r="AF145" s="212"/>
      <c r="AG145" s="212" t="s">
        <v>128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3" x14ac:dyDescent="0.2">
      <c r="A146" s="219"/>
      <c r="B146" s="220"/>
      <c r="C146" s="242" t="s">
        <v>302</v>
      </c>
      <c r="D146" s="223"/>
      <c r="E146" s="224">
        <v>1.01</v>
      </c>
      <c r="F146" s="222"/>
      <c r="G146" s="222"/>
      <c r="H146" s="222"/>
      <c r="I146" s="222"/>
      <c r="J146" s="222"/>
      <c r="K146" s="222"/>
      <c r="L146" s="222"/>
      <c r="M146" s="222"/>
      <c r="N146" s="221"/>
      <c r="O146" s="221"/>
      <c r="P146" s="221"/>
      <c r="Q146" s="221"/>
      <c r="R146" s="222"/>
      <c r="S146" s="222"/>
      <c r="T146" s="222"/>
      <c r="U146" s="222"/>
      <c r="V146" s="222"/>
      <c r="W146" s="222"/>
      <c r="X146" s="222"/>
      <c r="Y146" s="222"/>
      <c r="Z146" s="212"/>
      <c r="AA146" s="212"/>
      <c r="AB146" s="212"/>
      <c r="AC146" s="212"/>
      <c r="AD146" s="212"/>
      <c r="AE146" s="212"/>
      <c r="AF146" s="212"/>
      <c r="AG146" s="212" t="s">
        <v>128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33">
        <v>31</v>
      </c>
      <c r="B147" s="234" t="s">
        <v>303</v>
      </c>
      <c r="C147" s="241" t="s">
        <v>304</v>
      </c>
      <c r="D147" s="235" t="s">
        <v>281</v>
      </c>
      <c r="E147" s="236">
        <v>1.5</v>
      </c>
      <c r="F147" s="237"/>
      <c r="G147" s="238">
        <f>ROUND(E147*F147,2)</f>
        <v>0</v>
      </c>
      <c r="H147" s="237"/>
      <c r="I147" s="238">
        <f>ROUND(E147*H147,2)</f>
        <v>0</v>
      </c>
      <c r="J147" s="237"/>
      <c r="K147" s="238">
        <f>ROUND(E147*J147,2)</f>
        <v>0</v>
      </c>
      <c r="L147" s="238">
        <v>12</v>
      </c>
      <c r="M147" s="238">
        <f>G147*(1+L147/100)</f>
        <v>0</v>
      </c>
      <c r="N147" s="236">
        <v>1.0000000000000001E-5</v>
      </c>
      <c r="O147" s="236">
        <f>ROUND(E147*N147,2)</f>
        <v>0</v>
      </c>
      <c r="P147" s="236">
        <v>0</v>
      </c>
      <c r="Q147" s="236">
        <f>ROUND(E147*P147,2)</f>
        <v>0</v>
      </c>
      <c r="R147" s="238"/>
      <c r="S147" s="238" t="s">
        <v>139</v>
      </c>
      <c r="T147" s="239" t="s">
        <v>140</v>
      </c>
      <c r="U147" s="222">
        <v>0</v>
      </c>
      <c r="V147" s="222">
        <f>ROUND(E147*U147,2)</f>
        <v>0</v>
      </c>
      <c r="W147" s="222"/>
      <c r="X147" s="222" t="s">
        <v>124</v>
      </c>
      <c r="Y147" s="222" t="s">
        <v>125</v>
      </c>
      <c r="Z147" s="212"/>
      <c r="AA147" s="212"/>
      <c r="AB147" s="212"/>
      <c r="AC147" s="212"/>
      <c r="AD147" s="212"/>
      <c r="AE147" s="212"/>
      <c r="AF147" s="212"/>
      <c r="AG147" s="212" t="s">
        <v>126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2" x14ac:dyDescent="0.2">
      <c r="A148" s="219"/>
      <c r="B148" s="220"/>
      <c r="C148" s="254" t="s">
        <v>305</v>
      </c>
      <c r="D148" s="246"/>
      <c r="E148" s="246"/>
      <c r="F148" s="246"/>
      <c r="G148" s="246"/>
      <c r="H148" s="222"/>
      <c r="I148" s="222"/>
      <c r="J148" s="222"/>
      <c r="K148" s="222"/>
      <c r="L148" s="222"/>
      <c r="M148" s="222"/>
      <c r="N148" s="221"/>
      <c r="O148" s="221"/>
      <c r="P148" s="221"/>
      <c r="Q148" s="221"/>
      <c r="R148" s="222"/>
      <c r="S148" s="222"/>
      <c r="T148" s="222"/>
      <c r="U148" s="222"/>
      <c r="V148" s="222"/>
      <c r="W148" s="222"/>
      <c r="X148" s="222"/>
      <c r="Y148" s="222"/>
      <c r="Z148" s="212"/>
      <c r="AA148" s="212"/>
      <c r="AB148" s="212"/>
      <c r="AC148" s="212"/>
      <c r="AD148" s="212"/>
      <c r="AE148" s="212"/>
      <c r="AF148" s="212"/>
      <c r="AG148" s="212" t="s">
        <v>142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2" x14ac:dyDescent="0.2">
      <c r="A149" s="219"/>
      <c r="B149" s="220"/>
      <c r="C149" s="242" t="s">
        <v>306</v>
      </c>
      <c r="D149" s="223"/>
      <c r="E149" s="224"/>
      <c r="F149" s="222"/>
      <c r="G149" s="222"/>
      <c r="H149" s="222"/>
      <c r="I149" s="222"/>
      <c r="J149" s="222"/>
      <c r="K149" s="222"/>
      <c r="L149" s="222"/>
      <c r="M149" s="222"/>
      <c r="N149" s="221"/>
      <c r="O149" s="221"/>
      <c r="P149" s="221"/>
      <c r="Q149" s="221"/>
      <c r="R149" s="222"/>
      <c r="S149" s="222"/>
      <c r="T149" s="222"/>
      <c r="U149" s="222"/>
      <c r="V149" s="222"/>
      <c r="W149" s="222"/>
      <c r="X149" s="222"/>
      <c r="Y149" s="222"/>
      <c r="Z149" s="212"/>
      <c r="AA149" s="212"/>
      <c r="AB149" s="212"/>
      <c r="AC149" s="212"/>
      <c r="AD149" s="212"/>
      <c r="AE149" s="212"/>
      <c r="AF149" s="212"/>
      <c r="AG149" s="212" t="s">
        <v>128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3" x14ac:dyDescent="0.2">
      <c r="A150" s="219"/>
      <c r="B150" s="220"/>
      <c r="C150" s="242" t="s">
        <v>307</v>
      </c>
      <c r="D150" s="223"/>
      <c r="E150" s="224">
        <v>1.5</v>
      </c>
      <c r="F150" s="222"/>
      <c r="G150" s="222"/>
      <c r="H150" s="222"/>
      <c r="I150" s="222"/>
      <c r="J150" s="222"/>
      <c r="K150" s="222"/>
      <c r="L150" s="222"/>
      <c r="M150" s="222"/>
      <c r="N150" s="221"/>
      <c r="O150" s="221"/>
      <c r="P150" s="221"/>
      <c r="Q150" s="221"/>
      <c r="R150" s="222"/>
      <c r="S150" s="222"/>
      <c r="T150" s="222"/>
      <c r="U150" s="222"/>
      <c r="V150" s="222"/>
      <c r="W150" s="222"/>
      <c r="X150" s="222"/>
      <c r="Y150" s="222"/>
      <c r="Z150" s="212"/>
      <c r="AA150" s="212"/>
      <c r="AB150" s="212"/>
      <c r="AC150" s="212"/>
      <c r="AD150" s="212"/>
      <c r="AE150" s="212"/>
      <c r="AF150" s="212"/>
      <c r="AG150" s="212" t="s">
        <v>128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33">
        <v>32</v>
      </c>
      <c r="B151" s="234" t="s">
        <v>308</v>
      </c>
      <c r="C151" s="241" t="s">
        <v>309</v>
      </c>
      <c r="D151" s="235" t="s">
        <v>281</v>
      </c>
      <c r="E151" s="236">
        <v>1.5229999999999999</v>
      </c>
      <c r="F151" s="237"/>
      <c r="G151" s="238">
        <f>ROUND(E151*F151,2)</f>
        <v>0</v>
      </c>
      <c r="H151" s="237"/>
      <c r="I151" s="238">
        <f>ROUND(E151*H151,2)</f>
        <v>0</v>
      </c>
      <c r="J151" s="237"/>
      <c r="K151" s="238">
        <f>ROUND(E151*J151,2)</f>
        <v>0</v>
      </c>
      <c r="L151" s="238">
        <v>12</v>
      </c>
      <c r="M151" s="238">
        <f>G151*(1+L151/100)</f>
        <v>0</v>
      </c>
      <c r="N151" s="236">
        <v>1.8E-3</v>
      </c>
      <c r="O151" s="236">
        <f>ROUND(E151*N151,2)</f>
        <v>0</v>
      </c>
      <c r="P151" s="236">
        <v>0</v>
      </c>
      <c r="Q151" s="236">
        <f>ROUND(E151*P151,2)</f>
        <v>0</v>
      </c>
      <c r="R151" s="238"/>
      <c r="S151" s="238" t="s">
        <v>139</v>
      </c>
      <c r="T151" s="239" t="s">
        <v>140</v>
      </c>
      <c r="U151" s="222">
        <v>0</v>
      </c>
      <c r="V151" s="222">
        <f>ROUND(E151*U151,2)</f>
        <v>0</v>
      </c>
      <c r="W151" s="222"/>
      <c r="X151" s="222" t="s">
        <v>221</v>
      </c>
      <c r="Y151" s="222" t="s">
        <v>125</v>
      </c>
      <c r="Z151" s="212"/>
      <c r="AA151" s="212"/>
      <c r="AB151" s="212"/>
      <c r="AC151" s="212"/>
      <c r="AD151" s="212"/>
      <c r="AE151" s="212"/>
      <c r="AF151" s="212"/>
      <c r="AG151" s="212" t="s">
        <v>222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2" x14ac:dyDescent="0.2">
      <c r="A152" s="219"/>
      <c r="B152" s="220"/>
      <c r="C152" s="242" t="s">
        <v>310</v>
      </c>
      <c r="D152" s="223"/>
      <c r="E152" s="224"/>
      <c r="F152" s="222"/>
      <c r="G152" s="222"/>
      <c r="H152" s="222"/>
      <c r="I152" s="222"/>
      <c r="J152" s="222"/>
      <c r="K152" s="222"/>
      <c r="L152" s="222"/>
      <c r="M152" s="222"/>
      <c r="N152" s="221"/>
      <c r="O152" s="221"/>
      <c r="P152" s="221"/>
      <c r="Q152" s="221"/>
      <c r="R152" s="222"/>
      <c r="S152" s="222"/>
      <c r="T152" s="222"/>
      <c r="U152" s="222"/>
      <c r="V152" s="222"/>
      <c r="W152" s="222"/>
      <c r="X152" s="222"/>
      <c r="Y152" s="222"/>
      <c r="Z152" s="212"/>
      <c r="AA152" s="212"/>
      <c r="AB152" s="212"/>
      <c r="AC152" s="212"/>
      <c r="AD152" s="212"/>
      <c r="AE152" s="212"/>
      <c r="AF152" s="212"/>
      <c r="AG152" s="212" t="s">
        <v>128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3" x14ac:dyDescent="0.2">
      <c r="A153" s="219"/>
      <c r="B153" s="220"/>
      <c r="C153" s="242" t="s">
        <v>311</v>
      </c>
      <c r="D153" s="223"/>
      <c r="E153" s="224">
        <v>1.52</v>
      </c>
      <c r="F153" s="222"/>
      <c r="G153" s="222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22"/>
      <c r="Z153" s="212"/>
      <c r="AA153" s="212"/>
      <c r="AB153" s="212"/>
      <c r="AC153" s="212"/>
      <c r="AD153" s="212"/>
      <c r="AE153" s="212"/>
      <c r="AF153" s="212"/>
      <c r="AG153" s="212" t="s">
        <v>128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33">
        <v>33</v>
      </c>
      <c r="B154" s="234" t="s">
        <v>312</v>
      </c>
      <c r="C154" s="241" t="s">
        <v>313</v>
      </c>
      <c r="D154" s="235" t="s">
        <v>281</v>
      </c>
      <c r="E154" s="236">
        <v>11.4</v>
      </c>
      <c r="F154" s="237"/>
      <c r="G154" s="238">
        <f>ROUND(E154*F154,2)</f>
        <v>0</v>
      </c>
      <c r="H154" s="237"/>
      <c r="I154" s="238">
        <f>ROUND(E154*H154,2)</f>
        <v>0</v>
      </c>
      <c r="J154" s="237"/>
      <c r="K154" s="238">
        <f>ROUND(E154*J154,2)</f>
        <v>0</v>
      </c>
      <c r="L154" s="238">
        <v>12</v>
      </c>
      <c r="M154" s="238">
        <f>G154*(1+L154/100)</f>
        <v>0</v>
      </c>
      <c r="N154" s="236">
        <v>1.0000000000000001E-5</v>
      </c>
      <c r="O154" s="236">
        <f>ROUND(E154*N154,2)</f>
        <v>0</v>
      </c>
      <c r="P154" s="236">
        <v>0</v>
      </c>
      <c r="Q154" s="236">
        <f>ROUND(E154*P154,2)</f>
        <v>0</v>
      </c>
      <c r="R154" s="238"/>
      <c r="S154" s="238" t="s">
        <v>139</v>
      </c>
      <c r="T154" s="239" t="s">
        <v>140</v>
      </c>
      <c r="U154" s="222">
        <v>0</v>
      </c>
      <c r="V154" s="222">
        <f>ROUND(E154*U154,2)</f>
        <v>0</v>
      </c>
      <c r="W154" s="222"/>
      <c r="X154" s="222" t="s">
        <v>124</v>
      </c>
      <c r="Y154" s="222" t="s">
        <v>125</v>
      </c>
      <c r="Z154" s="212"/>
      <c r="AA154" s="212"/>
      <c r="AB154" s="212"/>
      <c r="AC154" s="212"/>
      <c r="AD154" s="212"/>
      <c r="AE154" s="212"/>
      <c r="AF154" s="212"/>
      <c r="AG154" s="212" t="s">
        <v>126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2" x14ac:dyDescent="0.2">
      <c r="A155" s="219"/>
      <c r="B155" s="220"/>
      <c r="C155" s="254" t="s">
        <v>314</v>
      </c>
      <c r="D155" s="246"/>
      <c r="E155" s="246"/>
      <c r="F155" s="246"/>
      <c r="G155" s="246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22"/>
      <c r="Z155" s="212"/>
      <c r="AA155" s="212"/>
      <c r="AB155" s="212"/>
      <c r="AC155" s="212"/>
      <c r="AD155" s="212"/>
      <c r="AE155" s="212"/>
      <c r="AF155" s="212"/>
      <c r="AG155" s="212" t="s">
        <v>142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2" x14ac:dyDescent="0.2">
      <c r="A156" s="219"/>
      <c r="B156" s="220"/>
      <c r="C156" s="242" t="s">
        <v>315</v>
      </c>
      <c r="D156" s="223"/>
      <c r="E156" s="224"/>
      <c r="F156" s="222"/>
      <c r="G156" s="222"/>
      <c r="H156" s="222"/>
      <c r="I156" s="222"/>
      <c r="J156" s="222"/>
      <c r="K156" s="222"/>
      <c r="L156" s="222"/>
      <c r="M156" s="222"/>
      <c r="N156" s="221"/>
      <c r="O156" s="221"/>
      <c r="P156" s="221"/>
      <c r="Q156" s="221"/>
      <c r="R156" s="222"/>
      <c r="S156" s="222"/>
      <c r="T156" s="222"/>
      <c r="U156" s="222"/>
      <c r="V156" s="222"/>
      <c r="W156" s="222"/>
      <c r="X156" s="222"/>
      <c r="Y156" s="222"/>
      <c r="Z156" s="212"/>
      <c r="AA156" s="212"/>
      <c r="AB156" s="212"/>
      <c r="AC156" s="212"/>
      <c r="AD156" s="212"/>
      <c r="AE156" s="212"/>
      <c r="AF156" s="212"/>
      <c r="AG156" s="212" t="s">
        <v>128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3" x14ac:dyDescent="0.2">
      <c r="A157" s="219"/>
      <c r="B157" s="220"/>
      <c r="C157" s="242" t="s">
        <v>316</v>
      </c>
      <c r="D157" s="223"/>
      <c r="E157" s="224">
        <v>11.4</v>
      </c>
      <c r="F157" s="222"/>
      <c r="G157" s="222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22"/>
      <c r="Z157" s="212"/>
      <c r="AA157" s="212"/>
      <c r="AB157" s="212"/>
      <c r="AC157" s="212"/>
      <c r="AD157" s="212"/>
      <c r="AE157" s="212"/>
      <c r="AF157" s="212"/>
      <c r="AG157" s="212" t="s">
        <v>128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47">
        <v>34</v>
      </c>
      <c r="B158" s="248" t="s">
        <v>317</v>
      </c>
      <c r="C158" s="255" t="s">
        <v>318</v>
      </c>
      <c r="D158" s="249" t="s">
        <v>281</v>
      </c>
      <c r="E158" s="250">
        <v>13</v>
      </c>
      <c r="F158" s="251"/>
      <c r="G158" s="252">
        <f>ROUND(E158*F158,2)</f>
        <v>0</v>
      </c>
      <c r="H158" s="251"/>
      <c r="I158" s="252">
        <f>ROUND(E158*H158,2)</f>
        <v>0</v>
      </c>
      <c r="J158" s="251"/>
      <c r="K158" s="252">
        <f>ROUND(E158*J158,2)</f>
        <v>0</v>
      </c>
      <c r="L158" s="252">
        <v>12</v>
      </c>
      <c r="M158" s="252">
        <f>G158*(1+L158/100)</f>
        <v>0</v>
      </c>
      <c r="N158" s="250">
        <v>2.8999999999999998E-3</v>
      </c>
      <c r="O158" s="250">
        <f>ROUND(E158*N158,2)</f>
        <v>0.04</v>
      </c>
      <c r="P158" s="250">
        <v>0</v>
      </c>
      <c r="Q158" s="250">
        <f>ROUND(E158*P158,2)</f>
        <v>0</v>
      </c>
      <c r="R158" s="252"/>
      <c r="S158" s="252" t="s">
        <v>139</v>
      </c>
      <c r="T158" s="253" t="s">
        <v>140</v>
      </c>
      <c r="U158" s="222">
        <v>0</v>
      </c>
      <c r="V158" s="222">
        <f>ROUND(E158*U158,2)</f>
        <v>0</v>
      </c>
      <c r="W158" s="222"/>
      <c r="X158" s="222" t="s">
        <v>221</v>
      </c>
      <c r="Y158" s="222" t="s">
        <v>125</v>
      </c>
      <c r="Z158" s="212"/>
      <c r="AA158" s="212"/>
      <c r="AB158" s="212"/>
      <c r="AC158" s="212"/>
      <c r="AD158" s="212"/>
      <c r="AE158" s="212"/>
      <c r="AF158" s="212"/>
      <c r="AG158" s="212" t="s">
        <v>222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33">
        <v>35</v>
      </c>
      <c r="B159" s="234" t="s">
        <v>319</v>
      </c>
      <c r="C159" s="241" t="s">
        <v>320</v>
      </c>
      <c r="D159" s="235" t="s">
        <v>147</v>
      </c>
      <c r="E159" s="236">
        <v>12.089</v>
      </c>
      <c r="F159" s="237"/>
      <c r="G159" s="238">
        <f>ROUND(E159*F159,2)</f>
        <v>0</v>
      </c>
      <c r="H159" s="237"/>
      <c r="I159" s="238">
        <f>ROUND(E159*H159,2)</f>
        <v>0</v>
      </c>
      <c r="J159" s="237"/>
      <c r="K159" s="238">
        <f>ROUND(E159*J159,2)</f>
        <v>0</v>
      </c>
      <c r="L159" s="238">
        <v>12</v>
      </c>
      <c r="M159" s="238">
        <f>G159*(1+L159/100)</f>
        <v>0</v>
      </c>
      <c r="N159" s="236">
        <v>2.3010199999999998</v>
      </c>
      <c r="O159" s="236">
        <f>ROUND(E159*N159,2)</f>
        <v>27.82</v>
      </c>
      <c r="P159" s="236">
        <v>0</v>
      </c>
      <c r="Q159" s="236">
        <f>ROUND(E159*P159,2)</f>
        <v>0</v>
      </c>
      <c r="R159" s="238"/>
      <c r="S159" s="238" t="s">
        <v>139</v>
      </c>
      <c r="T159" s="239" t="s">
        <v>140</v>
      </c>
      <c r="U159" s="222">
        <v>0</v>
      </c>
      <c r="V159" s="222">
        <f>ROUND(E159*U159,2)</f>
        <v>0</v>
      </c>
      <c r="W159" s="222"/>
      <c r="X159" s="222" t="s">
        <v>124</v>
      </c>
      <c r="Y159" s="222" t="s">
        <v>125</v>
      </c>
      <c r="Z159" s="212"/>
      <c r="AA159" s="212"/>
      <c r="AB159" s="212"/>
      <c r="AC159" s="212"/>
      <c r="AD159" s="212"/>
      <c r="AE159" s="212"/>
      <c r="AF159" s="212"/>
      <c r="AG159" s="212" t="s">
        <v>126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2" x14ac:dyDescent="0.2">
      <c r="A160" s="219"/>
      <c r="B160" s="220"/>
      <c r="C160" s="254" t="s">
        <v>321</v>
      </c>
      <c r="D160" s="246"/>
      <c r="E160" s="246"/>
      <c r="F160" s="246"/>
      <c r="G160" s="246"/>
      <c r="H160" s="222"/>
      <c r="I160" s="222"/>
      <c r="J160" s="222"/>
      <c r="K160" s="222"/>
      <c r="L160" s="222"/>
      <c r="M160" s="222"/>
      <c r="N160" s="221"/>
      <c r="O160" s="221"/>
      <c r="P160" s="221"/>
      <c r="Q160" s="221"/>
      <c r="R160" s="222"/>
      <c r="S160" s="222"/>
      <c r="T160" s="222"/>
      <c r="U160" s="222"/>
      <c r="V160" s="222"/>
      <c r="W160" s="222"/>
      <c r="X160" s="222"/>
      <c r="Y160" s="222"/>
      <c r="Z160" s="212"/>
      <c r="AA160" s="212"/>
      <c r="AB160" s="212"/>
      <c r="AC160" s="212"/>
      <c r="AD160" s="212"/>
      <c r="AE160" s="212"/>
      <c r="AF160" s="212"/>
      <c r="AG160" s="212" t="s">
        <v>142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2" x14ac:dyDescent="0.2">
      <c r="A161" s="219"/>
      <c r="B161" s="220"/>
      <c r="C161" s="242" t="s">
        <v>322</v>
      </c>
      <c r="D161" s="223"/>
      <c r="E161" s="224"/>
      <c r="F161" s="222"/>
      <c r="G161" s="222"/>
      <c r="H161" s="222"/>
      <c r="I161" s="222"/>
      <c r="J161" s="222"/>
      <c r="K161" s="222"/>
      <c r="L161" s="222"/>
      <c r="M161" s="222"/>
      <c r="N161" s="221"/>
      <c r="O161" s="221"/>
      <c r="P161" s="221"/>
      <c r="Q161" s="221"/>
      <c r="R161" s="222"/>
      <c r="S161" s="222"/>
      <c r="T161" s="222"/>
      <c r="U161" s="222"/>
      <c r="V161" s="222"/>
      <c r="W161" s="222"/>
      <c r="X161" s="222"/>
      <c r="Y161" s="222"/>
      <c r="Z161" s="212"/>
      <c r="AA161" s="212"/>
      <c r="AB161" s="212"/>
      <c r="AC161" s="212"/>
      <c r="AD161" s="212"/>
      <c r="AE161" s="212"/>
      <c r="AF161" s="212"/>
      <c r="AG161" s="212" t="s">
        <v>128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3" x14ac:dyDescent="0.2">
      <c r="A162" s="219"/>
      <c r="B162" s="220"/>
      <c r="C162" s="242" t="s">
        <v>323</v>
      </c>
      <c r="D162" s="223"/>
      <c r="E162" s="224"/>
      <c r="F162" s="222"/>
      <c r="G162" s="222"/>
      <c r="H162" s="222"/>
      <c r="I162" s="222"/>
      <c r="J162" s="222"/>
      <c r="K162" s="222"/>
      <c r="L162" s="222"/>
      <c r="M162" s="222"/>
      <c r="N162" s="221"/>
      <c r="O162" s="221"/>
      <c r="P162" s="221"/>
      <c r="Q162" s="221"/>
      <c r="R162" s="222"/>
      <c r="S162" s="222"/>
      <c r="T162" s="222"/>
      <c r="U162" s="222"/>
      <c r="V162" s="222"/>
      <c r="W162" s="222"/>
      <c r="X162" s="222"/>
      <c r="Y162" s="222"/>
      <c r="Z162" s="212"/>
      <c r="AA162" s="212"/>
      <c r="AB162" s="212"/>
      <c r="AC162" s="212"/>
      <c r="AD162" s="212"/>
      <c r="AE162" s="212"/>
      <c r="AF162" s="212"/>
      <c r="AG162" s="212" t="s">
        <v>128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3" x14ac:dyDescent="0.2">
      <c r="A163" s="219"/>
      <c r="B163" s="220"/>
      <c r="C163" s="242" t="s">
        <v>324</v>
      </c>
      <c r="D163" s="223"/>
      <c r="E163" s="224">
        <v>12.09</v>
      </c>
      <c r="F163" s="222"/>
      <c r="G163" s="222"/>
      <c r="H163" s="222"/>
      <c r="I163" s="222"/>
      <c r="J163" s="222"/>
      <c r="K163" s="222"/>
      <c r="L163" s="222"/>
      <c r="M163" s="222"/>
      <c r="N163" s="221"/>
      <c r="O163" s="221"/>
      <c r="P163" s="221"/>
      <c r="Q163" s="221"/>
      <c r="R163" s="222"/>
      <c r="S163" s="222"/>
      <c r="T163" s="222"/>
      <c r="U163" s="222"/>
      <c r="V163" s="222"/>
      <c r="W163" s="222"/>
      <c r="X163" s="222"/>
      <c r="Y163" s="222"/>
      <c r="Z163" s="212"/>
      <c r="AA163" s="212"/>
      <c r="AB163" s="212"/>
      <c r="AC163" s="212"/>
      <c r="AD163" s="212"/>
      <c r="AE163" s="212"/>
      <c r="AF163" s="212"/>
      <c r="AG163" s="212" t="s">
        <v>128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x14ac:dyDescent="0.2">
      <c r="A164" s="226" t="s">
        <v>117</v>
      </c>
      <c r="B164" s="227" t="s">
        <v>79</v>
      </c>
      <c r="C164" s="240" t="s">
        <v>80</v>
      </c>
      <c r="D164" s="228"/>
      <c r="E164" s="229"/>
      <c r="F164" s="230"/>
      <c r="G164" s="230">
        <f>SUMIF(AG165:AG166,"&lt;&gt;NOR",G165:G166)</f>
        <v>0</v>
      </c>
      <c r="H164" s="230"/>
      <c r="I164" s="230">
        <f>SUM(I165:I166)</f>
        <v>0</v>
      </c>
      <c r="J164" s="230"/>
      <c r="K164" s="230">
        <f>SUM(K165:K166)</f>
        <v>0</v>
      </c>
      <c r="L164" s="230"/>
      <c r="M164" s="230">
        <f>SUM(M165:M166)</f>
        <v>0</v>
      </c>
      <c r="N164" s="229"/>
      <c r="O164" s="229">
        <f>SUM(O165:O166)</f>
        <v>0</v>
      </c>
      <c r="P164" s="229"/>
      <c r="Q164" s="229">
        <f>SUM(Q165:Q166)</f>
        <v>0</v>
      </c>
      <c r="R164" s="230"/>
      <c r="S164" s="230"/>
      <c r="T164" s="231"/>
      <c r="U164" s="225"/>
      <c r="V164" s="225">
        <f>SUM(V165:V166)</f>
        <v>0</v>
      </c>
      <c r="W164" s="225"/>
      <c r="X164" s="225"/>
      <c r="Y164" s="225"/>
      <c r="AG164" t="s">
        <v>118</v>
      </c>
    </row>
    <row r="165" spans="1:60" outlineLevel="1" x14ac:dyDescent="0.2">
      <c r="A165" s="233">
        <v>36</v>
      </c>
      <c r="B165" s="234" t="s">
        <v>325</v>
      </c>
      <c r="C165" s="241" t="s">
        <v>326</v>
      </c>
      <c r="D165" s="235" t="s">
        <v>192</v>
      </c>
      <c r="E165" s="236">
        <v>37.774000000000001</v>
      </c>
      <c r="F165" s="237"/>
      <c r="G165" s="238">
        <f>ROUND(E165*F165,2)</f>
        <v>0</v>
      </c>
      <c r="H165" s="237"/>
      <c r="I165" s="238">
        <f>ROUND(E165*H165,2)</f>
        <v>0</v>
      </c>
      <c r="J165" s="237"/>
      <c r="K165" s="238">
        <f>ROUND(E165*J165,2)</f>
        <v>0</v>
      </c>
      <c r="L165" s="238">
        <v>12</v>
      </c>
      <c r="M165" s="238">
        <f>G165*(1+L165/100)</f>
        <v>0</v>
      </c>
      <c r="N165" s="236">
        <v>0</v>
      </c>
      <c r="O165" s="236">
        <f>ROUND(E165*N165,2)</f>
        <v>0</v>
      </c>
      <c r="P165" s="236">
        <v>0</v>
      </c>
      <c r="Q165" s="236">
        <f>ROUND(E165*P165,2)</f>
        <v>0</v>
      </c>
      <c r="R165" s="238"/>
      <c r="S165" s="238" t="s">
        <v>139</v>
      </c>
      <c r="T165" s="239" t="s">
        <v>140</v>
      </c>
      <c r="U165" s="222">
        <v>0</v>
      </c>
      <c r="V165" s="222">
        <f>ROUND(E165*U165,2)</f>
        <v>0</v>
      </c>
      <c r="W165" s="222"/>
      <c r="X165" s="222" t="s">
        <v>124</v>
      </c>
      <c r="Y165" s="222" t="s">
        <v>125</v>
      </c>
      <c r="Z165" s="212"/>
      <c r="AA165" s="212"/>
      <c r="AB165" s="212"/>
      <c r="AC165" s="212"/>
      <c r="AD165" s="212"/>
      <c r="AE165" s="212"/>
      <c r="AF165" s="212"/>
      <c r="AG165" s="212" t="s">
        <v>126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2" x14ac:dyDescent="0.2">
      <c r="A166" s="219"/>
      <c r="B166" s="220"/>
      <c r="C166" s="254" t="s">
        <v>327</v>
      </c>
      <c r="D166" s="246"/>
      <c r="E166" s="246"/>
      <c r="F166" s="246"/>
      <c r="G166" s="246"/>
      <c r="H166" s="222"/>
      <c r="I166" s="222"/>
      <c r="J166" s="222"/>
      <c r="K166" s="222"/>
      <c r="L166" s="222"/>
      <c r="M166" s="222"/>
      <c r="N166" s="221"/>
      <c r="O166" s="221"/>
      <c r="P166" s="221"/>
      <c r="Q166" s="221"/>
      <c r="R166" s="222"/>
      <c r="S166" s="222"/>
      <c r="T166" s="222"/>
      <c r="U166" s="222"/>
      <c r="V166" s="222"/>
      <c r="W166" s="222"/>
      <c r="X166" s="222"/>
      <c r="Y166" s="222"/>
      <c r="Z166" s="212"/>
      <c r="AA166" s="212"/>
      <c r="AB166" s="212"/>
      <c r="AC166" s="212"/>
      <c r="AD166" s="212"/>
      <c r="AE166" s="212"/>
      <c r="AF166" s="212"/>
      <c r="AG166" s="212" t="s">
        <v>142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x14ac:dyDescent="0.2">
      <c r="A167" s="226" t="s">
        <v>117</v>
      </c>
      <c r="B167" s="227" t="s">
        <v>85</v>
      </c>
      <c r="C167" s="240" t="s">
        <v>86</v>
      </c>
      <c r="D167" s="228"/>
      <c r="E167" s="229"/>
      <c r="F167" s="230"/>
      <c r="G167" s="230">
        <f>SUMIF(AG168:AG169,"&lt;&gt;NOR",G168:G169)</f>
        <v>0</v>
      </c>
      <c r="H167" s="230"/>
      <c r="I167" s="230">
        <f>SUM(I168:I169)</f>
        <v>0</v>
      </c>
      <c r="J167" s="230"/>
      <c r="K167" s="230">
        <f>SUM(K168:K169)</f>
        <v>0</v>
      </c>
      <c r="L167" s="230"/>
      <c r="M167" s="230">
        <f>SUM(M168:M169)</f>
        <v>0</v>
      </c>
      <c r="N167" s="229"/>
      <c r="O167" s="229">
        <f>SUM(O168:O169)</f>
        <v>0.05</v>
      </c>
      <c r="P167" s="229"/>
      <c r="Q167" s="229">
        <f>SUM(Q168:Q169)</f>
        <v>0</v>
      </c>
      <c r="R167" s="230"/>
      <c r="S167" s="230"/>
      <c r="T167" s="231"/>
      <c r="U167" s="225"/>
      <c r="V167" s="225">
        <f>SUM(V168:V169)</f>
        <v>0</v>
      </c>
      <c r="W167" s="225"/>
      <c r="X167" s="225"/>
      <c r="Y167" s="225"/>
      <c r="AG167" t="s">
        <v>118</v>
      </c>
    </row>
    <row r="168" spans="1:60" outlineLevel="1" x14ac:dyDescent="0.2">
      <c r="A168" s="233">
        <v>37</v>
      </c>
      <c r="B168" s="234" t="s">
        <v>328</v>
      </c>
      <c r="C168" s="241" t="s">
        <v>329</v>
      </c>
      <c r="D168" s="235" t="s">
        <v>261</v>
      </c>
      <c r="E168" s="236">
        <v>2</v>
      </c>
      <c r="F168" s="237"/>
      <c r="G168" s="238">
        <f>ROUND(E168*F168,2)</f>
        <v>0</v>
      </c>
      <c r="H168" s="237"/>
      <c r="I168" s="238">
        <f>ROUND(E168*H168,2)</f>
        <v>0</v>
      </c>
      <c r="J168" s="237"/>
      <c r="K168" s="238">
        <f>ROUND(E168*J168,2)</f>
        <v>0</v>
      </c>
      <c r="L168" s="238">
        <v>12</v>
      </c>
      <c r="M168" s="238">
        <f>G168*(1+L168/100)</f>
        <v>0</v>
      </c>
      <c r="N168" s="236">
        <v>2.6519999999999998E-2</v>
      </c>
      <c r="O168" s="236">
        <f>ROUND(E168*N168,2)</f>
        <v>0.05</v>
      </c>
      <c r="P168" s="236">
        <v>0</v>
      </c>
      <c r="Q168" s="236">
        <f>ROUND(E168*P168,2)</f>
        <v>0</v>
      </c>
      <c r="R168" s="238"/>
      <c r="S168" s="238" t="s">
        <v>139</v>
      </c>
      <c r="T168" s="239" t="s">
        <v>140</v>
      </c>
      <c r="U168" s="222">
        <v>0</v>
      </c>
      <c r="V168" s="222">
        <f>ROUND(E168*U168,2)</f>
        <v>0</v>
      </c>
      <c r="W168" s="222"/>
      <c r="X168" s="222" t="s">
        <v>124</v>
      </c>
      <c r="Y168" s="222" t="s">
        <v>125</v>
      </c>
      <c r="Z168" s="212"/>
      <c r="AA168" s="212"/>
      <c r="AB168" s="212"/>
      <c r="AC168" s="212"/>
      <c r="AD168" s="212"/>
      <c r="AE168" s="212"/>
      <c r="AF168" s="212"/>
      <c r="AG168" s="212" t="s">
        <v>330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2" x14ac:dyDescent="0.2">
      <c r="A169" s="219"/>
      <c r="B169" s="220"/>
      <c r="C169" s="254" t="s">
        <v>331</v>
      </c>
      <c r="D169" s="246"/>
      <c r="E169" s="246"/>
      <c r="F169" s="246"/>
      <c r="G169" s="246"/>
      <c r="H169" s="222"/>
      <c r="I169" s="222"/>
      <c r="J169" s="222"/>
      <c r="K169" s="222"/>
      <c r="L169" s="222"/>
      <c r="M169" s="222"/>
      <c r="N169" s="221"/>
      <c r="O169" s="221"/>
      <c r="P169" s="221"/>
      <c r="Q169" s="221"/>
      <c r="R169" s="222"/>
      <c r="S169" s="222"/>
      <c r="T169" s="222"/>
      <c r="U169" s="222"/>
      <c r="V169" s="222"/>
      <c r="W169" s="222"/>
      <c r="X169" s="222"/>
      <c r="Y169" s="222"/>
      <c r="Z169" s="212"/>
      <c r="AA169" s="212"/>
      <c r="AB169" s="212"/>
      <c r="AC169" s="212"/>
      <c r="AD169" s="212"/>
      <c r="AE169" s="212"/>
      <c r="AF169" s="212"/>
      <c r="AG169" s="212" t="s">
        <v>142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x14ac:dyDescent="0.2">
      <c r="A170" s="3"/>
      <c r="B170" s="4"/>
      <c r="C170" s="243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AE170">
        <v>12</v>
      </c>
      <c r="AF170">
        <v>21</v>
      </c>
      <c r="AG170" t="s">
        <v>103</v>
      </c>
    </row>
    <row r="171" spans="1:60" x14ac:dyDescent="0.2">
      <c r="A171" s="215"/>
      <c r="B171" s="216" t="s">
        <v>29</v>
      </c>
      <c r="C171" s="244"/>
      <c r="D171" s="217"/>
      <c r="E171" s="218"/>
      <c r="F171" s="218"/>
      <c r="G171" s="232">
        <f>G8+G98+G120+G129+G164+G167</f>
        <v>0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AE171">
        <f>SUMIF(L7:L169,AE170,G7:G169)</f>
        <v>0</v>
      </c>
      <c r="AF171">
        <f>SUMIF(L7:L169,AF170,G7:G169)</f>
        <v>0</v>
      </c>
      <c r="AG171" t="s">
        <v>133</v>
      </c>
    </row>
    <row r="172" spans="1:60" x14ac:dyDescent="0.2">
      <c r="C172" s="245"/>
      <c r="D172" s="10"/>
      <c r="AG172" t="s">
        <v>134</v>
      </c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UK23kAEuva/WEUfYKuuTU3WWTLz74MisPtjmqp9G5lSepI1EbjpF3vMXznAJS6SfzmTjmeQyVwrATmdEQdgew==" saltValue="nH47Io3PFG+xiaAy2q+tow==" spinCount="100000" sheet="1" formatRows="0"/>
  <mergeCells count="32">
    <mergeCell ref="C166:G166"/>
    <mergeCell ref="C169:G169"/>
    <mergeCell ref="C131:G131"/>
    <mergeCell ref="C138:G138"/>
    <mergeCell ref="C143:G143"/>
    <mergeCell ref="C148:G148"/>
    <mergeCell ref="C155:G155"/>
    <mergeCell ref="C160:G160"/>
    <mergeCell ref="C105:G105"/>
    <mergeCell ref="C109:G109"/>
    <mergeCell ref="C111:G111"/>
    <mergeCell ref="C117:G117"/>
    <mergeCell ref="C122:G122"/>
    <mergeCell ref="C126:G126"/>
    <mergeCell ref="C53:G53"/>
    <mergeCell ref="C57:G57"/>
    <mergeCell ref="C61:G61"/>
    <mergeCell ref="C83:G83"/>
    <mergeCell ref="C90:G90"/>
    <mergeCell ref="C100:G100"/>
    <mergeCell ref="C19:G19"/>
    <mergeCell ref="C24:G24"/>
    <mergeCell ref="C31:G31"/>
    <mergeCell ref="C33:G33"/>
    <mergeCell ref="C41:G41"/>
    <mergeCell ref="C45:G45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00 00 Naklady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'01 1 Pol'!Názvy_tisku</vt:lpstr>
      <vt:lpstr>oadresa</vt:lpstr>
      <vt:lpstr>Stavba!Objednatel</vt:lpstr>
      <vt:lpstr>Stavba!Objekt</vt:lpstr>
      <vt:lpstr>'00 00 Naklady'!Oblast_tisku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Novotná</dc:creator>
  <cp:lastModifiedBy>Hana Novotná</cp:lastModifiedBy>
  <cp:lastPrinted>2019-03-19T12:27:02Z</cp:lastPrinted>
  <dcterms:created xsi:type="dcterms:W3CDTF">2009-04-08T07:15:50Z</dcterms:created>
  <dcterms:modified xsi:type="dcterms:W3CDTF">2024-10-09T07:24:31Z</dcterms:modified>
</cp:coreProperties>
</file>