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VRN - Vedlejší rozpočtové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Stavební část'!$C$121:$K$182</definedName>
    <definedName name="_xlnm.Print_Area" localSheetId="1">'01 - Stavební část'!$C$4:$J$76,'01 - Stavební část'!$C$82:$J$103,'01 - Stavební část'!$C$109:$J$182</definedName>
    <definedName name="_xlnm.Print_Titles" localSheetId="1">'01 - Stavební část'!$121:$121</definedName>
    <definedName name="_xlnm._FilterDatabase" localSheetId="2" hidden="1">'VRN - Vedlejší rozpočtové...'!$C$120:$K$134</definedName>
    <definedName name="_xlnm.Print_Area" localSheetId="2">'VRN - Vedlejší rozpočtové...'!$C$4:$J$76,'VRN - Vedlejší rozpočtové...'!$C$82:$J$102,'VRN - Vedlejší rozpočtové...'!$C$108:$J$134</definedName>
    <definedName name="_xlnm.Print_Titles" localSheetId="2">'VRN - Vedlejší rozpočtové...'!$120:$120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34"/>
  <c r="BH134"/>
  <c r="BG134"/>
  <c r="BF134"/>
  <c r="T134"/>
  <c r="T133"/>
  <c r="R134"/>
  <c r="R133"/>
  <c r="P134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92"/>
  <c r="J23"/>
  <c r="J18"/>
  <c r="E18"/>
  <c r="F118"/>
  <c r="J17"/>
  <c r="J12"/>
  <c r="J115"/>
  <c r="E7"/>
  <c r="E111"/>
  <c i="2" r="J37"/>
  <c r="J36"/>
  <c i="1" r="AY95"/>
  <c i="2" r="J35"/>
  <c i="1" r="AX95"/>
  <c i="2" r="BI182"/>
  <c r="BH182"/>
  <c r="BG182"/>
  <c r="BF182"/>
  <c r="T182"/>
  <c r="T181"/>
  <c r="R182"/>
  <c r="R181"/>
  <c r="P182"/>
  <c r="P181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119"/>
  <c r="J17"/>
  <c r="J12"/>
  <c r="J89"/>
  <c r="E7"/>
  <c r="E85"/>
  <c i="1" r="L90"/>
  <c r="AM90"/>
  <c r="AM89"/>
  <c r="L89"/>
  <c r="AM87"/>
  <c r="L87"/>
  <c r="L85"/>
  <c r="L84"/>
  <c i="2" r="J174"/>
  <c r="BK142"/>
  <c r="J128"/>
  <c r="BK176"/>
  <c r="J34"/>
  <c r="BK148"/>
  <c r="J125"/>
  <c r="J182"/>
  <c r="BK139"/>
  <c r="BK131"/>
  <c i="3" r="J132"/>
  <c r="J125"/>
  <c r="J127"/>
  <c r="BK124"/>
  <c i="2" r="J173"/>
  <c r="J143"/>
  <c r="J136"/>
  <c r="J177"/>
  <c r="BK173"/>
  <c r="J169"/>
  <c r="J163"/>
  <c r="J160"/>
  <c r="BK155"/>
  <c r="J151"/>
  <c r="J147"/>
  <c r="J131"/>
  <c r="BK143"/>
  <c r="BK136"/>
  <c r="J166"/>
  <c i="3" r="BK132"/>
  <c r="J129"/>
  <c r="BK125"/>
  <c i="2" r="F36"/>
  <c r="BK157"/>
  <c r="J155"/>
  <c r="J152"/>
  <c r="BK147"/>
  <c r="BK135"/>
  <c i="1" r="AS94"/>
  <c i="2" r="BK158"/>
  <c i="3" r="BK127"/>
  <c r="J131"/>
  <c r="J128"/>
  <c i="2" r="F34"/>
  <c r="J141"/>
  <c r="BK128"/>
  <c i="3" r="BK131"/>
  <c r="J134"/>
  <c r="BK129"/>
  <c r="J124"/>
  <c i="2" r="BK163"/>
  <c r="BK125"/>
  <c r="J176"/>
  <c r="BK169"/>
  <c r="BK166"/>
  <c r="BK160"/>
  <c r="J157"/>
  <c r="BK151"/>
  <c r="BK144"/>
  <c r="J142"/>
  <c r="J135"/>
  <c i="3" r="BK128"/>
  <c r="BK134"/>
  <c i="2" r="F35"/>
  <c r="J158"/>
  <c r="BK152"/>
  <c r="J148"/>
  <c r="BK141"/>
  <c r="BK182"/>
  <c r="J144"/>
  <c r="J139"/>
  <c r="BK177"/>
  <c r="BK174"/>
  <c r="F37"/>
  <c l="1" r="P124"/>
  <c r="R140"/>
  <c r="T159"/>
  <c r="T124"/>
  <c r="BK159"/>
  <c r="J159"/>
  <c r="J100"/>
  <c r="BK172"/>
  <c r="J172"/>
  <c r="J101"/>
  <c i="3" r="P123"/>
  <c r="R126"/>
  <c i="2" r="R124"/>
  <c r="T140"/>
  <c r="R172"/>
  <c i="3" r="T123"/>
  <c r="P126"/>
  <c i="2" r="BK140"/>
  <c r="J140"/>
  <c r="J99"/>
  <c r="R159"/>
  <c r="P172"/>
  <c i="3" r="R123"/>
  <c r="T126"/>
  <c r="BK130"/>
  <c r="J130"/>
  <c r="J100"/>
  <c r="P130"/>
  <c r="T130"/>
  <c i="2" r="BK124"/>
  <c r="J124"/>
  <c r="J98"/>
  <c r="P140"/>
  <c r="P159"/>
  <c r="T172"/>
  <c i="3" r="BK123"/>
  <c r="J123"/>
  <c r="J98"/>
  <c r="BK126"/>
  <c r="J126"/>
  <c r="J99"/>
  <c r="R130"/>
  <c i="2" r="BK181"/>
  <c r="J181"/>
  <c r="J102"/>
  <c i="3" r="BK133"/>
  <c r="J133"/>
  <c r="J101"/>
  <c r="F92"/>
  <c r="BE127"/>
  <c r="BE129"/>
  <c i="2" r="BK123"/>
  <c r="J123"/>
  <c r="J97"/>
  <c i="3" r="J89"/>
  <c r="BE131"/>
  <c r="E85"/>
  <c r="J118"/>
  <c r="BE124"/>
  <c r="BE125"/>
  <c r="BE128"/>
  <c r="BE132"/>
  <c r="BE134"/>
  <c i="2" r="F92"/>
  <c r="BE125"/>
  <c r="BE131"/>
  <c r="BE135"/>
  <c r="BE136"/>
  <c r="BE182"/>
  <c r="J92"/>
  <c r="E112"/>
  <c r="J116"/>
  <c r="BE142"/>
  <c r="BE144"/>
  <c r="BE148"/>
  <c r="BE151"/>
  <c r="BE152"/>
  <c r="BE155"/>
  <c r="BE157"/>
  <c r="BE158"/>
  <c r="BE160"/>
  <c r="BE166"/>
  <c i="1" r="BA95"/>
  <c i="2" r="BE169"/>
  <c r="BE173"/>
  <c r="BE174"/>
  <c r="BE176"/>
  <c r="BE177"/>
  <c i="1" r="BD95"/>
  <c i="2" r="BE128"/>
  <c r="BE139"/>
  <c r="BE141"/>
  <c r="BE143"/>
  <c r="BE147"/>
  <c r="BE163"/>
  <c i="1" r="AW95"/>
  <c r="BB95"/>
  <c r="BC95"/>
  <c i="3" r="F35"/>
  <c i="1" r="BB96"/>
  <c r="BB94"/>
  <c r="W31"/>
  <c i="3" r="F36"/>
  <c i="1" r="BC96"/>
  <c r="BC94"/>
  <c r="W32"/>
  <c i="3" r="F34"/>
  <c i="1" r="BA96"/>
  <c r="BA94"/>
  <c r="AW94"/>
  <c r="AK30"/>
  <c i="3" r="F37"/>
  <c i="1" r="BD96"/>
  <c r="BD94"/>
  <c r="W33"/>
  <c i="3" r="J34"/>
  <c i="1" r="AW96"/>
  <c i="3" l="1" r="T122"/>
  <c r="T121"/>
  <c i="2" r="R123"/>
  <c r="R122"/>
  <c i="3" r="R122"/>
  <c r="R121"/>
  <c r="P122"/>
  <c r="P121"/>
  <c i="1" r="AU96"/>
  <c i="2" r="T123"/>
  <c r="T122"/>
  <c r="P123"/>
  <c r="P122"/>
  <c i="1" r="AU95"/>
  <c i="3" r="BK122"/>
  <c r="BK121"/>
  <c r="J121"/>
  <c r="J96"/>
  <c i="2" r="BK122"/>
  <c r="J122"/>
  <c r="J96"/>
  <c i="3" r="F33"/>
  <c i="1" r="AZ96"/>
  <c i="2" r="J33"/>
  <c i="1" r="AV95"/>
  <c r="AT95"/>
  <c r="AX94"/>
  <c r="W30"/>
  <c r="AY94"/>
  <c i="2" r="F33"/>
  <c i="1" r="AZ95"/>
  <c i="3" r="J33"/>
  <c i="1" r="AV96"/>
  <c r="AT96"/>
  <c i="3" l="1" r="J122"/>
  <c r="J97"/>
  <c i="1" r="AU94"/>
  <c i="2" r="J30"/>
  <c i="1" r="AG95"/>
  <c i="3" r="J30"/>
  <c i="1" r="AG96"/>
  <c r="AZ94"/>
  <c r="W29"/>
  <c i="3" l="1" r="J39"/>
  <c i="2" r="J39"/>
  <c i="1" r="AN95"/>
  <c r="AN96"/>
  <c r="AG94"/>
  <c r="AK26"/>
  <c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<sst xmlns="http://schemas.openxmlformats.org/spreadsheetml/2006/main">
  <si>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</si>
  <si>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</si>
  <si>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</si>
  <si>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</si>
  <si>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</si>
  <si>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{6fbd5909-ccd3-4d8e-87e1-0c4545f845f4}</t>
  </si>
  <si>
    <t>0,01</t>
  </si>
  <si>
    <t>21</t>
  </si>
  <si>
    <t>0,1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</si>
  <si>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</si>
  <si>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</si>
  <si>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</si>
  <si>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</si>
  <si>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</si>
  <si>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</si>
  <si>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23-13-Kri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</si>
  <si>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</si>
  <si>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</si>
  <si>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zídky, ZŠ a MŠ Brno, Křídlovická 30b, p.o.</t>
  </si>
  <si>
    <t>KSO:</t>
  </si>
  <si>
    <t>CC-CZ:</t>
  </si>
  <si>
    <t>1</t>
  </si>
  <si>
    <t>Místo:</t>
  </si>
  <si>
    <t>Křídlovická 30b, Brno</t>
  </si>
  <si>
    <t>Datum:</t>
  </si>
  <si>
    <t>21. 4. 2023</t>
  </si>
  <si>
    <t>Zadavatel:</t>
  </si>
  <si>
    <t>IČ:</t>
  </si>
  <si>
    <t>OŠSKM ÚMČ Brno-Střed</t>
  </si>
  <si>
    <t>DIČ:</t>
  </si>
  <si>
    <t>Uchazeč:</t>
  </si>
  <si>
    <t>Vyplň údaj</t>
  </si>
  <si>
    <t>Projektant:</t>
  </si>
  <si>
    <t>Ing. Michal Kuruc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</si>
  <si>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</si>
  <si>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</si>
  <si>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</si>
  <si>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</si>
  <si>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</si>
  <si>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</si>
  <si>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</si>
  <si>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</si>
  <si>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</si>
  <si>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</si>
  <si>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</si>
  <si>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</si>
  <si>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</si>
  <si>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</si>
  <si>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</si>
  <si>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</si>
  <si>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</si>
  <si>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</si>
  <si>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</si>
  <si>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</si>
  <si>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</si>
  <si>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</si>
  <si>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</si>
  <si>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</si>
  <si>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</si>
  <si>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</si>
  <si>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</si>
  <si>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</si>
  <si>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</si>
  <si>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</si>
  <si>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</si>
  <si>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</si>
  <si>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</si>
  <si>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</si>
  <si>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</si>
  <si>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</si>
  <si>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</si>
  <si>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</si>
  <si>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</si>
  <si>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</si>
  <si>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</si>
  <si>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</si>
  <si>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</si>
  <si>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</si>
  <si>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</si>
  <si>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</si>
  <si>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</si>
  <si>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</si>
  <si>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</si>
  <si>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</si>
  <si>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</si>
  <si>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</si>
  <si>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{070fdf67-f846-42bd-b472-8d4e723479b7}</t>
  </si>
  <si>
    <t>2</t>
  </si>
  <si>
    <t>VRN</t>
  </si>
  <si>
    <t>Vedlejší rozpočtové náklady</t>
  </si>
  <si>
    <t>{293dd8d6-189c-46dd-9f03-225a02dee7d6}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</si>
  <si>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</si>
  <si>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</si>
  <si>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</si>
  <si>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</si>
  <si>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</si>
  <si>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</si>
  <si>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</si>
  <si>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</si>
  <si>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</si>
  <si>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</si>
  <si>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</si>
  <si>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</si>
  <si>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</si>
  <si>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</si>
  <si>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</si>
  <si>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</si>
  <si>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</si>
  <si>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</si>
  <si>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</si>
  <si>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</si>
  <si>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</si>
  <si>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</si>
  <si>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</si>
  <si>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</si>
  <si>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</si>
  <si>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</si>
  <si>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</si>
  <si>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</si>
  <si>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</si>
  <si>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</si>
  <si>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</si>
  <si>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</si>
  <si>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122311101</t>
  </si>
  <si>
    <t>Odkopávky a prokopávky v hornině třídy těžitelnosti II, skupiny 4 ručně</t>
  </si>
  <si>
    <t>m3</t>
  </si>
  <si>
    <t>4</t>
  </si>
  <si>
    <t>287843130</t>
  </si>
  <si>
    <t>VV</t>
  </si>
  <si>
    <t>"ruční dočištění výkopu po demontáži stáv. plotu do hloubky cca -0,30m"0,3*0,15*68</t>
  </si>
  <si>
    <t>Součet</t>
  </si>
  <si>
    <t>131111333</t>
  </si>
  <si>
    <t>Vrtání jamek pro plotové sloupky D přes 200 do 300 mm ručně s motorovým vrtákem</t>
  </si>
  <si>
    <t>m</t>
  </si>
  <si>
    <t>1503370115</t>
  </si>
  <si>
    <t>"bude osazeno 35 sloupků, výkop cca do hl.0,8m"35*0,8</t>
  </si>
  <si>
    <t>3</t>
  </si>
  <si>
    <t>162211321</t>
  </si>
  <si>
    <t>Vodorovné přemístění výkopku z horniny třídy těžitelnosti II skupiny 4 a 5 stavebním kolečkem do 10 m</t>
  </si>
  <si>
    <t>1022636264</t>
  </si>
  <si>
    <t>"ruční dočištění výkopu"3,06</t>
  </si>
  <si>
    <t>"hloubení jamek pro plotové sloupky"pi*(0,15*0,15)*(35*0,8)</t>
  </si>
  <si>
    <t>162651132</t>
  </si>
  <si>
    <t>Vodorovné přemístění přes 4 000 do 5000 m výkopku/sypaniny z horniny třídy těžitelnosti II skupiny 4 a 5</t>
  </si>
  <si>
    <t>-2140821669</t>
  </si>
  <si>
    <t>5</t>
  </si>
  <si>
    <t>175111201</t>
  </si>
  <si>
    <t>Obsypání objektu nad přilehlým původním terénem sypaninou bez prohození, uloženou do 3 m ručně</t>
  </si>
  <si>
    <t>-321432351</t>
  </si>
  <si>
    <t>(68*0,25*0,1)*2</t>
  </si>
  <si>
    <t>6</t>
  </si>
  <si>
    <t>M</t>
  </si>
  <si>
    <t>10371500</t>
  </si>
  <si>
    <t>substrát pro trávníky VL</t>
  </si>
  <si>
    <t>8</t>
  </si>
  <si>
    <t>363384672</t>
  </si>
  <si>
    <t>Svislé a kompletní konstrukce</t>
  </si>
  <si>
    <t>7</t>
  </si>
  <si>
    <t>338121125</t>
  </si>
  <si>
    <t>Osazování sloupků a vzpěr ŽB plotových zabetonováním patky o obj přes 0,15 do 0,20 m3</t>
  </si>
  <si>
    <t>kus</t>
  </si>
  <si>
    <t>-506184976</t>
  </si>
  <si>
    <t>59231042</t>
  </si>
  <si>
    <t>sloupek betonový plotový průběžný pro skládané plné ploty nat. 105x160x2900mm</t>
  </si>
  <si>
    <t>983448247</t>
  </si>
  <si>
    <t>9</t>
  </si>
  <si>
    <t>59231-01</t>
  </si>
  <si>
    <t>sloupek betonový plotový koncový pro skládané plné ploty nat. 105x160x2900mm</t>
  </si>
  <si>
    <t>-966789231</t>
  </si>
  <si>
    <t>10</t>
  </si>
  <si>
    <t>348121121</t>
  </si>
  <si>
    <t>Osazování ŽB desek plotových na MC 300x50x2000 mm</t>
  </si>
  <si>
    <t>1529298397</t>
  </si>
  <si>
    <t>"výška plotu: 7 ks nad zemí; počet polí je 34"34*7</t>
  </si>
  <si>
    <t>11</t>
  </si>
  <si>
    <t>59233-01</t>
  </si>
  <si>
    <t>deska plotová betonová oboustranná, vzor dřevo, barva přírodní, 2000x50x290mm (popř. podobný rozměr, např. 1955x50x300mm, aj.)</t>
  </si>
  <si>
    <t>-1378515085</t>
  </si>
  <si>
    <t>12</t>
  </si>
  <si>
    <t>348121211</t>
  </si>
  <si>
    <t>Osazení podhrabových desek dl do 2 m na ocelové plotové sloupky</t>
  </si>
  <si>
    <t>1678818763</t>
  </si>
  <si>
    <t>"počet polí je68/2=34"34</t>
  </si>
  <si>
    <t>13</t>
  </si>
  <si>
    <t>59233119</t>
  </si>
  <si>
    <t>deska plotová betonová 2000x50x290mm</t>
  </si>
  <si>
    <t>1288239149</t>
  </si>
  <si>
    <t>14</t>
  </si>
  <si>
    <t>348401320</t>
  </si>
  <si>
    <t>Rozvinutí, montáž a napnutí ostnatého drátu</t>
  </si>
  <si>
    <t>543898081</t>
  </si>
  <si>
    <t>68,5*2</t>
  </si>
  <si>
    <t>31478001</t>
  </si>
  <si>
    <t>drát ostnatý</t>
  </si>
  <si>
    <t>-1376351407</t>
  </si>
  <si>
    <t>137*1,05 'Přepočtené koeficientem množství</t>
  </si>
  <si>
    <t>16</t>
  </si>
  <si>
    <t>348401411</t>
  </si>
  <si>
    <t>Montáž jednostranného bavoletu na oplocení</t>
  </si>
  <si>
    <t>-1428743935</t>
  </si>
  <si>
    <t>17</t>
  </si>
  <si>
    <t>31324-01</t>
  </si>
  <si>
    <t>plotový jednostranný pozinkovaný bavolet dl 200-400mm pro 2-3 dráty na betonový sloupek</t>
  </si>
  <si>
    <t>1898614920</t>
  </si>
  <si>
    <t>Ostatní konstrukce a práce, bourání</t>
  </si>
  <si>
    <t>18</t>
  </si>
  <si>
    <t>949101111</t>
  </si>
  <si>
    <t>Lešení pomocné pro objekty pozemních staveb s lešeňovou podlahou v do 1,9 m zatížení do 150 kg/m2</t>
  </si>
  <si>
    <t>m2</t>
  </si>
  <si>
    <t>1452185591</t>
  </si>
  <si>
    <t>68*1,0</t>
  </si>
  <si>
    <t>19</t>
  </si>
  <si>
    <t>952901411</t>
  </si>
  <si>
    <t>Vyčištění ostatních objektů (kanálů, zásobníků, kůlen) při jakékoliv výšce podlaží</t>
  </si>
  <si>
    <t>-1332964478</t>
  </si>
  <si>
    <t>"úklid"2*(68*1,5)</t>
  </si>
  <si>
    <t>20</t>
  </si>
  <si>
    <t>953961211</t>
  </si>
  <si>
    <t>Kotvy chemickou patronou M 8 hl 80 mm do betonu, ŽB nebo kamene s vyvrtáním otvoru</t>
  </si>
  <si>
    <t>-1641400616</t>
  </si>
  <si>
    <t>"kotvení bavoletu do sloupku"2*35</t>
  </si>
  <si>
    <t>962051116</t>
  </si>
  <si>
    <t>Bourání příček ze ŽB tl do 150 mm</t>
  </si>
  <si>
    <t>-1754297009</t>
  </si>
  <si>
    <t>"Poznámka: nadzemní bouraná část je v=2,0 m; podzemní odbourávaná část je v=0,3 m; celková bouraná výška je cca 2,3 m"68,18*2,3</t>
  </si>
  <si>
    <t>997</t>
  </si>
  <si>
    <t>Přesun sutě</t>
  </si>
  <si>
    <t>22</t>
  </si>
  <si>
    <t>997013501</t>
  </si>
  <si>
    <t>Odvoz suti a vybouraných hmot na skládku nebo meziskládku do 1 km se složením</t>
  </si>
  <si>
    <t>t</t>
  </si>
  <si>
    <t>1893545893</t>
  </si>
  <si>
    <t>23</t>
  </si>
  <si>
    <t>997013509</t>
  </si>
  <si>
    <t>Příplatek k odvozu suti a vybouraných hmot na skládku ZKD 1 km přes 1 km</t>
  </si>
  <si>
    <t>856439809</t>
  </si>
  <si>
    <t>50,808*4 'Přepočtené koeficientem množství</t>
  </si>
  <si>
    <t>24</t>
  </si>
  <si>
    <t>997013602</t>
  </si>
  <si>
    <t>Poplatek za uložení na skládce (skládkovné) stavebního odpadu železobetonového kód odpadu 17 01 01</t>
  </si>
  <si>
    <t>1743225032</t>
  </si>
  <si>
    <t>25</t>
  </si>
  <si>
    <t>997013655</t>
  </si>
  <si>
    <t>Poplatek za uložení na skládce (skládkovné) zeminy a kamení kód odpadu 17 05 04</t>
  </si>
  <si>
    <t>2109663923</t>
  </si>
  <si>
    <t>"ruční dočištění výkopu"3,06*2</t>
  </si>
  <si>
    <t>"hloubení jamek pro plotové sloupky"(pi*(0,15*0,15)*(35*0,8))*2</t>
  </si>
  <si>
    <t>998</t>
  </si>
  <si>
    <t>Přesun hmot</t>
  </si>
  <si>
    <t>26</t>
  </si>
  <si>
    <t>998232110</t>
  </si>
  <si>
    <t>Přesun hmot pro oplocení zděné z cihel nebo tvárnic v do 3 m</t>
  </si>
  <si>
    <t>-1268010066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</si>
  <si>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</si>
  <si>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</si>
  <si>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</si>
  <si>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</si>
  <si>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</si>
  <si>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VRN1</t>
  </si>
  <si>
    <t>Průzkumné, geodetické a projektové práce</t>
  </si>
  <si>
    <t>012002000</t>
  </si>
  <si>
    <t>Geodetické práce</t>
  </si>
  <si>
    <t>sada</t>
  </si>
  <si>
    <t>1024</t>
  </si>
  <si>
    <t>-1322044734</t>
  </si>
  <si>
    <t>013254000</t>
  </si>
  <si>
    <t>Dokumentace skutečného provedení stavby</t>
  </si>
  <si>
    <t>-700853839</t>
  </si>
  <si>
    <t>VRN3</t>
  </si>
  <si>
    <t>Zařízení staveniště</t>
  </si>
  <si>
    <t>030001000</t>
  </si>
  <si>
    <t>-214610678</t>
  </si>
  <si>
    <t>034002000</t>
  </si>
  <si>
    <t>Zabezpečení staveniště</t>
  </si>
  <si>
    <t>-1452596026</t>
  </si>
  <si>
    <t>039002000</t>
  </si>
  <si>
    <t>Zrušení zařízení staveniště</t>
  </si>
  <si>
    <t>-770247316</t>
  </si>
  <si>
    <t>VRN4</t>
  </si>
  <si>
    <t>Inženýrská činnost</t>
  </si>
  <si>
    <t>042503000</t>
  </si>
  <si>
    <t>Plán BOZP na staveništi</t>
  </si>
  <si>
    <t>-270171498</t>
  </si>
  <si>
    <t>045002000</t>
  </si>
  <si>
    <t>Kompletační a koordinační činnost</t>
  </si>
  <si>
    <t>-1075986221</t>
  </si>
  <si>
    <t>VRN6</t>
  </si>
  <si>
    <t>Územní vlivy</t>
  </si>
  <si>
    <t>060001000</t>
  </si>
  <si>
    <t>-703642586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</si>
</sst>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8</v>
      </c>
      <c r="BT3" s="16" t="s">
        <v>9</v>
      </c>
    </row>
    <row r="4" s="1" customFormat="1" ht="24.96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E4" s="24" t="s">
        <v>12</v>
      </c>
      <c r="BS4" s="16" t="s">
        <v>13</v>
      </c>
    </row>
    <row r="5" s="1" customFormat="1" ht="12" customHeight="1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6" t="s">
        <v>15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16</v>
      </c>
      <c r="BS5" s="16" t="s">
        <v>6</v>
      </c>
    </row>
    <row r="6" s="1" customFormat="1" ht="36.96" customHeight="1">
      <c r="B6" s="20"/>
      <c r="C6" s="21"/>
      <c r="D6" s="28" t="s">
        <v>17</v>
      </c>
      <c r="E6" s="21"/>
      <c r="F6" s="21"/>
      <c r="G6" s="21"/>
      <c r="H6" s="21"/>
      <c r="I6" s="21"/>
      <c r="J6" s="21"/>
      <c r="K6" s="29" t="s">
        <v>18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8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21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21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21</v>
      </c>
    </row>
    <row r="10" s="1" customFormat="1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8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21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21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21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21</v>
      </c>
    </row>
    <row r="19" s="1" customFormat="1" ht="12" customHeight="1">
      <c r="B19" s="20"/>
      <c r="C19" s="21"/>
      <c r="D19" s="31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8</v>
      </c>
    </row>
    <row r="20" s="1" customFormat="1" ht="18.48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ROUND(AG94,0)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0)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0)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0)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0)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0)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0)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0)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51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52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53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54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53</v>
      </c>
      <c r="AI60" s="41"/>
      <c r="AJ60" s="41"/>
      <c r="AK60" s="41"/>
      <c r="AL60" s="41"/>
      <c r="AM60" s="63" t="s">
        <v>54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55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56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53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54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53</v>
      </c>
      <c r="AI75" s="41"/>
      <c r="AJ75" s="41"/>
      <c r="AK75" s="41"/>
      <c r="AL75" s="41"/>
      <c r="AM75" s="63" t="s">
        <v>54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57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14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23-13-Kri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17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Oprava zídky, ZŠ a MŠ Brno, Křídlovická 30b, p.o.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22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Křídlovická 30b, Brno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24</v>
      </c>
      <c r="AJ87" s="39"/>
      <c r="AK87" s="39"/>
      <c r="AL87" s="39"/>
      <c r="AM87" s="78" t="str">
        <f>IF(AN8= "","",AN8)</f>
        <v>21. 4. 2023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26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OŠSKM ÚMČ Brno-Střed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32</v>
      </c>
      <c r="AJ89" s="39"/>
      <c r="AK89" s="39"/>
      <c r="AL89" s="39"/>
      <c r="AM89" s="79" t="str">
        <f>IF(E17="","",E17)</f>
        <v>Ing. Michal Kuruc</v>
      </c>
      <c r="AN89" s="70"/>
      <c r="AO89" s="70"/>
      <c r="AP89" s="70"/>
      <c r="AQ89" s="39"/>
      <c r="AR89" s="43"/>
      <c r="AS89" s="80" t="s">
        <v>58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30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35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59</v>
      </c>
      <c r="D92" s="93"/>
      <c r="E92" s="93"/>
      <c r="F92" s="93"/>
      <c r="G92" s="93"/>
      <c r="H92" s="94"/>
      <c r="I92" s="95" t="s">
        <v>60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61</v>
      </c>
      <c r="AH92" s="93"/>
      <c r="AI92" s="93"/>
      <c r="AJ92" s="93"/>
      <c r="AK92" s="93"/>
      <c r="AL92" s="93"/>
      <c r="AM92" s="93"/>
      <c r="AN92" s="95" t="s">
        <v>62</v>
      </c>
      <c r="AO92" s="93"/>
      <c r="AP92" s="97"/>
      <c r="AQ92" s="98" t="s">
        <v>63</v>
      </c>
      <c r="AR92" s="43"/>
      <c r="AS92" s="99" t="s">
        <v>64</v>
      </c>
      <c r="AT92" s="100" t="s">
        <v>65</v>
      </c>
      <c r="AU92" s="100" t="s">
        <v>66</v>
      </c>
      <c r="AV92" s="100" t="s">
        <v>67</v>
      </c>
      <c r="AW92" s="100" t="s">
        <v>68</v>
      </c>
      <c r="AX92" s="100" t="s">
        <v>69</v>
      </c>
      <c r="AY92" s="100" t="s">
        <v>70</v>
      </c>
      <c r="AZ92" s="100" t="s">
        <v>71</v>
      </c>
      <c r="BA92" s="100" t="s">
        <v>72</v>
      </c>
      <c r="BB92" s="100" t="s">
        <v>73</v>
      </c>
      <c r="BC92" s="100" t="s">
        <v>74</v>
      </c>
      <c r="BD92" s="101" t="s">
        <v>75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76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ROUND(SUM(AG95:AG96),0)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ROUND(SUM(AS95:AS96),0)</f>
        <v>0</v>
      </c>
      <c r="AT94" s="113">
        <f>ROUND(SUM(AV94:AW94),1)</f>
        <v>0</v>
      </c>
      <c r="AU94" s="114">
        <f>ROUND(SUM(AU95:AU96),5)</f>
        <v>0</v>
      </c>
      <c r="AV94" s="113">
        <f>ROUND(AZ94*L29,1)</f>
        <v>0</v>
      </c>
      <c r="AW94" s="113">
        <f>ROUND(BA94*L30,1)</f>
        <v>0</v>
      </c>
      <c r="AX94" s="113">
        <f>ROUND(BB94*L29,1)</f>
        <v>0</v>
      </c>
      <c r="AY94" s="113">
        <f>ROUND(BC94*L30,1)</f>
        <v>0</v>
      </c>
      <c r="AZ94" s="113">
        <f>ROUND(SUM(AZ95:AZ96),0)</f>
        <v>0</v>
      </c>
      <c r="BA94" s="113">
        <f>ROUND(SUM(BA95:BA96),0)</f>
        <v>0</v>
      </c>
      <c r="BB94" s="113">
        <f>ROUND(SUM(BB95:BB96),0)</f>
        <v>0</v>
      </c>
      <c r="BC94" s="113">
        <f>ROUND(SUM(BC95:BC96),0)</f>
        <v>0</v>
      </c>
      <c r="BD94" s="115">
        <f>ROUND(SUM(BD95:BD96),0)</f>
        <v>0</v>
      </c>
      <c r="BE94" s="6"/>
      <c r="BS94" s="116" t="s">
        <v>77</v>
      </c>
      <c r="BT94" s="116" t="s">
        <v>78</v>
      </c>
      <c r="BU94" s="117" t="s">
        <v>79</v>
      </c>
      <c r="BV94" s="116" t="s">
        <v>80</v>
      </c>
      <c r="BW94" s="116" t="s">
        <v>5</v>
      </c>
      <c r="BX94" s="116" t="s">
        <v>81</v>
      </c>
      <c r="CL94" s="116" t="s">
        <v>1</v>
      </c>
    </row>
    <row r="95" s="7" customFormat="1" ht="16.5" customHeight="1">
      <c r="A95" s="118" t="s">
        <v>82</v>
      </c>
      <c r="B95" s="119"/>
      <c r="C95" s="120"/>
      <c r="D95" s="121" t="s">
        <v>83</v>
      </c>
      <c r="E95" s="121"/>
      <c r="F95" s="121"/>
      <c r="G95" s="121"/>
      <c r="H95" s="121"/>
      <c r="I95" s="122"/>
      <c r="J95" s="121" t="s">
        <v>84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Stavební část'!J30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85</v>
      </c>
      <c r="AR95" s="125"/>
      <c r="AS95" s="126">
        <v>0</v>
      </c>
      <c r="AT95" s="127">
        <f>ROUND(SUM(AV95:AW95),1)</f>
        <v>0</v>
      </c>
      <c r="AU95" s="128">
        <f>'01 - Stavební část'!P122</f>
        <v>0</v>
      </c>
      <c r="AV95" s="127">
        <f>'01 - Stavební část'!J33</f>
        <v>0</v>
      </c>
      <c r="AW95" s="127">
        <f>'01 - Stavební část'!J34</f>
        <v>0</v>
      </c>
      <c r="AX95" s="127">
        <f>'01 - Stavební část'!J35</f>
        <v>0</v>
      </c>
      <c r="AY95" s="127">
        <f>'01 - Stavební část'!J36</f>
        <v>0</v>
      </c>
      <c r="AZ95" s="127">
        <f>'01 - Stavební část'!F33</f>
        <v>0</v>
      </c>
      <c r="BA95" s="127">
        <f>'01 - Stavební část'!F34</f>
        <v>0</v>
      </c>
      <c r="BB95" s="127">
        <f>'01 - Stavební část'!F35</f>
        <v>0</v>
      </c>
      <c r="BC95" s="127">
        <f>'01 - Stavební část'!F36</f>
        <v>0</v>
      </c>
      <c r="BD95" s="129">
        <f>'01 - Stavební část'!F37</f>
        <v>0</v>
      </c>
      <c r="BE95" s="7"/>
      <c r="BT95" s="130" t="s">
        <v>21</v>
      </c>
      <c r="BV95" s="130" t="s">
        <v>80</v>
      </c>
      <c r="BW95" s="130" t="s">
        <v>86</v>
      </c>
      <c r="BX95" s="130" t="s">
        <v>5</v>
      </c>
      <c r="CL95" s="130" t="s">
        <v>1</v>
      </c>
      <c r="CM95" s="130" t="s">
        <v>87</v>
      </c>
    </row>
    <row r="96" s="7" customFormat="1" ht="16.5" customHeight="1">
      <c r="A96" s="118" t="s">
        <v>82</v>
      </c>
      <c r="B96" s="119"/>
      <c r="C96" s="120"/>
      <c r="D96" s="121" t="s">
        <v>88</v>
      </c>
      <c r="E96" s="121"/>
      <c r="F96" s="121"/>
      <c r="G96" s="121"/>
      <c r="H96" s="121"/>
      <c r="I96" s="122"/>
      <c r="J96" s="121" t="s">
        <v>89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'VRN - Vedlejší rozpočtové...'!J30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85</v>
      </c>
      <c r="AR96" s="125"/>
      <c r="AS96" s="131">
        <v>0</v>
      </c>
      <c r="AT96" s="132">
        <f>ROUND(SUM(AV96:AW96),1)</f>
        <v>0</v>
      </c>
      <c r="AU96" s="133">
        <f>'VRN - Vedlejší rozpočtové...'!P121</f>
        <v>0</v>
      </c>
      <c r="AV96" s="132">
        <f>'VRN - Vedlejší rozpočtové...'!J33</f>
        <v>0</v>
      </c>
      <c r="AW96" s="132">
        <f>'VRN - Vedlejší rozpočtové...'!J34</f>
        <v>0</v>
      </c>
      <c r="AX96" s="132">
        <f>'VRN - Vedlejší rozpočtové...'!J35</f>
        <v>0</v>
      </c>
      <c r="AY96" s="132">
        <f>'VRN - Vedlejší rozpočtové...'!J36</f>
        <v>0</v>
      </c>
      <c r="AZ96" s="132">
        <f>'VRN - Vedlejší rozpočtové...'!F33</f>
        <v>0</v>
      </c>
      <c r="BA96" s="132">
        <f>'VRN - Vedlejší rozpočtové...'!F34</f>
        <v>0</v>
      </c>
      <c r="BB96" s="132">
        <f>'VRN - Vedlejší rozpočtové...'!F35</f>
        <v>0</v>
      </c>
      <c r="BC96" s="132">
        <f>'VRN - Vedlejší rozpočtové...'!F36</f>
        <v>0</v>
      </c>
      <c r="BD96" s="134">
        <f>'VRN - Vedlejší rozpočtové...'!F37</f>
        <v>0</v>
      </c>
      <c r="BE96" s="7"/>
      <c r="BT96" s="130" t="s">
        <v>21</v>
      </c>
      <c r="BV96" s="130" t="s">
        <v>80</v>
      </c>
      <c r="BW96" s="130" t="s">
        <v>90</v>
      </c>
      <c r="BX96" s="130" t="s">
        <v>5</v>
      </c>
      <c r="CL96" s="130" t="s">
        <v>1</v>
      </c>
      <c r="CM96" s="130" t="s">
        <v>87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BdC6GT54YeI7wrR7XcstuYu97CPLEZYaKY96GT/OvOZG3+jyewzQTFfs+nFM38gYbOu/o/w4ZFwSjhPBbvkDzQ==" hashValue="7PKRkOvBzQ+sv1YQXfQ5sJiaD9GLoYs0WuYL2LHVlYKKYf7Qrg6iGKsvqE4ll3PoKfEJ3L1M7QFvXAhAz9PPDw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Stavební část'!C2" display="/"/>
    <hyperlink ref="A96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87</v>
      </c>
    </row>
    <row r="4" s="1" customFormat="1" ht="24.96" customHeight="1">
      <c r="B4" s="19"/>
      <c r="D4" s="137" t="s">
        <v>91</v>
      </c>
      <c r="L4" s="19"/>
      <c r="M4" s="13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17</v>
      </c>
      <c r="L6" s="19"/>
    </row>
    <row r="7" s="1" customFormat="1" ht="16.5" customHeight="1">
      <c r="B7" s="19"/>
      <c r="E7" s="140" t="str">
        <f>'Rekapitulace stavby'!K6</f>
        <v>Oprava zídky, ZŠ a MŠ Brno, Křídlovická 30b, p.o.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19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22</v>
      </c>
      <c r="E12" s="37"/>
      <c r="F12" s="142" t="s">
        <v>23</v>
      </c>
      <c r="G12" s="37"/>
      <c r="H12" s="37"/>
      <c r="I12" s="139" t="s">
        <v>24</v>
      </c>
      <c r="J12" s="143" t="str">
        <f>'Rekapitulace stavby'!AN8</f>
        <v>21. 4. 2023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26</v>
      </c>
      <c r="E14" s="37"/>
      <c r="F14" s="37"/>
      <c r="G14" s="37"/>
      <c r="H14" s="37"/>
      <c r="I14" s="139" t="s">
        <v>27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28</v>
      </c>
      <c r="F15" s="37"/>
      <c r="G15" s="37"/>
      <c r="H15" s="37"/>
      <c r="I15" s="139" t="s">
        <v>29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27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29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27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29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35</v>
      </c>
      <c r="E23" s="37"/>
      <c r="F23" s="37"/>
      <c r="G23" s="37"/>
      <c r="H23" s="37"/>
      <c r="I23" s="139" t="s">
        <v>27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29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37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38</v>
      </c>
      <c r="E30" s="37"/>
      <c r="F30" s="37"/>
      <c r="G30" s="37"/>
      <c r="H30" s="37"/>
      <c r="I30" s="37"/>
      <c r="J30" s="150">
        <f>ROUND(J122,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40</v>
      </c>
      <c r="G32" s="37"/>
      <c r="H32" s="37"/>
      <c r="I32" s="151" t="s">
        <v>39</v>
      </c>
      <c r="J32" s="151" t="s">
        <v>41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42</v>
      </c>
      <c r="E33" s="139" t="s">
        <v>43</v>
      </c>
      <c r="F33" s="153">
        <f>ROUND((SUM(BE122:BE182)),  0)</f>
        <v>0</v>
      </c>
      <c r="G33" s="37"/>
      <c r="H33" s="37"/>
      <c r="I33" s="154">
        <v>0.20999999999999999</v>
      </c>
      <c r="J33" s="153">
        <f>ROUND(((SUM(BE122:BE182))*I33),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44</v>
      </c>
      <c r="F34" s="153">
        <f>ROUND((SUM(BF122:BF182)),  0)</f>
        <v>0</v>
      </c>
      <c r="G34" s="37"/>
      <c r="H34" s="37"/>
      <c r="I34" s="154">
        <v>0.14999999999999999</v>
      </c>
      <c r="J34" s="153">
        <f>ROUND(((SUM(BF122:BF182))*I34),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45</v>
      </c>
      <c r="F35" s="153">
        <f>ROUND((SUM(BG122:BG182)),  0)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46</v>
      </c>
      <c r="F36" s="153">
        <f>ROUND((SUM(BH122:BH182)),  0)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47</v>
      </c>
      <c r="F37" s="153">
        <f>ROUND((SUM(BI122:BI182)),  0)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48</v>
      </c>
      <c r="E39" s="157"/>
      <c r="F39" s="157"/>
      <c r="G39" s="158" t="s">
        <v>49</v>
      </c>
      <c r="H39" s="159" t="s">
        <v>50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51</v>
      </c>
      <c r="E50" s="163"/>
      <c r="F50" s="163"/>
      <c r="G50" s="162" t="s">
        <v>52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53</v>
      </c>
      <c r="E61" s="165"/>
      <c r="F61" s="166" t="s">
        <v>54</v>
      </c>
      <c r="G61" s="164" t="s">
        <v>53</v>
      </c>
      <c r="H61" s="165"/>
      <c r="I61" s="165"/>
      <c r="J61" s="167" t="s">
        <v>54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55</v>
      </c>
      <c r="E65" s="168"/>
      <c r="F65" s="168"/>
      <c r="G65" s="162" t="s">
        <v>56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53</v>
      </c>
      <c r="E76" s="165"/>
      <c r="F76" s="166" t="s">
        <v>54</v>
      </c>
      <c r="G76" s="164" t="s">
        <v>53</v>
      </c>
      <c r="H76" s="165"/>
      <c r="I76" s="165"/>
      <c r="J76" s="167" t="s">
        <v>54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Oprava zídky, ZŠ a MŠ Brno, Křídlovická 30b, p.o.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Stavební část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22</v>
      </c>
      <c r="D89" s="39"/>
      <c r="E89" s="39"/>
      <c r="F89" s="26" t="str">
        <f>F12</f>
        <v>Křídlovická 30b, Brno</v>
      </c>
      <c r="G89" s="39"/>
      <c r="H89" s="39"/>
      <c r="I89" s="31" t="s">
        <v>24</v>
      </c>
      <c r="J89" s="78" t="str">
        <f>IF(J12="","",J12)</f>
        <v>21. 4. 2023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26</v>
      </c>
      <c r="D91" s="39"/>
      <c r="E91" s="39"/>
      <c r="F91" s="26" t="str">
        <f>E15</f>
        <v>OŠSKM ÚMČ Brno-Střed</v>
      </c>
      <c r="G91" s="39"/>
      <c r="H91" s="39"/>
      <c r="I91" s="31" t="s">
        <v>32</v>
      </c>
      <c r="J91" s="35" t="str">
        <f>E21</f>
        <v>Ing. Michal Kuruc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35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95</v>
      </c>
      <c r="D94" s="175"/>
      <c r="E94" s="175"/>
      <c r="F94" s="175"/>
      <c r="G94" s="175"/>
      <c r="H94" s="175"/>
      <c r="I94" s="175"/>
      <c r="J94" s="176" t="s">
        <v>96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97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98</v>
      </c>
    </row>
    <row r="97" s="9" customFormat="1" ht="24.96" customHeight="1">
      <c r="A97" s="9"/>
      <c r="B97" s="178"/>
      <c r="C97" s="179"/>
      <c r="D97" s="180" t="s">
        <v>99</v>
      </c>
      <c r="E97" s="181"/>
      <c r="F97" s="181"/>
      <c r="G97" s="181"/>
      <c r="H97" s="181"/>
      <c r="I97" s="181"/>
      <c r="J97" s="182">
        <f>J123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100</v>
      </c>
      <c r="E98" s="187"/>
      <c r="F98" s="187"/>
      <c r="G98" s="187"/>
      <c r="H98" s="187"/>
      <c r="I98" s="187"/>
      <c r="J98" s="188">
        <f>J124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101</v>
      </c>
      <c r="E99" s="187"/>
      <c r="F99" s="187"/>
      <c r="G99" s="187"/>
      <c r="H99" s="187"/>
      <c r="I99" s="187"/>
      <c r="J99" s="188">
        <f>J140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102</v>
      </c>
      <c r="E100" s="187"/>
      <c r="F100" s="187"/>
      <c r="G100" s="187"/>
      <c r="H100" s="187"/>
      <c r="I100" s="187"/>
      <c r="J100" s="188">
        <f>J159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103</v>
      </c>
      <c r="E101" s="187"/>
      <c r="F101" s="187"/>
      <c r="G101" s="187"/>
      <c r="H101" s="187"/>
      <c r="I101" s="187"/>
      <c r="J101" s="188">
        <f>J172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104</v>
      </c>
      <c r="E102" s="187"/>
      <c r="F102" s="187"/>
      <c r="G102" s="187"/>
      <c r="H102" s="187"/>
      <c r="I102" s="187"/>
      <c r="J102" s="188">
        <f>J181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105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17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73" t="str">
        <f>E7</f>
        <v>Oprava zídky, ZŠ a MŠ Brno, Křídlovická 30b, p.o.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92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01 - Stavební část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22</v>
      </c>
      <c r="D116" s="39"/>
      <c r="E116" s="39"/>
      <c r="F116" s="26" t="str">
        <f>F12</f>
        <v>Křídlovická 30b, Brno</v>
      </c>
      <c r="G116" s="39"/>
      <c r="H116" s="39"/>
      <c r="I116" s="31" t="s">
        <v>24</v>
      </c>
      <c r="J116" s="78" t="str">
        <f>IF(J12="","",J12)</f>
        <v>21. 4. 2023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26</v>
      </c>
      <c r="D118" s="39"/>
      <c r="E118" s="39"/>
      <c r="F118" s="26" t="str">
        <f>E15</f>
        <v>OŠSKM ÚMČ Brno-Střed</v>
      </c>
      <c r="G118" s="39"/>
      <c r="H118" s="39"/>
      <c r="I118" s="31" t="s">
        <v>32</v>
      </c>
      <c r="J118" s="35" t="str">
        <f>E21</f>
        <v>Ing. Michal Kuruc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30</v>
      </c>
      <c r="D119" s="39"/>
      <c r="E119" s="39"/>
      <c r="F119" s="26" t="str">
        <f>IF(E18="","",E18)</f>
        <v>Vyplň údaj</v>
      </c>
      <c r="G119" s="39"/>
      <c r="H119" s="39"/>
      <c r="I119" s="31" t="s">
        <v>35</v>
      </c>
      <c r="J119" s="35" t="str">
        <f>E24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0"/>
      <c r="B121" s="191"/>
      <c r="C121" s="192" t="s">
        <v>106</v>
      </c>
      <c r="D121" s="193" t="s">
        <v>63</v>
      </c>
      <c r="E121" s="193" t="s">
        <v>59</v>
      </c>
      <c r="F121" s="193" t="s">
        <v>60</v>
      </c>
      <c r="G121" s="193" t="s">
        <v>107</v>
      </c>
      <c r="H121" s="193" t="s">
        <v>108</v>
      </c>
      <c r="I121" s="193" t="s">
        <v>109</v>
      </c>
      <c r="J121" s="194" t="s">
        <v>96</v>
      </c>
      <c r="K121" s="195" t="s">
        <v>110</v>
      </c>
      <c r="L121" s="196"/>
      <c r="M121" s="99" t="s">
        <v>1</v>
      </c>
      <c r="N121" s="100" t="s">
        <v>42</v>
      </c>
      <c r="O121" s="100" t="s">
        <v>111</v>
      </c>
      <c r="P121" s="100" t="s">
        <v>112</v>
      </c>
      <c r="Q121" s="100" t="s">
        <v>113</v>
      </c>
      <c r="R121" s="100" t="s">
        <v>114</v>
      </c>
      <c r="S121" s="100" t="s">
        <v>115</v>
      </c>
      <c r="T121" s="101" t="s">
        <v>116</v>
      </c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</row>
    <row r="122" s="2" customFormat="1" ht="22.8" customHeight="1">
      <c r="A122" s="37"/>
      <c r="B122" s="38"/>
      <c r="C122" s="106" t="s">
        <v>117</v>
      </c>
      <c r="D122" s="39"/>
      <c r="E122" s="39"/>
      <c r="F122" s="39"/>
      <c r="G122" s="39"/>
      <c r="H122" s="39"/>
      <c r="I122" s="39"/>
      <c r="J122" s="197">
        <f>BK122</f>
        <v>0</v>
      </c>
      <c r="K122" s="39"/>
      <c r="L122" s="43"/>
      <c r="M122" s="102"/>
      <c r="N122" s="198"/>
      <c r="O122" s="103"/>
      <c r="P122" s="199">
        <f>P123</f>
        <v>0</v>
      </c>
      <c r="Q122" s="103"/>
      <c r="R122" s="199">
        <f>R123</f>
        <v>41.393685000000005</v>
      </c>
      <c r="S122" s="103"/>
      <c r="T122" s="200">
        <f>T123</f>
        <v>50.807735999999998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77</v>
      </c>
      <c r="AU122" s="16" t="s">
        <v>98</v>
      </c>
      <c r="BK122" s="201">
        <f>BK123</f>
        <v>0</v>
      </c>
    </row>
    <row r="123" s="12" customFormat="1" ht="25.92" customHeight="1">
      <c r="A123" s="12"/>
      <c r="B123" s="202"/>
      <c r="C123" s="203"/>
      <c r="D123" s="204" t="s">
        <v>77</v>
      </c>
      <c r="E123" s="205" t="s">
        <v>118</v>
      </c>
      <c r="F123" s="205" t="s">
        <v>119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P124+P140+P159+P172+P181</f>
        <v>0</v>
      </c>
      <c r="Q123" s="210"/>
      <c r="R123" s="211">
        <f>R124+R140+R159+R172+R181</f>
        <v>41.393685000000005</v>
      </c>
      <c r="S123" s="210"/>
      <c r="T123" s="212">
        <f>T124+T140+T159+T172+T181</f>
        <v>50.807735999999998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21</v>
      </c>
      <c r="AT123" s="214" t="s">
        <v>77</v>
      </c>
      <c r="AU123" s="214" t="s">
        <v>78</v>
      </c>
      <c r="AY123" s="213" t="s">
        <v>120</v>
      </c>
      <c r="BK123" s="215">
        <f>BK124+BK140+BK159+BK172+BK181</f>
        <v>0</v>
      </c>
    </row>
    <row r="124" s="12" customFormat="1" ht="22.8" customHeight="1">
      <c r="A124" s="12"/>
      <c r="B124" s="202"/>
      <c r="C124" s="203"/>
      <c r="D124" s="204" t="s">
        <v>77</v>
      </c>
      <c r="E124" s="216" t="s">
        <v>21</v>
      </c>
      <c r="F124" s="216" t="s">
        <v>121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SUM(P125:P139)</f>
        <v>0</v>
      </c>
      <c r="Q124" s="210"/>
      <c r="R124" s="211">
        <f>SUM(R125:R139)</f>
        <v>0.71399999999999997</v>
      </c>
      <c r="S124" s="210"/>
      <c r="T124" s="212">
        <f>SUM(T125:T139)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21</v>
      </c>
      <c r="AT124" s="214" t="s">
        <v>77</v>
      </c>
      <c r="AU124" s="214" t="s">
        <v>21</v>
      </c>
      <c r="AY124" s="213" t="s">
        <v>120</v>
      </c>
      <c r="BK124" s="215">
        <f>SUM(BK125:BK139)</f>
        <v>0</v>
      </c>
    </row>
    <row r="125" s="2" customFormat="1" ht="24.15" customHeight="1">
      <c r="A125" s="37"/>
      <c r="B125" s="38"/>
      <c r="C125" s="218" t="s">
        <v>21</v>
      </c>
      <c r="D125" s="218" t="s">
        <v>122</v>
      </c>
      <c r="E125" s="219" t="s">
        <v>123</v>
      </c>
      <c r="F125" s="220" t="s">
        <v>124</v>
      </c>
      <c r="G125" s="221" t="s">
        <v>125</v>
      </c>
      <c r="H125" s="222">
        <v>3.0600000000000001</v>
      </c>
      <c r="I125" s="223"/>
      <c r="J125" s="224">
        <f>ROUND(I125*H125,1)</f>
        <v>0</v>
      </c>
      <c r="K125" s="225"/>
      <c r="L125" s="43"/>
      <c r="M125" s="226" t="s">
        <v>1</v>
      </c>
      <c r="N125" s="227" t="s">
        <v>43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126</v>
      </c>
      <c r="AT125" s="230" t="s">
        <v>122</v>
      </c>
      <c r="AU125" s="230" t="s">
        <v>87</v>
      </c>
      <c r="AY125" s="16" t="s">
        <v>120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21</v>
      </c>
      <c r="BK125" s="231">
        <f>ROUND(I125*H125,1)</f>
        <v>0</v>
      </c>
      <c r="BL125" s="16" t="s">
        <v>126</v>
      </c>
      <c r="BM125" s="230" t="s">
        <v>127</v>
      </c>
    </row>
    <row r="126" s="13" customFormat="1">
      <c r="A126" s="13"/>
      <c r="B126" s="232"/>
      <c r="C126" s="233"/>
      <c r="D126" s="234" t="s">
        <v>128</v>
      </c>
      <c r="E126" s="235" t="s">
        <v>1</v>
      </c>
      <c r="F126" s="236" t="s">
        <v>129</v>
      </c>
      <c r="G126" s="233"/>
      <c r="H126" s="237">
        <v>3.0600000000000001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128</v>
      </c>
      <c r="AU126" s="243" t="s">
        <v>87</v>
      </c>
      <c r="AV126" s="13" t="s">
        <v>87</v>
      </c>
      <c r="AW126" s="13" t="s">
        <v>34</v>
      </c>
      <c r="AX126" s="13" t="s">
        <v>78</v>
      </c>
      <c r="AY126" s="243" t="s">
        <v>120</v>
      </c>
    </row>
    <row r="127" s="14" customFormat="1">
      <c r="A127" s="14"/>
      <c r="B127" s="244"/>
      <c r="C127" s="245"/>
      <c r="D127" s="234" t="s">
        <v>128</v>
      </c>
      <c r="E127" s="246" t="s">
        <v>1</v>
      </c>
      <c r="F127" s="247" t="s">
        <v>130</v>
      </c>
      <c r="G127" s="245"/>
      <c r="H127" s="248">
        <v>3.0600000000000001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128</v>
      </c>
      <c r="AU127" s="254" t="s">
        <v>87</v>
      </c>
      <c r="AV127" s="14" t="s">
        <v>126</v>
      </c>
      <c r="AW127" s="14" t="s">
        <v>34</v>
      </c>
      <c r="AX127" s="14" t="s">
        <v>21</v>
      </c>
      <c r="AY127" s="254" t="s">
        <v>120</v>
      </c>
    </row>
    <row r="128" s="2" customFormat="1" ht="24.15" customHeight="1">
      <c r="A128" s="37"/>
      <c r="B128" s="38"/>
      <c r="C128" s="218" t="s">
        <v>87</v>
      </c>
      <c r="D128" s="218" t="s">
        <v>122</v>
      </c>
      <c r="E128" s="219" t="s">
        <v>131</v>
      </c>
      <c r="F128" s="220" t="s">
        <v>132</v>
      </c>
      <c r="G128" s="221" t="s">
        <v>133</v>
      </c>
      <c r="H128" s="222">
        <v>28</v>
      </c>
      <c r="I128" s="223"/>
      <c r="J128" s="224">
        <f>ROUND(I128*H128,1)</f>
        <v>0</v>
      </c>
      <c r="K128" s="225"/>
      <c r="L128" s="43"/>
      <c r="M128" s="226" t="s">
        <v>1</v>
      </c>
      <c r="N128" s="227" t="s">
        <v>43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126</v>
      </c>
      <c r="AT128" s="230" t="s">
        <v>122</v>
      </c>
      <c r="AU128" s="230" t="s">
        <v>87</v>
      </c>
      <c r="AY128" s="16" t="s">
        <v>120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21</v>
      </c>
      <c r="BK128" s="231">
        <f>ROUND(I128*H128,1)</f>
        <v>0</v>
      </c>
      <c r="BL128" s="16" t="s">
        <v>126</v>
      </c>
      <c r="BM128" s="230" t="s">
        <v>134</v>
      </c>
    </row>
    <row r="129" s="13" customFormat="1">
      <c r="A129" s="13"/>
      <c r="B129" s="232"/>
      <c r="C129" s="233"/>
      <c r="D129" s="234" t="s">
        <v>128</v>
      </c>
      <c r="E129" s="235" t="s">
        <v>1</v>
      </c>
      <c r="F129" s="236" t="s">
        <v>135</v>
      </c>
      <c r="G129" s="233"/>
      <c r="H129" s="237">
        <v>28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128</v>
      </c>
      <c r="AU129" s="243" t="s">
        <v>87</v>
      </c>
      <c r="AV129" s="13" t="s">
        <v>87</v>
      </c>
      <c r="AW129" s="13" t="s">
        <v>34</v>
      </c>
      <c r="AX129" s="13" t="s">
        <v>78</v>
      </c>
      <c r="AY129" s="243" t="s">
        <v>120</v>
      </c>
    </row>
    <row r="130" s="14" customFormat="1">
      <c r="A130" s="14"/>
      <c r="B130" s="244"/>
      <c r="C130" s="245"/>
      <c r="D130" s="234" t="s">
        <v>128</v>
      </c>
      <c r="E130" s="246" t="s">
        <v>1</v>
      </c>
      <c r="F130" s="247" t="s">
        <v>130</v>
      </c>
      <c r="G130" s="245"/>
      <c r="H130" s="248">
        <v>28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128</v>
      </c>
      <c r="AU130" s="254" t="s">
        <v>87</v>
      </c>
      <c r="AV130" s="14" t="s">
        <v>126</v>
      </c>
      <c r="AW130" s="14" t="s">
        <v>34</v>
      </c>
      <c r="AX130" s="14" t="s">
        <v>21</v>
      </c>
      <c r="AY130" s="254" t="s">
        <v>120</v>
      </c>
    </row>
    <row r="131" s="2" customFormat="1" ht="37.8" customHeight="1">
      <c r="A131" s="37"/>
      <c r="B131" s="38"/>
      <c r="C131" s="218" t="s">
        <v>136</v>
      </c>
      <c r="D131" s="218" t="s">
        <v>122</v>
      </c>
      <c r="E131" s="219" t="s">
        <v>137</v>
      </c>
      <c r="F131" s="220" t="s">
        <v>138</v>
      </c>
      <c r="G131" s="221" t="s">
        <v>125</v>
      </c>
      <c r="H131" s="222">
        <v>5.0389999999999997</v>
      </c>
      <c r="I131" s="223"/>
      <c r="J131" s="224">
        <f>ROUND(I131*H131,1)</f>
        <v>0</v>
      </c>
      <c r="K131" s="225"/>
      <c r="L131" s="43"/>
      <c r="M131" s="226" t="s">
        <v>1</v>
      </c>
      <c r="N131" s="227" t="s">
        <v>43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126</v>
      </c>
      <c r="AT131" s="230" t="s">
        <v>122</v>
      </c>
      <c r="AU131" s="230" t="s">
        <v>87</v>
      </c>
      <c r="AY131" s="16" t="s">
        <v>120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21</v>
      </c>
      <c r="BK131" s="231">
        <f>ROUND(I131*H131,1)</f>
        <v>0</v>
      </c>
      <c r="BL131" s="16" t="s">
        <v>126</v>
      </c>
      <c r="BM131" s="230" t="s">
        <v>139</v>
      </c>
    </row>
    <row r="132" s="13" customFormat="1">
      <c r="A132" s="13"/>
      <c r="B132" s="232"/>
      <c r="C132" s="233"/>
      <c r="D132" s="234" t="s">
        <v>128</v>
      </c>
      <c r="E132" s="235" t="s">
        <v>1</v>
      </c>
      <c r="F132" s="236" t="s">
        <v>140</v>
      </c>
      <c r="G132" s="233"/>
      <c r="H132" s="237">
        <v>3.0600000000000001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128</v>
      </c>
      <c r="AU132" s="243" t="s">
        <v>87</v>
      </c>
      <c r="AV132" s="13" t="s">
        <v>87</v>
      </c>
      <c r="AW132" s="13" t="s">
        <v>34</v>
      </c>
      <c r="AX132" s="13" t="s">
        <v>78</v>
      </c>
      <c r="AY132" s="243" t="s">
        <v>120</v>
      </c>
    </row>
    <row r="133" s="13" customFormat="1">
      <c r="A133" s="13"/>
      <c r="B133" s="232"/>
      <c r="C133" s="233"/>
      <c r="D133" s="234" t="s">
        <v>128</v>
      </c>
      <c r="E133" s="235" t="s">
        <v>1</v>
      </c>
      <c r="F133" s="236" t="s">
        <v>141</v>
      </c>
      <c r="G133" s="233"/>
      <c r="H133" s="237">
        <v>1.9790000000000001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128</v>
      </c>
      <c r="AU133" s="243" t="s">
        <v>87</v>
      </c>
      <c r="AV133" s="13" t="s">
        <v>87</v>
      </c>
      <c r="AW133" s="13" t="s">
        <v>34</v>
      </c>
      <c r="AX133" s="13" t="s">
        <v>78</v>
      </c>
      <c r="AY133" s="243" t="s">
        <v>120</v>
      </c>
    </row>
    <row r="134" s="14" customFormat="1">
      <c r="A134" s="14"/>
      <c r="B134" s="244"/>
      <c r="C134" s="245"/>
      <c r="D134" s="234" t="s">
        <v>128</v>
      </c>
      <c r="E134" s="246" t="s">
        <v>1</v>
      </c>
      <c r="F134" s="247" t="s">
        <v>130</v>
      </c>
      <c r="G134" s="245"/>
      <c r="H134" s="248">
        <v>5.0389999999999997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128</v>
      </c>
      <c r="AU134" s="254" t="s">
        <v>87</v>
      </c>
      <c r="AV134" s="14" t="s">
        <v>126</v>
      </c>
      <c r="AW134" s="14" t="s">
        <v>34</v>
      </c>
      <c r="AX134" s="14" t="s">
        <v>21</v>
      </c>
      <c r="AY134" s="254" t="s">
        <v>120</v>
      </c>
    </row>
    <row r="135" s="2" customFormat="1" ht="37.8" customHeight="1">
      <c r="A135" s="37"/>
      <c r="B135" s="38"/>
      <c r="C135" s="218" t="s">
        <v>126</v>
      </c>
      <c r="D135" s="218" t="s">
        <v>122</v>
      </c>
      <c r="E135" s="219" t="s">
        <v>142</v>
      </c>
      <c r="F135" s="220" t="s">
        <v>143</v>
      </c>
      <c r="G135" s="221" t="s">
        <v>125</v>
      </c>
      <c r="H135" s="222">
        <v>5.0389999999999997</v>
      </c>
      <c r="I135" s="223"/>
      <c r="J135" s="224">
        <f>ROUND(I135*H135,1)</f>
        <v>0</v>
      </c>
      <c r="K135" s="225"/>
      <c r="L135" s="43"/>
      <c r="M135" s="226" t="s">
        <v>1</v>
      </c>
      <c r="N135" s="227" t="s">
        <v>43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126</v>
      </c>
      <c r="AT135" s="230" t="s">
        <v>122</v>
      </c>
      <c r="AU135" s="230" t="s">
        <v>87</v>
      </c>
      <c r="AY135" s="16" t="s">
        <v>120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21</v>
      </c>
      <c r="BK135" s="231">
        <f>ROUND(I135*H135,1)</f>
        <v>0</v>
      </c>
      <c r="BL135" s="16" t="s">
        <v>126</v>
      </c>
      <c r="BM135" s="230" t="s">
        <v>144</v>
      </c>
    </row>
    <row r="136" s="2" customFormat="1" ht="33" customHeight="1">
      <c r="A136" s="37"/>
      <c r="B136" s="38"/>
      <c r="C136" s="218" t="s">
        <v>145</v>
      </c>
      <c r="D136" s="218" t="s">
        <v>122</v>
      </c>
      <c r="E136" s="219" t="s">
        <v>146</v>
      </c>
      <c r="F136" s="220" t="s">
        <v>147</v>
      </c>
      <c r="G136" s="221" t="s">
        <v>125</v>
      </c>
      <c r="H136" s="222">
        <v>3.3999999999999999</v>
      </c>
      <c r="I136" s="223"/>
      <c r="J136" s="224">
        <f>ROUND(I136*H136,1)</f>
        <v>0</v>
      </c>
      <c r="K136" s="225"/>
      <c r="L136" s="43"/>
      <c r="M136" s="226" t="s">
        <v>1</v>
      </c>
      <c r="N136" s="227" t="s">
        <v>43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126</v>
      </c>
      <c r="AT136" s="230" t="s">
        <v>122</v>
      </c>
      <c r="AU136" s="230" t="s">
        <v>87</v>
      </c>
      <c r="AY136" s="16" t="s">
        <v>120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21</v>
      </c>
      <c r="BK136" s="231">
        <f>ROUND(I136*H136,1)</f>
        <v>0</v>
      </c>
      <c r="BL136" s="16" t="s">
        <v>126</v>
      </c>
      <c r="BM136" s="230" t="s">
        <v>148</v>
      </c>
    </row>
    <row r="137" s="13" customFormat="1">
      <c r="A137" s="13"/>
      <c r="B137" s="232"/>
      <c r="C137" s="233"/>
      <c r="D137" s="234" t="s">
        <v>128</v>
      </c>
      <c r="E137" s="235" t="s">
        <v>1</v>
      </c>
      <c r="F137" s="236" t="s">
        <v>149</v>
      </c>
      <c r="G137" s="233"/>
      <c r="H137" s="237">
        <v>3.3999999999999999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128</v>
      </c>
      <c r="AU137" s="243" t="s">
        <v>87</v>
      </c>
      <c r="AV137" s="13" t="s">
        <v>87</v>
      </c>
      <c r="AW137" s="13" t="s">
        <v>34</v>
      </c>
      <c r="AX137" s="13" t="s">
        <v>78</v>
      </c>
      <c r="AY137" s="243" t="s">
        <v>120</v>
      </c>
    </row>
    <row r="138" s="14" customFormat="1">
      <c r="A138" s="14"/>
      <c r="B138" s="244"/>
      <c r="C138" s="245"/>
      <c r="D138" s="234" t="s">
        <v>128</v>
      </c>
      <c r="E138" s="246" t="s">
        <v>1</v>
      </c>
      <c r="F138" s="247" t="s">
        <v>130</v>
      </c>
      <c r="G138" s="245"/>
      <c r="H138" s="248">
        <v>3.3999999999999999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128</v>
      </c>
      <c r="AU138" s="254" t="s">
        <v>87</v>
      </c>
      <c r="AV138" s="14" t="s">
        <v>126</v>
      </c>
      <c r="AW138" s="14" t="s">
        <v>34</v>
      </c>
      <c r="AX138" s="14" t="s">
        <v>21</v>
      </c>
      <c r="AY138" s="254" t="s">
        <v>120</v>
      </c>
    </row>
    <row r="139" s="2" customFormat="1" ht="16.5" customHeight="1">
      <c r="A139" s="37"/>
      <c r="B139" s="38"/>
      <c r="C139" s="255" t="s">
        <v>150</v>
      </c>
      <c r="D139" s="255" t="s">
        <v>151</v>
      </c>
      <c r="E139" s="256" t="s">
        <v>152</v>
      </c>
      <c r="F139" s="257" t="s">
        <v>153</v>
      </c>
      <c r="G139" s="258" t="s">
        <v>125</v>
      </c>
      <c r="H139" s="259">
        <v>3.3999999999999999</v>
      </c>
      <c r="I139" s="260"/>
      <c r="J139" s="261">
        <f>ROUND(I139*H139,1)</f>
        <v>0</v>
      </c>
      <c r="K139" s="262"/>
      <c r="L139" s="263"/>
      <c r="M139" s="264" t="s">
        <v>1</v>
      </c>
      <c r="N139" s="265" t="s">
        <v>43</v>
      </c>
      <c r="O139" s="90"/>
      <c r="P139" s="228">
        <f>O139*H139</f>
        <v>0</v>
      </c>
      <c r="Q139" s="228">
        <v>0.20999999999999999</v>
      </c>
      <c r="R139" s="228">
        <f>Q139*H139</f>
        <v>0.71399999999999997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154</v>
      </c>
      <c r="AT139" s="230" t="s">
        <v>151</v>
      </c>
      <c r="AU139" s="230" t="s">
        <v>87</v>
      </c>
      <c r="AY139" s="16" t="s">
        <v>120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21</v>
      </c>
      <c r="BK139" s="231">
        <f>ROUND(I139*H139,1)</f>
        <v>0</v>
      </c>
      <c r="BL139" s="16" t="s">
        <v>126</v>
      </c>
      <c r="BM139" s="230" t="s">
        <v>155</v>
      </c>
    </row>
    <row r="140" s="12" customFormat="1" ht="22.8" customHeight="1">
      <c r="A140" s="12"/>
      <c r="B140" s="202"/>
      <c r="C140" s="203"/>
      <c r="D140" s="204" t="s">
        <v>77</v>
      </c>
      <c r="E140" s="216" t="s">
        <v>136</v>
      </c>
      <c r="F140" s="216" t="s">
        <v>156</v>
      </c>
      <c r="G140" s="203"/>
      <c r="H140" s="203"/>
      <c r="I140" s="206"/>
      <c r="J140" s="217">
        <f>BK140</f>
        <v>0</v>
      </c>
      <c r="K140" s="203"/>
      <c r="L140" s="208"/>
      <c r="M140" s="209"/>
      <c r="N140" s="210"/>
      <c r="O140" s="210"/>
      <c r="P140" s="211">
        <f>SUM(P141:P158)</f>
        <v>0</v>
      </c>
      <c r="Q140" s="210"/>
      <c r="R140" s="211">
        <f>SUM(R141:R158)</f>
        <v>40.669445000000003</v>
      </c>
      <c r="S140" s="210"/>
      <c r="T140" s="212">
        <f>SUM(T141:T158)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21</v>
      </c>
      <c r="AT140" s="214" t="s">
        <v>77</v>
      </c>
      <c r="AU140" s="214" t="s">
        <v>21</v>
      </c>
      <c r="AY140" s="213" t="s">
        <v>120</v>
      </c>
      <c r="BK140" s="215">
        <f>SUM(BK141:BK158)</f>
        <v>0</v>
      </c>
    </row>
    <row r="141" s="2" customFormat="1" ht="33" customHeight="1">
      <c r="A141" s="37"/>
      <c r="B141" s="38"/>
      <c r="C141" s="218" t="s">
        <v>157</v>
      </c>
      <c r="D141" s="218" t="s">
        <v>122</v>
      </c>
      <c r="E141" s="219" t="s">
        <v>158</v>
      </c>
      <c r="F141" s="220" t="s">
        <v>159</v>
      </c>
      <c r="G141" s="221" t="s">
        <v>160</v>
      </c>
      <c r="H141" s="222">
        <v>35</v>
      </c>
      <c r="I141" s="223"/>
      <c r="J141" s="224">
        <f>ROUND(I141*H141,1)</f>
        <v>0</v>
      </c>
      <c r="K141" s="225"/>
      <c r="L141" s="43"/>
      <c r="M141" s="226" t="s">
        <v>1</v>
      </c>
      <c r="N141" s="227" t="s">
        <v>43</v>
      </c>
      <c r="O141" s="90"/>
      <c r="P141" s="228">
        <f>O141*H141</f>
        <v>0</v>
      </c>
      <c r="Q141" s="228">
        <v>0.48580000000000001</v>
      </c>
      <c r="R141" s="228">
        <f>Q141*H141</f>
        <v>17.003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126</v>
      </c>
      <c r="AT141" s="230" t="s">
        <v>122</v>
      </c>
      <c r="AU141" s="230" t="s">
        <v>87</v>
      </c>
      <c r="AY141" s="16" t="s">
        <v>120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21</v>
      </c>
      <c r="BK141" s="231">
        <f>ROUND(I141*H141,1)</f>
        <v>0</v>
      </c>
      <c r="BL141" s="16" t="s">
        <v>126</v>
      </c>
      <c r="BM141" s="230" t="s">
        <v>161</v>
      </c>
    </row>
    <row r="142" s="2" customFormat="1" ht="24.15" customHeight="1">
      <c r="A142" s="37"/>
      <c r="B142" s="38"/>
      <c r="C142" s="255" t="s">
        <v>154</v>
      </c>
      <c r="D142" s="255" t="s">
        <v>151</v>
      </c>
      <c r="E142" s="256" t="s">
        <v>162</v>
      </c>
      <c r="F142" s="257" t="s">
        <v>163</v>
      </c>
      <c r="G142" s="258" t="s">
        <v>160</v>
      </c>
      <c r="H142" s="259">
        <v>33</v>
      </c>
      <c r="I142" s="260"/>
      <c r="J142" s="261">
        <f>ROUND(I142*H142,1)</f>
        <v>0</v>
      </c>
      <c r="K142" s="262"/>
      <c r="L142" s="263"/>
      <c r="M142" s="264" t="s">
        <v>1</v>
      </c>
      <c r="N142" s="265" t="s">
        <v>43</v>
      </c>
      <c r="O142" s="90"/>
      <c r="P142" s="228">
        <f>O142*H142</f>
        <v>0</v>
      </c>
      <c r="Q142" s="228">
        <v>0.085000000000000006</v>
      </c>
      <c r="R142" s="228">
        <f>Q142*H142</f>
        <v>2.8050000000000002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154</v>
      </c>
      <c r="AT142" s="230" t="s">
        <v>151</v>
      </c>
      <c r="AU142" s="230" t="s">
        <v>87</v>
      </c>
      <c r="AY142" s="16" t="s">
        <v>120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21</v>
      </c>
      <c r="BK142" s="231">
        <f>ROUND(I142*H142,1)</f>
        <v>0</v>
      </c>
      <c r="BL142" s="16" t="s">
        <v>126</v>
      </c>
      <c r="BM142" s="230" t="s">
        <v>164</v>
      </c>
    </row>
    <row r="143" s="2" customFormat="1" ht="24.15" customHeight="1">
      <c r="A143" s="37"/>
      <c r="B143" s="38"/>
      <c r="C143" s="255" t="s">
        <v>165</v>
      </c>
      <c r="D143" s="255" t="s">
        <v>151</v>
      </c>
      <c r="E143" s="256" t="s">
        <v>166</v>
      </c>
      <c r="F143" s="257" t="s">
        <v>167</v>
      </c>
      <c r="G143" s="258" t="s">
        <v>160</v>
      </c>
      <c r="H143" s="259">
        <v>2</v>
      </c>
      <c r="I143" s="260"/>
      <c r="J143" s="261">
        <f>ROUND(I143*H143,1)</f>
        <v>0</v>
      </c>
      <c r="K143" s="262"/>
      <c r="L143" s="263"/>
      <c r="M143" s="264" t="s">
        <v>1</v>
      </c>
      <c r="N143" s="265" t="s">
        <v>43</v>
      </c>
      <c r="O143" s="90"/>
      <c r="P143" s="228">
        <f>O143*H143</f>
        <v>0</v>
      </c>
      <c r="Q143" s="228">
        <v>0.10000000000000001</v>
      </c>
      <c r="R143" s="228">
        <f>Q143*H143</f>
        <v>0.20000000000000001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154</v>
      </c>
      <c r="AT143" s="230" t="s">
        <v>151</v>
      </c>
      <c r="AU143" s="230" t="s">
        <v>87</v>
      </c>
      <c r="AY143" s="16" t="s">
        <v>120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21</v>
      </c>
      <c r="BK143" s="231">
        <f>ROUND(I143*H143,1)</f>
        <v>0</v>
      </c>
      <c r="BL143" s="16" t="s">
        <v>126</v>
      </c>
      <c r="BM143" s="230" t="s">
        <v>168</v>
      </c>
    </row>
    <row r="144" s="2" customFormat="1" ht="24.15" customHeight="1">
      <c r="A144" s="37"/>
      <c r="B144" s="38"/>
      <c r="C144" s="218" t="s">
        <v>169</v>
      </c>
      <c r="D144" s="218" t="s">
        <v>122</v>
      </c>
      <c r="E144" s="219" t="s">
        <v>170</v>
      </c>
      <c r="F144" s="220" t="s">
        <v>171</v>
      </c>
      <c r="G144" s="221" t="s">
        <v>160</v>
      </c>
      <c r="H144" s="222">
        <v>238</v>
      </c>
      <c r="I144" s="223"/>
      <c r="J144" s="224">
        <f>ROUND(I144*H144,1)</f>
        <v>0</v>
      </c>
      <c r="K144" s="225"/>
      <c r="L144" s="43"/>
      <c r="M144" s="226" t="s">
        <v>1</v>
      </c>
      <c r="N144" s="227" t="s">
        <v>43</v>
      </c>
      <c r="O144" s="90"/>
      <c r="P144" s="228">
        <f>O144*H144</f>
        <v>0</v>
      </c>
      <c r="Q144" s="228">
        <v>0.0070200000000000002</v>
      </c>
      <c r="R144" s="228">
        <f>Q144*H144</f>
        <v>1.67076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126</v>
      </c>
      <c r="AT144" s="230" t="s">
        <v>122</v>
      </c>
      <c r="AU144" s="230" t="s">
        <v>87</v>
      </c>
      <c r="AY144" s="16" t="s">
        <v>120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21</v>
      </c>
      <c r="BK144" s="231">
        <f>ROUND(I144*H144,1)</f>
        <v>0</v>
      </c>
      <c r="BL144" s="16" t="s">
        <v>126</v>
      </c>
      <c r="BM144" s="230" t="s">
        <v>172</v>
      </c>
    </row>
    <row r="145" s="13" customFormat="1">
      <c r="A145" s="13"/>
      <c r="B145" s="232"/>
      <c r="C145" s="233"/>
      <c r="D145" s="234" t="s">
        <v>128</v>
      </c>
      <c r="E145" s="235" t="s">
        <v>1</v>
      </c>
      <c r="F145" s="236" t="s">
        <v>173</v>
      </c>
      <c r="G145" s="233"/>
      <c r="H145" s="237">
        <v>238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128</v>
      </c>
      <c r="AU145" s="243" t="s">
        <v>87</v>
      </c>
      <c r="AV145" s="13" t="s">
        <v>87</v>
      </c>
      <c r="AW145" s="13" t="s">
        <v>34</v>
      </c>
      <c r="AX145" s="13" t="s">
        <v>78</v>
      </c>
      <c r="AY145" s="243" t="s">
        <v>120</v>
      </c>
    </row>
    <row r="146" s="14" customFormat="1">
      <c r="A146" s="14"/>
      <c r="B146" s="244"/>
      <c r="C146" s="245"/>
      <c r="D146" s="234" t="s">
        <v>128</v>
      </c>
      <c r="E146" s="246" t="s">
        <v>1</v>
      </c>
      <c r="F146" s="247" t="s">
        <v>130</v>
      </c>
      <c r="G146" s="245"/>
      <c r="H146" s="248">
        <v>238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128</v>
      </c>
      <c r="AU146" s="254" t="s">
        <v>87</v>
      </c>
      <c r="AV146" s="14" t="s">
        <v>126</v>
      </c>
      <c r="AW146" s="14" t="s">
        <v>34</v>
      </c>
      <c r="AX146" s="14" t="s">
        <v>21</v>
      </c>
      <c r="AY146" s="254" t="s">
        <v>120</v>
      </c>
    </row>
    <row r="147" s="2" customFormat="1" ht="37.8" customHeight="1">
      <c r="A147" s="37"/>
      <c r="B147" s="38"/>
      <c r="C147" s="255" t="s">
        <v>174</v>
      </c>
      <c r="D147" s="255" t="s">
        <v>151</v>
      </c>
      <c r="E147" s="256" t="s">
        <v>175</v>
      </c>
      <c r="F147" s="257" t="s">
        <v>176</v>
      </c>
      <c r="G147" s="258" t="s">
        <v>160</v>
      </c>
      <c r="H147" s="259">
        <v>238</v>
      </c>
      <c r="I147" s="260"/>
      <c r="J147" s="261">
        <f>ROUND(I147*H147,1)</f>
        <v>0</v>
      </c>
      <c r="K147" s="262"/>
      <c r="L147" s="263"/>
      <c r="M147" s="264" t="s">
        <v>1</v>
      </c>
      <c r="N147" s="265" t="s">
        <v>43</v>
      </c>
      <c r="O147" s="90"/>
      <c r="P147" s="228">
        <f>O147*H147</f>
        <v>0</v>
      </c>
      <c r="Q147" s="228">
        <v>0.070000000000000007</v>
      </c>
      <c r="R147" s="228">
        <f>Q147*H147</f>
        <v>16.66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154</v>
      </c>
      <c r="AT147" s="230" t="s">
        <v>151</v>
      </c>
      <c r="AU147" s="230" t="s">
        <v>87</v>
      </c>
      <c r="AY147" s="16" t="s">
        <v>120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21</v>
      </c>
      <c r="BK147" s="231">
        <f>ROUND(I147*H147,1)</f>
        <v>0</v>
      </c>
      <c r="BL147" s="16" t="s">
        <v>126</v>
      </c>
      <c r="BM147" s="230" t="s">
        <v>177</v>
      </c>
    </row>
    <row r="148" s="2" customFormat="1" ht="24.15" customHeight="1">
      <c r="A148" s="37"/>
      <c r="B148" s="38"/>
      <c r="C148" s="218" t="s">
        <v>178</v>
      </c>
      <c r="D148" s="218" t="s">
        <v>122</v>
      </c>
      <c r="E148" s="219" t="s">
        <v>179</v>
      </c>
      <c r="F148" s="220" t="s">
        <v>180</v>
      </c>
      <c r="G148" s="221" t="s">
        <v>160</v>
      </c>
      <c r="H148" s="222">
        <v>34</v>
      </c>
      <c r="I148" s="223"/>
      <c r="J148" s="224">
        <f>ROUND(I148*H148,1)</f>
        <v>0</v>
      </c>
      <c r="K148" s="225"/>
      <c r="L148" s="43"/>
      <c r="M148" s="226" t="s">
        <v>1</v>
      </c>
      <c r="N148" s="227" t="s">
        <v>43</v>
      </c>
      <c r="O148" s="90"/>
      <c r="P148" s="228">
        <f>O148*H148</f>
        <v>0</v>
      </c>
      <c r="Q148" s="228">
        <v>0.0011999999999999999</v>
      </c>
      <c r="R148" s="228">
        <f>Q148*H148</f>
        <v>0.040799999999999996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126</v>
      </c>
      <c r="AT148" s="230" t="s">
        <v>122</v>
      </c>
      <c r="AU148" s="230" t="s">
        <v>87</v>
      </c>
      <c r="AY148" s="16" t="s">
        <v>120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21</v>
      </c>
      <c r="BK148" s="231">
        <f>ROUND(I148*H148,1)</f>
        <v>0</v>
      </c>
      <c r="BL148" s="16" t="s">
        <v>126</v>
      </c>
      <c r="BM148" s="230" t="s">
        <v>181</v>
      </c>
    </row>
    <row r="149" s="13" customFormat="1">
      <c r="A149" s="13"/>
      <c r="B149" s="232"/>
      <c r="C149" s="233"/>
      <c r="D149" s="234" t="s">
        <v>128</v>
      </c>
      <c r="E149" s="235" t="s">
        <v>1</v>
      </c>
      <c r="F149" s="236" t="s">
        <v>182</v>
      </c>
      <c r="G149" s="233"/>
      <c r="H149" s="237">
        <v>34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128</v>
      </c>
      <c r="AU149" s="243" t="s">
        <v>87</v>
      </c>
      <c r="AV149" s="13" t="s">
        <v>87</v>
      </c>
      <c r="AW149" s="13" t="s">
        <v>34</v>
      </c>
      <c r="AX149" s="13" t="s">
        <v>78</v>
      </c>
      <c r="AY149" s="243" t="s">
        <v>120</v>
      </c>
    </row>
    <row r="150" s="14" customFormat="1">
      <c r="A150" s="14"/>
      <c r="B150" s="244"/>
      <c r="C150" s="245"/>
      <c r="D150" s="234" t="s">
        <v>128</v>
      </c>
      <c r="E150" s="246" t="s">
        <v>1</v>
      </c>
      <c r="F150" s="247" t="s">
        <v>130</v>
      </c>
      <c r="G150" s="245"/>
      <c r="H150" s="248">
        <v>34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128</v>
      </c>
      <c r="AU150" s="254" t="s">
        <v>87</v>
      </c>
      <c r="AV150" s="14" t="s">
        <v>126</v>
      </c>
      <c r="AW150" s="14" t="s">
        <v>34</v>
      </c>
      <c r="AX150" s="14" t="s">
        <v>21</v>
      </c>
      <c r="AY150" s="254" t="s">
        <v>120</v>
      </c>
    </row>
    <row r="151" s="2" customFormat="1" ht="16.5" customHeight="1">
      <c r="A151" s="37"/>
      <c r="B151" s="38"/>
      <c r="C151" s="255" t="s">
        <v>183</v>
      </c>
      <c r="D151" s="255" t="s">
        <v>151</v>
      </c>
      <c r="E151" s="256" t="s">
        <v>184</v>
      </c>
      <c r="F151" s="257" t="s">
        <v>185</v>
      </c>
      <c r="G151" s="258" t="s">
        <v>160</v>
      </c>
      <c r="H151" s="259">
        <v>34</v>
      </c>
      <c r="I151" s="260"/>
      <c r="J151" s="261">
        <f>ROUND(I151*H151,1)</f>
        <v>0</v>
      </c>
      <c r="K151" s="262"/>
      <c r="L151" s="263"/>
      <c r="M151" s="264" t="s">
        <v>1</v>
      </c>
      <c r="N151" s="265" t="s">
        <v>43</v>
      </c>
      <c r="O151" s="90"/>
      <c r="P151" s="228">
        <f>O151*H151</f>
        <v>0</v>
      </c>
      <c r="Q151" s="228">
        <v>0.066000000000000003</v>
      </c>
      <c r="R151" s="228">
        <f>Q151*H151</f>
        <v>2.2440000000000002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154</v>
      </c>
      <c r="AT151" s="230" t="s">
        <v>151</v>
      </c>
      <c r="AU151" s="230" t="s">
        <v>87</v>
      </c>
      <c r="AY151" s="16" t="s">
        <v>120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21</v>
      </c>
      <c r="BK151" s="231">
        <f>ROUND(I151*H151,1)</f>
        <v>0</v>
      </c>
      <c r="BL151" s="16" t="s">
        <v>126</v>
      </c>
      <c r="BM151" s="230" t="s">
        <v>186</v>
      </c>
    </row>
    <row r="152" s="2" customFormat="1" ht="16.5" customHeight="1">
      <c r="A152" s="37"/>
      <c r="B152" s="38"/>
      <c r="C152" s="218" t="s">
        <v>187</v>
      </c>
      <c r="D152" s="218" t="s">
        <v>122</v>
      </c>
      <c r="E152" s="219" t="s">
        <v>188</v>
      </c>
      <c r="F152" s="220" t="s">
        <v>189</v>
      </c>
      <c r="G152" s="221" t="s">
        <v>133</v>
      </c>
      <c r="H152" s="222">
        <v>137</v>
      </c>
      <c r="I152" s="223"/>
      <c r="J152" s="224">
        <f>ROUND(I152*H152,1)</f>
        <v>0</v>
      </c>
      <c r="K152" s="225"/>
      <c r="L152" s="43"/>
      <c r="M152" s="226" t="s">
        <v>1</v>
      </c>
      <c r="N152" s="227" t="s">
        <v>43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126</v>
      </c>
      <c r="AT152" s="230" t="s">
        <v>122</v>
      </c>
      <c r="AU152" s="230" t="s">
        <v>87</v>
      </c>
      <c r="AY152" s="16" t="s">
        <v>120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21</v>
      </c>
      <c r="BK152" s="231">
        <f>ROUND(I152*H152,1)</f>
        <v>0</v>
      </c>
      <c r="BL152" s="16" t="s">
        <v>126</v>
      </c>
      <c r="BM152" s="230" t="s">
        <v>190</v>
      </c>
    </row>
    <row r="153" s="13" customFormat="1">
      <c r="A153" s="13"/>
      <c r="B153" s="232"/>
      <c r="C153" s="233"/>
      <c r="D153" s="234" t="s">
        <v>128</v>
      </c>
      <c r="E153" s="235" t="s">
        <v>1</v>
      </c>
      <c r="F153" s="236" t="s">
        <v>191</v>
      </c>
      <c r="G153" s="233"/>
      <c r="H153" s="237">
        <v>137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128</v>
      </c>
      <c r="AU153" s="243" t="s">
        <v>87</v>
      </c>
      <c r="AV153" s="13" t="s">
        <v>87</v>
      </c>
      <c r="AW153" s="13" t="s">
        <v>34</v>
      </c>
      <c r="AX153" s="13" t="s">
        <v>78</v>
      </c>
      <c r="AY153" s="243" t="s">
        <v>120</v>
      </c>
    </row>
    <row r="154" s="14" customFormat="1">
      <c r="A154" s="14"/>
      <c r="B154" s="244"/>
      <c r="C154" s="245"/>
      <c r="D154" s="234" t="s">
        <v>128</v>
      </c>
      <c r="E154" s="246" t="s">
        <v>1</v>
      </c>
      <c r="F154" s="247" t="s">
        <v>130</v>
      </c>
      <c r="G154" s="245"/>
      <c r="H154" s="248">
        <v>137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128</v>
      </c>
      <c r="AU154" s="254" t="s">
        <v>87</v>
      </c>
      <c r="AV154" s="14" t="s">
        <v>126</v>
      </c>
      <c r="AW154" s="14" t="s">
        <v>34</v>
      </c>
      <c r="AX154" s="14" t="s">
        <v>21</v>
      </c>
      <c r="AY154" s="254" t="s">
        <v>120</v>
      </c>
    </row>
    <row r="155" s="2" customFormat="1" ht="16.5" customHeight="1">
      <c r="A155" s="37"/>
      <c r="B155" s="38"/>
      <c r="C155" s="255" t="s">
        <v>9</v>
      </c>
      <c r="D155" s="255" t="s">
        <v>151</v>
      </c>
      <c r="E155" s="256" t="s">
        <v>192</v>
      </c>
      <c r="F155" s="257" t="s">
        <v>193</v>
      </c>
      <c r="G155" s="258" t="s">
        <v>133</v>
      </c>
      <c r="H155" s="259">
        <v>143.84999999999999</v>
      </c>
      <c r="I155" s="260"/>
      <c r="J155" s="261">
        <f>ROUND(I155*H155,1)</f>
        <v>0</v>
      </c>
      <c r="K155" s="262"/>
      <c r="L155" s="263"/>
      <c r="M155" s="264" t="s">
        <v>1</v>
      </c>
      <c r="N155" s="265" t="s">
        <v>43</v>
      </c>
      <c r="O155" s="90"/>
      <c r="P155" s="228">
        <f>O155*H155</f>
        <v>0</v>
      </c>
      <c r="Q155" s="228">
        <v>0.00010000000000000001</v>
      </c>
      <c r="R155" s="228">
        <f>Q155*H155</f>
        <v>0.014385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154</v>
      </c>
      <c r="AT155" s="230" t="s">
        <v>151</v>
      </c>
      <c r="AU155" s="230" t="s">
        <v>87</v>
      </c>
      <c r="AY155" s="16" t="s">
        <v>120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21</v>
      </c>
      <c r="BK155" s="231">
        <f>ROUND(I155*H155,1)</f>
        <v>0</v>
      </c>
      <c r="BL155" s="16" t="s">
        <v>126</v>
      </c>
      <c r="BM155" s="230" t="s">
        <v>194</v>
      </c>
    </row>
    <row r="156" s="13" customFormat="1">
      <c r="A156" s="13"/>
      <c r="B156" s="232"/>
      <c r="C156" s="233"/>
      <c r="D156" s="234" t="s">
        <v>128</v>
      </c>
      <c r="E156" s="233"/>
      <c r="F156" s="236" t="s">
        <v>195</v>
      </c>
      <c r="G156" s="233"/>
      <c r="H156" s="237">
        <v>143.84999999999999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128</v>
      </c>
      <c r="AU156" s="243" t="s">
        <v>87</v>
      </c>
      <c r="AV156" s="13" t="s">
        <v>87</v>
      </c>
      <c r="AW156" s="13" t="s">
        <v>4</v>
      </c>
      <c r="AX156" s="13" t="s">
        <v>21</v>
      </c>
      <c r="AY156" s="243" t="s">
        <v>120</v>
      </c>
    </row>
    <row r="157" s="2" customFormat="1" ht="16.5" customHeight="1">
      <c r="A157" s="37"/>
      <c r="B157" s="38"/>
      <c r="C157" s="218" t="s">
        <v>196</v>
      </c>
      <c r="D157" s="218" t="s">
        <v>122</v>
      </c>
      <c r="E157" s="219" t="s">
        <v>197</v>
      </c>
      <c r="F157" s="220" t="s">
        <v>198</v>
      </c>
      <c r="G157" s="221" t="s">
        <v>160</v>
      </c>
      <c r="H157" s="222">
        <v>35</v>
      </c>
      <c r="I157" s="223"/>
      <c r="J157" s="224">
        <f>ROUND(I157*H157,1)</f>
        <v>0</v>
      </c>
      <c r="K157" s="225"/>
      <c r="L157" s="43"/>
      <c r="M157" s="226" t="s">
        <v>1</v>
      </c>
      <c r="N157" s="227" t="s">
        <v>43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126</v>
      </c>
      <c r="AT157" s="230" t="s">
        <v>122</v>
      </c>
      <c r="AU157" s="230" t="s">
        <v>87</v>
      </c>
      <c r="AY157" s="16" t="s">
        <v>120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21</v>
      </c>
      <c r="BK157" s="231">
        <f>ROUND(I157*H157,1)</f>
        <v>0</v>
      </c>
      <c r="BL157" s="16" t="s">
        <v>126</v>
      </c>
      <c r="BM157" s="230" t="s">
        <v>199</v>
      </c>
    </row>
    <row r="158" s="2" customFormat="1" ht="24.15" customHeight="1">
      <c r="A158" s="37"/>
      <c r="B158" s="38"/>
      <c r="C158" s="255" t="s">
        <v>200</v>
      </c>
      <c r="D158" s="255" t="s">
        <v>151</v>
      </c>
      <c r="E158" s="256" t="s">
        <v>201</v>
      </c>
      <c r="F158" s="257" t="s">
        <v>202</v>
      </c>
      <c r="G158" s="258" t="s">
        <v>160</v>
      </c>
      <c r="H158" s="259">
        <v>35</v>
      </c>
      <c r="I158" s="260"/>
      <c r="J158" s="261">
        <f>ROUND(I158*H158,1)</f>
        <v>0</v>
      </c>
      <c r="K158" s="262"/>
      <c r="L158" s="263"/>
      <c r="M158" s="264" t="s">
        <v>1</v>
      </c>
      <c r="N158" s="265" t="s">
        <v>43</v>
      </c>
      <c r="O158" s="90"/>
      <c r="P158" s="228">
        <f>O158*H158</f>
        <v>0</v>
      </c>
      <c r="Q158" s="228">
        <v>0.00089999999999999998</v>
      </c>
      <c r="R158" s="228">
        <f>Q158*H158</f>
        <v>0.0315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154</v>
      </c>
      <c r="AT158" s="230" t="s">
        <v>151</v>
      </c>
      <c r="AU158" s="230" t="s">
        <v>87</v>
      </c>
      <c r="AY158" s="16" t="s">
        <v>120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21</v>
      </c>
      <c r="BK158" s="231">
        <f>ROUND(I158*H158,1)</f>
        <v>0</v>
      </c>
      <c r="BL158" s="16" t="s">
        <v>126</v>
      </c>
      <c r="BM158" s="230" t="s">
        <v>203</v>
      </c>
    </row>
    <row r="159" s="12" customFormat="1" ht="22.8" customHeight="1">
      <c r="A159" s="12"/>
      <c r="B159" s="202"/>
      <c r="C159" s="203"/>
      <c r="D159" s="204" t="s">
        <v>77</v>
      </c>
      <c r="E159" s="216" t="s">
        <v>165</v>
      </c>
      <c r="F159" s="216" t="s">
        <v>204</v>
      </c>
      <c r="G159" s="203"/>
      <c r="H159" s="203"/>
      <c r="I159" s="206"/>
      <c r="J159" s="217">
        <f>BK159</f>
        <v>0</v>
      </c>
      <c r="K159" s="203"/>
      <c r="L159" s="208"/>
      <c r="M159" s="209"/>
      <c r="N159" s="210"/>
      <c r="O159" s="210"/>
      <c r="P159" s="211">
        <f>SUM(P160:P171)</f>
        <v>0</v>
      </c>
      <c r="Q159" s="210"/>
      <c r="R159" s="211">
        <f>SUM(R160:R171)</f>
        <v>0.010239999999999999</v>
      </c>
      <c r="S159" s="210"/>
      <c r="T159" s="212">
        <f>SUM(T160:T171)</f>
        <v>50.807735999999998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3" t="s">
        <v>21</v>
      </c>
      <c r="AT159" s="214" t="s">
        <v>77</v>
      </c>
      <c r="AU159" s="214" t="s">
        <v>21</v>
      </c>
      <c r="AY159" s="213" t="s">
        <v>120</v>
      </c>
      <c r="BK159" s="215">
        <f>SUM(BK160:BK171)</f>
        <v>0</v>
      </c>
    </row>
    <row r="160" s="2" customFormat="1" ht="33" customHeight="1">
      <c r="A160" s="37"/>
      <c r="B160" s="38"/>
      <c r="C160" s="218" t="s">
        <v>205</v>
      </c>
      <c r="D160" s="218" t="s">
        <v>122</v>
      </c>
      <c r="E160" s="219" t="s">
        <v>206</v>
      </c>
      <c r="F160" s="220" t="s">
        <v>207</v>
      </c>
      <c r="G160" s="221" t="s">
        <v>208</v>
      </c>
      <c r="H160" s="222">
        <v>68</v>
      </c>
      <c r="I160" s="223"/>
      <c r="J160" s="224">
        <f>ROUND(I160*H160,1)</f>
        <v>0</v>
      </c>
      <c r="K160" s="225"/>
      <c r="L160" s="43"/>
      <c r="M160" s="226" t="s">
        <v>1</v>
      </c>
      <c r="N160" s="227" t="s">
        <v>43</v>
      </c>
      <c r="O160" s="90"/>
      <c r="P160" s="228">
        <f>O160*H160</f>
        <v>0</v>
      </c>
      <c r="Q160" s="228">
        <v>0.00012999999999999999</v>
      </c>
      <c r="R160" s="228">
        <f>Q160*H160</f>
        <v>0.0088399999999999989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126</v>
      </c>
      <c r="AT160" s="230" t="s">
        <v>122</v>
      </c>
      <c r="AU160" s="230" t="s">
        <v>87</v>
      </c>
      <c r="AY160" s="16" t="s">
        <v>120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21</v>
      </c>
      <c r="BK160" s="231">
        <f>ROUND(I160*H160,1)</f>
        <v>0</v>
      </c>
      <c r="BL160" s="16" t="s">
        <v>126</v>
      </c>
      <c r="BM160" s="230" t="s">
        <v>209</v>
      </c>
    </row>
    <row r="161" s="13" customFormat="1">
      <c r="A161" s="13"/>
      <c r="B161" s="232"/>
      <c r="C161" s="233"/>
      <c r="D161" s="234" t="s">
        <v>128</v>
      </c>
      <c r="E161" s="235" t="s">
        <v>1</v>
      </c>
      <c r="F161" s="236" t="s">
        <v>210</v>
      </c>
      <c r="G161" s="233"/>
      <c r="H161" s="237">
        <v>68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128</v>
      </c>
      <c r="AU161" s="243" t="s">
        <v>87</v>
      </c>
      <c r="AV161" s="13" t="s">
        <v>87</v>
      </c>
      <c r="AW161" s="13" t="s">
        <v>34</v>
      </c>
      <c r="AX161" s="13" t="s">
        <v>78</v>
      </c>
      <c r="AY161" s="243" t="s">
        <v>120</v>
      </c>
    </row>
    <row r="162" s="14" customFormat="1">
      <c r="A162" s="14"/>
      <c r="B162" s="244"/>
      <c r="C162" s="245"/>
      <c r="D162" s="234" t="s">
        <v>128</v>
      </c>
      <c r="E162" s="246" t="s">
        <v>1</v>
      </c>
      <c r="F162" s="247" t="s">
        <v>130</v>
      </c>
      <c r="G162" s="245"/>
      <c r="H162" s="248">
        <v>68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128</v>
      </c>
      <c r="AU162" s="254" t="s">
        <v>87</v>
      </c>
      <c r="AV162" s="14" t="s">
        <v>126</v>
      </c>
      <c r="AW162" s="14" t="s">
        <v>34</v>
      </c>
      <c r="AX162" s="14" t="s">
        <v>21</v>
      </c>
      <c r="AY162" s="254" t="s">
        <v>120</v>
      </c>
    </row>
    <row r="163" s="2" customFormat="1" ht="24.15" customHeight="1">
      <c r="A163" s="37"/>
      <c r="B163" s="38"/>
      <c r="C163" s="218" t="s">
        <v>211</v>
      </c>
      <c r="D163" s="218" t="s">
        <v>122</v>
      </c>
      <c r="E163" s="219" t="s">
        <v>212</v>
      </c>
      <c r="F163" s="220" t="s">
        <v>213</v>
      </c>
      <c r="G163" s="221" t="s">
        <v>208</v>
      </c>
      <c r="H163" s="222">
        <v>204</v>
      </c>
      <c r="I163" s="223"/>
      <c r="J163" s="224">
        <f>ROUND(I163*H163,1)</f>
        <v>0</v>
      </c>
      <c r="K163" s="225"/>
      <c r="L163" s="43"/>
      <c r="M163" s="226" t="s">
        <v>1</v>
      </c>
      <c r="N163" s="227" t="s">
        <v>43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126</v>
      </c>
      <c r="AT163" s="230" t="s">
        <v>122</v>
      </c>
      <c r="AU163" s="230" t="s">
        <v>87</v>
      </c>
      <c r="AY163" s="16" t="s">
        <v>120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21</v>
      </c>
      <c r="BK163" s="231">
        <f>ROUND(I163*H163,1)</f>
        <v>0</v>
      </c>
      <c r="BL163" s="16" t="s">
        <v>126</v>
      </c>
      <c r="BM163" s="230" t="s">
        <v>214</v>
      </c>
    </row>
    <row r="164" s="13" customFormat="1">
      <c r="A164" s="13"/>
      <c r="B164" s="232"/>
      <c r="C164" s="233"/>
      <c r="D164" s="234" t="s">
        <v>128</v>
      </c>
      <c r="E164" s="235" t="s">
        <v>1</v>
      </c>
      <c r="F164" s="236" t="s">
        <v>215</v>
      </c>
      <c r="G164" s="233"/>
      <c r="H164" s="237">
        <v>204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128</v>
      </c>
      <c r="AU164" s="243" t="s">
        <v>87</v>
      </c>
      <c r="AV164" s="13" t="s">
        <v>87</v>
      </c>
      <c r="AW164" s="13" t="s">
        <v>34</v>
      </c>
      <c r="AX164" s="13" t="s">
        <v>78</v>
      </c>
      <c r="AY164" s="243" t="s">
        <v>120</v>
      </c>
    </row>
    <row r="165" s="14" customFormat="1">
      <c r="A165" s="14"/>
      <c r="B165" s="244"/>
      <c r="C165" s="245"/>
      <c r="D165" s="234" t="s">
        <v>128</v>
      </c>
      <c r="E165" s="246" t="s">
        <v>1</v>
      </c>
      <c r="F165" s="247" t="s">
        <v>130</v>
      </c>
      <c r="G165" s="245"/>
      <c r="H165" s="248">
        <v>204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128</v>
      </c>
      <c r="AU165" s="254" t="s">
        <v>87</v>
      </c>
      <c r="AV165" s="14" t="s">
        <v>126</v>
      </c>
      <c r="AW165" s="14" t="s">
        <v>34</v>
      </c>
      <c r="AX165" s="14" t="s">
        <v>21</v>
      </c>
      <c r="AY165" s="254" t="s">
        <v>120</v>
      </c>
    </row>
    <row r="166" s="2" customFormat="1" ht="24.15" customHeight="1">
      <c r="A166" s="37"/>
      <c r="B166" s="38"/>
      <c r="C166" s="218" t="s">
        <v>216</v>
      </c>
      <c r="D166" s="218" t="s">
        <v>122</v>
      </c>
      <c r="E166" s="219" t="s">
        <v>217</v>
      </c>
      <c r="F166" s="220" t="s">
        <v>218</v>
      </c>
      <c r="G166" s="221" t="s">
        <v>160</v>
      </c>
      <c r="H166" s="222">
        <v>70</v>
      </c>
      <c r="I166" s="223"/>
      <c r="J166" s="224">
        <f>ROUND(I166*H166,1)</f>
        <v>0</v>
      </c>
      <c r="K166" s="225"/>
      <c r="L166" s="43"/>
      <c r="M166" s="226" t="s">
        <v>1</v>
      </c>
      <c r="N166" s="227" t="s">
        <v>43</v>
      </c>
      <c r="O166" s="90"/>
      <c r="P166" s="228">
        <f>O166*H166</f>
        <v>0</v>
      </c>
      <c r="Q166" s="228">
        <v>2.0000000000000002E-05</v>
      </c>
      <c r="R166" s="228">
        <f>Q166*H166</f>
        <v>0.0014000000000000002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126</v>
      </c>
      <c r="AT166" s="230" t="s">
        <v>122</v>
      </c>
      <c r="AU166" s="230" t="s">
        <v>87</v>
      </c>
      <c r="AY166" s="16" t="s">
        <v>120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21</v>
      </c>
      <c r="BK166" s="231">
        <f>ROUND(I166*H166,1)</f>
        <v>0</v>
      </c>
      <c r="BL166" s="16" t="s">
        <v>126</v>
      </c>
      <c r="BM166" s="230" t="s">
        <v>219</v>
      </c>
    </row>
    <row r="167" s="13" customFormat="1">
      <c r="A167" s="13"/>
      <c r="B167" s="232"/>
      <c r="C167" s="233"/>
      <c r="D167" s="234" t="s">
        <v>128</v>
      </c>
      <c r="E167" s="235" t="s">
        <v>1</v>
      </c>
      <c r="F167" s="236" t="s">
        <v>220</v>
      </c>
      <c r="G167" s="233"/>
      <c r="H167" s="237">
        <v>70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128</v>
      </c>
      <c r="AU167" s="243" t="s">
        <v>87</v>
      </c>
      <c r="AV167" s="13" t="s">
        <v>87</v>
      </c>
      <c r="AW167" s="13" t="s">
        <v>34</v>
      </c>
      <c r="AX167" s="13" t="s">
        <v>78</v>
      </c>
      <c r="AY167" s="243" t="s">
        <v>120</v>
      </c>
    </row>
    <row r="168" s="14" customFormat="1">
      <c r="A168" s="14"/>
      <c r="B168" s="244"/>
      <c r="C168" s="245"/>
      <c r="D168" s="234" t="s">
        <v>128</v>
      </c>
      <c r="E168" s="246" t="s">
        <v>1</v>
      </c>
      <c r="F168" s="247" t="s">
        <v>130</v>
      </c>
      <c r="G168" s="245"/>
      <c r="H168" s="248">
        <v>70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128</v>
      </c>
      <c r="AU168" s="254" t="s">
        <v>87</v>
      </c>
      <c r="AV168" s="14" t="s">
        <v>126</v>
      </c>
      <c r="AW168" s="14" t="s">
        <v>34</v>
      </c>
      <c r="AX168" s="14" t="s">
        <v>21</v>
      </c>
      <c r="AY168" s="254" t="s">
        <v>120</v>
      </c>
    </row>
    <row r="169" s="2" customFormat="1" ht="16.5" customHeight="1">
      <c r="A169" s="37"/>
      <c r="B169" s="38"/>
      <c r="C169" s="218" t="s">
        <v>7</v>
      </c>
      <c r="D169" s="218" t="s">
        <v>122</v>
      </c>
      <c r="E169" s="219" t="s">
        <v>221</v>
      </c>
      <c r="F169" s="220" t="s">
        <v>222</v>
      </c>
      <c r="G169" s="221" t="s">
        <v>208</v>
      </c>
      <c r="H169" s="222">
        <v>156.81399999999999</v>
      </c>
      <c r="I169" s="223"/>
      <c r="J169" s="224">
        <f>ROUND(I169*H169,1)</f>
        <v>0</v>
      </c>
      <c r="K169" s="225"/>
      <c r="L169" s="43"/>
      <c r="M169" s="226" t="s">
        <v>1</v>
      </c>
      <c r="N169" s="227" t="s">
        <v>43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0.32400000000000001</v>
      </c>
      <c r="T169" s="229">
        <f>S169*H169</f>
        <v>50.807735999999998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126</v>
      </c>
      <c r="AT169" s="230" t="s">
        <v>122</v>
      </c>
      <c r="AU169" s="230" t="s">
        <v>87</v>
      </c>
      <c r="AY169" s="16" t="s">
        <v>120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21</v>
      </c>
      <c r="BK169" s="231">
        <f>ROUND(I169*H169,1)</f>
        <v>0</v>
      </c>
      <c r="BL169" s="16" t="s">
        <v>126</v>
      </c>
      <c r="BM169" s="230" t="s">
        <v>223</v>
      </c>
    </row>
    <row r="170" s="13" customFormat="1">
      <c r="A170" s="13"/>
      <c r="B170" s="232"/>
      <c r="C170" s="233"/>
      <c r="D170" s="234" t="s">
        <v>128</v>
      </c>
      <c r="E170" s="235" t="s">
        <v>1</v>
      </c>
      <c r="F170" s="236" t="s">
        <v>224</v>
      </c>
      <c r="G170" s="233"/>
      <c r="H170" s="237">
        <v>156.81399999999999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128</v>
      </c>
      <c r="AU170" s="243" t="s">
        <v>87</v>
      </c>
      <c r="AV170" s="13" t="s">
        <v>87</v>
      </c>
      <c r="AW170" s="13" t="s">
        <v>34</v>
      </c>
      <c r="AX170" s="13" t="s">
        <v>78</v>
      </c>
      <c r="AY170" s="243" t="s">
        <v>120</v>
      </c>
    </row>
    <row r="171" s="14" customFormat="1">
      <c r="A171" s="14"/>
      <c r="B171" s="244"/>
      <c r="C171" s="245"/>
      <c r="D171" s="234" t="s">
        <v>128</v>
      </c>
      <c r="E171" s="246" t="s">
        <v>1</v>
      </c>
      <c r="F171" s="247" t="s">
        <v>130</v>
      </c>
      <c r="G171" s="245"/>
      <c r="H171" s="248">
        <v>156.81399999999999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128</v>
      </c>
      <c r="AU171" s="254" t="s">
        <v>87</v>
      </c>
      <c r="AV171" s="14" t="s">
        <v>126</v>
      </c>
      <c r="AW171" s="14" t="s">
        <v>34</v>
      </c>
      <c r="AX171" s="14" t="s">
        <v>21</v>
      </c>
      <c r="AY171" s="254" t="s">
        <v>120</v>
      </c>
    </row>
    <row r="172" s="12" customFormat="1" ht="22.8" customHeight="1">
      <c r="A172" s="12"/>
      <c r="B172" s="202"/>
      <c r="C172" s="203"/>
      <c r="D172" s="204" t="s">
        <v>77</v>
      </c>
      <c r="E172" s="216" t="s">
        <v>225</v>
      </c>
      <c r="F172" s="216" t="s">
        <v>226</v>
      </c>
      <c r="G172" s="203"/>
      <c r="H172" s="203"/>
      <c r="I172" s="206"/>
      <c r="J172" s="217">
        <f>BK172</f>
        <v>0</v>
      </c>
      <c r="K172" s="203"/>
      <c r="L172" s="208"/>
      <c r="M172" s="209"/>
      <c r="N172" s="210"/>
      <c r="O172" s="210"/>
      <c r="P172" s="211">
        <f>SUM(P173:P180)</f>
        <v>0</v>
      </c>
      <c r="Q172" s="210"/>
      <c r="R172" s="211">
        <f>SUM(R173:R180)</f>
        <v>0</v>
      </c>
      <c r="S172" s="210"/>
      <c r="T172" s="212">
        <f>SUM(T173:T180)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3" t="s">
        <v>21</v>
      </c>
      <c r="AT172" s="214" t="s">
        <v>77</v>
      </c>
      <c r="AU172" s="214" t="s">
        <v>21</v>
      </c>
      <c r="AY172" s="213" t="s">
        <v>120</v>
      </c>
      <c r="BK172" s="215">
        <f>SUM(BK173:BK180)</f>
        <v>0</v>
      </c>
    </row>
    <row r="173" s="2" customFormat="1" ht="24.15" customHeight="1">
      <c r="A173" s="37"/>
      <c r="B173" s="38"/>
      <c r="C173" s="218" t="s">
        <v>227</v>
      </c>
      <c r="D173" s="218" t="s">
        <v>122</v>
      </c>
      <c r="E173" s="219" t="s">
        <v>228</v>
      </c>
      <c r="F173" s="220" t="s">
        <v>229</v>
      </c>
      <c r="G173" s="221" t="s">
        <v>230</v>
      </c>
      <c r="H173" s="222">
        <v>50.808</v>
      </c>
      <c r="I173" s="223"/>
      <c r="J173" s="224">
        <f>ROUND(I173*H173,1)</f>
        <v>0</v>
      </c>
      <c r="K173" s="225"/>
      <c r="L173" s="43"/>
      <c r="M173" s="226" t="s">
        <v>1</v>
      </c>
      <c r="N173" s="227" t="s">
        <v>43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126</v>
      </c>
      <c r="AT173" s="230" t="s">
        <v>122</v>
      </c>
      <c r="AU173" s="230" t="s">
        <v>87</v>
      </c>
      <c r="AY173" s="16" t="s">
        <v>120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21</v>
      </c>
      <c r="BK173" s="231">
        <f>ROUND(I173*H173,1)</f>
        <v>0</v>
      </c>
      <c r="BL173" s="16" t="s">
        <v>126</v>
      </c>
      <c r="BM173" s="230" t="s">
        <v>231</v>
      </c>
    </row>
    <row r="174" s="2" customFormat="1" ht="24.15" customHeight="1">
      <c r="A174" s="37"/>
      <c r="B174" s="38"/>
      <c r="C174" s="218" t="s">
        <v>232</v>
      </c>
      <c r="D174" s="218" t="s">
        <v>122</v>
      </c>
      <c r="E174" s="219" t="s">
        <v>233</v>
      </c>
      <c r="F174" s="220" t="s">
        <v>234</v>
      </c>
      <c r="G174" s="221" t="s">
        <v>230</v>
      </c>
      <c r="H174" s="222">
        <v>203.232</v>
      </c>
      <c r="I174" s="223"/>
      <c r="J174" s="224">
        <f>ROUND(I174*H174,1)</f>
        <v>0</v>
      </c>
      <c r="K174" s="225"/>
      <c r="L174" s="43"/>
      <c r="M174" s="226" t="s">
        <v>1</v>
      </c>
      <c r="N174" s="227" t="s">
        <v>43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126</v>
      </c>
      <c r="AT174" s="230" t="s">
        <v>122</v>
      </c>
      <c r="AU174" s="230" t="s">
        <v>87</v>
      </c>
      <c r="AY174" s="16" t="s">
        <v>120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21</v>
      </c>
      <c r="BK174" s="231">
        <f>ROUND(I174*H174,1)</f>
        <v>0</v>
      </c>
      <c r="BL174" s="16" t="s">
        <v>126</v>
      </c>
      <c r="BM174" s="230" t="s">
        <v>235</v>
      </c>
    </row>
    <row r="175" s="13" customFormat="1">
      <c r="A175" s="13"/>
      <c r="B175" s="232"/>
      <c r="C175" s="233"/>
      <c r="D175" s="234" t="s">
        <v>128</v>
      </c>
      <c r="E175" s="233"/>
      <c r="F175" s="236" t="s">
        <v>236</v>
      </c>
      <c r="G175" s="233"/>
      <c r="H175" s="237">
        <v>203.232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128</v>
      </c>
      <c r="AU175" s="243" t="s">
        <v>87</v>
      </c>
      <c r="AV175" s="13" t="s">
        <v>87</v>
      </c>
      <c r="AW175" s="13" t="s">
        <v>4</v>
      </c>
      <c r="AX175" s="13" t="s">
        <v>21</v>
      </c>
      <c r="AY175" s="243" t="s">
        <v>120</v>
      </c>
    </row>
    <row r="176" s="2" customFormat="1" ht="37.8" customHeight="1">
      <c r="A176" s="37"/>
      <c r="B176" s="38"/>
      <c r="C176" s="218" t="s">
        <v>237</v>
      </c>
      <c r="D176" s="218" t="s">
        <v>122</v>
      </c>
      <c r="E176" s="219" t="s">
        <v>238</v>
      </c>
      <c r="F176" s="220" t="s">
        <v>239</v>
      </c>
      <c r="G176" s="221" t="s">
        <v>230</v>
      </c>
      <c r="H176" s="222">
        <v>50.808</v>
      </c>
      <c r="I176" s="223"/>
      <c r="J176" s="224">
        <f>ROUND(I176*H176,1)</f>
        <v>0</v>
      </c>
      <c r="K176" s="225"/>
      <c r="L176" s="43"/>
      <c r="M176" s="226" t="s">
        <v>1</v>
      </c>
      <c r="N176" s="227" t="s">
        <v>43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126</v>
      </c>
      <c r="AT176" s="230" t="s">
        <v>122</v>
      </c>
      <c r="AU176" s="230" t="s">
        <v>87</v>
      </c>
      <c r="AY176" s="16" t="s">
        <v>120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21</v>
      </c>
      <c r="BK176" s="231">
        <f>ROUND(I176*H176,1)</f>
        <v>0</v>
      </c>
      <c r="BL176" s="16" t="s">
        <v>126</v>
      </c>
      <c r="BM176" s="230" t="s">
        <v>240</v>
      </c>
    </row>
    <row r="177" s="2" customFormat="1" ht="24.15" customHeight="1">
      <c r="A177" s="37"/>
      <c r="B177" s="38"/>
      <c r="C177" s="218" t="s">
        <v>241</v>
      </c>
      <c r="D177" s="218" t="s">
        <v>122</v>
      </c>
      <c r="E177" s="219" t="s">
        <v>242</v>
      </c>
      <c r="F177" s="220" t="s">
        <v>243</v>
      </c>
      <c r="G177" s="221" t="s">
        <v>230</v>
      </c>
      <c r="H177" s="222">
        <v>10.077999999999999</v>
      </c>
      <c r="I177" s="223"/>
      <c r="J177" s="224">
        <f>ROUND(I177*H177,1)</f>
        <v>0</v>
      </c>
      <c r="K177" s="225"/>
      <c r="L177" s="43"/>
      <c r="M177" s="226" t="s">
        <v>1</v>
      </c>
      <c r="N177" s="227" t="s">
        <v>43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126</v>
      </c>
      <c r="AT177" s="230" t="s">
        <v>122</v>
      </c>
      <c r="AU177" s="230" t="s">
        <v>87</v>
      </c>
      <c r="AY177" s="16" t="s">
        <v>120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21</v>
      </c>
      <c r="BK177" s="231">
        <f>ROUND(I177*H177,1)</f>
        <v>0</v>
      </c>
      <c r="BL177" s="16" t="s">
        <v>126</v>
      </c>
      <c r="BM177" s="230" t="s">
        <v>244</v>
      </c>
    </row>
    <row r="178" s="13" customFormat="1">
      <c r="A178" s="13"/>
      <c r="B178" s="232"/>
      <c r="C178" s="233"/>
      <c r="D178" s="234" t="s">
        <v>128</v>
      </c>
      <c r="E178" s="235" t="s">
        <v>1</v>
      </c>
      <c r="F178" s="236" t="s">
        <v>245</v>
      </c>
      <c r="G178" s="233"/>
      <c r="H178" s="237">
        <v>6.1200000000000001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128</v>
      </c>
      <c r="AU178" s="243" t="s">
        <v>87</v>
      </c>
      <c r="AV178" s="13" t="s">
        <v>87</v>
      </c>
      <c r="AW178" s="13" t="s">
        <v>34</v>
      </c>
      <c r="AX178" s="13" t="s">
        <v>78</v>
      </c>
      <c r="AY178" s="243" t="s">
        <v>120</v>
      </c>
    </row>
    <row r="179" s="13" customFormat="1">
      <c r="A179" s="13"/>
      <c r="B179" s="232"/>
      <c r="C179" s="233"/>
      <c r="D179" s="234" t="s">
        <v>128</v>
      </c>
      <c r="E179" s="235" t="s">
        <v>1</v>
      </c>
      <c r="F179" s="236" t="s">
        <v>246</v>
      </c>
      <c r="G179" s="233"/>
      <c r="H179" s="237">
        <v>3.9580000000000002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128</v>
      </c>
      <c r="AU179" s="243" t="s">
        <v>87</v>
      </c>
      <c r="AV179" s="13" t="s">
        <v>87</v>
      </c>
      <c r="AW179" s="13" t="s">
        <v>34</v>
      </c>
      <c r="AX179" s="13" t="s">
        <v>78</v>
      </c>
      <c r="AY179" s="243" t="s">
        <v>120</v>
      </c>
    </row>
    <row r="180" s="14" customFormat="1">
      <c r="A180" s="14"/>
      <c r="B180" s="244"/>
      <c r="C180" s="245"/>
      <c r="D180" s="234" t="s">
        <v>128</v>
      </c>
      <c r="E180" s="246" t="s">
        <v>1</v>
      </c>
      <c r="F180" s="247" t="s">
        <v>130</v>
      </c>
      <c r="G180" s="245"/>
      <c r="H180" s="248">
        <v>10.077999999999999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128</v>
      </c>
      <c r="AU180" s="254" t="s">
        <v>87</v>
      </c>
      <c r="AV180" s="14" t="s">
        <v>126</v>
      </c>
      <c r="AW180" s="14" t="s">
        <v>34</v>
      </c>
      <c r="AX180" s="14" t="s">
        <v>21</v>
      </c>
      <c r="AY180" s="254" t="s">
        <v>120</v>
      </c>
    </row>
    <row r="181" s="12" customFormat="1" ht="22.8" customHeight="1">
      <c r="A181" s="12"/>
      <c r="B181" s="202"/>
      <c r="C181" s="203"/>
      <c r="D181" s="204" t="s">
        <v>77</v>
      </c>
      <c r="E181" s="216" t="s">
        <v>247</v>
      </c>
      <c r="F181" s="216" t="s">
        <v>248</v>
      </c>
      <c r="G181" s="203"/>
      <c r="H181" s="203"/>
      <c r="I181" s="206"/>
      <c r="J181" s="217">
        <f>BK181</f>
        <v>0</v>
      </c>
      <c r="K181" s="203"/>
      <c r="L181" s="208"/>
      <c r="M181" s="209"/>
      <c r="N181" s="210"/>
      <c r="O181" s="210"/>
      <c r="P181" s="211">
        <f>P182</f>
        <v>0</v>
      </c>
      <c r="Q181" s="210"/>
      <c r="R181" s="211">
        <f>R182</f>
        <v>0</v>
      </c>
      <c r="S181" s="210"/>
      <c r="T181" s="212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3" t="s">
        <v>21</v>
      </c>
      <c r="AT181" s="214" t="s">
        <v>77</v>
      </c>
      <c r="AU181" s="214" t="s">
        <v>21</v>
      </c>
      <c r="AY181" s="213" t="s">
        <v>120</v>
      </c>
      <c r="BK181" s="215">
        <f>BK182</f>
        <v>0</v>
      </c>
    </row>
    <row r="182" s="2" customFormat="1" ht="24.15" customHeight="1">
      <c r="A182" s="37"/>
      <c r="B182" s="38"/>
      <c r="C182" s="218" t="s">
        <v>249</v>
      </c>
      <c r="D182" s="218" t="s">
        <v>122</v>
      </c>
      <c r="E182" s="219" t="s">
        <v>250</v>
      </c>
      <c r="F182" s="220" t="s">
        <v>251</v>
      </c>
      <c r="G182" s="221" t="s">
        <v>230</v>
      </c>
      <c r="H182" s="222">
        <v>41.393999999999998</v>
      </c>
      <c r="I182" s="223"/>
      <c r="J182" s="224">
        <f>ROUND(I182*H182,1)</f>
        <v>0</v>
      </c>
      <c r="K182" s="225"/>
      <c r="L182" s="43"/>
      <c r="M182" s="266" t="s">
        <v>1</v>
      </c>
      <c r="N182" s="267" t="s">
        <v>43</v>
      </c>
      <c r="O182" s="268"/>
      <c r="P182" s="269">
        <f>O182*H182</f>
        <v>0</v>
      </c>
      <c r="Q182" s="269">
        <v>0</v>
      </c>
      <c r="R182" s="269">
        <f>Q182*H182</f>
        <v>0</v>
      </c>
      <c r="S182" s="269">
        <v>0</v>
      </c>
      <c r="T182" s="270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126</v>
      </c>
      <c r="AT182" s="230" t="s">
        <v>122</v>
      </c>
      <c r="AU182" s="230" t="s">
        <v>87</v>
      </c>
      <c r="AY182" s="16" t="s">
        <v>120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21</v>
      </c>
      <c r="BK182" s="231">
        <f>ROUND(I182*H182,1)</f>
        <v>0</v>
      </c>
      <c r="BL182" s="16" t="s">
        <v>126</v>
      </c>
      <c r="BM182" s="230" t="s">
        <v>252</v>
      </c>
    </row>
    <row r="183" s="2" customFormat="1" ht="6.96" customHeight="1">
      <c r="A183" s="37"/>
      <c r="B183" s="65"/>
      <c r="C183" s="66"/>
      <c r="D183" s="66"/>
      <c r="E183" s="66"/>
      <c r="F183" s="66"/>
      <c r="G183" s="66"/>
      <c r="H183" s="66"/>
      <c r="I183" s="66"/>
      <c r="J183" s="66"/>
      <c r="K183" s="66"/>
      <c r="L183" s="43"/>
      <c r="M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</row>
  </sheetData>
  <sheetProtection sheet="1" autoFilter="0" formatColumns="0" formatRows="0" objects="1" scenarios="1" spinCount="100000" saltValue="Q5DdsUKMOdD1miUSZckcPy3qnk99PfeeyHcpsJzWnXL5Dyt8VfOPU7jCKDtj2xYRaAF8M6em/0FbVgSrYNpBJQ==" hashValue="bMOV//zb9N+E/ZEBL3mK1u5bHGotxrv+uMP7+HtI3zpU37XkrNfAciKybRhdOiC6LwfSdjXHRcz7M5AF1r5CSw==" algorithmName="SHA-512" password="CC35"/>
  <autoFilter ref="C121:K18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87</v>
      </c>
    </row>
    <row r="4" s="1" customFormat="1" ht="24.96" customHeight="1">
      <c r="B4" s="19"/>
      <c r="D4" s="137" t="s">
        <v>91</v>
      </c>
      <c r="L4" s="19"/>
      <c r="M4" s="13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17</v>
      </c>
      <c r="L6" s="19"/>
    </row>
    <row r="7" s="1" customFormat="1" ht="16.5" customHeight="1">
      <c r="B7" s="19"/>
      <c r="E7" s="140" t="str">
        <f>'Rekapitulace stavby'!K6</f>
        <v>Oprava zídky, ZŠ a MŠ Brno, Křídlovická 30b, p.o.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253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19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22</v>
      </c>
      <c r="E12" s="37"/>
      <c r="F12" s="142" t="s">
        <v>23</v>
      </c>
      <c r="G12" s="37"/>
      <c r="H12" s="37"/>
      <c r="I12" s="139" t="s">
        <v>24</v>
      </c>
      <c r="J12" s="143" t="str">
        <f>'Rekapitulace stavby'!AN8</f>
        <v>21. 4. 2023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26</v>
      </c>
      <c r="E14" s="37"/>
      <c r="F14" s="37"/>
      <c r="G14" s="37"/>
      <c r="H14" s="37"/>
      <c r="I14" s="139" t="s">
        <v>27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28</v>
      </c>
      <c r="F15" s="37"/>
      <c r="G15" s="37"/>
      <c r="H15" s="37"/>
      <c r="I15" s="139" t="s">
        <v>29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27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29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27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29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35</v>
      </c>
      <c r="E23" s="37"/>
      <c r="F23" s="37"/>
      <c r="G23" s="37"/>
      <c r="H23" s="37"/>
      <c r="I23" s="139" t="s">
        <v>27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29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37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38</v>
      </c>
      <c r="E30" s="37"/>
      <c r="F30" s="37"/>
      <c r="G30" s="37"/>
      <c r="H30" s="37"/>
      <c r="I30" s="37"/>
      <c r="J30" s="150">
        <f>ROUND(J121,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40</v>
      </c>
      <c r="G32" s="37"/>
      <c r="H32" s="37"/>
      <c r="I32" s="151" t="s">
        <v>39</v>
      </c>
      <c r="J32" s="151" t="s">
        <v>41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42</v>
      </c>
      <c r="E33" s="139" t="s">
        <v>43</v>
      </c>
      <c r="F33" s="153">
        <f>ROUND((SUM(BE121:BE134)),  0)</f>
        <v>0</v>
      </c>
      <c r="G33" s="37"/>
      <c r="H33" s="37"/>
      <c r="I33" s="154">
        <v>0.20999999999999999</v>
      </c>
      <c r="J33" s="153">
        <f>ROUND(((SUM(BE121:BE134))*I33),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44</v>
      </c>
      <c r="F34" s="153">
        <f>ROUND((SUM(BF121:BF134)),  0)</f>
        <v>0</v>
      </c>
      <c r="G34" s="37"/>
      <c r="H34" s="37"/>
      <c r="I34" s="154">
        <v>0.14999999999999999</v>
      </c>
      <c r="J34" s="153">
        <f>ROUND(((SUM(BF121:BF134))*I34),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45</v>
      </c>
      <c r="F35" s="153">
        <f>ROUND((SUM(BG121:BG134)),  0)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46</v>
      </c>
      <c r="F36" s="153">
        <f>ROUND((SUM(BH121:BH134)),  0)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47</v>
      </c>
      <c r="F37" s="153">
        <f>ROUND((SUM(BI121:BI134)),  0)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48</v>
      </c>
      <c r="E39" s="157"/>
      <c r="F39" s="157"/>
      <c r="G39" s="158" t="s">
        <v>49</v>
      </c>
      <c r="H39" s="159" t="s">
        <v>50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51</v>
      </c>
      <c r="E50" s="163"/>
      <c r="F50" s="163"/>
      <c r="G50" s="162" t="s">
        <v>52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53</v>
      </c>
      <c r="E61" s="165"/>
      <c r="F61" s="166" t="s">
        <v>54</v>
      </c>
      <c r="G61" s="164" t="s">
        <v>53</v>
      </c>
      <c r="H61" s="165"/>
      <c r="I61" s="165"/>
      <c r="J61" s="167" t="s">
        <v>54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55</v>
      </c>
      <c r="E65" s="168"/>
      <c r="F65" s="168"/>
      <c r="G65" s="162" t="s">
        <v>56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53</v>
      </c>
      <c r="E76" s="165"/>
      <c r="F76" s="166" t="s">
        <v>54</v>
      </c>
      <c r="G76" s="164" t="s">
        <v>53</v>
      </c>
      <c r="H76" s="165"/>
      <c r="I76" s="165"/>
      <c r="J76" s="167" t="s">
        <v>54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Oprava zídky, ZŠ a MŠ Brno, Křídlovická 30b, p.o.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VRN - Vedlejší rozpočtové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22</v>
      </c>
      <c r="D89" s="39"/>
      <c r="E89" s="39"/>
      <c r="F89" s="26" t="str">
        <f>F12</f>
        <v>Křídlovická 30b, Brno</v>
      </c>
      <c r="G89" s="39"/>
      <c r="H89" s="39"/>
      <c r="I89" s="31" t="s">
        <v>24</v>
      </c>
      <c r="J89" s="78" t="str">
        <f>IF(J12="","",J12)</f>
        <v>21. 4. 2023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26</v>
      </c>
      <c r="D91" s="39"/>
      <c r="E91" s="39"/>
      <c r="F91" s="26" t="str">
        <f>E15</f>
        <v>OŠSKM ÚMČ Brno-Střed</v>
      </c>
      <c r="G91" s="39"/>
      <c r="H91" s="39"/>
      <c r="I91" s="31" t="s">
        <v>32</v>
      </c>
      <c r="J91" s="35" t="str">
        <f>E21</f>
        <v>Ing. Michal Kuruc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35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95</v>
      </c>
      <c r="D94" s="175"/>
      <c r="E94" s="175"/>
      <c r="F94" s="175"/>
      <c r="G94" s="175"/>
      <c r="H94" s="175"/>
      <c r="I94" s="175"/>
      <c r="J94" s="176" t="s">
        <v>96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97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98</v>
      </c>
    </row>
    <row r="97" s="9" customFormat="1" ht="24.96" customHeight="1">
      <c r="A97" s="9"/>
      <c r="B97" s="178"/>
      <c r="C97" s="179"/>
      <c r="D97" s="180" t="s">
        <v>253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254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255</v>
      </c>
      <c r="E99" s="187"/>
      <c r="F99" s="187"/>
      <c r="G99" s="187"/>
      <c r="H99" s="187"/>
      <c r="I99" s="187"/>
      <c r="J99" s="188">
        <f>J126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256</v>
      </c>
      <c r="E100" s="187"/>
      <c r="F100" s="187"/>
      <c r="G100" s="187"/>
      <c r="H100" s="187"/>
      <c r="I100" s="187"/>
      <c r="J100" s="188">
        <f>J130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257</v>
      </c>
      <c r="E101" s="187"/>
      <c r="F101" s="187"/>
      <c r="G101" s="187"/>
      <c r="H101" s="187"/>
      <c r="I101" s="187"/>
      <c r="J101" s="188">
        <f>J133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105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17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Oprava zídky, ZŠ a MŠ Brno, Křídlovická 30b, p.o.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92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VRN - Vedlejší rozpočtové náklady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22</v>
      </c>
      <c r="D115" s="39"/>
      <c r="E115" s="39"/>
      <c r="F115" s="26" t="str">
        <f>F12</f>
        <v>Křídlovická 30b, Brno</v>
      </c>
      <c r="G115" s="39"/>
      <c r="H115" s="39"/>
      <c r="I115" s="31" t="s">
        <v>24</v>
      </c>
      <c r="J115" s="78" t="str">
        <f>IF(J12="","",J12)</f>
        <v>21. 4. 2023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26</v>
      </c>
      <c r="D117" s="39"/>
      <c r="E117" s="39"/>
      <c r="F117" s="26" t="str">
        <f>E15</f>
        <v>OŠSKM ÚMČ Brno-Střed</v>
      </c>
      <c r="G117" s="39"/>
      <c r="H117" s="39"/>
      <c r="I117" s="31" t="s">
        <v>32</v>
      </c>
      <c r="J117" s="35" t="str">
        <f>E21</f>
        <v>Ing. Michal Kuruc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30</v>
      </c>
      <c r="D118" s="39"/>
      <c r="E118" s="39"/>
      <c r="F118" s="26" t="str">
        <f>IF(E18="","",E18)</f>
        <v>Vyplň údaj</v>
      </c>
      <c r="G118" s="39"/>
      <c r="H118" s="39"/>
      <c r="I118" s="31" t="s">
        <v>35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106</v>
      </c>
      <c r="D120" s="193" t="s">
        <v>63</v>
      </c>
      <c r="E120" s="193" t="s">
        <v>59</v>
      </c>
      <c r="F120" s="193" t="s">
        <v>60</v>
      </c>
      <c r="G120" s="193" t="s">
        <v>107</v>
      </c>
      <c r="H120" s="193" t="s">
        <v>108</v>
      </c>
      <c r="I120" s="193" t="s">
        <v>109</v>
      </c>
      <c r="J120" s="194" t="s">
        <v>96</v>
      </c>
      <c r="K120" s="195" t="s">
        <v>110</v>
      </c>
      <c r="L120" s="196"/>
      <c r="M120" s="99" t="s">
        <v>1</v>
      </c>
      <c r="N120" s="100" t="s">
        <v>42</v>
      </c>
      <c r="O120" s="100" t="s">
        <v>111</v>
      </c>
      <c r="P120" s="100" t="s">
        <v>112</v>
      </c>
      <c r="Q120" s="100" t="s">
        <v>113</v>
      </c>
      <c r="R120" s="100" t="s">
        <v>114</v>
      </c>
      <c r="S120" s="100" t="s">
        <v>115</v>
      </c>
      <c r="T120" s="101" t="s">
        <v>116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117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</f>
        <v>0</v>
      </c>
      <c r="Q121" s="103"/>
      <c r="R121" s="199">
        <f>R122</f>
        <v>0</v>
      </c>
      <c r="S121" s="103"/>
      <c r="T121" s="200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77</v>
      </c>
      <c r="AU121" s="16" t="s">
        <v>98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77</v>
      </c>
      <c r="E122" s="205" t="s">
        <v>88</v>
      </c>
      <c r="F122" s="205" t="s">
        <v>89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P123+P126+P130+P133</f>
        <v>0</v>
      </c>
      <c r="Q122" s="210"/>
      <c r="R122" s="211">
        <f>R123+R126+R130+R133</f>
        <v>0</v>
      </c>
      <c r="S122" s="210"/>
      <c r="T122" s="212">
        <f>T123+T126+T130+T133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145</v>
      </c>
      <c r="AT122" s="214" t="s">
        <v>77</v>
      </c>
      <c r="AU122" s="214" t="s">
        <v>78</v>
      </c>
      <c r="AY122" s="213" t="s">
        <v>120</v>
      </c>
      <c r="BK122" s="215">
        <f>BK123+BK126+BK130+BK133</f>
        <v>0</v>
      </c>
    </row>
    <row r="123" s="12" customFormat="1" ht="22.8" customHeight="1">
      <c r="A123" s="12"/>
      <c r="B123" s="202"/>
      <c r="C123" s="203"/>
      <c r="D123" s="204" t="s">
        <v>77</v>
      </c>
      <c r="E123" s="216" t="s">
        <v>258</v>
      </c>
      <c r="F123" s="216" t="s">
        <v>259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SUM(P124:P125)</f>
        <v>0</v>
      </c>
      <c r="Q123" s="210"/>
      <c r="R123" s="211">
        <f>SUM(R124:R125)</f>
        <v>0</v>
      </c>
      <c r="S123" s="210"/>
      <c r="T123" s="212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145</v>
      </c>
      <c r="AT123" s="214" t="s">
        <v>77</v>
      </c>
      <c r="AU123" s="214" t="s">
        <v>21</v>
      </c>
      <c r="AY123" s="213" t="s">
        <v>120</v>
      </c>
      <c r="BK123" s="215">
        <f>SUM(BK124:BK125)</f>
        <v>0</v>
      </c>
    </row>
    <row r="124" s="2" customFormat="1" ht="16.5" customHeight="1">
      <c r="A124" s="37"/>
      <c r="B124" s="38"/>
      <c r="C124" s="218" t="s">
        <v>21</v>
      </c>
      <c r="D124" s="218" t="s">
        <v>122</v>
      </c>
      <c r="E124" s="219" t="s">
        <v>260</v>
      </c>
      <c r="F124" s="220" t="s">
        <v>261</v>
      </c>
      <c r="G124" s="221" t="s">
        <v>262</v>
      </c>
      <c r="H124" s="222">
        <v>1</v>
      </c>
      <c r="I124" s="223"/>
      <c r="J124" s="224">
        <f>ROUND(I124*H124,1)</f>
        <v>0</v>
      </c>
      <c r="K124" s="225"/>
      <c r="L124" s="43"/>
      <c r="M124" s="226" t="s">
        <v>1</v>
      </c>
      <c r="N124" s="227" t="s">
        <v>43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263</v>
      </c>
      <c r="AT124" s="230" t="s">
        <v>122</v>
      </c>
      <c r="AU124" s="230" t="s">
        <v>87</v>
      </c>
      <c r="AY124" s="16" t="s">
        <v>120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21</v>
      </c>
      <c r="BK124" s="231">
        <f>ROUND(I124*H124,1)</f>
        <v>0</v>
      </c>
      <c r="BL124" s="16" t="s">
        <v>263</v>
      </c>
      <c r="BM124" s="230" t="s">
        <v>264</v>
      </c>
    </row>
    <row r="125" s="2" customFormat="1" ht="16.5" customHeight="1">
      <c r="A125" s="37"/>
      <c r="B125" s="38"/>
      <c r="C125" s="218" t="s">
        <v>87</v>
      </c>
      <c r="D125" s="218" t="s">
        <v>122</v>
      </c>
      <c r="E125" s="219" t="s">
        <v>265</v>
      </c>
      <c r="F125" s="220" t="s">
        <v>266</v>
      </c>
      <c r="G125" s="221" t="s">
        <v>262</v>
      </c>
      <c r="H125" s="222">
        <v>1</v>
      </c>
      <c r="I125" s="223"/>
      <c r="J125" s="224">
        <f>ROUND(I125*H125,1)</f>
        <v>0</v>
      </c>
      <c r="K125" s="225"/>
      <c r="L125" s="43"/>
      <c r="M125" s="226" t="s">
        <v>1</v>
      </c>
      <c r="N125" s="227" t="s">
        <v>43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263</v>
      </c>
      <c r="AT125" s="230" t="s">
        <v>122</v>
      </c>
      <c r="AU125" s="230" t="s">
        <v>87</v>
      </c>
      <c r="AY125" s="16" t="s">
        <v>120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21</v>
      </c>
      <c r="BK125" s="231">
        <f>ROUND(I125*H125,1)</f>
        <v>0</v>
      </c>
      <c r="BL125" s="16" t="s">
        <v>263</v>
      </c>
      <c r="BM125" s="230" t="s">
        <v>267</v>
      </c>
    </row>
    <row r="126" s="12" customFormat="1" ht="22.8" customHeight="1">
      <c r="A126" s="12"/>
      <c r="B126" s="202"/>
      <c r="C126" s="203"/>
      <c r="D126" s="204" t="s">
        <v>77</v>
      </c>
      <c r="E126" s="216" t="s">
        <v>268</v>
      </c>
      <c r="F126" s="216" t="s">
        <v>269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SUM(P127:P129)</f>
        <v>0</v>
      </c>
      <c r="Q126" s="210"/>
      <c r="R126" s="211">
        <f>SUM(R127:R129)</f>
        <v>0</v>
      </c>
      <c r="S126" s="210"/>
      <c r="T126" s="212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145</v>
      </c>
      <c r="AT126" s="214" t="s">
        <v>77</v>
      </c>
      <c r="AU126" s="214" t="s">
        <v>21</v>
      </c>
      <c r="AY126" s="213" t="s">
        <v>120</v>
      </c>
      <c r="BK126" s="215">
        <f>SUM(BK127:BK129)</f>
        <v>0</v>
      </c>
    </row>
    <row r="127" s="2" customFormat="1" ht="16.5" customHeight="1">
      <c r="A127" s="37"/>
      <c r="B127" s="38"/>
      <c r="C127" s="218" t="s">
        <v>136</v>
      </c>
      <c r="D127" s="218" t="s">
        <v>122</v>
      </c>
      <c r="E127" s="219" t="s">
        <v>270</v>
      </c>
      <c r="F127" s="220" t="s">
        <v>269</v>
      </c>
      <c r="G127" s="221" t="s">
        <v>262</v>
      </c>
      <c r="H127" s="222">
        <v>1</v>
      </c>
      <c r="I127" s="223"/>
      <c r="J127" s="224">
        <f>ROUND(I127*H127,1)</f>
        <v>0</v>
      </c>
      <c r="K127" s="225"/>
      <c r="L127" s="43"/>
      <c r="M127" s="226" t="s">
        <v>1</v>
      </c>
      <c r="N127" s="227" t="s">
        <v>43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263</v>
      </c>
      <c r="AT127" s="230" t="s">
        <v>122</v>
      </c>
      <c r="AU127" s="230" t="s">
        <v>87</v>
      </c>
      <c r="AY127" s="16" t="s">
        <v>120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21</v>
      </c>
      <c r="BK127" s="231">
        <f>ROUND(I127*H127,1)</f>
        <v>0</v>
      </c>
      <c r="BL127" s="16" t="s">
        <v>263</v>
      </c>
      <c r="BM127" s="230" t="s">
        <v>271</v>
      </c>
    </row>
    <row r="128" s="2" customFormat="1" ht="16.5" customHeight="1">
      <c r="A128" s="37"/>
      <c r="B128" s="38"/>
      <c r="C128" s="218" t="s">
        <v>126</v>
      </c>
      <c r="D128" s="218" t="s">
        <v>122</v>
      </c>
      <c r="E128" s="219" t="s">
        <v>272</v>
      </c>
      <c r="F128" s="220" t="s">
        <v>273</v>
      </c>
      <c r="G128" s="221" t="s">
        <v>262</v>
      </c>
      <c r="H128" s="222">
        <v>1</v>
      </c>
      <c r="I128" s="223"/>
      <c r="J128" s="224">
        <f>ROUND(I128*H128,1)</f>
        <v>0</v>
      </c>
      <c r="K128" s="225"/>
      <c r="L128" s="43"/>
      <c r="M128" s="226" t="s">
        <v>1</v>
      </c>
      <c r="N128" s="227" t="s">
        <v>43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263</v>
      </c>
      <c r="AT128" s="230" t="s">
        <v>122</v>
      </c>
      <c r="AU128" s="230" t="s">
        <v>87</v>
      </c>
      <c r="AY128" s="16" t="s">
        <v>120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21</v>
      </c>
      <c r="BK128" s="231">
        <f>ROUND(I128*H128,1)</f>
        <v>0</v>
      </c>
      <c r="BL128" s="16" t="s">
        <v>263</v>
      </c>
      <c r="BM128" s="230" t="s">
        <v>274</v>
      </c>
    </row>
    <row r="129" s="2" customFormat="1" ht="16.5" customHeight="1">
      <c r="A129" s="37"/>
      <c r="B129" s="38"/>
      <c r="C129" s="218" t="s">
        <v>145</v>
      </c>
      <c r="D129" s="218" t="s">
        <v>122</v>
      </c>
      <c r="E129" s="219" t="s">
        <v>275</v>
      </c>
      <c r="F129" s="220" t="s">
        <v>276</v>
      </c>
      <c r="G129" s="221" t="s">
        <v>262</v>
      </c>
      <c r="H129" s="222">
        <v>1</v>
      </c>
      <c r="I129" s="223"/>
      <c r="J129" s="224">
        <f>ROUND(I129*H129,1)</f>
        <v>0</v>
      </c>
      <c r="K129" s="225"/>
      <c r="L129" s="43"/>
      <c r="M129" s="226" t="s">
        <v>1</v>
      </c>
      <c r="N129" s="227" t="s">
        <v>43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263</v>
      </c>
      <c r="AT129" s="230" t="s">
        <v>122</v>
      </c>
      <c r="AU129" s="230" t="s">
        <v>87</v>
      </c>
      <c r="AY129" s="16" t="s">
        <v>120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21</v>
      </c>
      <c r="BK129" s="231">
        <f>ROUND(I129*H129,1)</f>
        <v>0</v>
      </c>
      <c r="BL129" s="16" t="s">
        <v>263</v>
      </c>
      <c r="BM129" s="230" t="s">
        <v>277</v>
      </c>
    </row>
    <row r="130" s="12" customFormat="1" ht="22.8" customHeight="1">
      <c r="A130" s="12"/>
      <c r="B130" s="202"/>
      <c r="C130" s="203"/>
      <c r="D130" s="204" t="s">
        <v>77</v>
      </c>
      <c r="E130" s="216" t="s">
        <v>278</v>
      </c>
      <c r="F130" s="216" t="s">
        <v>279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SUM(P131:P132)</f>
        <v>0</v>
      </c>
      <c r="Q130" s="210"/>
      <c r="R130" s="211">
        <f>SUM(R131:R132)</f>
        <v>0</v>
      </c>
      <c r="S130" s="210"/>
      <c r="T130" s="212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145</v>
      </c>
      <c r="AT130" s="214" t="s">
        <v>77</v>
      </c>
      <c r="AU130" s="214" t="s">
        <v>21</v>
      </c>
      <c r="AY130" s="213" t="s">
        <v>120</v>
      </c>
      <c r="BK130" s="215">
        <f>SUM(BK131:BK132)</f>
        <v>0</v>
      </c>
    </row>
    <row r="131" s="2" customFormat="1" ht="16.5" customHeight="1">
      <c r="A131" s="37"/>
      <c r="B131" s="38"/>
      <c r="C131" s="218" t="s">
        <v>150</v>
      </c>
      <c r="D131" s="218" t="s">
        <v>122</v>
      </c>
      <c r="E131" s="219" t="s">
        <v>280</v>
      </c>
      <c r="F131" s="220" t="s">
        <v>281</v>
      </c>
      <c r="G131" s="221" t="s">
        <v>262</v>
      </c>
      <c r="H131" s="222">
        <v>1</v>
      </c>
      <c r="I131" s="223"/>
      <c r="J131" s="224">
        <f>ROUND(I131*H131,1)</f>
        <v>0</v>
      </c>
      <c r="K131" s="225"/>
      <c r="L131" s="43"/>
      <c r="M131" s="226" t="s">
        <v>1</v>
      </c>
      <c r="N131" s="227" t="s">
        <v>43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263</v>
      </c>
      <c r="AT131" s="230" t="s">
        <v>122</v>
      </c>
      <c r="AU131" s="230" t="s">
        <v>87</v>
      </c>
      <c r="AY131" s="16" t="s">
        <v>120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21</v>
      </c>
      <c r="BK131" s="231">
        <f>ROUND(I131*H131,1)</f>
        <v>0</v>
      </c>
      <c r="BL131" s="16" t="s">
        <v>263</v>
      </c>
      <c r="BM131" s="230" t="s">
        <v>282</v>
      </c>
    </row>
    <row r="132" s="2" customFormat="1" ht="16.5" customHeight="1">
      <c r="A132" s="37"/>
      <c r="B132" s="38"/>
      <c r="C132" s="218" t="s">
        <v>157</v>
      </c>
      <c r="D132" s="218" t="s">
        <v>122</v>
      </c>
      <c r="E132" s="219" t="s">
        <v>283</v>
      </c>
      <c r="F132" s="220" t="s">
        <v>284</v>
      </c>
      <c r="G132" s="221" t="s">
        <v>262</v>
      </c>
      <c r="H132" s="222">
        <v>1</v>
      </c>
      <c r="I132" s="223"/>
      <c r="J132" s="224">
        <f>ROUND(I132*H132,1)</f>
        <v>0</v>
      </c>
      <c r="K132" s="225"/>
      <c r="L132" s="43"/>
      <c r="M132" s="226" t="s">
        <v>1</v>
      </c>
      <c r="N132" s="227" t="s">
        <v>43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263</v>
      </c>
      <c r="AT132" s="230" t="s">
        <v>122</v>
      </c>
      <c r="AU132" s="230" t="s">
        <v>87</v>
      </c>
      <c r="AY132" s="16" t="s">
        <v>120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21</v>
      </c>
      <c r="BK132" s="231">
        <f>ROUND(I132*H132,1)</f>
        <v>0</v>
      </c>
      <c r="BL132" s="16" t="s">
        <v>263</v>
      </c>
      <c r="BM132" s="230" t="s">
        <v>285</v>
      </c>
    </row>
    <row r="133" s="12" customFormat="1" ht="22.8" customHeight="1">
      <c r="A133" s="12"/>
      <c r="B133" s="202"/>
      <c r="C133" s="203"/>
      <c r="D133" s="204" t="s">
        <v>77</v>
      </c>
      <c r="E133" s="216" t="s">
        <v>286</v>
      </c>
      <c r="F133" s="216" t="s">
        <v>287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P134</f>
        <v>0</v>
      </c>
      <c r="Q133" s="210"/>
      <c r="R133" s="211">
        <f>R134</f>
        <v>0</v>
      </c>
      <c r="S133" s="210"/>
      <c r="T133" s="212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145</v>
      </c>
      <c r="AT133" s="214" t="s">
        <v>77</v>
      </c>
      <c r="AU133" s="214" t="s">
        <v>21</v>
      </c>
      <c r="AY133" s="213" t="s">
        <v>120</v>
      </c>
      <c r="BK133" s="215">
        <f>BK134</f>
        <v>0</v>
      </c>
    </row>
    <row r="134" s="2" customFormat="1" ht="16.5" customHeight="1">
      <c r="A134" s="37"/>
      <c r="B134" s="38"/>
      <c r="C134" s="218" t="s">
        <v>154</v>
      </c>
      <c r="D134" s="218" t="s">
        <v>122</v>
      </c>
      <c r="E134" s="219" t="s">
        <v>288</v>
      </c>
      <c r="F134" s="220" t="s">
        <v>287</v>
      </c>
      <c r="G134" s="221" t="s">
        <v>262</v>
      </c>
      <c r="H134" s="222">
        <v>1</v>
      </c>
      <c r="I134" s="223"/>
      <c r="J134" s="224">
        <f>ROUND(I134*H134,1)</f>
        <v>0</v>
      </c>
      <c r="K134" s="225"/>
      <c r="L134" s="43"/>
      <c r="M134" s="266" t="s">
        <v>1</v>
      </c>
      <c r="N134" s="267" t="s">
        <v>43</v>
      </c>
      <c r="O134" s="268"/>
      <c r="P134" s="269">
        <f>O134*H134</f>
        <v>0</v>
      </c>
      <c r="Q134" s="269">
        <v>0</v>
      </c>
      <c r="R134" s="269">
        <f>Q134*H134</f>
        <v>0</v>
      </c>
      <c r="S134" s="269">
        <v>0</v>
      </c>
      <c r="T134" s="270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263</v>
      </c>
      <c r="AT134" s="230" t="s">
        <v>122</v>
      </c>
      <c r="AU134" s="230" t="s">
        <v>87</v>
      </c>
      <c r="AY134" s="16" t="s">
        <v>120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21</v>
      </c>
      <c r="BK134" s="231">
        <f>ROUND(I134*H134,1)</f>
        <v>0</v>
      </c>
      <c r="BL134" s="16" t="s">
        <v>263</v>
      </c>
      <c r="BM134" s="230" t="s">
        <v>289</v>
      </c>
    </row>
    <row r="135" s="2" customFormat="1" ht="6.96" customHeight="1">
      <c r="A135" s="37"/>
      <c r="B135" s="65"/>
      <c r="C135" s="66"/>
      <c r="D135" s="66"/>
      <c r="E135" s="66"/>
      <c r="F135" s="66"/>
      <c r="G135" s="66"/>
      <c r="H135" s="66"/>
      <c r="I135" s="66"/>
      <c r="J135" s="66"/>
      <c r="K135" s="66"/>
      <c r="L135" s="43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sheet="1" autoFilter="0" formatColumns="0" formatRows="0" objects="1" scenarios="1" spinCount="100000" saltValue="bdlzSD6YbZTl8ut0NDGpAoG6gGL2plsVtA+EmdlRiKSnFuvykXYjvff52EGnLpE73uw/o0NXqfxp5ONxIivN9Q==" hashValue="NWuIOKcwGkf8xUuOtSPwFxXq6zHy3enjCkjqKnueYQabBwugpfD5/T07OeTsrVJFC89SCsZMjS9U850Q6fGpDA==" algorithmName="SHA-512" password="CC35"/>
  <autoFilter ref="C120:K13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DESKTOP-23SI5PP\Alessi</dc:creator>
  <cp:lastModifiedBy>DESKTOP-23SI5PP\Alessi</cp:lastModifiedBy>
  <dcterms:created xsi:type="dcterms:W3CDTF">2023-04-24T20:05:29Z</dcterms:created>
  <dcterms:modified xsi:type="dcterms:W3CDTF">2023-04-24T20:05:36Z</dcterms:modified>
</cp:coreProperties>
</file>