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data\users\hana.novotna\Dokumenty\PRACOVNÍ\STAVBY\0106 Výměna výkladců KŘÍŽOVÁ 6, BRNO\na E_ZAK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1 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Naklady'!$A$1:$Y$16</definedName>
    <definedName name="_xlnm.Print_Area" localSheetId="4">'1 1 Pol'!$A$1:$Y$261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4" i="1" l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G44" i="1"/>
  <c r="F44" i="1"/>
  <c r="G43" i="1"/>
  <c r="F43" i="1"/>
  <c r="G41" i="1"/>
  <c r="F41" i="1"/>
  <c r="G40" i="1"/>
  <c r="F40" i="1"/>
  <c r="G39" i="1"/>
  <c r="F39" i="1"/>
  <c r="G260" i="13"/>
  <c r="BA213" i="13"/>
  <c r="BA123" i="13"/>
  <c r="BA100" i="13"/>
  <c r="BA49" i="13"/>
  <c r="BA39" i="13"/>
  <c r="BA18" i="13"/>
  <c r="BA14" i="13"/>
  <c r="G8" i="13"/>
  <c r="O8" i="13"/>
  <c r="V8" i="13"/>
  <c r="G9" i="13"/>
  <c r="I9" i="13"/>
  <c r="I8" i="13" s="1"/>
  <c r="K9" i="13"/>
  <c r="K8" i="13" s="1"/>
  <c r="M9" i="13"/>
  <c r="M8" i="13" s="1"/>
  <c r="O9" i="13"/>
  <c r="Q9" i="13"/>
  <c r="Q8" i="13" s="1"/>
  <c r="V9" i="13"/>
  <c r="O12" i="13"/>
  <c r="Q12" i="13"/>
  <c r="V12" i="13"/>
  <c r="G13" i="13"/>
  <c r="AE260" i="13" s="1"/>
  <c r="I13" i="13"/>
  <c r="I12" i="13" s="1"/>
  <c r="K13" i="13"/>
  <c r="K12" i="13" s="1"/>
  <c r="M13" i="13"/>
  <c r="M12" i="13" s="1"/>
  <c r="O13" i="13"/>
  <c r="Q13" i="13"/>
  <c r="V13" i="13"/>
  <c r="G17" i="13"/>
  <c r="I17" i="13"/>
  <c r="I16" i="13" s="1"/>
  <c r="K17" i="13"/>
  <c r="K16" i="13" s="1"/>
  <c r="M17" i="13"/>
  <c r="O17" i="13"/>
  <c r="Q17" i="13"/>
  <c r="Q16" i="13" s="1"/>
  <c r="V17" i="13"/>
  <c r="V16" i="13" s="1"/>
  <c r="G25" i="13"/>
  <c r="G16" i="13" s="1"/>
  <c r="I25" i="13"/>
  <c r="K25" i="13"/>
  <c r="O25" i="13"/>
  <c r="O16" i="13" s="1"/>
  <c r="Q25" i="13"/>
  <c r="V25" i="13"/>
  <c r="G32" i="13"/>
  <c r="I32" i="13"/>
  <c r="K32" i="13"/>
  <c r="M32" i="13"/>
  <c r="O32" i="13"/>
  <c r="Q32" i="13"/>
  <c r="V32" i="13"/>
  <c r="G37" i="13"/>
  <c r="G38" i="13"/>
  <c r="M38" i="13" s="1"/>
  <c r="I38" i="13"/>
  <c r="I37" i="13" s="1"/>
  <c r="K38" i="13"/>
  <c r="K37" i="13" s="1"/>
  <c r="O38" i="13"/>
  <c r="Q38" i="13"/>
  <c r="Q37" i="13" s="1"/>
  <c r="V38" i="13"/>
  <c r="V37" i="13" s="1"/>
  <c r="G48" i="13"/>
  <c r="M48" i="13" s="1"/>
  <c r="I48" i="13"/>
  <c r="K48" i="13"/>
  <c r="O48" i="13"/>
  <c r="O37" i="13" s="1"/>
  <c r="Q48" i="13"/>
  <c r="V48" i="13"/>
  <c r="G56" i="13"/>
  <c r="I56" i="13"/>
  <c r="K56" i="13"/>
  <c r="M56" i="13"/>
  <c r="O56" i="13"/>
  <c r="Q56" i="13"/>
  <c r="V56" i="13"/>
  <c r="G58" i="13"/>
  <c r="I58" i="13"/>
  <c r="K58" i="13"/>
  <c r="M58" i="13"/>
  <c r="O58" i="13"/>
  <c r="Q58" i="13"/>
  <c r="V58" i="13"/>
  <c r="G60" i="13"/>
  <c r="I60" i="13"/>
  <c r="K60" i="13"/>
  <c r="M60" i="13"/>
  <c r="O60" i="13"/>
  <c r="Q60" i="13"/>
  <c r="V60" i="13"/>
  <c r="G64" i="13"/>
  <c r="I64" i="13"/>
  <c r="K64" i="13"/>
  <c r="M64" i="13"/>
  <c r="O64" i="13"/>
  <c r="Q64" i="13"/>
  <c r="V64" i="13"/>
  <c r="I66" i="13"/>
  <c r="G67" i="13"/>
  <c r="G66" i="13" s="1"/>
  <c r="I67" i="13"/>
  <c r="K67" i="13"/>
  <c r="K66" i="13" s="1"/>
  <c r="M67" i="13"/>
  <c r="M66" i="13" s="1"/>
  <c r="O67" i="13"/>
  <c r="O66" i="13" s="1"/>
  <c r="Q67" i="13"/>
  <c r="Q66" i="13" s="1"/>
  <c r="V67" i="13"/>
  <c r="V66" i="13" s="1"/>
  <c r="G70" i="13"/>
  <c r="I70" i="13"/>
  <c r="G71" i="13"/>
  <c r="M71" i="13" s="1"/>
  <c r="M70" i="13" s="1"/>
  <c r="I71" i="13"/>
  <c r="K71" i="13"/>
  <c r="K70" i="13" s="1"/>
  <c r="O71" i="13"/>
  <c r="O70" i="13" s="1"/>
  <c r="Q71" i="13"/>
  <c r="V71" i="13"/>
  <c r="V70" i="13" s="1"/>
  <c r="G73" i="13"/>
  <c r="I73" i="13"/>
  <c r="K73" i="13"/>
  <c r="M73" i="13"/>
  <c r="O73" i="13"/>
  <c r="Q73" i="13"/>
  <c r="Q70" i="13" s="1"/>
  <c r="V73" i="13"/>
  <c r="G76" i="13"/>
  <c r="I76" i="13"/>
  <c r="K76" i="13"/>
  <c r="M76" i="13"/>
  <c r="O76" i="13"/>
  <c r="Q76" i="13"/>
  <c r="V76" i="13"/>
  <c r="G77" i="13"/>
  <c r="I77" i="13"/>
  <c r="K77" i="13"/>
  <c r="M77" i="13"/>
  <c r="O77" i="13"/>
  <c r="Q77" i="13"/>
  <c r="V77" i="13"/>
  <c r="G79" i="13"/>
  <c r="I79" i="13"/>
  <c r="I78" i="13" s="1"/>
  <c r="K79" i="13"/>
  <c r="M79" i="13"/>
  <c r="O79" i="13"/>
  <c r="O78" i="13" s="1"/>
  <c r="Q79" i="13"/>
  <c r="Q78" i="13" s="1"/>
  <c r="V79" i="13"/>
  <c r="G83" i="13"/>
  <c r="G78" i="13" s="1"/>
  <c r="I83" i="13"/>
  <c r="K83" i="13"/>
  <c r="K78" i="13" s="1"/>
  <c r="M83" i="13"/>
  <c r="O83" i="13"/>
  <c r="Q83" i="13"/>
  <c r="V83" i="13"/>
  <c r="V78" i="13" s="1"/>
  <c r="G85" i="13"/>
  <c r="I85" i="13"/>
  <c r="K85" i="13"/>
  <c r="M85" i="13"/>
  <c r="O85" i="13"/>
  <c r="Q85" i="13"/>
  <c r="V85" i="13"/>
  <c r="G88" i="13"/>
  <c r="M88" i="13" s="1"/>
  <c r="I88" i="13"/>
  <c r="K88" i="13"/>
  <c r="O88" i="13"/>
  <c r="Q88" i="13"/>
  <c r="V88" i="13"/>
  <c r="G91" i="13"/>
  <c r="I91" i="13"/>
  <c r="K91" i="13"/>
  <c r="M91" i="13"/>
  <c r="O91" i="13"/>
  <c r="Q91" i="13"/>
  <c r="V91" i="13"/>
  <c r="G95" i="13"/>
  <c r="M95" i="13" s="1"/>
  <c r="I95" i="13"/>
  <c r="K95" i="13"/>
  <c r="O95" i="13"/>
  <c r="Q95" i="13"/>
  <c r="V95" i="13"/>
  <c r="G97" i="13"/>
  <c r="I97" i="13"/>
  <c r="K97" i="13"/>
  <c r="M97" i="13"/>
  <c r="O97" i="13"/>
  <c r="Q97" i="13"/>
  <c r="V97" i="13"/>
  <c r="G99" i="13"/>
  <c r="I99" i="13"/>
  <c r="K99" i="13"/>
  <c r="M99" i="13"/>
  <c r="O99" i="13"/>
  <c r="Q99" i="13"/>
  <c r="V99" i="13"/>
  <c r="G102" i="13"/>
  <c r="I102" i="13"/>
  <c r="K102" i="13"/>
  <c r="M102" i="13"/>
  <c r="O102" i="13"/>
  <c r="Q102" i="13"/>
  <c r="V102" i="13"/>
  <c r="G105" i="13"/>
  <c r="M105" i="13" s="1"/>
  <c r="I105" i="13"/>
  <c r="K105" i="13"/>
  <c r="O105" i="13"/>
  <c r="Q105" i="13"/>
  <c r="V105" i="13"/>
  <c r="G108" i="13"/>
  <c r="I108" i="13"/>
  <c r="K108" i="13"/>
  <c r="M108" i="13"/>
  <c r="O108" i="13"/>
  <c r="Q108" i="13"/>
  <c r="V108" i="13"/>
  <c r="O111" i="13"/>
  <c r="Q111" i="13"/>
  <c r="V111" i="13"/>
  <c r="G112" i="13"/>
  <c r="G111" i="13" s="1"/>
  <c r="I112" i="13"/>
  <c r="I111" i="13" s="1"/>
  <c r="K112" i="13"/>
  <c r="K111" i="13" s="1"/>
  <c r="M112" i="13"/>
  <c r="M111" i="13" s="1"/>
  <c r="O112" i="13"/>
  <c r="Q112" i="13"/>
  <c r="V112" i="13"/>
  <c r="G114" i="13"/>
  <c r="O114" i="13"/>
  <c r="G115" i="13"/>
  <c r="I115" i="13"/>
  <c r="I114" i="13" s="1"/>
  <c r="K115" i="13"/>
  <c r="K114" i="13" s="1"/>
  <c r="M115" i="13"/>
  <c r="M114" i="13" s="1"/>
  <c r="O115" i="13"/>
  <c r="Q115" i="13"/>
  <c r="Q114" i="13" s="1"/>
  <c r="V115" i="13"/>
  <c r="V114" i="13" s="1"/>
  <c r="G118" i="13"/>
  <c r="I118" i="13"/>
  <c r="I117" i="13" s="1"/>
  <c r="K118" i="13"/>
  <c r="K117" i="13" s="1"/>
  <c r="M118" i="13"/>
  <c r="M117" i="13" s="1"/>
  <c r="O118" i="13"/>
  <c r="O117" i="13" s="1"/>
  <c r="Q118" i="13"/>
  <c r="Q117" i="13" s="1"/>
  <c r="V118" i="13"/>
  <c r="V117" i="13" s="1"/>
  <c r="G120" i="13"/>
  <c r="M120" i="13" s="1"/>
  <c r="I120" i="13"/>
  <c r="K120" i="13"/>
  <c r="O120" i="13"/>
  <c r="Q120" i="13"/>
  <c r="V120" i="13"/>
  <c r="G121" i="13"/>
  <c r="M121" i="13" s="1"/>
  <c r="I121" i="13"/>
  <c r="K121" i="13"/>
  <c r="O121" i="13"/>
  <c r="Q121" i="13"/>
  <c r="V121" i="13"/>
  <c r="G124" i="13"/>
  <c r="I124" i="13"/>
  <c r="I122" i="13" s="1"/>
  <c r="K124" i="13"/>
  <c r="K122" i="13" s="1"/>
  <c r="M124" i="13"/>
  <c r="O124" i="13"/>
  <c r="Q124" i="13"/>
  <c r="Q122" i="13" s="1"/>
  <c r="V124" i="13"/>
  <c r="V122" i="13" s="1"/>
  <c r="G131" i="13"/>
  <c r="G122" i="13" s="1"/>
  <c r="I131" i="13"/>
  <c r="K131" i="13"/>
  <c r="M131" i="13"/>
  <c r="O131" i="13"/>
  <c r="O122" i="13" s="1"/>
  <c r="Q131" i="13"/>
  <c r="V131" i="13"/>
  <c r="G138" i="13"/>
  <c r="M138" i="13" s="1"/>
  <c r="I138" i="13"/>
  <c r="K138" i="13"/>
  <c r="O138" i="13"/>
  <c r="Q138" i="13"/>
  <c r="V138" i="13"/>
  <c r="G149" i="13"/>
  <c r="I149" i="13"/>
  <c r="K149" i="13"/>
  <c r="M149" i="13"/>
  <c r="O149" i="13"/>
  <c r="Q149" i="13"/>
  <c r="V149" i="13"/>
  <c r="G160" i="13"/>
  <c r="M160" i="13" s="1"/>
  <c r="I160" i="13"/>
  <c r="K160" i="13"/>
  <c r="O160" i="13"/>
  <c r="Q160" i="13"/>
  <c r="V160" i="13"/>
  <c r="G171" i="13"/>
  <c r="I171" i="13"/>
  <c r="K171" i="13"/>
  <c r="M171" i="13"/>
  <c r="O171" i="13"/>
  <c r="Q171" i="13"/>
  <c r="V171" i="13"/>
  <c r="G178" i="13"/>
  <c r="M178" i="13" s="1"/>
  <c r="I178" i="13"/>
  <c r="K178" i="13"/>
  <c r="O178" i="13"/>
  <c r="Q178" i="13"/>
  <c r="V178" i="13"/>
  <c r="G180" i="13"/>
  <c r="M180" i="13" s="1"/>
  <c r="I180" i="13"/>
  <c r="K180" i="13"/>
  <c r="O180" i="13"/>
  <c r="Q180" i="13"/>
  <c r="V180" i="13"/>
  <c r="G182" i="13"/>
  <c r="I182" i="13"/>
  <c r="K182" i="13"/>
  <c r="M182" i="13"/>
  <c r="O182" i="13"/>
  <c r="Q182" i="13"/>
  <c r="V182" i="13"/>
  <c r="G185" i="13"/>
  <c r="I185" i="13"/>
  <c r="K185" i="13"/>
  <c r="M185" i="13"/>
  <c r="O185" i="13"/>
  <c r="Q185" i="13"/>
  <c r="V185" i="13"/>
  <c r="G187" i="13"/>
  <c r="I187" i="13"/>
  <c r="K187" i="13"/>
  <c r="O187" i="13"/>
  <c r="Q187" i="13"/>
  <c r="G188" i="13"/>
  <c r="M188" i="13" s="1"/>
  <c r="M187" i="13" s="1"/>
  <c r="I188" i="13"/>
  <c r="K188" i="13"/>
  <c r="O188" i="13"/>
  <c r="Q188" i="13"/>
  <c r="V188" i="13"/>
  <c r="V187" i="13" s="1"/>
  <c r="G191" i="13"/>
  <c r="I191" i="13"/>
  <c r="K191" i="13"/>
  <c r="M191" i="13"/>
  <c r="O191" i="13"/>
  <c r="Q191" i="13"/>
  <c r="V191" i="13"/>
  <c r="G194" i="13"/>
  <c r="M194" i="13" s="1"/>
  <c r="I194" i="13"/>
  <c r="K194" i="13"/>
  <c r="O194" i="13"/>
  <c r="Q194" i="13"/>
  <c r="V194" i="13"/>
  <c r="G200" i="13"/>
  <c r="I200" i="13"/>
  <c r="K200" i="13"/>
  <c r="M200" i="13"/>
  <c r="O200" i="13"/>
  <c r="Q200" i="13"/>
  <c r="V200" i="13"/>
  <c r="G201" i="13"/>
  <c r="I201" i="13"/>
  <c r="K201" i="13"/>
  <c r="G202" i="13"/>
  <c r="I202" i="13"/>
  <c r="K202" i="13"/>
  <c r="M202" i="13"/>
  <c r="O202" i="13"/>
  <c r="Q202" i="13"/>
  <c r="Q201" i="13" s="1"/>
  <c r="V202" i="13"/>
  <c r="G204" i="13"/>
  <c r="M204" i="13" s="1"/>
  <c r="I204" i="13"/>
  <c r="K204" i="13"/>
  <c r="O204" i="13"/>
  <c r="O201" i="13" s="1"/>
  <c r="Q204" i="13"/>
  <c r="V204" i="13"/>
  <c r="V201" i="13" s="1"/>
  <c r="G209" i="13"/>
  <c r="I209" i="13"/>
  <c r="K209" i="13"/>
  <c r="M209" i="13"/>
  <c r="O209" i="13"/>
  <c r="Q209" i="13"/>
  <c r="V209" i="13"/>
  <c r="G212" i="13"/>
  <c r="I212" i="13"/>
  <c r="K212" i="13"/>
  <c r="M212" i="13"/>
  <c r="O212" i="13"/>
  <c r="Q212" i="13"/>
  <c r="V212" i="13"/>
  <c r="G215" i="13"/>
  <c r="I215" i="13"/>
  <c r="K215" i="13"/>
  <c r="M215" i="13"/>
  <c r="O215" i="13"/>
  <c r="Q215" i="13"/>
  <c r="V215" i="13"/>
  <c r="G217" i="13"/>
  <c r="M217" i="13" s="1"/>
  <c r="I217" i="13"/>
  <c r="K217" i="13"/>
  <c r="O217" i="13"/>
  <c r="Q217" i="13"/>
  <c r="V217" i="13"/>
  <c r="G233" i="13"/>
  <c r="G232" i="13" s="1"/>
  <c r="I233" i="13"/>
  <c r="I232" i="13" s="1"/>
  <c r="K233" i="13"/>
  <c r="K232" i="13" s="1"/>
  <c r="O233" i="13"/>
  <c r="O232" i="13" s="1"/>
  <c r="Q233" i="13"/>
  <c r="Q232" i="13" s="1"/>
  <c r="V233" i="13"/>
  <c r="V232" i="13" s="1"/>
  <c r="G235" i="13"/>
  <c r="I235" i="13"/>
  <c r="K235" i="13"/>
  <c r="M235" i="13"/>
  <c r="O235" i="13"/>
  <c r="Q235" i="13"/>
  <c r="V235" i="13"/>
  <c r="G238" i="13"/>
  <c r="M238" i="13" s="1"/>
  <c r="I238" i="13"/>
  <c r="K238" i="13"/>
  <c r="O238" i="13"/>
  <c r="Q238" i="13"/>
  <c r="V238" i="13"/>
  <c r="G245" i="13"/>
  <c r="G244" i="13" s="1"/>
  <c r="I245" i="13"/>
  <c r="I244" i="13" s="1"/>
  <c r="K245" i="13"/>
  <c r="K244" i="13" s="1"/>
  <c r="O245" i="13"/>
  <c r="O244" i="13" s="1"/>
  <c r="Q245" i="13"/>
  <c r="Q244" i="13" s="1"/>
  <c r="V245" i="13"/>
  <c r="V244" i="13" s="1"/>
  <c r="Q246" i="13"/>
  <c r="V246" i="13"/>
  <c r="G247" i="13"/>
  <c r="M247" i="13" s="1"/>
  <c r="I247" i="13"/>
  <c r="K247" i="13"/>
  <c r="O247" i="13"/>
  <c r="Q247" i="13"/>
  <c r="V247" i="13"/>
  <c r="G248" i="13"/>
  <c r="M248" i="13" s="1"/>
  <c r="I248" i="13"/>
  <c r="K248" i="13"/>
  <c r="O248" i="13"/>
  <c r="Q248" i="13"/>
  <c r="V248" i="13"/>
  <c r="G250" i="13"/>
  <c r="I250" i="13"/>
  <c r="K250" i="13"/>
  <c r="M250" i="13"/>
  <c r="O250" i="13"/>
  <c r="Q250" i="13"/>
  <c r="V250" i="13"/>
  <c r="G252" i="13"/>
  <c r="I252" i="13"/>
  <c r="K252" i="13"/>
  <c r="M252" i="13"/>
  <c r="O252" i="13"/>
  <c r="Q252" i="13"/>
  <c r="V252" i="13"/>
  <c r="G254" i="13"/>
  <c r="I254" i="13"/>
  <c r="I246" i="13" s="1"/>
  <c r="K254" i="13"/>
  <c r="K246" i="13" s="1"/>
  <c r="M254" i="13"/>
  <c r="O254" i="13"/>
  <c r="O246" i="13" s="1"/>
  <c r="Q254" i="13"/>
  <c r="V254" i="13"/>
  <c r="AF260" i="13"/>
  <c r="G15" i="12"/>
  <c r="BA13" i="12"/>
  <c r="G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G12" i="12"/>
  <c r="I12" i="12"/>
  <c r="I11" i="12" s="1"/>
  <c r="K12" i="12"/>
  <c r="K11" i="12" s="1"/>
  <c r="M12" i="12"/>
  <c r="M11" i="12" s="1"/>
  <c r="O12" i="12"/>
  <c r="O11" i="12" s="1"/>
  <c r="Q12" i="12"/>
  <c r="Q11" i="12" s="1"/>
  <c r="V12" i="12"/>
  <c r="V11" i="12" s="1"/>
  <c r="AE15" i="12"/>
  <c r="AF15" i="12"/>
  <c r="I20" i="1"/>
  <c r="I19" i="1"/>
  <c r="I18" i="1"/>
  <c r="I17" i="1"/>
  <c r="I16" i="1"/>
  <c r="I75" i="1"/>
  <c r="J70" i="1" s="1"/>
  <c r="F45" i="1"/>
  <c r="G23" i="1" s="1"/>
  <c r="G45" i="1"/>
  <c r="H44" i="1"/>
  <c r="I44" i="1" s="1"/>
  <c r="H43" i="1"/>
  <c r="I43" i="1" s="1"/>
  <c r="H42" i="1"/>
  <c r="H41" i="1"/>
  <c r="I41" i="1" s="1"/>
  <c r="H40" i="1"/>
  <c r="I40" i="1" s="1"/>
  <c r="H39" i="1"/>
  <c r="H45" i="1" s="1"/>
  <c r="J73" i="1" l="1"/>
  <c r="J74" i="1"/>
  <c r="J58" i="1"/>
  <c r="J57" i="1"/>
  <c r="J72" i="1"/>
  <c r="J59" i="1"/>
  <c r="J61" i="1"/>
  <c r="J60" i="1"/>
  <c r="J62" i="1"/>
  <c r="J63" i="1"/>
  <c r="J64" i="1"/>
  <c r="J65" i="1"/>
  <c r="J69" i="1"/>
  <c r="J66" i="1"/>
  <c r="J68" i="1"/>
  <c r="J67" i="1"/>
  <c r="J71" i="1"/>
  <c r="G28" i="1"/>
  <c r="G25" i="1"/>
  <c r="A25" i="1" s="1"/>
  <c r="A23" i="1"/>
  <c r="M201" i="13"/>
  <c r="M122" i="13"/>
  <c r="M246" i="13"/>
  <c r="M37" i="13"/>
  <c r="M78" i="13"/>
  <c r="G246" i="13"/>
  <c r="M233" i="13"/>
  <c r="M232" i="13" s="1"/>
  <c r="G12" i="13"/>
  <c r="M25" i="13"/>
  <c r="M16" i="13" s="1"/>
  <c r="M245" i="13"/>
  <c r="M244" i="13" s="1"/>
  <c r="G117" i="13"/>
  <c r="I39" i="1"/>
  <c r="I45" i="1" s="1"/>
  <c r="I21" i="1"/>
  <c r="J28" i="1"/>
  <c r="J26" i="1"/>
  <c r="G38" i="1"/>
  <c r="F38" i="1"/>
  <c r="J23" i="1"/>
  <c r="J24" i="1"/>
  <c r="J25" i="1"/>
  <c r="J27" i="1"/>
  <c r="E24" i="1"/>
  <c r="E26" i="1"/>
  <c r="J75" i="1" l="1"/>
  <c r="A26" i="1"/>
  <c r="G26" i="1"/>
  <c r="A24" i="1"/>
  <c r="G24" i="1"/>
  <c r="A27" i="1" s="1"/>
  <c r="J44" i="1"/>
  <c r="J40" i="1"/>
  <c r="J39" i="1"/>
  <c r="J45" i="1" s="1"/>
  <c r="J43" i="1"/>
  <c r="J41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<sst xmlns="http://schemas.openxmlformats.org/spreadsheetml/2006/main" count="1213" uniqueCount="437">
  <si>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</si>
  <si>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</si>
  <si>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</si>
  <si>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</si>
  <si>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</si>
  <si>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</si>
  <si>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</si>
  <si>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</si>
  <si>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</si>
  <si>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</si>
  <si>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</si>
  <si>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</si>
  <si>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</si>
  <si>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</si>
  <si>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</si>
  <si>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</si>
  <si>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</si>
  <si>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</si>
  <si>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</si>
  <si>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</si>
  <si>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</si>
  <si>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</si>
  <si>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</si>
  <si>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</si>
  <si>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</si>
  <si>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</si>
  <si>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</si>
  <si>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</si>
  <si>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</si>
  <si>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</si>
  <si>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</si>
  <si>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</si>
  <si>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</si>
  <si>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</si>
  <si>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</si>
  <si>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</si>
  <si>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</si>
  <si>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</si>
  <si>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</si>
  <si>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</si>
  <si>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</si>
  <si>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</si>
  <si>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</si>
  <si>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0106</t>
  </si>
  <si>
    <t>Výměna otvorových výplní - výkladce, dveře- KŘÍŽOVÁ 6, BRNO</t>
  </si>
  <si>
    <t>Statutární město Brno - MČ Brno-střed</t>
  </si>
  <si>
    <t>Dominikánská 2</t>
  </si>
  <si>
    <t>Brno</t>
  </si>
  <si>
    <t>60169</t>
  </si>
  <si>
    <t>44992785</t>
  </si>
  <si>
    <t>CZ44992785</t>
  </si>
  <si>
    <t>Stavba</t>
  </si>
  <si>
    <t>Ostatní a vedlejší náklady</t>
  </si>
  <si>
    <t>00</t>
  </si>
  <si>
    <t>Vedlejší a ostatní náklady</t>
  </si>
  <si>
    <t>Stavební objekt</t>
  </si>
  <si>
    <t>1</t>
  </si>
  <si>
    <t>Výměna otvorových výplní - výkladce, dveře</t>
  </si>
  <si>
    <t>Výměna výkladců a dveří</t>
  </si>
  <si>
    <t>Celkem za stavbu</t>
  </si>
  <si>
    <t>CZK</t>
  </si>
  <si>
    <t>#POPS</t>
  </si>
  <si>
    <t>Popis stavby: 0106 - Výměna otvorových výplní - výkladce, dveře- KŘÍŽOVÁ 6, BRNO</t>
  </si>
  <si>
    <t>#POPO</t>
  </si>
  <si>
    <t>Popis objektu: 00 - Vedlejší a ostatní náklady</t>
  </si>
  <si>
    <t>#POPR</t>
  </si>
  <si>
    <t>Popis rozpočtu: 00 - Vedlejší a ostatní náklady</t>
  </si>
  <si>
    <t>Popis objektu: 1 - Výměna otvorových výplní - výkladce, dveře</t>
  </si>
  <si>
    <t>Popis rozpočtu: 1 - Výměna výkladců a dveří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</si>
  <si>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</si>
  <si>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</si>
  <si>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</si>
  <si>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</si>
  <si>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</si>
  <si>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</si>
  <si>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</si>
  <si>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</si>
  <si>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</si>
  <si>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</si>
  <si>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</si>
  <si>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</si>
  <si>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</si>
  <si>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</si>
  <si>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</si>
  <si>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</si>
  <si>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</si>
  <si>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</si>
  <si>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764</t>
  </si>
  <si>
    <t>Konstrukce klempířské</t>
  </si>
  <si>
    <t>766</t>
  </si>
  <si>
    <t>Konstrukce truhlářské</t>
  </si>
  <si>
    <t>767</t>
  </si>
  <si>
    <t>Konstrukce zámečnické</t>
  </si>
  <si>
    <t>781</t>
  </si>
  <si>
    <t>Obklady keramické</t>
  </si>
  <si>
    <t>784</t>
  </si>
  <si>
    <t>Malby</t>
  </si>
  <si>
    <t>787</t>
  </si>
  <si>
    <t>Zasklívání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</si>
  <si>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</si>
  <si>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</si>
  <si>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</si>
  <si>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</si>
  <si>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</si>
  <si>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</si>
  <si>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</si>
  <si>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</si>
  <si>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</si>
  <si>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</si>
  <si>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</si>
  <si>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</si>
  <si>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</si>
  <si>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</si>
  <si>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</si>
  <si>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</si>
  <si>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</si>
  <si>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</si>
  <si>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</si>
  <si>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</si>
  <si>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</si>
  <si>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</si>
  <si>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</si>
  <si>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</si>
  <si>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</si>
  <si>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</si>
  <si>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</si>
  <si>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</si>
  <si>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</si>
  <si>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</si>
  <si>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</si>
  <si>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</si>
  <si>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</si>
  <si>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</si>
  <si>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</si>
  <si>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</si>
  <si>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</si>
  <si>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 R</t>
  </si>
  <si>
    <t>Zařízení staveniště</t>
  </si>
  <si>
    <t>Soubor</t>
  </si>
  <si>
    <t>RTS 24/ I</t>
  </si>
  <si>
    <t>Indiv</t>
  </si>
  <si>
    <t>VRN</t>
  </si>
  <si>
    <t>Běžná</t>
  </si>
  <si>
    <t>POL99_2</t>
  </si>
  <si>
    <t>Veškeré náklady spojené s vybudováním, provozem a odstraněním zařízení staveniště.</t>
  </si>
  <si>
    <t>POP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</si>
  <si>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</si>
  <si>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</si>
  <si>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</si>
  <si>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SUM</t>
  </si>
  <si>
    <t>END</t>
  </si>
  <si>
    <t>Položkový soupis prací a dodávek</t>
  </si>
  <si>
    <t>319201311R00</t>
  </si>
  <si>
    <t>Vyrovnání nerovného povrchu jakoukoliv maltou  do 30 mm</t>
  </si>
  <si>
    <t>m2</t>
  </si>
  <si>
    <t>801-4</t>
  </si>
  <si>
    <t>Práce</t>
  </si>
  <si>
    <t>POL1_</t>
  </si>
  <si>
    <t>vnitřního i vnějšího zdiva, bez odsekání vadných cihel, bez pomocného lešení,</t>
  </si>
  <si>
    <t>SPI</t>
  </si>
  <si>
    <t>Odkaz na mn. položky pořadí 17 : 3,37500</t>
  </si>
  <si>
    <t>VV</t>
  </si>
  <si>
    <t>413200011RA0</t>
  </si>
  <si>
    <t xml:space="preserve">Dodatečné osazení válc. nosníků do kapes ve zdivu vysekání kapes, zazdívka zhlaví, I č. 18 </t>
  </si>
  <si>
    <t>m</t>
  </si>
  <si>
    <t>AP-HSV</t>
  </si>
  <si>
    <t>Agregovaná položka</t>
  </si>
  <si>
    <t>POL2_</t>
  </si>
  <si>
    <t>vysekání kapes do zdiva, osazení a dodávka válcovaných nosníků na cementovou maltu (min MC 15), zazdívka zhlaví.</t>
  </si>
  <si>
    <t>levá část nad vchodovými dveřmi : 2,5</t>
  </si>
  <si>
    <t>610991111R00</t>
  </si>
  <si>
    <t>Zakrývání výplní vnitřních otvorů, předmětů apod. fólií Pe 0,05-0,2 mm</t>
  </si>
  <si>
    <t>801-1</t>
  </si>
  <si>
    <t>které se zřizují před úpravami povrchu, a obalení osazených dveřních zárubní před znečištěním při úpravách povrchu nástřikem plastických maltovin včetně pozdějšího odkrytí,</t>
  </si>
  <si>
    <t>3,5*1,75</t>
  </si>
  <si>
    <t>1,6*2,6</t>
  </si>
  <si>
    <t>2,89*2,36*2</t>
  </si>
  <si>
    <t>1,53*2,6</t>
  </si>
  <si>
    <t>1,51*2,0</t>
  </si>
  <si>
    <t>1,3*0,74</t>
  </si>
  <si>
    <t>612409991RT2</t>
  </si>
  <si>
    <t>Začištění omítek kolem oken, dveří a obkladů apod. s použitím suché maltové směsi</t>
  </si>
  <si>
    <t>(3,5+1,75)*2</t>
  </si>
  <si>
    <t>(1,6+2,6)*2</t>
  </si>
  <si>
    <t>(2,89+2,36)*2*2</t>
  </si>
  <si>
    <t>(1,53+2,6)*2</t>
  </si>
  <si>
    <t>(1,51+2,0)*2</t>
  </si>
  <si>
    <t>(1,3+0,74)*2</t>
  </si>
  <si>
    <t>612420010RA0</t>
  </si>
  <si>
    <t>Omítka vnitřní, stěn, vápenocementová hrubá zatřená, montáž a demontáž pomocného lešení</t>
  </si>
  <si>
    <t>Součtová</t>
  </si>
  <si>
    <t>Včetně pomocného lešení o výšce podlahy do 1900 mm a pro zatížení do 1,5 kPa.</t>
  </si>
  <si>
    <t>oprava po vybouraných otvorových výplních : 0,9*(2,36+2,38*2)*2</t>
  </si>
  <si>
    <t>0,5*3,05*2+0,3*1,8</t>
  </si>
  <si>
    <t>0,20*(2,0+0,74)*2</t>
  </si>
  <si>
    <t>622471531R00</t>
  </si>
  <si>
    <t>Nátěry a nástřiky vnějších stěn a pilířů nástřikem jemně slinuté struktury povrchu plněnou barvou (podobné nátěru) s jemnozrnným přestřikem  barvou akrylátovou, stupeň složitosti 1÷2</t>
  </si>
  <si>
    <t>maltovinová úprava na rovném povrchu vnějších stěn, plastická, tenkovrstvá, jednobarevná, s nejnutnějším obroušením podkladu (pemzou) a oprášením, s penetrací, z lešení, bez zakrývání</t>
  </si>
  <si>
    <t>nátěr jednobarevný, s nejnutnějším obroušením podkladu (pemzou) a oprášením, z lešení</t>
  </si>
  <si>
    <t>fasáda - uliční strana : (1,87+5,2+2,06+0,5*2+2,06+0,2*2+8,1)*2,9</t>
  </si>
  <si>
    <t>odpočet otvory : -3,5*1,75</t>
  </si>
  <si>
    <t>-1,6*2,6</t>
  </si>
  <si>
    <t>-2,89*2,36*2</t>
  </si>
  <si>
    <t>-1,53*2,6</t>
  </si>
  <si>
    <t>-1,51*2,0</t>
  </si>
  <si>
    <t>-1,3*0,74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</si>
  <si>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</si>
  <si>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</si>
  <si>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</si>
  <si>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622904112R00</t>
  </si>
  <si>
    <t>Očištění fasád tlakovou vodou, složitost fasády 1 - 2</t>
  </si>
  <si>
    <t>Odkaz na mn. položky pořadí 6 : 28,11520</t>
  </si>
  <si>
    <t>622904121R00</t>
  </si>
  <si>
    <t xml:space="preserve">Očištění fasád ruční čištění ocelovým kartáčem,  </t>
  </si>
  <si>
    <t>Odkaz na mn. položky pořadí 8 : 28,11520</t>
  </si>
  <si>
    <t>622472112R00</t>
  </si>
  <si>
    <t xml:space="preserve">Omítka vnější stěn z hotových maltových směsí štuková ze suché maltové směsi  stupeň složitosti 1÷2, ručně,  </t>
  </si>
  <si>
    <t>kompletní omítkové souvrství</t>
  </si>
  <si>
    <t xml:space="preserve">oprava po vybouraném obkladu : </t>
  </si>
  <si>
    <t>622481211RT2</t>
  </si>
  <si>
    <t>Vyztužení povrchových úprav vnějších stěn stěrkou s výztužnou sklotextilní tkaninou, s dodávkou sítě a stěrkového tmelu</t>
  </si>
  <si>
    <t>Odkaz na mn. položky pořadí 10 : 3,37500</t>
  </si>
  <si>
    <t>941955002R00</t>
  </si>
  <si>
    <t>Lešení lehké pracovní pomocné pomocné, o výšce lešeňové podlahy přes 1,2 do 1,9 m</t>
  </si>
  <si>
    <t>800-3</t>
  </si>
  <si>
    <t>(3,19+2,06+2,621+2,06+3,62+5,3)*1,0</t>
  </si>
  <si>
    <t>(5,225+1,8+3,7+2,3+7,32)*1,0</t>
  </si>
  <si>
    <t>952902110R00</t>
  </si>
  <si>
    <t>Čištění budov zametáním v místnostech, chodbách, na schodišti a na půdě</t>
  </si>
  <si>
    <t>průběžný úklid při opravách : 75,0</t>
  </si>
  <si>
    <t>952901110R00</t>
  </si>
  <si>
    <t>Čištění budov mytím vnějších ploch oken a dveří</t>
  </si>
  <si>
    <t>Položka je určena pro konečné čištění po ukončení oprava údržby.</t>
  </si>
  <si>
    <t>závěrečný  úklid při opravách : 75,0</t>
  </si>
  <si>
    <t>952R11</t>
  </si>
  <si>
    <t>Ostatní stavební výpomoci při osazování výkladců - např.zapravení z interiéru</t>
  </si>
  <si>
    <t>soubor</t>
  </si>
  <si>
    <t>Vlastní</t>
  </si>
  <si>
    <t>952R12</t>
  </si>
  <si>
    <t>Demontáž a zpětná montáž -tabulky číslo orientační a popisné, svislé reklamní desky u pravé prodejny</t>
  </si>
  <si>
    <t>978059611R00</t>
  </si>
  <si>
    <t>Odsekání a odebrání obkladů stěn z obkladaček vnějších z jakýchkoliv materiálů, plochy do 1 m2</t>
  </si>
  <si>
    <t>801-3</t>
  </si>
  <si>
    <t>včetně otlučení podkladní omítky až na zdivo,</t>
  </si>
  <si>
    <t>obložení kolem výkladce (šambrána) : (4,0+3,0*2)*0,25</t>
  </si>
  <si>
    <t>parapet : 0,25*3,5</t>
  </si>
  <si>
    <t>968083001R00</t>
  </si>
  <si>
    <t>Vybourání plastových výplní otvorů oken, do 1 m2</t>
  </si>
  <si>
    <t>nadsvětlík dveří do BD : 1,3*0,74</t>
  </si>
  <si>
    <t>968072876R00</t>
  </si>
  <si>
    <t>Vybourání a vyjmutí kovových rámů a rolet rolet svinovacích mřížových, plochy přes 2 m2</t>
  </si>
  <si>
    <t>včetně demontáže kastlíku</t>
  </si>
  <si>
    <t>levý výkladec : 3,5*2,36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</si>
  <si>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</si>
  <si>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</si>
  <si>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dveří 1530x1990mm : 1,53*1,99</t>
  </si>
  <si>
    <t>dveří 1520x2575mm : 1,52*2,575</t>
  </si>
  <si>
    <t>968071125R00</t>
  </si>
  <si>
    <t>Vyvěšení nebo zavěšení kovových křídel dveří, plochy do 2 m2</t>
  </si>
  <si>
    <t>kus</t>
  </si>
  <si>
    <t>s případným uložením a opětovným zavěšením po provedení stavebních změn,</t>
  </si>
  <si>
    <t>2 x křídlo dveří 1530x1990mm : 2</t>
  </si>
  <si>
    <t>2 x křídlo dveří 1520x2575mm : 2</t>
  </si>
  <si>
    <t>968083012R00</t>
  </si>
  <si>
    <t>Vybourání plastových výplní otvorů prosklených dveří, nad 2 m2</t>
  </si>
  <si>
    <t>dveře1540x3015mm : 1,54*2,0</t>
  </si>
  <si>
    <t>968072354R00</t>
  </si>
  <si>
    <t>Vybourání a vyjmutí kovových rámů a rolet rámů, včetně pomocného lešení o výšce podlahy do 1900 mm a pro zatížení do 1,5 kPa  (150 kg/m2) okenních zdvojených, plochy do 1 m2</t>
  </si>
  <si>
    <t>Odkaz na mn. položky pořadí 39 : 0,96000</t>
  </si>
  <si>
    <t>962084131R00</t>
  </si>
  <si>
    <t>Bourání zdiva příček deskových a sádrových potažených rabicovým pletivem nebo bez pletiva, sádrokartonových bez kovové konstrukce, tloušťky do 100 mm</t>
  </si>
  <si>
    <t>nebo vybourání otvorů jakýchkoliv rozměrů, včetně pomocného lešení o výšce podlahy do 1900 mm a pro zatížení do 1,5 kPa  (150 kg/m2),</t>
  </si>
  <si>
    <t>bourání nadpraží nade dveřmi v levé části : 2,0*1,05*2</t>
  </si>
  <si>
    <t>968095002R00</t>
  </si>
  <si>
    <t xml:space="preserve">Vybourání vnitřních parapetů dřevěných, šířky do 50 cm,  </t>
  </si>
  <si>
    <t>pravý výkladec : 2,9*2</t>
  </si>
  <si>
    <t>levý výkladec : 2,4</t>
  </si>
  <si>
    <t>968062246R00</t>
  </si>
  <si>
    <t>Vybourání dřevěných rámů oken jednoduchých, plochy do 4 m2</t>
  </si>
  <si>
    <t>včetně pomocného lešení o výšce podlahy do 1900 mm a pro zatížení do 1,5 kPa  (150 kg/m2),</t>
  </si>
  <si>
    <t>vnitřní část - levá strana : 3,5*2,36</t>
  </si>
  <si>
    <t>968061113R00</t>
  </si>
  <si>
    <t>Vyvěšení nebo zavěšení dřevěných křídel oken, plochy přes 1,5 m2</t>
  </si>
  <si>
    <t>oken, dveří a vrat, s uložením a opětovným zavěšením po provedení stavebních změn,</t>
  </si>
  <si>
    <t>vnitřní část - levá strana : 4</t>
  </si>
  <si>
    <t>999281105R00</t>
  </si>
  <si>
    <t xml:space="preserve">Přesun hmot pro opravy a údržbu objektů pro opravy a údržbu dosavadních objektů včetně vnějších plášťů  výšky do 6 m,  </t>
  </si>
  <si>
    <t>t</t>
  </si>
  <si>
    <t>Přesun hmot</t>
  </si>
  <si>
    <t>POL7_</t>
  </si>
  <si>
    <t>oborů 801, 803, 811 a 812</t>
  </si>
  <si>
    <t>764410880R00</t>
  </si>
  <si>
    <t>Demontáž oplechování parapetů rš od 400 do 600 mm</t>
  </si>
  <si>
    <t>800-764</t>
  </si>
  <si>
    <t>2,9*2</t>
  </si>
  <si>
    <t>766421811R00</t>
  </si>
  <si>
    <t>Demontáž obložení podhledů panely velikosti do 1,5 m2</t>
  </si>
  <si>
    <t>800-766</t>
  </si>
  <si>
    <t>Výkladec pozice 1 (vlevo) - pevné pole 3500x2360 mm : 3,5*0,8</t>
  </si>
  <si>
    <t>766661821R00</t>
  </si>
  <si>
    <t>Demontáž dveřních křídel dokování  samozavírače</t>
  </si>
  <si>
    <t>766661831R00</t>
  </si>
  <si>
    <t>Demontáž dveřních křídel dokování  stavěče křídel</t>
  </si>
  <si>
    <t>NÁKLADY ZA OTVOROVÉ VÝPLNĚ JSOU VČETNĚ NÁKLADŮ NA VYPRACOVÁNÍ DÍLENSKÉ DOKUMENTACE ZÁMEČNICKÝCH VÝROBKŮ.</t>
  </si>
  <si>
    <t>767 R01</t>
  </si>
  <si>
    <t>Dodávka + montáž NOVÝ výkladec hliníkový rozměru 3500x2360mm - FIX</t>
  </si>
  <si>
    <t>Specifikace</t>
  </si>
  <si>
    <t>POL3_</t>
  </si>
  <si>
    <t>Zasklení - zasklívací lišta standard hranatá - tepelně izolační: HI Povrchová úprava : RAL 7016MAT</t>
  </si>
  <si>
    <t>Výplň:  8+6mm Cx8,8-16G_Ar-PU6  U=1,1  bezpečnostní sklo Connex 44.2</t>
  </si>
  <si>
    <t>Dodávka je včetně dopravy na místo montáže.</t>
  </si>
  <si>
    <t>Položka obsahuje staveništní přesun hmot.</t>
  </si>
  <si>
    <t>Dle výběru investora</t>
  </si>
  <si>
    <t>Výkladec pozice 1 (vlevo) - pevné pole 3500x2360 mm : 1</t>
  </si>
  <si>
    <t>767 R02</t>
  </si>
  <si>
    <t>Dodávka + montáž NOVÝ výkladec hliníkový rozměru 2890 x 2360mm - FIX</t>
  </si>
  <si>
    <t>Zasklení - zasklívací lišta standartm hranatá - tepelně izolační: HIPovrchová úprava : RAL 7016MAT</t>
  </si>
  <si>
    <t>Výplň:  8+6mm Cx8,8-16G_Ar-PU6  U=1,1  Connex 44.2</t>
  </si>
  <si>
    <t>Výkladec pozice 3 (vpravo) - pevné pole 2890x2360 mm : 2</t>
  </si>
  <si>
    <t>767 R03</t>
  </si>
  <si>
    <t>Dodávka + montáž NOVÉ dveře hliníkové rozměru 1600 x 2600 mm, 2 křídlové, prosklené, nadsvětlík, pravé</t>
  </si>
  <si>
    <t>Dveře 2-křídlové otvíravé dovnitř, pravé</t>
  </si>
  <si>
    <t>Nadsvětlík sklopné oknootevíravé dovnitř PL.</t>
  </si>
  <si>
    <t>Dveře - sklo bezpečnostní 6+4mm Cx6.8-16G_Ar-PU4 U=1,1, Connex 33.2</t>
  </si>
  <si>
    <t>Okno- 20mm+plech PZN, panel se samolepící plochou 20mm</t>
  </si>
  <si>
    <t>Povrchová úprava: RAL 7016MAT</t>
  </si>
  <si>
    <t>Kování: dle PD</t>
  </si>
  <si>
    <t>dle výběru investora</t>
  </si>
  <si>
    <t>pozice 2 - dveřní prvek 1600x2600mm : 1</t>
  </si>
  <si>
    <t>767 R04</t>
  </si>
  <si>
    <t>Dodávka + montáž NOVÉ dveře hliníkové rozměru 1530 x 2600 mm, 2 křídlové, prosklené, nadsvětlík, levé</t>
  </si>
  <si>
    <t>Dveře 2-křídlové otvíravé dovnitř, levé</t>
  </si>
  <si>
    <t>Okno- 20mm+plech PZN, panel se samolepící plocou 20mm</t>
  </si>
  <si>
    <t>pozice 4 - dveřní prvek 1530x2600mm : 1</t>
  </si>
  <si>
    <t>767 R06</t>
  </si>
  <si>
    <t>Dodávka + montáž NOVÉ dveře hliníkové rozměru 1510 x 2000 mm, 2 křídlové, prosklené, pravé</t>
  </si>
  <si>
    <t>Dveře 2-křídlové otvíravé ven, levé</t>
  </si>
  <si>
    <t>Dveře - sklo bezpečnostní 6+4mm Cp6.8-16G_Ar-M4 U=1,1, Connex 33.2+matelux</t>
  </si>
  <si>
    <t>Elektronický vrátný, madlo, klika, zámek bezpečnostní, samozavírač, stavěč</t>
  </si>
  <si>
    <t>pozice 5- dveřní prvek 1510x2000mm : 1</t>
  </si>
  <si>
    <t xml:space="preserve">vchodové dveře do bytového domu : </t>
  </si>
  <si>
    <t>767 R05</t>
  </si>
  <si>
    <t>Dodávka + montáž NOVÉ nadsvětlík  hliníkový (pevné pole) rozměru 1300x740mm - FIX</t>
  </si>
  <si>
    <t>Výplň:  6+4mm Cp6,8-16G_Ar-M4  U=1,1  bezpečnostní sklo Connex 33.2</t>
  </si>
  <si>
    <t>pevné pole  pozice 6 (vlevo) - pevné pole 1300x740 mm : 1</t>
  </si>
  <si>
    <t>767631800R00</t>
  </si>
  <si>
    <t>Demontáž oken pro beztmelé zasklení vč. zasklení konstrukce včetně zasklení</t>
  </si>
  <si>
    <t>800-767</t>
  </si>
  <si>
    <t>okna výklopná nad dveřmi do NP vlevo : 0,4*0,4*3*2</t>
  </si>
  <si>
    <t>767996801R00</t>
  </si>
  <si>
    <t>Demontáž ostatních doplňků staveb atypických konstrukcí  o hmotnosti přes 20 do 50 kg</t>
  </si>
  <si>
    <t>kg</t>
  </si>
  <si>
    <t>demontáž mříže dveří - levá strana : 35,0</t>
  </si>
  <si>
    <t>767712812R00</t>
  </si>
  <si>
    <t>Demontáž výkladců zapuštěných svařovaných</t>
  </si>
  <si>
    <t>3,5*2,36</t>
  </si>
  <si>
    <t>2,9*2,38*2</t>
  </si>
  <si>
    <t>998767101R00</t>
  </si>
  <si>
    <t>Přesun hmot pro kovové stavební doplňk. konstrukce v objektech výšky do 6 m</t>
  </si>
  <si>
    <t>50 m vodorovně</t>
  </si>
  <si>
    <t>781101210R00</t>
  </si>
  <si>
    <t>Příprava podkladu pod obklady penetrace podkladu pod obklady</t>
  </si>
  <si>
    <t>800-771</t>
  </si>
  <si>
    <t>včetně dodávky materiálu.</t>
  </si>
  <si>
    <t>Odkaz na mn. položky pořadí 44 : 24,60000</t>
  </si>
  <si>
    <t>781675116R00</t>
  </si>
  <si>
    <t>Montáž obkladů parapetů z dlaždic keramických kladených do tmele 300 x 300 mm, kladených do flexibilního tmele</t>
  </si>
  <si>
    <t>pravý výkladec - 3 řady : 2,9*2*3</t>
  </si>
  <si>
    <t>levý výkladec - 3 řady : 2,4*3</t>
  </si>
  <si>
    <t>597813748R</t>
  </si>
  <si>
    <t>Obklad keramický typ: běžný; s glazurou (GL); tl. = 10,0 mm; a = 298 mm; b = 598 mm; povrch: hladký, matný; barva: světle šedá</t>
  </si>
  <si>
    <t>SPCM</t>
  </si>
  <si>
    <t>Začátek provozního součtu</t>
  </si>
  <si>
    <t xml:space="preserve">  pravý výkladec : 2,9*0,9*2</t>
  </si>
  <si>
    <t xml:space="preserve">  levý výkladec : 2,4*0,9</t>
  </si>
  <si>
    <t>Konec provozního součtu</t>
  </si>
  <si>
    <t>ztratné 10% : 7,38*1,10</t>
  </si>
  <si>
    <t>998781101R00</t>
  </si>
  <si>
    <t>Přesun hmot pro obklady keramické v objektech výšky do 6 m</t>
  </si>
  <si>
    <t>784011111R00</t>
  </si>
  <si>
    <t xml:space="preserve">Ostatní práce oprášení/ometení podkladu,  ,   </t>
  </si>
  <si>
    <t>800-784</t>
  </si>
  <si>
    <t>Odkaz na mn. položky pořadí 52 : 75,87705</t>
  </si>
  <si>
    <t>784011221RT2</t>
  </si>
  <si>
    <t>Ostatní práce zakrytí předmětů,  , včetně dodávky fólie tl. 0,04 mm</t>
  </si>
  <si>
    <t xml:space="preserve">folie - -ochrana zbytrku místnosti stavebními pracemi nedotčené protiu prachu apod. : </t>
  </si>
  <si>
    <t>Prodejna vlevo - m.č.1.101.01 : 3,2*3,05</t>
  </si>
  <si>
    <t>Prodejna vpravo - m.č.1.103.01 : 5,5*3,07</t>
  </si>
  <si>
    <t>Vchod do BD - vnitřní stěna : 3,693*2,9</t>
  </si>
  <si>
    <t>784011222RT2</t>
  </si>
  <si>
    <t>Ostatní práce zakrytí podlah,  , včetně papírové lepenky</t>
  </si>
  <si>
    <t>(3,19+2,06+2,621+2,06+3,62+5,3)*1,5</t>
  </si>
  <si>
    <t>(5,225+1,8+3,7+2,3+7,32)*1,5</t>
  </si>
  <si>
    <t>784191101R00</t>
  </si>
  <si>
    <t>Příprava povrchu Penetrace (napouštění) podkladu disperzní, jednonásobná</t>
  </si>
  <si>
    <t>Penetrační přípravek k provádění základního napouštěcího nátěru pod interiérové a fasádní akrylátové barvy, zpevňuje podklad, sjednocuje savost, omezuje tvorbu vlasových trhlinek a zvyšuje přilnavost dalších vrstev nátěrů, lepidel či tmelů.</t>
  </si>
  <si>
    <t>784402801R00</t>
  </si>
  <si>
    <t>Odstranění maleb oškrabáním, v místnostech do 3,8 m</t>
  </si>
  <si>
    <t>784195112R00</t>
  </si>
  <si>
    <t>Malby z malířských směsí hlinkových,  , bělost 77 %, dvojnásobné</t>
  </si>
  <si>
    <t>Prodejna vlevo - m.č.1.101.01 : (5,225+0,9*2)*3,05</t>
  </si>
  <si>
    <t>Prodejna vpravo - m.č.1.103.01 : (2,0+7,32+0,9*4)*3,07</t>
  </si>
  <si>
    <t>-(1,51*2,0+1,3*0,74)</t>
  </si>
  <si>
    <t xml:space="preserve">Strop : </t>
  </si>
  <si>
    <t>m.č.1.101.01 : 2,0*5,225+0,9*3,5</t>
  </si>
  <si>
    <t>m.č.1.103.01 : 2,0*7,32+0,9*6,85</t>
  </si>
  <si>
    <t>m.č.1.000.02 : 3,693*1,5</t>
  </si>
  <si>
    <t>787100801R00</t>
  </si>
  <si>
    <t>Vysklení stěn,příček,balk.zábradlí a výtah.šachet sklo ploché do 1 m2</t>
  </si>
  <si>
    <t>800-787</t>
  </si>
  <si>
    <t>787700802R00</t>
  </si>
  <si>
    <t>Vysklení výkladců sklo ploché přes 1 do 3 m2</t>
  </si>
  <si>
    <t>pravý výkladec : 2,9*2,38*2</t>
  </si>
  <si>
    <t>787600802R00</t>
  </si>
  <si>
    <t>Vysklení oken a dveří sklo ploché přes 1 do 3 m2</t>
  </si>
  <si>
    <t>dveře1540x2000mm : 1,54*2,0</t>
  </si>
  <si>
    <t>650 R10</t>
  </si>
  <si>
    <t>Odpojení původních dveří od "elektrického vrátného" a napojení nových dveří na "el.vrátného" - do BD, kompletní provedení</t>
  </si>
  <si>
    <t>979082111R00</t>
  </si>
  <si>
    <t>Vnitrostaveništní doprava suti a vybouraných hmot do 10 m</t>
  </si>
  <si>
    <t>Přesun suti</t>
  </si>
  <si>
    <t>POL8_</t>
  </si>
  <si>
    <t>979081111RT2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</si>
  <si>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</si>
  <si>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</si>
  <si>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</si>
  <si>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</si>
  <si>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2,84915*14</t>
  </si>
  <si>
    <t>979990107R00</t>
  </si>
  <si>
    <t>Poplatek za uložení, směs betonu, cihel a dřeva,  , skupina 17 09 04 z Katalogu odpadů</t>
  </si>
  <si>
    <t>kategorie 17 09 04 smíšené stavební a demoliční odpady</t>
  </si>
  <si>
    <t>979990168R00</t>
  </si>
  <si>
    <t>Poplatek za likvidaci, skla,  , skupina 17 02 02 z Katalogu odpadů</t>
  </si>
  <si>
    <t>kategorie 17 02 02</t>
  </si>
  <si>
    <t>Odkaz na dem. hmot. položky pořadí 53 : 0,00962</t>
  </si>
  <si>
    <t>Odkaz na dem. hmot. položky pořadí 54 : 0,30890</t>
  </si>
  <si>
    <t>Odkaz na dem. hmot. položky pořadí 55 : 0,26962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</si>
</sst>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5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5" fontId="20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yDGar9qwUOqXZZFu46FK8niYfLGLDof8H2h/J3yytjC+WtpNvqvESxLCjPZyrk4UZbP5NueQ3oLlZtLvsZfc8w==" saltValue="7hmzG15cH4e1FaVqr2NuQ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8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SUMIF(F57:F74,A16,I57:I74)+SUMIF(F57:F74,"PSU",I57:I74)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SUMIF(F57:F74,A17,I57:I74)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SUMIF(F57:F74,A18,I57:I74)</f>
        <v>0</v>
      </c>
      <c r="J18" s="85"/>
    </row>
    <row r="19" spans="1:10" ht="23.25" customHeight="1" x14ac:dyDescent="0.2">
      <c r="A19" s="196" t="s">
        <v>104</v>
      </c>
      <c r="B19" s="38" t="s">
        <v>27</v>
      </c>
      <c r="C19" s="62"/>
      <c r="D19" s="63"/>
      <c r="E19" s="83"/>
      <c r="F19" s="84"/>
      <c r="G19" s="83"/>
      <c r="H19" s="84"/>
      <c r="I19" s="83">
        <f>SUMIF(F57:F74,A19,I57:I74)</f>
        <v>0</v>
      </c>
      <c r="J19" s="85"/>
    </row>
    <row r="20" spans="1:10" ht="23.25" customHeight="1" x14ac:dyDescent="0.2">
      <c r="A20" s="196" t="s">
        <v>105</v>
      </c>
      <c r="B20" s="38" t="s">
        <v>28</v>
      </c>
      <c r="C20" s="62"/>
      <c r="D20" s="63"/>
      <c r="E20" s="83"/>
      <c r="F20" s="84"/>
      <c r="G20" s="83"/>
      <c r="H20" s="84"/>
      <c r="I20" s="83">
        <f>SUMIF(F57:F74,A20,I57:I74)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'00 00 Naklady'!AE15+'1 1 Pol'!AE260</f>
        <v>0</v>
      </c>
      <c r="G39" s="149">
        <f>'00 00 Naklady'!AF15+'1 1 Pol'!AF260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52</v>
      </c>
      <c r="D40" s="153"/>
      <c r="E40" s="153"/>
      <c r="F40" s="154">
        <f>'00 00 Naklady'!AE15</f>
        <v>0</v>
      </c>
      <c r="G40" s="155">
        <f>'00 00 Naklady'!AF15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customHeight="1" x14ac:dyDescent="0.2">
      <c r="A41" s="136">
        <v>3</v>
      </c>
      <c r="B41" s="157" t="s">
        <v>53</v>
      </c>
      <c r="C41" s="147" t="s">
        <v>54</v>
      </c>
      <c r="D41" s="147"/>
      <c r="E41" s="147"/>
      <c r="F41" s="158">
        <f>'00 00 Naklady'!AE15</f>
        <v>0</v>
      </c>
      <c r="G41" s="150">
        <f>'00 00 Naklady'!AF15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">
      <c r="A42" s="136">
        <v>2</v>
      </c>
      <c r="B42" s="152"/>
      <c r="C42" s="153" t="s">
        <v>55</v>
      </c>
      <c r="D42" s="153"/>
      <c r="E42" s="153"/>
      <c r="F42" s="154"/>
      <c r="G42" s="155"/>
      <c r="H42" s="155">
        <f>(F42*SazbaDPH1/100)+(G42*SazbaDPH2/100)</f>
        <v>0</v>
      </c>
      <c r="I42" s="155"/>
      <c r="J42" s="156"/>
    </row>
    <row r="43" spans="1:10" ht="25.5" customHeight="1" x14ac:dyDescent="0.2">
      <c r="A43" s="136">
        <v>2</v>
      </c>
      <c r="B43" s="152" t="s">
        <v>56</v>
      </c>
      <c r="C43" s="153" t="s">
        <v>57</v>
      </c>
      <c r="D43" s="153"/>
      <c r="E43" s="153"/>
      <c r="F43" s="154">
        <f>'1 1 Pol'!AE260</f>
        <v>0</v>
      </c>
      <c r="G43" s="155">
        <f>'1 1 Pol'!AF260</f>
        <v>0</v>
      </c>
      <c r="H43" s="155">
        <f>(F43*SazbaDPH1/100)+(G43*SazbaDPH2/100)</f>
        <v>0</v>
      </c>
      <c r="I43" s="155">
        <f>F43+G43+H43</f>
        <v>0</v>
      </c>
      <c r="J43" s="156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56</v>
      </c>
      <c r="C44" s="147" t="s">
        <v>58</v>
      </c>
      <c r="D44" s="147"/>
      <c r="E44" s="147"/>
      <c r="F44" s="158">
        <f>'1 1 Pol'!AE260</f>
        <v>0</v>
      </c>
      <c r="G44" s="150">
        <f>'1 1 Pol'!AF260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/>
      <c r="B45" s="159" t="s">
        <v>59</v>
      </c>
      <c r="C45" s="160"/>
      <c r="D45" s="160"/>
      <c r="E45" s="161"/>
      <c r="F45" s="162">
        <f>SUMIF(A39:A44,"=1",F39:F44)</f>
        <v>0</v>
      </c>
      <c r="G45" s="163">
        <f>SUMIF(A39:A44,"=1",G39:G44)</f>
        <v>0</v>
      </c>
      <c r="H45" s="163">
        <f>SUMIF(A39:A44,"=1",H39:H44)</f>
        <v>0</v>
      </c>
      <c r="I45" s="163">
        <f>SUMIF(A39:A44,"=1",I39:I44)</f>
        <v>0</v>
      </c>
      <c r="J45" s="164">
        <f>SUMIF(A39:A44,"=1",J39:J44)</f>
        <v>0</v>
      </c>
    </row>
    <row r="47" spans="1:10" x14ac:dyDescent="0.2">
      <c r="A47" t="s">
        <v>61</v>
      </c>
      <c r="B47" t="s">
        <v>62</v>
      </c>
    </row>
    <row r="48" spans="1:10" x14ac:dyDescent="0.2">
      <c r="A48" t="s">
        <v>63</v>
      </c>
      <c r="B48" t="s">
        <v>64</v>
      </c>
    </row>
    <row r="49" spans="1:10" x14ac:dyDescent="0.2">
      <c r="A49" t="s">
        <v>65</v>
      </c>
      <c r="B49" t="s">
        <v>66</v>
      </c>
    </row>
    <row r="50" spans="1:10" x14ac:dyDescent="0.2">
      <c r="A50" t="s">
        <v>63</v>
      </c>
      <c r="B50" t="s">
        <v>67</v>
      </c>
    </row>
    <row r="51" spans="1:10" x14ac:dyDescent="0.2">
      <c r="A51" t="s">
        <v>65</v>
      </c>
      <c r="B51" t="s">
        <v>68</v>
      </c>
    </row>
    <row r="54" spans="1:10" ht="15.75" x14ac:dyDescent="0.25">
      <c r="B54" s="175" t="s">
        <v>69</v>
      </c>
    </row>
    <row r="56" spans="1:10" ht="25.5" customHeight="1" x14ac:dyDescent="0.2">
      <c r="A56" s="177"/>
      <c r="B56" s="180" t="s">
        <v>17</v>
      </c>
      <c r="C56" s="180" t="s">
        <v>5</v>
      </c>
      <c r="D56" s="181"/>
      <c r="E56" s="181"/>
      <c r="F56" s="182" t="s">
        <v>70</v>
      </c>
      <c r="G56" s="182"/>
      <c r="H56" s="182"/>
      <c r="I56" s="182" t="s">
        <v>29</v>
      </c>
      <c r="J56" s="182" t="s">
        <v>0</v>
      </c>
    </row>
    <row r="57" spans="1:10" ht="36.75" customHeight="1" x14ac:dyDescent="0.2">
      <c r="A57" s="178"/>
      <c r="B57" s="183" t="s">
        <v>71</v>
      </c>
      <c r="C57" s="184" t="s">
        <v>72</v>
      </c>
      <c r="D57" s="185"/>
      <c r="E57" s="185"/>
      <c r="F57" s="192" t="s">
        <v>24</v>
      </c>
      <c r="G57" s="193"/>
      <c r="H57" s="193"/>
      <c r="I57" s="193">
        <f>'1 1 Pol'!G8</f>
        <v>0</v>
      </c>
      <c r="J57" s="189" t="str">
        <f>IF(I75=0,"",I57/I75*100)</f>
        <v/>
      </c>
    </row>
    <row r="58" spans="1:10" ht="36.75" customHeight="1" x14ac:dyDescent="0.2">
      <c r="A58" s="178"/>
      <c r="B58" s="183" t="s">
        <v>73</v>
      </c>
      <c r="C58" s="184" t="s">
        <v>74</v>
      </c>
      <c r="D58" s="185"/>
      <c r="E58" s="185"/>
      <c r="F58" s="192" t="s">
        <v>24</v>
      </c>
      <c r="G58" s="193"/>
      <c r="H58" s="193"/>
      <c r="I58" s="193">
        <f>'1 1 Pol'!G12</f>
        <v>0</v>
      </c>
      <c r="J58" s="189" t="str">
        <f>IF(I75=0,"",I58/I75*100)</f>
        <v/>
      </c>
    </row>
    <row r="59" spans="1:10" ht="36.75" customHeight="1" x14ac:dyDescent="0.2">
      <c r="A59" s="178"/>
      <c r="B59" s="183" t="s">
        <v>75</v>
      </c>
      <c r="C59" s="184" t="s">
        <v>76</v>
      </c>
      <c r="D59" s="185"/>
      <c r="E59" s="185"/>
      <c r="F59" s="192" t="s">
        <v>24</v>
      </c>
      <c r="G59" s="193"/>
      <c r="H59" s="193"/>
      <c r="I59" s="193">
        <f>'1 1 Pol'!G16</f>
        <v>0</v>
      </c>
      <c r="J59" s="189" t="str">
        <f>IF(I75=0,"",I59/I75*100)</f>
        <v/>
      </c>
    </row>
    <row r="60" spans="1:10" ht="36.75" customHeight="1" x14ac:dyDescent="0.2">
      <c r="A60" s="178"/>
      <c r="B60" s="183" t="s">
        <v>77</v>
      </c>
      <c r="C60" s="184" t="s">
        <v>78</v>
      </c>
      <c r="D60" s="185"/>
      <c r="E60" s="185"/>
      <c r="F60" s="192" t="s">
        <v>24</v>
      </c>
      <c r="G60" s="193"/>
      <c r="H60" s="193"/>
      <c r="I60" s="193">
        <f>'1 1 Pol'!G37</f>
        <v>0</v>
      </c>
      <c r="J60" s="189" t="str">
        <f>IF(I75=0,"",I60/I75*100)</f>
        <v/>
      </c>
    </row>
    <row r="61" spans="1:10" ht="36.75" customHeight="1" x14ac:dyDescent="0.2">
      <c r="A61" s="178"/>
      <c r="B61" s="183" t="s">
        <v>79</v>
      </c>
      <c r="C61" s="184" t="s">
        <v>80</v>
      </c>
      <c r="D61" s="185"/>
      <c r="E61" s="185"/>
      <c r="F61" s="192" t="s">
        <v>24</v>
      </c>
      <c r="G61" s="193"/>
      <c r="H61" s="193"/>
      <c r="I61" s="193">
        <f>'1 1 Pol'!G66</f>
        <v>0</v>
      </c>
      <c r="J61" s="189" t="str">
        <f>IF(I75=0,"",I61/I75*100)</f>
        <v/>
      </c>
    </row>
    <row r="62" spans="1:10" ht="36.75" customHeight="1" x14ac:dyDescent="0.2">
      <c r="A62" s="178"/>
      <c r="B62" s="183" t="s">
        <v>81</v>
      </c>
      <c r="C62" s="184" t="s">
        <v>82</v>
      </c>
      <c r="D62" s="185"/>
      <c r="E62" s="185"/>
      <c r="F62" s="192" t="s">
        <v>24</v>
      </c>
      <c r="G62" s="193"/>
      <c r="H62" s="193"/>
      <c r="I62" s="193">
        <f>'1 1 Pol'!G70</f>
        <v>0</v>
      </c>
      <c r="J62" s="189" t="str">
        <f>IF(I75=0,"",I62/I75*100)</f>
        <v/>
      </c>
    </row>
    <row r="63" spans="1:10" ht="36.75" customHeight="1" x14ac:dyDescent="0.2">
      <c r="A63" s="178"/>
      <c r="B63" s="183" t="s">
        <v>83</v>
      </c>
      <c r="C63" s="184" t="s">
        <v>84</v>
      </c>
      <c r="D63" s="185"/>
      <c r="E63" s="185"/>
      <c r="F63" s="192" t="s">
        <v>24</v>
      </c>
      <c r="G63" s="193"/>
      <c r="H63" s="193"/>
      <c r="I63" s="193">
        <f>'1 1 Pol'!G78</f>
        <v>0</v>
      </c>
      <c r="J63" s="189" t="str">
        <f>IF(I75=0,"",I63/I75*100)</f>
        <v/>
      </c>
    </row>
    <row r="64" spans="1:10" ht="36.75" customHeight="1" x14ac:dyDescent="0.2">
      <c r="A64" s="178"/>
      <c r="B64" s="183" t="s">
        <v>85</v>
      </c>
      <c r="C64" s="184" t="s">
        <v>86</v>
      </c>
      <c r="D64" s="185"/>
      <c r="E64" s="185"/>
      <c r="F64" s="192" t="s">
        <v>24</v>
      </c>
      <c r="G64" s="193"/>
      <c r="H64" s="193"/>
      <c r="I64" s="193">
        <f>'1 1 Pol'!G111</f>
        <v>0</v>
      </c>
      <c r="J64" s="189" t="str">
        <f>IF(I75=0,"",I64/I75*100)</f>
        <v/>
      </c>
    </row>
    <row r="65" spans="1:10" ht="36.75" customHeight="1" x14ac:dyDescent="0.2">
      <c r="A65" s="178"/>
      <c r="B65" s="183" t="s">
        <v>87</v>
      </c>
      <c r="C65" s="184" t="s">
        <v>88</v>
      </c>
      <c r="D65" s="185"/>
      <c r="E65" s="185"/>
      <c r="F65" s="192" t="s">
        <v>25</v>
      </c>
      <c r="G65" s="193"/>
      <c r="H65" s="193"/>
      <c r="I65" s="193">
        <f>'1 1 Pol'!G114</f>
        <v>0</v>
      </c>
      <c r="J65" s="189" t="str">
        <f>IF(I75=0,"",I65/I75*100)</f>
        <v/>
      </c>
    </row>
    <row r="66" spans="1:10" ht="36.75" customHeight="1" x14ac:dyDescent="0.2">
      <c r="A66" s="178"/>
      <c r="B66" s="183" t="s">
        <v>89</v>
      </c>
      <c r="C66" s="184" t="s">
        <v>90</v>
      </c>
      <c r="D66" s="185"/>
      <c r="E66" s="185"/>
      <c r="F66" s="192" t="s">
        <v>25</v>
      </c>
      <c r="G66" s="193"/>
      <c r="H66" s="193"/>
      <c r="I66" s="193">
        <f>'1 1 Pol'!G117</f>
        <v>0</v>
      </c>
      <c r="J66" s="189" t="str">
        <f>IF(I75=0,"",I66/I75*100)</f>
        <v/>
      </c>
    </row>
    <row r="67" spans="1:10" ht="36.75" customHeight="1" x14ac:dyDescent="0.2">
      <c r="A67" s="178"/>
      <c r="B67" s="183" t="s">
        <v>91</v>
      </c>
      <c r="C67" s="184" t="s">
        <v>92</v>
      </c>
      <c r="D67" s="185"/>
      <c r="E67" s="185"/>
      <c r="F67" s="192" t="s">
        <v>25</v>
      </c>
      <c r="G67" s="193"/>
      <c r="H67" s="193"/>
      <c r="I67" s="193">
        <f>'1 1 Pol'!G122</f>
        <v>0</v>
      </c>
      <c r="J67" s="189" t="str">
        <f>IF(I75=0,"",I67/I75*100)</f>
        <v/>
      </c>
    </row>
    <row r="68" spans="1:10" ht="36.75" customHeight="1" x14ac:dyDescent="0.2">
      <c r="A68" s="178"/>
      <c r="B68" s="183" t="s">
        <v>93</v>
      </c>
      <c r="C68" s="184" t="s">
        <v>94</v>
      </c>
      <c r="D68" s="185"/>
      <c r="E68" s="185"/>
      <c r="F68" s="192" t="s">
        <v>25</v>
      </c>
      <c r="G68" s="193"/>
      <c r="H68" s="193"/>
      <c r="I68" s="193">
        <f>'1 1 Pol'!G187</f>
        <v>0</v>
      </c>
      <c r="J68" s="189" t="str">
        <f>IF(I75=0,"",I68/I75*100)</f>
        <v/>
      </c>
    </row>
    <row r="69" spans="1:10" ht="36.75" customHeight="1" x14ac:dyDescent="0.2">
      <c r="A69" s="178"/>
      <c r="B69" s="183" t="s">
        <v>95</v>
      </c>
      <c r="C69" s="184" t="s">
        <v>96</v>
      </c>
      <c r="D69" s="185"/>
      <c r="E69" s="185"/>
      <c r="F69" s="192" t="s">
        <v>25</v>
      </c>
      <c r="G69" s="193"/>
      <c r="H69" s="193"/>
      <c r="I69" s="193">
        <f>'1 1 Pol'!G201</f>
        <v>0</v>
      </c>
      <c r="J69" s="189" t="str">
        <f>IF(I75=0,"",I69/I75*100)</f>
        <v/>
      </c>
    </row>
    <row r="70" spans="1:10" ht="36.75" customHeight="1" x14ac:dyDescent="0.2">
      <c r="A70" s="178"/>
      <c r="B70" s="183" t="s">
        <v>97</v>
      </c>
      <c r="C70" s="184" t="s">
        <v>98</v>
      </c>
      <c r="D70" s="185"/>
      <c r="E70" s="185"/>
      <c r="F70" s="192" t="s">
        <v>25</v>
      </c>
      <c r="G70" s="193"/>
      <c r="H70" s="193"/>
      <c r="I70" s="193">
        <f>'1 1 Pol'!G232</f>
        <v>0</v>
      </c>
      <c r="J70" s="189" t="str">
        <f>IF(I75=0,"",I70/I75*100)</f>
        <v/>
      </c>
    </row>
    <row r="71" spans="1:10" ht="36.75" customHeight="1" x14ac:dyDescent="0.2">
      <c r="A71" s="178"/>
      <c r="B71" s="183" t="s">
        <v>99</v>
      </c>
      <c r="C71" s="184" t="s">
        <v>100</v>
      </c>
      <c r="D71" s="185"/>
      <c r="E71" s="185"/>
      <c r="F71" s="192" t="s">
        <v>26</v>
      </c>
      <c r="G71" s="193"/>
      <c r="H71" s="193"/>
      <c r="I71" s="193">
        <f>'1 1 Pol'!G244</f>
        <v>0</v>
      </c>
      <c r="J71" s="189" t="str">
        <f>IF(I75=0,"",I71/I75*100)</f>
        <v/>
      </c>
    </row>
    <row r="72" spans="1:10" ht="36.75" customHeight="1" x14ac:dyDescent="0.2">
      <c r="A72" s="178"/>
      <c r="B72" s="183" t="s">
        <v>101</v>
      </c>
      <c r="C72" s="184" t="s">
        <v>102</v>
      </c>
      <c r="D72" s="185"/>
      <c r="E72" s="185"/>
      <c r="F72" s="192" t="s">
        <v>103</v>
      </c>
      <c r="G72" s="193"/>
      <c r="H72" s="193"/>
      <c r="I72" s="193">
        <f>'1 1 Pol'!G246</f>
        <v>0</v>
      </c>
      <c r="J72" s="189" t="str">
        <f>IF(I75=0,"",I72/I75*100)</f>
        <v/>
      </c>
    </row>
    <row r="73" spans="1:10" ht="36.75" customHeight="1" x14ac:dyDescent="0.2">
      <c r="A73" s="178"/>
      <c r="B73" s="183" t="s">
        <v>104</v>
      </c>
      <c r="C73" s="184" t="s">
        <v>27</v>
      </c>
      <c r="D73" s="185"/>
      <c r="E73" s="185"/>
      <c r="F73" s="192" t="s">
        <v>104</v>
      </c>
      <c r="G73" s="193"/>
      <c r="H73" s="193"/>
      <c r="I73" s="193">
        <f>'00 00 Naklady'!G8</f>
        <v>0</v>
      </c>
      <c r="J73" s="189" t="str">
        <f>IF(I75=0,"",I73/I75*100)</f>
        <v/>
      </c>
    </row>
    <row r="74" spans="1:10" ht="36.75" customHeight="1" x14ac:dyDescent="0.2">
      <c r="A74" s="178"/>
      <c r="B74" s="183" t="s">
        <v>105</v>
      </c>
      <c r="C74" s="184" t="s">
        <v>28</v>
      </c>
      <c r="D74" s="185"/>
      <c r="E74" s="185"/>
      <c r="F74" s="192" t="s">
        <v>105</v>
      </c>
      <c r="G74" s="193"/>
      <c r="H74" s="193"/>
      <c r="I74" s="193">
        <f>'00 00 Naklady'!G11</f>
        <v>0</v>
      </c>
      <c r="J74" s="189" t="str">
        <f>IF(I75=0,"",I74/I75*100)</f>
        <v/>
      </c>
    </row>
    <row r="75" spans="1:10" ht="25.5" customHeight="1" x14ac:dyDescent="0.2">
      <c r="A75" s="179"/>
      <c r="B75" s="186" t="s">
        <v>1</v>
      </c>
      <c r="C75" s="187"/>
      <c r="D75" s="188"/>
      <c r="E75" s="188"/>
      <c r="F75" s="194"/>
      <c r="G75" s="195"/>
      <c r="H75" s="195"/>
      <c r="I75" s="195">
        <f>SUM(I57:I74)</f>
        <v>0</v>
      </c>
      <c r="J75" s="190">
        <f>SUM(J57:J74)</f>
        <v>0</v>
      </c>
    </row>
    <row r="76" spans="1:10" x14ac:dyDescent="0.2">
      <c r="F76" s="135"/>
      <c r="G76" s="135"/>
      <c r="H76" s="135"/>
      <c r="I76" s="135"/>
      <c r="J76" s="191"/>
    </row>
    <row r="77" spans="1:10" x14ac:dyDescent="0.2">
      <c r="F77" s="135"/>
      <c r="G77" s="135"/>
      <c r="H77" s="135"/>
      <c r="I77" s="135"/>
      <c r="J77" s="191"/>
    </row>
    <row r="78" spans="1:10" x14ac:dyDescent="0.2">
      <c r="F78" s="135"/>
      <c r="G78" s="135"/>
      <c r="H78" s="135"/>
      <c r="I78" s="135"/>
      <c r="J78" s="191"/>
    </row>
  </sheetData>
  <sheetProtection algorithmName="SHA-512" hashValue="2zoeAhfxNQDfQI3TukpVZy6Ho/Ara5xLxwPOqcw+8sCPlJNC3Xjj06BfDBRSoN9Cfz7P0eamWwuqwAoj7NyLgg==" saltValue="cuMBbbmYgwECHMxe6DkOa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DlZn7O6KNw593bZEQgUZFnEY/vpGZE2aEtZsiD/RaOj524/uvO43ZuLW6IK53RuEpwyusb4AF4fe8WNn/VXKxA==" saltValue="UEy6S969GYYb4mGPIBHre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106</v>
      </c>
      <c r="B1" s="197"/>
      <c r="C1" s="197"/>
      <c r="D1" s="197"/>
      <c r="E1" s="197"/>
      <c r="F1" s="197"/>
      <c r="G1" s="197"/>
      <c r="AG1" t="s">
        <v>107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108</v>
      </c>
    </row>
    <row r="3" spans="1:60" ht="24.95" customHeight="1" x14ac:dyDescent="0.2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6" t="s">
        <v>109</v>
      </c>
      <c r="AG3" t="s">
        <v>110</v>
      </c>
    </row>
    <row r="4" spans="1:60" ht="24.95" customHeight="1" x14ac:dyDescent="0.2">
      <c r="A4" s="202" t="s">
        <v>9</v>
      </c>
      <c r="B4" s="203" t="s">
        <v>53</v>
      </c>
      <c r="C4" s="204" t="s">
        <v>54</v>
      </c>
      <c r="D4" s="205"/>
      <c r="E4" s="205"/>
      <c r="F4" s="205"/>
      <c r="G4" s="206"/>
      <c r="AG4" t="s">
        <v>111</v>
      </c>
    </row>
    <row r="5" spans="1:60" x14ac:dyDescent="0.2">
      <c r="D5" s="10"/>
    </row>
    <row r="6" spans="1:60" ht="38.25" x14ac:dyDescent="0.2">
      <c r="A6" s="208" t="s">
        <v>112</v>
      </c>
      <c r="B6" s="210" t="s">
        <v>113</v>
      </c>
      <c r="C6" s="210" t="s">
        <v>114</v>
      </c>
      <c r="D6" s="209" t="s">
        <v>115</v>
      </c>
      <c r="E6" s="208" t="s">
        <v>116</v>
      </c>
      <c r="F6" s="207" t="s">
        <v>117</v>
      </c>
      <c r="G6" s="208" t="s">
        <v>29</v>
      </c>
      <c r="H6" s="211" t="s">
        <v>30</v>
      </c>
      <c r="I6" s="211" t="s">
        <v>118</v>
      </c>
      <c r="J6" s="211" t="s">
        <v>31</v>
      </c>
      <c r="K6" s="211" t="s">
        <v>119</v>
      </c>
      <c r="L6" s="211" t="s">
        <v>120</v>
      </c>
      <c r="M6" s="211" t="s">
        <v>121</v>
      </c>
      <c r="N6" s="211" t="s">
        <v>122</v>
      </c>
      <c r="O6" s="211" t="s">
        <v>123</v>
      </c>
      <c r="P6" s="211" t="s">
        <v>124</v>
      </c>
      <c r="Q6" s="211" t="s">
        <v>125</v>
      </c>
      <c r="R6" s="211" t="s">
        <v>126</v>
      </c>
      <c r="S6" s="211" t="s">
        <v>127</v>
      </c>
      <c r="T6" s="211" t="s">
        <v>128</v>
      </c>
      <c r="U6" s="211" t="s">
        <v>129</v>
      </c>
      <c r="V6" s="211" t="s">
        <v>130</v>
      </c>
      <c r="W6" s="211" t="s">
        <v>131</v>
      </c>
      <c r="X6" s="211" t="s">
        <v>132</v>
      </c>
      <c r="Y6" s="211" t="s">
        <v>133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4" t="s">
        <v>134</v>
      </c>
      <c r="B8" s="225" t="s">
        <v>104</v>
      </c>
      <c r="C8" s="243" t="s">
        <v>27</v>
      </c>
      <c r="D8" s="226"/>
      <c r="E8" s="227"/>
      <c r="F8" s="228"/>
      <c r="G8" s="228">
        <f>SUMIF(AG9:AG10,"&lt;&gt;NOR",G9:G10)</f>
        <v>0</v>
      </c>
      <c r="H8" s="228"/>
      <c r="I8" s="228">
        <f>SUM(I9:I10)</f>
        <v>0</v>
      </c>
      <c r="J8" s="228"/>
      <c r="K8" s="228">
        <f>SUM(K9:K10)</f>
        <v>0</v>
      </c>
      <c r="L8" s="228"/>
      <c r="M8" s="228">
        <f>SUM(M9:M10)</f>
        <v>0</v>
      </c>
      <c r="N8" s="227"/>
      <c r="O8" s="227">
        <f>SUM(O9:O10)</f>
        <v>0</v>
      </c>
      <c r="P8" s="227"/>
      <c r="Q8" s="227">
        <f>SUM(Q9:Q10)</f>
        <v>0</v>
      </c>
      <c r="R8" s="228"/>
      <c r="S8" s="228"/>
      <c r="T8" s="229"/>
      <c r="U8" s="223"/>
      <c r="V8" s="223">
        <f>SUM(V9:V10)</f>
        <v>0</v>
      </c>
      <c r="W8" s="223"/>
      <c r="X8" s="223"/>
      <c r="Y8" s="223"/>
      <c r="AG8" t="s">
        <v>135</v>
      </c>
    </row>
    <row r="9" spans="1:60" outlineLevel="1" x14ac:dyDescent="0.2">
      <c r="A9" s="234">
        <v>1</v>
      </c>
      <c r="B9" s="235" t="s">
        <v>136</v>
      </c>
      <c r="C9" s="244" t="s">
        <v>137</v>
      </c>
      <c r="D9" s="236" t="s">
        <v>138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12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/>
      <c r="S9" s="239" t="s">
        <v>139</v>
      </c>
      <c r="T9" s="240" t="s">
        <v>140</v>
      </c>
      <c r="U9" s="222">
        <v>0</v>
      </c>
      <c r="V9" s="222">
        <f>ROUND(E9*U9,2)</f>
        <v>0</v>
      </c>
      <c r="W9" s="222"/>
      <c r="X9" s="222" t="s">
        <v>141</v>
      </c>
      <c r="Y9" s="222" t="s">
        <v>142</v>
      </c>
      <c r="Z9" s="212"/>
      <c r="AA9" s="212"/>
      <c r="AB9" s="212"/>
      <c r="AC9" s="212"/>
      <c r="AD9" s="212"/>
      <c r="AE9" s="212"/>
      <c r="AF9" s="212"/>
      <c r="AG9" s="212" t="s">
        <v>143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45" t="s">
        <v>144</v>
      </c>
      <c r="D10" s="241"/>
      <c r="E10" s="241"/>
      <c r="F10" s="241"/>
      <c r="G10" s="241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145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x14ac:dyDescent="0.2">
      <c r="A11" s="224" t="s">
        <v>134</v>
      </c>
      <c r="B11" s="225" t="s">
        <v>105</v>
      </c>
      <c r="C11" s="243" t="s">
        <v>28</v>
      </c>
      <c r="D11" s="226"/>
      <c r="E11" s="227"/>
      <c r="F11" s="228"/>
      <c r="G11" s="228">
        <f>SUMIF(AG12:AG13,"&lt;&gt;NOR",G12:G13)</f>
        <v>0</v>
      </c>
      <c r="H11" s="228"/>
      <c r="I11" s="228">
        <f>SUM(I12:I13)</f>
        <v>0</v>
      </c>
      <c r="J11" s="228"/>
      <c r="K11" s="228">
        <f>SUM(K12:K13)</f>
        <v>0</v>
      </c>
      <c r="L11" s="228"/>
      <c r="M11" s="228">
        <f>SUM(M12:M13)</f>
        <v>0</v>
      </c>
      <c r="N11" s="227"/>
      <c r="O11" s="227">
        <f>SUM(O12:O13)</f>
        <v>0</v>
      </c>
      <c r="P11" s="227"/>
      <c r="Q11" s="227">
        <f>SUM(Q12:Q13)</f>
        <v>0</v>
      </c>
      <c r="R11" s="228"/>
      <c r="S11" s="228"/>
      <c r="T11" s="229"/>
      <c r="U11" s="223"/>
      <c r="V11" s="223">
        <f>SUM(V12:V13)</f>
        <v>0</v>
      </c>
      <c r="W11" s="223"/>
      <c r="X11" s="223"/>
      <c r="Y11" s="223"/>
      <c r="AG11" t="s">
        <v>135</v>
      </c>
    </row>
    <row r="12" spans="1:60" outlineLevel="1" x14ac:dyDescent="0.2">
      <c r="A12" s="234">
        <v>2</v>
      </c>
      <c r="B12" s="235" t="s">
        <v>146</v>
      </c>
      <c r="C12" s="244" t="s">
        <v>147</v>
      </c>
      <c r="D12" s="236" t="s">
        <v>138</v>
      </c>
      <c r="E12" s="237">
        <v>1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12</v>
      </c>
      <c r="M12" s="239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9"/>
      <c r="S12" s="239" t="s">
        <v>139</v>
      </c>
      <c r="T12" s="240" t="s">
        <v>140</v>
      </c>
      <c r="U12" s="222">
        <v>0</v>
      </c>
      <c r="V12" s="222">
        <f>ROUND(E12*U12,2)</f>
        <v>0</v>
      </c>
      <c r="W12" s="222"/>
      <c r="X12" s="222" t="s">
        <v>141</v>
      </c>
      <c r="Y12" s="222" t="s">
        <v>142</v>
      </c>
      <c r="Z12" s="212"/>
      <c r="AA12" s="212"/>
      <c r="AB12" s="212"/>
      <c r="AC12" s="212"/>
      <c r="AD12" s="212"/>
      <c r="AE12" s="212"/>
      <c r="AF12" s="212"/>
      <c r="AG12" s="212" t="s">
        <v>143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2" x14ac:dyDescent="0.2">
      <c r="A13" s="219"/>
      <c r="B13" s="220"/>
      <c r="C13" s="245" t="s">
        <v>148</v>
      </c>
      <c r="D13" s="241"/>
      <c r="E13" s="241"/>
      <c r="F13" s="241"/>
      <c r="G13" s="241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145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42" t="str">
        <f>C13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13" s="212"/>
      <c r="BC13" s="212"/>
      <c r="BD13" s="212"/>
      <c r="BE13" s="212"/>
      <c r="BF13" s="212"/>
      <c r="BG13" s="212"/>
      <c r="BH13" s="212"/>
    </row>
    <row r="14" spans="1:60" x14ac:dyDescent="0.2">
      <c r="A14" s="3"/>
      <c r="B14" s="4"/>
      <c r="C14" s="246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E14">
        <v>12</v>
      </c>
      <c r="AF14">
        <v>21</v>
      </c>
      <c r="AG14" t="s">
        <v>120</v>
      </c>
    </row>
    <row r="15" spans="1:60" x14ac:dyDescent="0.2">
      <c r="A15" s="215"/>
      <c r="B15" s="216" t="s">
        <v>29</v>
      </c>
      <c r="C15" s="247"/>
      <c r="D15" s="217"/>
      <c r="E15" s="218"/>
      <c r="F15" s="218"/>
      <c r="G15" s="233">
        <f>G8+G11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f>SUMIF(L7:L13,AE14,G7:G13)</f>
        <v>0</v>
      </c>
      <c r="AF15">
        <f>SUMIF(L7:L13,AF14,G7:G13)</f>
        <v>0</v>
      </c>
      <c r="AG15" t="s">
        <v>149</v>
      </c>
    </row>
    <row r="16" spans="1:60" x14ac:dyDescent="0.2">
      <c r="C16" s="248"/>
      <c r="D16" s="10"/>
      <c r="AG16" t="s">
        <v>150</v>
      </c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odq6WvfX9shiTcwK4vhdSpbskYbAXPVY7Tu3tQyP365cA/SPvrBFOQGwaZXgLlK9MZAvzsJDCzJyYl6qCRZ6w==" saltValue="XCI4fhh7DiexGGW1bP+zOA==" spinCount="100000" sheet="1" formatRows="0"/>
  <mergeCells count="6"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151</v>
      </c>
      <c r="B1" s="197"/>
      <c r="C1" s="197"/>
      <c r="D1" s="197"/>
      <c r="E1" s="197"/>
      <c r="F1" s="197"/>
      <c r="G1" s="197"/>
      <c r="AG1" t="s">
        <v>107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108</v>
      </c>
    </row>
    <row r="3" spans="1:60" ht="24.95" customHeight="1" x14ac:dyDescent="0.2">
      <c r="A3" s="198" t="s">
        <v>8</v>
      </c>
      <c r="B3" s="49" t="s">
        <v>56</v>
      </c>
      <c r="C3" s="201" t="s">
        <v>57</v>
      </c>
      <c r="D3" s="199"/>
      <c r="E3" s="199"/>
      <c r="F3" s="199"/>
      <c r="G3" s="200"/>
      <c r="AC3" s="176" t="s">
        <v>108</v>
      </c>
      <c r="AG3" t="s">
        <v>110</v>
      </c>
    </row>
    <row r="4" spans="1:60" ht="24.95" customHeight="1" x14ac:dyDescent="0.2">
      <c r="A4" s="202" t="s">
        <v>9</v>
      </c>
      <c r="B4" s="203" t="s">
        <v>56</v>
      </c>
      <c r="C4" s="204" t="s">
        <v>58</v>
      </c>
      <c r="D4" s="205"/>
      <c r="E4" s="205"/>
      <c r="F4" s="205"/>
      <c r="G4" s="206"/>
      <c r="AG4" t="s">
        <v>111</v>
      </c>
    </row>
    <row r="5" spans="1:60" x14ac:dyDescent="0.2">
      <c r="D5" s="10"/>
    </row>
    <row r="6" spans="1:60" ht="38.25" x14ac:dyDescent="0.2">
      <c r="A6" s="208" t="s">
        <v>112</v>
      </c>
      <c r="B6" s="210" t="s">
        <v>113</v>
      </c>
      <c r="C6" s="210" t="s">
        <v>114</v>
      </c>
      <c r="D6" s="209" t="s">
        <v>115</v>
      </c>
      <c r="E6" s="208" t="s">
        <v>116</v>
      </c>
      <c r="F6" s="207" t="s">
        <v>117</v>
      </c>
      <c r="G6" s="208" t="s">
        <v>29</v>
      </c>
      <c r="H6" s="211" t="s">
        <v>30</v>
      </c>
      <c r="I6" s="211" t="s">
        <v>118</v>
      </c>
      <c r="J6" s="211" t="s">
        <v>31</v>
      </c>
      <c r="K6" s="211" t="s">
        <v>119</v>
      </c>
      <c r="L6" s="211" t="s">
        <v>120</v>
      </c>
      <c r="M6" s="211" t="s">
        <v>121</v>
      </c>
      <c r="N6" s="211" t="s">
        <v>122</v>
      </c>
      <c r="O6" s="211" t="s">
        <v>123</v>
      </c>
      <c r="P6" s="211" t="s">
        <v>124</v>
      </c>
      <c r="Q6" s="211" t="s">
        <v>125</v>
      </c>
      <c r="R6" s="211" t="s">
        <v>126</v>
      </c>
      <c r="S6" s="211" t="s">
        <v>127</v>
      </c>
      <c r="T6" s="211" t="s">
        <v>128</v>
      </c>
      <c r="U6" s="211" t="s">
        <v>129</v>
      </c>
      <c r="V6" s="211" t="s">
        <v>130</v>
      </c>
      <c r="W6" s="211" t="s">
        <v>131</v>
      </c>
      <c r="X6" s="211" t="s">
        <v>132</v>
      </c>
      <c r="Y6" s="211" t="s">
        <v>133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4" t="s">
        <v>134</v>
      </c>
      <c r="B8" s="225" t="s">
        <v>71</v>
      </c>
      <c r="C8" s="243" t="s">
        <v>72</v>
      </c>
      <c r="D8" s="226"/>
      <c r="E8" s="227"/>
      <c r="F8" s="228"/>
      <c r="G8" s="228">
        <f>SUMIF(AG9:AG11,"&lt;&gt;NOR",G9:G11)</f>
        <v>0</v>
      </c>
      <c r="H8" s="228"/>
      <c r="I8" s="228">
        <f>SUM(I9:I11)</f>
        <v>0</v>
      </c>
      <c r="J8" s="228"/>
      <c r="K8" s="228">
        <f>SUM(K9:K11)</f>
        <v>0</v>
      </c>
      <c r="L8" s="228"/>
      <c r="M8" s="228">
        <f>SUM(M9:M11)</f>
        <v>0</v>
      </c>
      <c r="N8" s="227"/>
      <c r="O8" s="227">
        <f>SUM(O9:O11)</f>
        <v>0.13</v>
      </c>
      <c r="P8" s="227"/>
      <c r="Q8" s="227">
        <f>SUM(Q9:Q11)</f>
        <v>0</v>
      </c>
      <c r="R8" s="228"/>
      <c r="S8" s="228"/>
      <c r="T8" s="229"/>
      <c r="U8" s="223"/>
      <c r="V8" s="223">
        <f>SUM(V9:V11)</f>
        <v>1.38</v>
      </c>
      <c r="W8" s="223"/>
      <c r="X8" s="223"/>
      <c r="Y8" s="223"/>
      <c r="AG8" t="s">
        <v>135</v>
      </c>
    </row>
    <row r="9" spans="1:60" outlineLevel="1" x14ac:dyDescent="0.2">
      <c r="A9" s="234">
        <v>1</v>
      </c>
      <c r="B9" s="235" t="s">
        <v>152</v>
      </c>
      <c r="C9" s="244" t="s">
        <v>153</v>
      </c>
      <c r="D9" s="236" t="s">
        <v>154</v>
      </c>
      <c r="E9" s="237">
        <v>3.375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12</v>
      </c>
      <c r="M9" s="239">
        <f>G9*(1+L9/100)</f>
        <v>0</v>
      </c>
      <c r="N9" s="237">
        <v>3.7670000000000002E-2</v>
      </c>
      <c r="O9" s="237">
        <f>ROUND(E9*N9,2)</f>
        <v>0.13</v>
      </c>
      <c r="P9" s="237">
        <v>0</v>
      </c>
      <c r="Q9" s="237">
        <f>ROUND(E9*P9,2)</f>
        <v>0</v>
      </c>
      <c r="R9" s="239" t="s">
        <v>155</v>
      </c>
      <c r="S9" s="239" t="s">
        <v>139</v>
      </c>
      <c r="T9" s="240" t="s">
        <v>139</v>
      </c>
      <c r="U9" s="222">
        <v>0.41</v>
      </c>
      <c r="V9" s="222">
        <f>ROUND(E9*U9,2)</f>
        <v>1.38</v>
      </c>
      <c r="W9" s="222"/>
      <c r="X9" s="222" t="s">
        <v>156</v>
      </c>
      <c r="Y9" s="222" t="s">
        <v>142</v>
      </c>
      <c r="Z9" s="212"/>
      <c r="AA9" s="212"/>
      <c r="AB9" s="212"/>
      <c r="AC9" s="212"/>
      <c r="AD9" s="212"/>
      <c r="AE9" s="212"/>
      <c r="AF9" s="212"/>
      <c r="AG9" s="212" t="s">
        <v>157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62" t="s">
        <v>158</v>
      </c>
      <c r="D10" s="253"/>
      <c r="E10" s="253"/>
      <c r="F10" s="253"/>
      <c r="G10" s="253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159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19"/>
      <c r="B11" s="220"/>
      <c r="C11" s="263" t="s">
        <v>160</v>
      </c>
      <c r="D11" s="249"/>
      <c r="E11" s="250">
        <v>3.375</v>
      </c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161</v>
      </c>
      <c r="AH11" s="212">
        <v>5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x14ac:dyDescent="0.2">
      <c r="A12" s="224" t="s">
        <v>134</v>
      </c>
      <c r="B12" s="225" t="s">
        <v>73</v>
      </c>
      <c r="C12" s="243" t="s">
        <v>74</v>
      </c>
      <c r="D12" s="226"/>
      <c r="E12" s="227"/>
      <c r="F12" s="228"/>
      <c r="G12" s="228">
        <f>SUMIF(AG13:AG15,"&lt;&gt;NOR",G13:G15)</f>
        <v>0</v>
      </c>
      <c r="H12" s="228"/>
      <c r="I12" s="228">
        <f>SUM(I13:I15)</f>
        <v>0</v>
      </c>
      <c r="J12" s="228"/>
      <c r="K12" s="228">
        <f>SUM(K13:K15)</f>
        <v>0</v>
      </c>
      <c r="L12" s="228"/>
      <c r="M12" s="228">
        <f>SUM(M13:M15)</f>
        <v>0</v>
      </c>
      <c r="N12" s="227"/>
      <c r="O12" s="227">
        <f>SUM(O13:O15)</f>
        <v>0.1</v>
      </c>
      <c r="P12" s="227"/>
      <c r="Q12" s="227">
        <f>SUM(Q13:Q15)</f>
        <v>0.06</v>
      </c>
      <c r="R12" s="228"/>
      <c r="S12" s="228"/>
      <c r="T12" s="229"/>
      <c r="U12" s="223"/>
      <c r="V12" s="223">
        <f>SUM(V13:V15)</f>
        <v>2.82</v>
      </c>
      <c r="W12" s="223"/>
      <c r="X12" s="223"/>
      <c r="Y12" s="223"/>
      <c r="AG12" t="s">
        <v>135</v>
      </c>
    </row>
    <row r="13" spans="1:60" ht="22.5" outlineLevel="1" x14ac:dyDescent="0.2">
      <c r="A13" s="234">
        <v>2</v>
      </c>
      <c r="B13" s="235" t="s">
        <v>162</v>
      </c>
      <c r="C13" s="244" t="s">
        <v>163</v>
      </c>
      <c r="D13" s="236" t="s">
        <v>164</v>
      </c>
      <c r="E13" s="237">
        <v>2.5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12</v>
      </c>
      <c r="M13" s="239">
        <f>G13*(1+L13/100)</f>
        <v>0</v>
      </c>
      <c r="N13" s="237">
        <v>3.8469999999999997E-2</v>
      </c>
      <c r="O13" s="237">
        <f>ROUND(E13*N13,2)</f>
        <v>0.1</v>
      </c>
      <c r="P13" s="237">
        <v>2.4500000000000001E-2</v>
      </c>
      <c r="Q13" s="237">
        <f>ROUND(E13*P13,2)</f>
        <v>0.06</v>
      </c>
      <c r="R13" s="239" t="s">
        <v>165</v>
      </c>
      <c r="S13" s="239" t="s">
        <v>139</v>
      </c>
      <c r="T13" s="240" t="s">
        <v>139</v>
      </c>
      <c r="U13" s="222">
        <v>1.12706</v>
      </c>
      <c r="V13" s="222">
        <f>ROUND(E13*U13,2)</f>
        <v>2.82</v>
      </c>
      <c r="W13" s="222"/>
      <c r="X13" s="222" t="s">
        <v>166</v>
      </c>
      <c r="Y13" s="222" t="s">
        <v>142</v>
      </c>
      <c r="Z13" s="212"/>
      <c r="AA13" s="212"/>
      <c r="AB13" s="212"/>
      <c r="AC13" s="212"/>
      <c r="AD13" s="212"/>
      <c r="AE13" s="212"/>
      <c r="AF13" s="212"/>
      <c r="AG13" s="212" t="s">
        <v>167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">
      <c r="A14" s="219"/>
      <c r="B14" s="220"/>
      <c r="C14" s="262" t="s">
        <v>168</v>
      </c>
      <c r="D14" s="253"/>
      <c r="E14" s="253"/>
      <c r="F14" s="253"/>
      <c r="G14" s="253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159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42" t="str">
        <f>C14</f>
        <v>vysekání kapes do zdiva, osazení a dodávka válcovaných nosníků na cementovou maltu (min MC 15), zazdívka zhlaví.</v>
      </c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19"/>
      <c r="B15" s="220"/>
      <c r="C15" s="263" t="s">
        <v>169</v>
      </c>
      <c r="D15" s="249"/>
      <c r="E15" s="250">
        <v>2.5</v>
      </c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161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x14ac:dyDescent="0.2">
      <c r="A16" s="224" t="s">
        <v>134</v>
      </c>
      <c r="B16" s="225" t="s">
        <v>75</v>
      </c>
      <c r="C16" s="243" t="s">
        <v>76</v>
      </c>
      <c r="D16" s="226"/>
      <c r="E16" s="227"/>
      <c r="F16" s="228"/>
      <c r="G16" s="228">
        <f>SUMIF(AG17:AG36,"&lt;&gt;NOR",G17:G36)</f>
        <v>0</v>
      </c>
      <c r="H16" s="228"/>
      <c r="I16" s="228">
        <f>SUM(I17:I36)</f>
        <v>0</v>
      </c>
      <c r="J16" s="228"/>
      <c r="K16" s="228">
        <f>SUM(K17:K36)</f>
        <v>0</v>
      </c>
      <c r="L16" s="228"/>
      <c r="M16" s="228">
        <f>SUM(M17:M36)</f>
        <v>0</v>
      </c>
      <c r="N16" s="227"/>
      <c r="O16" s="227">
        <f>SUM(O17:O36)</f>
        <v>0.84</v>
      </c>
      <c r="P16" s="227"/>
      <c r="Q16" s="227">
        <f>SUM(Q17:Q36)</f>
        <v>0</v>
      </c>
      <c r="R16" s="228"/>
      <c r="S16" s="228"/>
      <c r="T16" s="229"/>
      <c r="U16" s="223"/>
      <c r="V16" s="223">
        <f>SUM(V17:V36)</f>
        <v>21.47</v>
      </c>
      <c r="W16" s="223"/>
      <c r="X16" s="223"/>
      <c r="Y16" s="223"/>
      <c r="AG16" t="s">
        <v>135</v>
      </c>
    </row>
    <row r="17" spans="1:60" outlineLevel="1" x14ac:dyDescent="0.2">
      <c r="A17" s="234">
        <v>3</v>
      </c>
      <c r="B17" s="235" t="s">
        <v>170</v>
      </c>
      <c r="C17" s="244" t="s">
        <v>171</v>
      </c>
      <c r="D17" s="236" t="s">
        <v>154</v>
      </c>
      <c r="E17" s="237">
        <v>31.8858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12</v>
      </c>
      <c r="M17" s="239">
        <f>G17*(1+L17/100)</f>
        <v>0</v>
      </c>
      <c r="N17" s="237">
        <v>4.0000000000000003E-5</v>
      </c>
      <c r="O17" s="237">
        <f>ROUND(E17*N17,2)</f>
        <v>0</v>
      </c>
      <c r="P17" s="237">
        <v>0</v>
      </c>
      <c r="Q17" s="237">
        <f>ROUND(E17*P17,2)</f>
        <v>0</v>
      </c>
      <c r="R17" s="239" t="s">
        <v>172</v>
      </c>
      <c r="S17" s="239" t="s">
        <v>139</v>
      </c>
      <c r="T17" s="240" t="s">
        <v>139</v>
      </c>
      <c r="U17" s="222">
        <v>7.8E-2</v>
      </c>
      <c r="V17" s="222">
        <f>ROUND(E17*U17,2)</f>
        <v>2.4900000000000002</v>
      </c>
      <c r="W17" s="222"/>
      <c r="X17" s="222" t="s">
        <v>156</v>
      </c>
      <c r="Y17" s="222" t="s">
        <v>142</v>
      </c>
      <c r="Z17" s="212"/>
      <c r="AA17" s="212"/>
      <c r="AB17" s="212"/>
      <c r="AC17" s="212"/>
      <c r="AD17" s="212"/>
      <c r="AE17" s="212"/>
      <c r="AF17" s="212"/>
      <c r="AG17" s="212" t="s">
        <v>157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2" x14ac:dyDescent="0.2">
      <c r="A18" s="219"/>
      <c r="B18" s="220"/>
      <c r="C18" s="262" t="s">
        <v>173</v>
      </c>
      <c r="D18" s="253"/>
      <c r="E18" s="253"/>
      <c r="F18" s="253"/>
      <c r="G18" s="253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159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42" t="str">
        <f>C18</f>
        <v>které se zřizují před úpravami povrchu, a obalení osazených dveřních zárubní před znečištěním při úpravách povrchu nástřikem plastických maltovin včetně pozdějšího odkrytí,</v>
      </c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19"/>
      <c r="B19" s="220"/>
      <c r="C19" s="263" t="s">
        <v>174</v>
      </c>
      <c r="D19" s="249"/>
      <c r="E19" s="250">
        <v>6.125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161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">
      <c r="A20" s="219"/>
      <c r="B20" s="220"/>
      <c r="C20" s="263" t="s">
        <v>175</v>
      </c>
      <c r="D20" s="249"/>
      <c r="E20" s="250">
        <v>4.16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161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">
      <c r="A21" s="219"/>
      <c r="B21" s="220"/>
      <c r="C21" s="263" t="s">
        <v>176</v>
      </c>
      <c r="D21" s="249"/>
      <c r="E21" s="250">
        <v>13.6408</v>
      </c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161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">
      <c r="A22" s="219"/>
      <c r="B22" s="220"/>
      <c r="C22" s="263" t="s">
        <v>177</v>
      </c>
      <c r="D22" s="249"/>
      <c r="E22" s="250">
        <v>3.9780000000000002</v>
      </c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161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">
      <c r="A23" s="219"/>
      <c r="B23" s="220"/>
      <c r="C23" s="263" t="s">
        <v>178</v>
      </c>
      <c r="D23" s="249"/>
      <c r="E23" s="250">
        <v>3.02</v>
      </c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161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">
      <c r="A24" s="219"/>
      <c r="B24" s="220"/>
      <c r="C24" s="263" t="s">
        <v>179</v>
      </c>
      <c r="D24" s="249"/>
      <c r="E24" s="250">
        <v>0.96199999999999997</v>
      </c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161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34">
        <v>4</v>
      </c>
      <c r="B25" s="235" t="s">
        <v>180</v>
      </c>
      <c r="C25" s="244" t="s">
        <v>181</v>
      </c>
      <c r="D25" s="236" t="s">
        <v>164</v>
      </c>
      <c r="E25" s="237">
        <v>59.26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12</v>
      </c>
      <c r="M25" s="239">
        <f>G25*(1+L25/100)</f>
        <v>0</v>
      </c>
      <c r="N25" s="237">
        <v>2.5100000000000001E-3</v>
      </c>
      <c r="O25" s="237">
        <f>ROUND(E25*N25,2)</f>
        <v>0.15</v>
      </c>
      <c r="P25" s="237">
        <v>0</v>
      </c>
      <c r="Q25" s="237">
        <f>ROUND(E25*P25,2)</f>
        <v>0</v>
      </c>
      <c r="R25" s="239" t="s">
        <v>155</v>
      </c>
      <c r="S25" s="239" t="s">
        <v>139</v>
      </c>
      <c r="T25" s="240" t="s">
        <v>139</v>
      </c>
      <c r="U25" s="222">
        <v>0.18232999999999999</v>
      </c>
      <c r="V25" s="222">
        <f>ROUND(E25*U25,2)</f>
        <v>10.8</v>
      </c>
      <c r="W25" s="222"/>
      <c r="X25" s="222" t="s">
        <v>156</v>
      </c>
      <c r="Y25" s="222" t="s">
        <v>142</v>
      </c>
      <c r="Z25" s="212"/>
      <c r="AA25" s="212"/>
      <c r="AB25" s="212"/>
      <c r="AC25" s="212"/>
      <c r="AD25" s="212"/>
      <c r="AE25" s="212"/>
      <c r="AF25" s="212"/>
      <c r="AG25" s="212" t="s">
        <v>157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2" x14ac:dyDescent="0.2">
      <c r="A26" s="219"/>
      <c r="B26" s="220"/>
      <c r="C26" s="263" t="s">
        <v>182</v>
      </c>
      <c r="D26" s="249"/>
      <c r="E26" s="250">
        <v>10.5</v>
      </c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161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">
      <c r="A27" s="219"/>
      <c r="B27" s="220"/>
      <c r="C27" s="263" t="s">
        <v>183</v>
      </c>
      <c r="D27" s="249"/>
      <c r="E27" s="250">
        <v>8.4</v>
      </c>
      <c r="F27" s="222"/>
      <c r="G27" s="22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161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">
      <c r="A28" s="219"/>
      <c r="B28" s="220"/>
      <c r="C28" s="263" t="s">
        <v>184</v>
      </c>
      <c r="D28" s="249"/>
      <c r="E28" s="250">
        <v>21</v>
      </c>
      <c r="F28" s="222"/>
      <c r="G28" s="22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161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">
      <c r="A29" s="219"/>
      <c r="B29" s="220"/>
      <c r="C29" s="263" t="s">
        <v>185</v>
      </c>
      <c r="D29" s="249"/>
      <c r="E29" s="250">
        <v>8.26</v>
      </c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161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">
      <c r="A30" s="219"/>
      <c r="B30" s="220"/>
      <c r="C30" s="263" t="s">
        <v>186</v>
      </c>
      <c r="D30" s="249"/>
      <c r="E30" s="250">
        <v>7.02</v>
      </c>
      <c r="F30" s="222"/>
      <c r="G30" s="22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161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">
      <c r="A31" s="219"/>
      <c r="B31" s="220"/>
      <c r="C31" s="263" t="s">
        <v>187</v>
      </c>
      <c r="D31" s="249"/>
      <c r="E31" s="250">
        <v>4.08</v>
      </c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161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34">
        <v>5</v>
      </c>
      <c r="B32" s="235" t="s">
        <v>188</v>
      </c>
      <c r="C32" s="244" t="s">
        <v>189</v>
      </c>
      <c r="D32" s="236" t="s">
        <v>154</v>
      </c>
      <c r="E32" s="237">
        <v>17.501999999999999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12</v>
      </c>
      <c r="M32" s="239">
        <f>G32*(1+L32/100)</f>
        <v>0</v>
      </c>
      <c r="N32" s="237">
        <v>3.9609999999999999E-2</v>
      </c>
      <c r="O32" s="237">
        <f>ROUND(E32*N32,2)</f>
        <v>0.69</v>
      </c>
      <c r="P32" s="237">
        <v>0</v>
      </c>
      <c r="Q32" s="237">
        <f>ROUND(E32*P32,2)</f>
        <v>0</v>
      </c>
      <c r="R32" s="239" t="s">
        <v>165</v>
      </c>
      <c r="S32" s="239" t="s">
        <v>139</v>
      </c>
      <c r="T32" s="240" t="s">
        <v>190</v>
      </c>
      <c r="U32" s="222">
        <v>0.46710000000000002</v>
      </c>
      <c r="V32" s="222">
        <f>ROUND(E32*U32,2)</f>
        <v>8.18</v>
      </c>
      <c r="W32" s="222"/>
      <c r="X32" s="222" t="s">
        <v>166</v>
      </c>
      <c r="Y32" s="222" t="s">
        <v>142</v>
      </c>
      <c r="Z32" s="212"/>
      <c r="AA32" s="212"/>
      <c r="AB32" s="212"/>
      <c r="AC32" s="212"/>
      <c r="AD32" s="212"/>
      <c r="AE32" s="212"/>
      <c r="AF32" s="212"/>
      <c r="AG32" s="212" t="s">
        <v>167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">
      <c r="A33" s="219"/>
      <c r="B33" s="220"/>
      <c r="C33" s="245" t="s">
        <v>191</v>
      </c>
      <c r="D33" s="241"/>
      <c r="E33" s="241"/>
      <c r="F33" s="241"/>
      <c r="G33" s="241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145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">
      <c r="A34" s="219"/>
      <c r="B34" s="220"/>
      <c r="C34" s="263" t="s">
        <v>192</v>
      </c>
      <c r="D34" s="249"/>
      <c r="E34" s="250">
        <v>12.816000000000001</v>
      </c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161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">
      <c r="A35" s="219"/>
      <c r="B35" s="220"/>
      <c r="C35" s="263" t="s">
        <v>193</v>
      </c>
      <c r="D35" s="249"/>
      <c r="E35" s="250">
        <v>3.59</v>
      </c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161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">
      <c r="A36" s="219"/>
      <c r="B36" s="220"/>
      <c r="C36" s="263" t="s">
        <v>194</v>
      </c>
      <c r="D36" s="249"/>
      <c r="E36" s="250">
        <v>1.0960000000000001</v>
      </c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161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x14ac:dyDescent="0.2">
      <c r="A37" s="224" t="s">
        <v>134</v>
      </c>
      <c r="B37" s="225" t="s">
        <v>77</v>
      </c>
      <c r="C37" s="243" t="s">
        <v>78</v>
      </c>
      <c r="D37" s="226"/>
      <c r="E37" s="227"/>
      <c r="F37" s="228"/>
      <c r="G37" s="228">
        <f>SUMIF(AG38:AG65,"&lt;&gt;NOR",G38:G65)</f>
        <v>0</v>
      </c>
      <c r="H37" s="228"/>
      <c r="I37" s="228">
        <f>SUM(I38:I65)</f>
        <v>0</v>
      </c>
      <c r="J37" s="228"/>
      <c r="K37" s="228">
        <f>SUM(K38:K65)</f>
        <v>0</v>
      </c>
      <c r="L37" s="228"/>
      <c r="M37" s="228">
        <f>SUM(M38:M65)</f>
        <v>0</v>
      </c>
      <c r="N37" s="227"/>
      <c r="O37" s="227">
        <f>SUM(O38:O65)</f>
        <v>0.19</v>
      </c>
      <c r="P37" s="227"/>
      <c r="Q37" s="227">
        <f>SUM(Q38:Q65)</f>
        <v>0</v>
      </c>
      <c r="R37" s="228"/>
      <c r="S37" s="228"/>
      <c r="T37" s="229"/>
      <c r="U37" s="223"/>
      <c r="V37" s="223">
        <f>SUM(V38:V65)</f>
        <v>26.319999999999997</v>
      </c>
      <c r="W37" s="223"/>
      <c r="X37" s="223"/>
      <c r="Y37" s="223"/>
      <c r="AG37" t="s">
        <v>135</v>
      </c>
    </row>
    <row r="38" spans="1:60" ht="33.75" outlineLevel="1" x14ac:dyDescent="0.2">
      <c r="A38" s="234">
        <v>6</v>
      </c>
      <c r="B38" s="235" t="s">
        <v>195</v>
      </c>
      <c r="C38" s="244" t="s">
        <v>196</v>
      </c>
      <c r="D38" s="236" t="s">
        <v>154</v>
      </c>
      <c r="E38" s="237">
        <v>28.115200000000002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12</v>
      </c>
      <c r="M38" s="239">
        <f>G38*(1+L38/100)</f>
        <v>0</v>
      </c>
      <c r="N38" s="237">
        <v>1.99E-3</v>
      </c>
      <c r="O38" s="237">
        <f>ROUND(E38*N38,2)</f>
        <v>0.06</v>
      </c>
      <c r="P38" s="237">
        <v>0</v>
      </c>
      <c r="Q38" s="237">
        <f>ROUND(E38*P38,2)</f>
        <v>0</v>
      </c>
      <c r="R38" s="239" t="s">
        <v>172</v>
      </c>
      <c r="S38" s="239" t="s">
        <v>139</v>
      </c>
      <c r="T38" s="240" t="s">
        <v>139</v>
      </c>
      <c r="U38" s="222">
        <v>0.17</v>
      </c>
      <c r="V38" s="222">
        <f>ROUND(E38*U38,2)</f>
        <v>4.78</v>
      </c>
      <c r="W38" s="222"/>
      <c r="X38" s="222" t="s">
        <v>156</v>
      </c>
      <c r="Y38" s="222" t="s">
        <v>142</v>
      </c>
      <c r="Z38" s="212"/>
      <c r="AA38" s="212"/>
      <c r="AB38" s="212"/>
      <c r="AC38" s="212"/>
      <c r="AD38" s="212"/>
      <c r="AE38" s="212"/>
      <c r="AF38" s="212"/>
      <c r="AG38" s="212" t="s">
        <v>157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2" x14ac:dyDescent="0.2">
      <c r="A39" s="219"/>
      <c r="B39" s="220"/>
      <c r="C39" s="262" t="s">
        <v>197</v>
      </c>
      <c r="D39" s="253"/>
      <c r="E39" s="253"/>
      <c r="F39" s="253"/>
      <c r="G39" s="253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159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42" t="str">
        <f>C39</f>
        <v>maltovinová úprava na rovném povrchu vnějších stěn, plastická, tenkovrstvá, jednobarevná, s nejnutnějším obroušením podkladu (pemzou) a oprášením, s penetrací, z lešení, bez zakrývání</v>
      </c>
      <c r="BB39" s="212"/>
      <c r="BC39" s="212"/>
      <c r="BD39" s="212"/>
      <c r="BE39" s="212"/>
      <c r="BF39" s="212"/>
      <c r="BG39" s="212"/>
      <c r="BH39" s="212"/>
    </row>
    <row r="40" spans="1:60" outlineLevel="2" x14ac:dyDescent="0.2">
      <c r="A40" s="219"/>
      <c r="B40" s="220"/>
      <c r="C40" s="264" t="s">
        <v>198</v>
      </c>
      <c r="D40" s="254"/>
      <c r="E40" s="254"/>
      <c r="F40" s="254"/>
      <c r="G40" s="254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145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">
      <c r="A41" s="219"/>
      <c r="B41" s="220"/>
      <c r="C41" s="263" t="s">
        <v>199</v>
      </c>
      <c r="D41" s="249"/>
      <c r="E41" s="250">
        <v>60.000999999999998</v>
      </c>
      <c r="F41" s="222"/>
      <c r="G41" s="22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161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">
      <c r="A42" s="219"/>
      <c r="B42" s="220"/>
      <c r="C42" s="263" t="s">
        <v>200</v>
      </c>
      <c r="D42" s="249"/>
      <c r="E42" s="250">
        <v>-6.125</v>
      </c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161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">
      <c r="A43" s="219"/>
      <c r="B43" s="220"/>
      <c r="C43" s="263" t="s">
        <v>201</v>
      </c>
      <c r="D43" s="249"/>
      <c r="E43" s="250">
        <v>-4.16</v>
      </c>
      <c r="F43" s="222"/>
      <c r="G43" s="22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161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">
      <c r="A44" s="219"/>
      <c r="B44" s="220"/>
      <c r="C44" s="263" t="s">
        <v>202</v>
      </c>
      <c r="D44" s="249"/>
      <c r="E44" s="250">
        <v>-13.6408</v>
      </c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161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">
      <c r="A45" s="219"/>
      <c r="B45" s="220"/>
      <c r="C45" s="263" t="s">
        <v>203</v>
      </c>
      <c r="D45" s="249"/>
      <c r="E45" s="250">
        <v>-3.9780000000000002</v>
      </c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161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">
      <c r="A46" s="219"/>
      <c r="B46" s="220"/>
      <c r="C46" s="263" t="s">
        <v>204</v>
      </c>
      <c r="D46" s="249"/>
      <c r="E46" s="250">
        <v>-3.02</v>
      </c>
      <c r="F46" s="222"/>
      <c r="G46" s="222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161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">
      <c r="A47" s="219"/>
      <c r="B47" s="220"/>
      <c r="C47" s="263" t="s">
        <v>205</v>
      </c>
      <c r="D47" s="249"/>
      <c r="E47" s="250">
        <v>-0.96199999999999997</v>
      </c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161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34">
        <v>7</v>
      </c>
      <c r="B48" s="235" t="s">
        <v>206</v>
      </c>
      <c r="C48" s="244" t="s">
        <v>207</v>
      </c>
      <c r="D48" s="236" t="s">
        <v>154</v>
      </c>
      <c r="E48" s="237">
        <v>31.8858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12</v>
      </c>
      <c r="M48" s="239">
        <f>G48*(1+L48/100)</f>
        <v>0</v>
      </c>
      <c r="N48" s="237">
        <v>4.0000000000000003E-5</v>
      </c>
      <c r="O48" s="237">
        <f>ROUND(E48*N48,2)</f>
        <v>0</v>
      </c>
      <c r="P48" s="237">
        <v>0</v>
      </c>
      <c r="Q48" s="237">
        <f>ROUND(E48*P48,2)</f>
        <v>0</v>
      </c>
      <c r="R48" s="239" t="s">
        <v>172</v>
      </c>
      <c r="S48" s="239" t="s">
        <v>139</v>
      </c>
      <c r="T48" s="240" t="s">
        <v>139</v>
      </c>
      <c r="U48" s="222">
        <v>7.8E-2</v>
      </c>
      <c r="V48" s="222">
        <f>ROUND(E48*U48,2)</f>
        <v>2.4900000000000002</v>
      </c>
      <c r="W48" s="222"/>
      <c r="X48" s="222" t="s">
        <v>156</v>
      </c>
      <c r="Y48" s="222" t="s">
        <v>142</v>
      </c>
      <c r="Z48" s="212"/>
      <c r="AA48" s="212"/>
      <c r="AB48" s="212"/>
      <c r="AC48" s="212"/>
      <c r="AD48" s="212"/>
      <c r="AE48" s="212"/>
      <c r="AF48" s="212"/>
      <c r="AG48" s="212" t="s">
        <v>157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2" x14ac:dyDescent="0.2">
      <c r="A49" s="219"/>
      <c r="B49" s="220"/>
      <c r="C49" s="262" t="s">
        <v>208</v>
      </c>
      <c r="D49" s="253"/>
      <c r="E49" s="253"/>
      <c r="F49" s="253"/>
      <c r="G49" s="253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159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42" t="str">
        <f>C49</f>
        <v>s rámy a zárubněmi, zábradlí, předmětů oplechování apod., které se zřizují ještě před úpravami povrchu, před jejich znečištěním při úpravách povrchu nástřikem plastických (lepivých) maltovin</v>
      </c>
      <c r="BB49" s="212"/>
      <c r="BC49" s="212"/>
      <c r="BD49" s="212"/>
      <c r="BE49" s="212"/>
      <c r="BF49" s="212"/>
      <c r="BG49" s="212"/>
      <c r="BH49" s="212"/>
    </row>
    <row r="50" spans="1:60" outlineLevel="2" x14ac:dyDescent="0.2">
      <c r="A50" s="219"/>
      <c r="B50" s="220"/>
      <c r="C50" s="263" t="s">
        <v>174</v>
      </c>
      <c r="D50" s="249"/>
      <c r="E50" s="250">
        <v>6.125</v>
      </c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161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">
      <c r="A51" s="219"/>
      <c r="B51" s="220"/>
      <c r="C51" s="263" t="s">
        <v>175</v>
      </c>
      <c r="D51" s="249"/>
      <c r="E51" s="250">
        <v>4.16</v>
      </c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161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">
      <c r="A52" s="219"/>
      <c r="B52" s="220"/>
      <c r="C52" s="263" t="s">
        <v>176</v>
      </c>
      <c r="D52" s="249"/>
      <c r="E52" s="250">
        <v>13.6408</v>
      </c>
      <c r="F52" s="222"/>
      <c r="G52" s="22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161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">
      <c r="A53" s="219"/>
      <c r="B53" s="220"/>
      <c r="C53" s="263" t="s">
        <v>177</v>
      </c>
      <c r="D53" s="249"/>
      <c r="E53" s="250">
        <v>3.9780000000000002</v>
      </c>
      <c r="F53" s="222"/>
      <c r="G53" s="22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161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">
      <c r="A54" s="219"/>
      <c r="B54" s="220"/>
      <c r="C54" s="263" t="s">
        <v>178</v>
      </c>
      <c r="D54" s="249"/>
      <c r="E54" s="250">
        <v>3.02</v>
      </c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161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">
      <c r="A55" s="219"/>
      <c r="B55" s="220"/>
      <c r="C55" s="263" t="s">
        <v>179</v>
      </c>
      <c r="D55" s="249"/>
      <c r="E55" s="250">
        <v>0.96199999999999997</v>
      </c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161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34">
        <v>8</v>
      </c>
      <c r="B56" s="235" t="s">
        <v>209</v>
      </c>
      <c r="C56" s="244" t="s">
        <v>210</v>
      </c>
      <c r="D56" s="236" t="s">
        <v>154</v>
      </c>
      <c r="E56" s="237">
        <v>28.115200000000002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12</v>
      </c>
      <c r="M56" s="239">
        <f>G56*(1+L56/100)</f>
        <v>0</v>
      </c>
      <c r="N56" s="237">
        <v>2.0000000000000002E-5</v>
      </c>
      <c r="O56" s="237">
        <f>ROUND(E56*N56,2)</f>
        <v>0</v>
      </c>
      <c r="P56" s="237">
        <v>0</v>
      </c>
      <c r="Q56" s="237">
        <f>ROUND(E56*P56,2)</f>
        <v>0</v>
      </c>
      <c r="R56" s="239" t="s">
        <v>172</v>
      </c>
      <c r="S56" s="239" t="s">
        <v>139</v>
      </c>
      <c r="T56" s="240" t="s">
        <v>139</v>
      </c>
      <c r="U56" s="222">
        <v>0.11</v>
      </c>
      <c r="V56" s="222">
        <f>ROUND(E56*U56,2)</f>
        <v>3.09</v>
      </c>
      <c r="W56" s="222"/>
      <c r="X56" s="222" t="s">
        <v>156</v>
      </c>
      <c r="Y56" s="222" t="s">
        <v>142</v>
      </c>
      <c r="Z56" s="212"/>
      <c r="AA56" s="212"/>
      <c r="AB56" s="212"/>
      <c r="AC56" s="212"/>
      <c r="AD56" s="212"/>
      <c r="AE56" s="212"/>
      <c r="AF56" s="212"/>
      <c r="AG56" s="212" t="s">
        <v>157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 x14ac:dyDescent="0.2">
      <c r="A57" s="219"/>
      <c r="B57" s="220"/>
      <c r="C57" s="263" t="s">
        <v>211</v>
      </c>
      <c r="D57" s="249"/>
      <c r="E57" s="250">
        <v>28.115200000000002</v>
      </c>
      <c r="F57" s="222"/>
      <c r="G57" s="222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161</v>
      </c>
      <c r="AH57" s="212">
        <v>5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34">
        <v>9</v>
      </c>
      <c r="B58" s="235" t="s">
        <v>212</v>
      </c>
      <c r="C58" s="244" t="s">
        <v>213</v>
      </c>
      <c r="D58" s="236" t="s">
        <v>154</v>
      </c>
      <c r="E58" s="237">
        <v>28.115200000000002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12</v>
      </c>
      <c r="M58" s="239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9" t="s">
        <v>172</v>
      </c>
      <c r="S58" s="239" t="s">
        <v>139</v>
      </c>
      <c r="T58" s="240" t="s">
        <v>139</v>
      </c>
      <c r="U58" s="222">
        <v>0.43</v>
      </c>
      <c r="V58" s="222">
        <f>ROUND(E58*U58,2)</f>
        <v>12.09</v>
      </c>
      <c r="W58" s="222"/>
      <c r="X58" s="222" t="s">
        <v>156</v>
      </c>
      <c r="Y58" s="222" t="s">
        <v>142</v>
      </c>
      <c r="Z58" s="212"/>
      <c r="AA58" s="212"/>
      <c r="AB58" s="212"/>
      <c r="AC58" s="212"/>
      <c r="AD58" s="212"/>
      <c r="AE58" s="212"/>
      <c r="AF58" s="212"/>
      <c r="AG58" s="212" t="s">
        <v>157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2" x14ac:dyDescent="0.2">
      <c r="A59" s="219"/>
      <c r="B59" s="220"/>
      <c r="C59" s="263" t="s">
        <v>214</v>
      </c>
      <c r="D59" s="249"/>
      <c r="E59" s="250">
        <v>28.115200000000002</v>
      </c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161</v>
      </c>
      <c r="AH59" s="212">
        <v>5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22.5" outlineLevel="1" x14ac:dyDescent="0.2">
      <c r="A60" s="234">
        <v>10</v>
      </c>
      <c r="B60" s="235" t="s">
        <v>215</v>
      </c>
      <c r="C60" s="244" t="s">
        <v>216</v>
      </c>
      <c r="D60" s="236" t="s">
        <v>154</v>
      </c>
      <c r="E60" s="237">
        <v>3.375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12</v>
      </c>
      <c r="M60" s="239">
        <f>G60*(1+L60/100)</f>
        <v>0</v>
      </c>
      <c r="N60" s="237">
        <v>3.5749999999999997E-2</v>
      </c>
      <c r="O60" s="237">
        <f>ROUND(E60*N60,2)</f>
        <v>0.12</v>
      </c>
      <c r="P60" s="237">
        <v>0</v>
      </c>
      <c r="Q60" s="237">
        <f>ROUND(E60*P60,2)</f>
        <v>0</v>
      </c>
      <c r="R60" s="239" t="s">
        <v>172</v>
      </c>
      <c r="S60" s="239" t="s">
        <v>139</v>
      </c>
      <c r="T60" s="240" t="s">
        <v>139</v>
      </c>
      <c r="U60" s="222">
        <v>0.78600000000000003</v>
      </c>
      <c r="V60" s="222">
        <f>ROUND(E60*U60,2)</f>
        <v>2.65</v>
      </c>
      <c r="W60" s="222"/>
      <c r="X60" s="222" t="s">
        <v>156</v>
      </c>
      <c r="Y60" s="222" t="s">
        <v>142</v>
      </c>
      <c r="Z60" s="212"/>
      <c r="AA60" s="212"/>
      <c r="AB60" s="212"/>
      <c r="AC60" s="212"/>
      <c r="AD60" s="212"/>
      <c r="AE60" s="212"/>
      <c r="AF60" s="212"/>
      <c r="AG60" s="212" t="s">
        <v>157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">
      <c r="A61" s="219"/>
      <c r="B61" s="220"/>
      <c r="C61" s="262" t="s">
        <v>217</v>
      </c>
      <c r="D61" s="253"/>
      <c r="E61" s="253"/>
      <c r="F61" s="253"/>
      <c r="G61" s="253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159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2" x14ac:dyDescent="0.2">
      <c r="A62" s="219"/>
      <c r="B62" s="220"/>
      <c r="C62" s="263" t="s">
        <v>218</v>
      </c>
      <c r="D62" s="249"/>
      <c r="E62" s="250"/>
      <c r="F62" s="222"/>
      <c r="G62" s="22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161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">
      <c r="A63" s="219"/>
      <c r="B63" s="220"/>
      <c r="C63" s="263" t="s">
        <v>160</v>
      </c>
      <c r="D63" s="249"/>
      <c r="E63" s="250">
        <v>3.375</v>
      </c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161</v>
      </c>
      <c r="AH63" s="212">
        <v>5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22.5" outlineLevel="1" x14ac:dyDescent="0.2">
      <c r="A64" s="234">
        <v>11</v>
      </c>
      <c r="B64" s="235" t="s">
        <v>219</v>
      </c>
      <c r="C64" s="244" t="s">
        <v>220</v>
      </c>
      <c r="D64" s="236" t="s">
        <v>154</v>
      </c>
      <c r="E64" s="237">
        <v>3.375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12</v>
      </c>
      <c r="M64" s="239">
        <f>G64*(1+L64/100)</f>
        <v>0</v>
      </c>
      <c r="N64" s="237">
        <v>3.6700000000000001E-3</v>
      </c>
      <c r="O64" s="237">
        <f>ROUND(E64*N64,2)</f>
        <v>0.01</v>
      </c>
      <c r="P64" s="237">
        <v>0</v>
      </c>
      <c r="Q64" s="237">
        <f>ROUND(E64*P64,2)</f>
        <v>0</v>
      </c>
      <c r="R64" s="239" t="s">
        <v>172</v>
      </c>
      <c r="S64" s="239" t="s">
        <v>139</v>
      </c>
      <c r="T64" s="240" t="s">
        <v>139</v>
      </c>
      <c r="U64" s="222">
        <v>0.36199999999999999</v>
      </c>
      <c r="V64" s="222">
        <f>ROUND(E64*U64,2)</f>
        <v>1.22</v>
      </c>
      <c r="W64" s="222"/>
      <c r="X64" s="222" t="s">
        <v>156</v>
      </c>
      <c r="Y64" s="222" t="s">
        <v>142</v>
      </c>
      <c r="Z64" s="212"/>
      <c r="AA64" s="212"/>
      <c r="AB64" s="212"/>
      <c r="AC64" s="212"/>
      <c r="AD64" s="212"/>
      <c r="AE64" s="212"/>
      <c r="AF64" s="212"/>
      <c r="AG64" s="212" t="s">
        <v>157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2" x14ac:dyDescent="0.2">
      <c r="A65" s="219"/>
      <c r="B65" s="220"/>
      <c r="C65" s="263" t="s">
        <v>221</v>
      </c>
      <c r="D65" s="249"/>
      <c r="E65" s="250">
        <v>3.375</v>
      </c>
      <c r="F65" s="222"/>
      <c r="G65" s="22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161</v>
      </c>
      <c r="AH65" s="212">
        <v>5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x14ac:dyDescent="0.2">
      <c r="A66" s="224" t="s">
        <v>134</v>
      </c>
      <c r="B66" s="225" t="s">
        <v>79</v>
      </c>
      <c r="C66" s="243" t="s">
        <v>80</v>
      </c>
      <c r="D66" s="226"/>
      <c r="E66" s="227"/>
      <c r="F66" s="228"/>
      <c r="G66" s="228">
        <f>SUMIF(AG67:AG69,"&lt;&gt;NOR",G67:G69)</f>
        <v>0</v>
      </c>
      <c r="H66" s="228"/>
      <c r="I66" s="228">
        <f>SUM(I67:I69)</f>
        <v>0</v>
      </c>
      <c r="J66" s="228"/>
      <c r="K66" s="228">
        <f>SUM(K67:K69)</f>
        <v>0</v>
      </c>
      <c r="L66" s="228"/>
      <c r="M66" s="228">
        <f>SUM(M67:M69)</f>
        <v>0</v>
      </c>
      <c r="N66" s="227"/>
      <c r="O66" s="227">
        <f>SUM(O67:O69)</f>
        <v>0.06</v>
      </c>
      <c r="P66" s="227"/>
      <c r="Q66" s="227">
        <f>SUM(Q67:Q69)</f>
        <v>0</v>
      </c>
      <c r="R66" s="228"/>
      <c r="S66" s="228"/>
      <c r="T66" s="229"/>
      <c r="U66" s="223"/>
      <c r="V66" s="223">
        <f>SUM(V67:V69)</f>
        <v>8.39</v>
      </c>
      <c r="W66" s="223"/>
      <c r="X66" s="223"/>
      <c r="Y66" s="223"/>
      <c r="AG66" t="s">
        <v>135</v>
      </c>
    </row>
    <row r="67" spans="1:60" outlineLevel="1" x14ac:dyDescent="0.2">
      <c r="A67" s="234">
        <v>12</v>
      </c>
      <c r="B67" s="235" t="s">
        <v>222</v>
      </c>
      <c r="C67" s="244" t="s">
        <v>223</v>
      </c>
      <c r="D67" s="236" t="s">
        <v>154</v>
      </c>
      <c r="E67" s="237">
        <v>39.195999999999998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12</v>
      </c>
      <c r="M67" s="239">
        <f>G67*(1+L67/100)</f>
        <v>0</v>
      </c>
      <c r="N67" s="237">
        <v>1.58E-3</v>
      </c>
      <c r="O67" s="237">
        <f>ROUND(E67*N67,2)</f>
        <v>0.06</v>
      </c>
      <c r="P67" s="237">
        <v>0</v>
      </c>
      <c r="Q67" s="237">
        <f>ROUND(E67*P67,2)</f>
        <v>0</v>
      </c>
      <c r="R67" s="239" t="s">
        <v>224</v>
      </c>
      <c r="S67" s="239" t="s">
        <v>139</v>
      </c>
      <c r="T67" s="240" t="s">
        <v>139</v>
      </c>
      <c r="U67" s="222">
        <v>0.214</v>
      </c>
      <c r="V67" s="222">
        <f>ROUND(E67*U67,2)</f>
        <v>8.39</v>
      </c>
      <c r="W67" s="222"/>
      <c r="X67" s="222" t="s">
        <v>156</v>
      </c>
      <c r="Y67" s="222" t="s">
        <v>142</v>
      </c>
      <c r="Z67" s="212"/>
      <c r="AA67" s="212"/>
      <c r="AB67" s="212"/>
      <c r="AC67" s="212"/>
      <c r="AD67" s="212"/>
      <c r="AE67" s="212"/>
      <c r="AF67" s="212"/>
      <c r="AG67" s="212" t="s">
        <v>157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2" x14ac:dyDescent="0.2">
      <c r="A68" s="219"/>
      <c r="B68" s="220"/>
      <c r="C68" s="263" t="s">
        <v>225</v>
      </c>
      <c r="D68" s="249"/>
      <c r="E68" s="250">
        <v>18.850999999999999</v>
      </c>
      <c r="F68" s="222"/>
      <c r="G68" s="22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161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">
      <c r="A69" s="219"/>
      <c r="B69" s="220"/>
      <c r="C69" s="263" t="s">
        <v>226</v>
      </c>
      <c r="D69" s="249"/>
      <c r="E69" s="250">
        <v>20.344999999999999</v>
      </c>
      <c r="F69" s="222"/>
      <c r="G69" s="22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161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x14ac:dyDescent="0.2">
      <c r="A70" s="224" t="s">
        <v>134</v>
      </c>
      <c r="B70" s="225" t="s">
        <v>81</v>
      </c>
      <c r="C70" s="243" t="s">
        <v>82</v>
      </c>
      <c r="D70" s="226"/>
      <c r="E70" s="227"/>
      <c r="F70" s="228"/>
      <c r="G70" s="228">
        <f>SUMIF(AG71:AG77,"&lt;&gt;NOR",G71:G77)</f>
        <v>0</v>
      </c>
      <c r="H70" s="228"/>
      <c r="I70" s="228">
        <f>SUM(I71:I77)</f>
        <v>0</v>
      </c>
      <c r="J70" s="228"/>
      <c r="K70" s="228">
        <f>SUM(K71:K77)</f>
        <v>0</v>
      </c>
      <c r="L70" s="228"/>
      <c r="M70" s="228">
        <f>SUM(M71:M77)</f>
        <v>0</v>
      </c>
      <c r="N70" s="227"/>
      <c r="O70" s="227">
        <f>SUM(O71:O77)</f>
        <v>0</v>
      </c>
      <c r="P70" s="227"/>
      <c r="Q70" s="227">
        <f>SUM(Q71:Q77)</f>
        <v>0</v>
      </c>
      <c r="R70" s="228"/>
      <c r="S70" s="228"/>
      <c r="T70" s="229"/>
      <c r="U70" s="223"/>
      <c r="V70" s="223">
        <f>SUM(V71:V77)</f>
        <v>10.879999999999999</v>
      </c>
      <c r="W70" s="223"/>
      <c r="X70" s="223"/>
      <c r="Y70" s="223"/>
      <c r="AG70" t="s">
        <v>135</v>
      </c>
    </row>
    <row r="71" spans="1:60" outlineLevel="1" x14ac:dyDescent="0.2">
      <c r="A71" s="234">
        <v>13</v>
      </c>
      <c r="B71" s="235" t="s">
        <v>227</v>
      </c>
      <c r="C71" s="244" t="s">
        <v>228</v>
      </c>
      <c r="D71" s="236" t="s">
        <v>154</v>
      </c>
      <c r="E71" s="237">
        <v>75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12</v>
      </c>
      <c r="M71" s="239">
        <f>G71*(1+L71/100)</f>
        <v>0</v>
      </c>
      <c r="N71" s="237">
        <v>0</v>
      </c>
      <c r="O71" s="237">
        <f>ROUND(E71*N71,2)</f>
        <v>0</v>
      </c>
      <c r="P71" s="237">
        <v>0</v>
      </c>
      <c r="Q71" s="237">
        <f>ROUND(E71*P71,2)</f>
        <v>0</v>
      </c>
      <c r="R71" s="239" t="s">
        <v>155</v>
      </c>
      <c r="S71" s="239" t="s">
        <v>139</v>
      </c>
      <c r="T71" s="240" t="s">
        <v>139</v>
      </c>
      <c r="U71" s="222">
        <v>1.4999999999999999E-2</v>
      </c>
      <c r="V71" s="222">
        <f>ROUND(E71*U71,2)</f>
        <v>1.1299999999999999</v>
      </c>
      <c r="W71" s="222"/>
      <c r="X71" s="222" t="s">
        <v>156</v>
      </c>
      <c r="Y71" s="222" t="s">
        <v>142</v>
      </c>
      <c r="Z71" s="212"/>
      <c r="AA71" s="212"/>
      <c r="AB71" s="212"/>
      <c r="AC71" s="212"/>
      <c r="AD71" s="212"/>
      <c r="AE71" s="212"/>
      <c r="AF71" s="212"/>
      <c r="AG71" s="212" t="s">
        <v>157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">
      <c r="A72" s="219"/>
      <c r="B72" s="220"/>
      <c r="C72" s="263" t="s">
        <v>229</v>
      </c>
      <c r="D72" s="249"/>
      <c r="E72" s="250">
        <v>75</v>
      </c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161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34">
        <v>14</v>
      </c>
      <c r="B73" s="235" t="s">
        <v>230</v>
      </c>
      <c r="C73" s="244" t="s">
        <v>231</v>
      </c>
      <c r="D73" s="236" t="s">
        <v>154</v>
      </c>
      <c r="E73" s="237">
        <v>75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12</v>
      </c>
      <c r="M73" s="239">
        <f>G73*(1+L73/100)</f>
        <v>0</v>
      </c>
      <c r="N73" s="237">
        <v>1.0000000000000001E-5</v>
      </c>
      <c r="O73" s="237">
        <f>ROUND(E73*N73,2)</f>
        <v>0</v>
      </c>
      <c r="P73" s="237">
        <v>0</v>
      </c>
      <c r="Q73" s="237">
        <f>ROUND(E73*P73,2)</f>
        <v>0</v>
      </c>
      <c r="R73" s="239" t="s">
        <v>155</v>
      </c>
      <c r="S73" s="239" t="s">
        <v>139</v>
      </c>
      <c r="T73" s="240" t="s">
        <v>139</v>
      </c>
      <c r="U73" s="222">
        <v>0.13</v>
      </c>
      <c r="V73" s="222">
        <f>ROUND(E73*U73,2)</f>
        <v>9.75</v>
      </c>
      <c r="W73" s="222"/>
      <c r="X73" s="222" t="s">
        <v>156</v>
      </c>
      <c r="Y73" s="222" t="s">
        <v>142</v>
      </c>
      <c r="Z73" s="212"/>
      <c r="AA73" s="212"/>
      <c r="AB73" s="212"/>
      <c r="AC73" s="212"/>
      <c r="AD73" s="212"/>
      <c r="AE73" s="212"/>
      <c r="AF73" s="212"/>
      <c r="AG73" s="212" t="s">
        <v>157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2" x14ac:dyDescent="0.2">
      <c r="A74" s="219"/>
      <c r="B74" s="220"/>
      <c r="C74" s="245" t="s">
        <v>232</v>
      </c>
      <c r="D74" s="241"/>
      <c r="E74" s="241"/>
      <c r="F74" s="241"/>
      <c r="G74" s="241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145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2" x14ac:dyDescent="0.2">
      <c r="A75" s="219"/>
      <c r="B75" s="220"/>
      <c r="C75" s="263" t="s">
        <v>233</v>
      </c>
      <c r="D75" s="249"/>
      <c r="E75" s="250">
        <v>75</v>
      </c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161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55">
        <v>15</v>
      </c>
      <c r="B76" s="256" t="s">
        <v>234</v>
      </c>
      <c r="C76" s="265" t="s">
        <v>235</v>
      </c>
      <c r="D76" s="257" t="s">
        <v>236</v>
      </c>
      <c r="E76" s="258">
        <v>1</v>
      </c>
      <c r="F76" s="259"/>
      <c r="G76" s="260">
        <f>ROUND(E76*F76,2)</f>
        <v>0</v>
      </c>
      <c r="H76" s="259"/>
      <c r="I76" s="260">
        <f>ROUND(E76*H76,2)</f>
        <v>0</v>
      </c>
      <c r="J76" s="259"/>
      <c r="K76" s="260">
        <f>ROUND(E76*J76,2)</f>
        <v>0</v>
      </c>
      <c r="L76" s="260">
        <v>12</v>
      </c>
      <c r="M76" s="260">
        <f>G76*(1+L76/100)</f>
        <v>0</v>
      </c>
      <c r="N76" s="258">
        <v>0</v>
      </c>
      <c r="O76" s="258">
        <f>ROUND(E76*N76,2)</f>
        <v>0</v>
      </c>
      <c r="P76" s="258">
        <v>0</v>
      </c>
      <c r="Q76" s="258">
        <f>ROUND(E76*P76,2)</f>
        <v>0</v>
      </c>
      <c r="R76" s="260"/>
      <c r="S76" s="260" t="s">
        <v>237</v>
      </c>
      <c r="T76" s="261" t="s">
        <v>140</v>
      </c>
      <c r="U76" s="222">
        <v>0</v>
      </c>
      <c r="V76" s="222">
        <f>ROUND(E76*U76,2)</f>
        <v>0</v>
      </c>
      <c r="W76" s="222"/>
      <c r="X76" s="222" t="s">
        <v>156</v>
      </c>
      <c r="Y76" s="222" t="s">
        <v>142</v>
      </c>
      <c r="Z76" s="212"/>
      <c r="AA76" s="212"/>
      <c r="AB76" s="212"/>
      <c r="AC76" s="212"/>
      <c r="AD76" s="212"/>
      <c r="AE76" s="212"/>
      <c r="AF76" s="212"/>
      <c r="AG76" s="212" t="s">
        <v>157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2.5" outlineLevel="1" x14ac:dyDescent="0.2">
      <c r="A77" s="255">
        <v>16</v>
      </c>
      <c r="B77" s="256" t="s">
        <v>238</v>
      </c>
      <c r="C77" s="265" t="s">
        <v>239</v>
      </c>
      <c r="D77" s="257" t="s">
        <v>236</v>
      </c>
      <c r="E77" s="258">
        <v>1</v>
      </c>
      <c r="F77" s="259"/>
      <c r="G77" s="260">
        <f>ROUND(E77*F77,2)</f>
        <v>0</v>
      </c>
      <c r="H77" s="259"/>
      <c r="I77" s="260">
        <f>ROUND(E77*H77,2)</f>
        <v>0</v>
      </c>
      <c r="J77" s="259"/>
      <c r="K77" s="260">
        <f>ROUND(E77*J77,2)</f>
        <v>0</v>
      </c>
      <c r="L77" s="260">
        <v>12</v>
      </c>
      <c r="M77" s="260">
        <f>G77*(1+L77/100)</f>
        <v>0</v>
      </c>
      <c r="N77" s="258">
        <v>0</v>
      </c>
      <c r="O77" s="258">
        <f>ROUND(E77*N77,2)</f>
        <v>0</v>
      </c>
      <c r="P77" s="258">
        <v>0</v>
      </c>
      <c r="Q77" s="258">
        <f>ROUND(E77*P77,2)</f>
        <v>0</v>
      </c>
      <c r="R77" s="260"/>
      <c r="S77" s="260" t="s">
        <v>237</v>
      </c>
      <c r="T77" s="261" t="s">
        <v>140</v>
      </c>
      <c r="U77" s="222">
        <v>0</v>
      </c>
      <c r="V77" s="222">
        <f>ROUND(E77*U77,2)</f>
        <v>0</v>
      </c>
      <c r="W77" s="222"/>
      <c r="X77" s="222" t="s">
        <v>156</v>
      </c>
      <c r="Y77" s="222" t="s">
        <v>142</v>
      </c>
      <c r="Z77" s="212"/>
      <c r="AA77" s="212"/>
      <c r="AB77" s="212"/>
      <c r="AC77" s="212"/>
      <c r="AD77" s="212"/>
      <c r="AE77" s="212"/>
      <c r="AF77" s="212"/>
      <c r="AG77" s="212" t="s">
        <v>157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x14ac:dyDescent="0.2">
      <c r="A78" s="224" t="s">
        <v>134</v>
      </c>
      <c r="B78" s="225" t="s">
        <v>83</v>
      </c>
      <c r="C78" s="243" t="s">
        <v>84</v>
      </c>
      <c r="D78" s="226"/>
      <c r="E78" s="227"/>
      <c r="F78" s="228"/>
      <c r="G78" s="228">
        <f>SUMIF(AG79:AG110,"&lt;&gt;NOR",G79:G110)</f>
        <v>0</v>
      </c>
      <c r="H78" s="228"/>
      <c r="I78" s="228">
        <f>SUM(I79:I110)</f>
        <v>0</v>
      </c>
      <c r="J78" s="228"/>
      <c r="K78" s="228">
        <f>SUM(K79:K110)</f>
        <v>0</v>
      </c>
      <c r="L78" s="228"/>
      <c r="M78" s="228">
        <f>SUM(M79:M110)</f>
        <v>0</v>
      </c>
      <c r="N78" s="227"/>
      <c r="O78" s="227">
        <f>SUM(O79:O110)</f>
        <v>0.02</v>
      </c>
      <c r="P78" s="227"/>
      <c r="Q78" s="227">
        <f>SUM(Q79:Q110)</f>
        <v>1.7499999999999998</v>
      </c>
      <c r="R78" s="228"/>
      <c r="S78" s="228"/>
      <c r="T78" s="229"/>
      <c r="U78" s="223"/>
      <c r="V78" s="223">
        <f>SUM(V79:V110)</f>
        <v>17.999999999999996</v>
      </c>
      <c r="W78" s="223"/>
      <c r="X78" s="223"/>
      <c r="Y78" s="223"/>
      <c r="AG78" t="s">
        <v>135</v>
      </c>
    </row>
    <row r="79" spans="1:60" ht="22.5" outlineLevel="1" x14ac:dyDescent="0.2">
      <c r="A79" s="234">
        <v>17</v>
      </c>
      <c r="B79" s="235" t="s">
        <v>240</v>
      </c>
      <c r="C79" s="244" t="s">
        <v>241</v>
      </c>
      <c r="D79" s="236" t="s">
        <v>154</v>
      </c>
      <c r="E79" s="237">
        <v>3.375</v>
      </c>
      <c r="F79" s="238"/>
      <c r="G79" s="239">
        <f>ROUND(E79*F79,2)</f>
        <v>0</v>
      </c>
      <c r="H79" s="238"/>
      <c r="I79" s="239">
        <f>ROUND(E79*H79,2)</f>
        <v>0</v>
      </c>
      <c r="J79" s="238"/>
      <c r="K79" s="239">
        <f>ROUND(E79*J79,2)</f>
        <v>0</v>
      </c>
      <c r="L79" s="239">
        <v>12</v>
      </c>
      <c r="M79" s="239">
        <f>G79*(1+L79/100)</f>
        <v>0</v>
      </c>
      <c r="N79" s="237">
        <v>0</v>
      </c>
      <c r="O79" s="237">
        <f>ROUND(E79*N79,2)</f>
        <v>0</v>
      </c>
      <c r="P79" s="237">
        <v>8.8999999999999996E-2</v>
      </c>
      <c r="Q79" s="237">
        <f>ROUND(E79*P79,2)</f>
        <v>0.3</v>
      </c>
      <c r="R79" s="239" t="s">
        <v>242</v>
      </c>
      <c r="S79" s="239" t="s">
        <v>139</v>
      </c>
      <c r="T79" s="240" t="s">
        <v>139</v>
      </c>
      <c r="U79" s="222">
        <v>0.76</v>
      </c>
      <c r="V79" s="222">
        <f>ROUND(E79*U79,2)</f>
        <v>2.57</v>
      </c>
      <c r="W79" s="222"/>
      <c r="X79" s="222" t="s">
        <v>156</v>
      </c>
      <c r="Y79" s="222" t="s">
        <v>142</v>
      </c>
      <c r="Z79" s="212"/>
      <c r="AA79" s="212"/>
      <c r="AB79" s="212"/>
      <c r="AC79" s="212"/>
      <c r="AD79" s="212"/>
      <c r="AE79" s="212"/>
      <c r="AF79" s="212"/>
      <c r="AG79" s="212" t="s">
        <v>157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2" x14ac:dyDescent="0.2">
      <c r="A80" s="219"/>
      <c r="B80" s="220"/>
      <c r="C80" s="262" t="s">
        <v>243</v>
      </c>
      <c r="D80" s="253"/>
      <c r="E80" s="253"/>
      <c r="F80" s="253"/>
      <c r="G80" s="253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159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2" x14ac:dyDescent="0.2">
      <c r="A81" s="219"/>
      <c r="B81" s="220"/>
      <c r="C81" s="263" t="s">
        <v>244</v>
      </c>
      <c r="D81" s="249"/>
      <c r="E81" s="250">
        <v>2.5</v>
      </c>
      <c r="F81" s="222"/>
      <c r="G81" s="222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161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">
      <c r="A82" s="219"/>
      <c r="B82" s="220"/>
      <c r="C82" s="263" t="s">
        <v>245</v>
      </c>
      <c r="D82" s="249"/>
      <c r="E82" s="250">
        <v>0.875</v>
      </c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161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34">
        <v>18</v>
      </c>
      <c r="B83" s="235" t="s">
        <v>246</v>
      </c>
      <c r="C83" s="244" t="s">
        <v>247</v>
      </c>
      <c r="D83" s="236" t="s">
        <v>154</v>
      </c>
      <c r="E83" s="237">
        <v>0.96199999999999997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12</v>
      </c>
      <c r="M83" s="239">
        <f>G83*(1+L83/100)</f>
        <v>0</v>
      </c>
      <c r="N83" s="237">
        <v>2.1900000000000001E-3</v>
      </c>
      <c r="O83" s="237">
        <f>ROUND(E83*N83,2)</f>
        <v>0</v>
      </c>
      <c r="P83" s="237">
        <v>0.01</v>
      </c>
      <c r="Q83" s="237">
        <f>ROUND(E83*P83,2)</f>
        <v>0.01</v>
      </c>
      <c r="R83" s="239" t="s">
        <v>242</v>
      </c>
      <c r="S83" s="239" t="s">
        <v>139</v>
      </c>
      <c r="T83" s="240" t="s">
        <v>139</v>
      </c>
      <c r="U83" s="222">
        <v>0.52</v>
      </c>
      <c r="V83" s="222">
        <f>ROUND(E83*U83,2)</f>
        <v>0.5</v>
      </c>
      <c r="W83" s="222"/>
      <c r="X83" s="222" t="s">
        <v>156</v>
      </c>
      <c r="Y83" s="222" t="s">
        <v>142</v>
      </c>
      <c r="Z83" s="212"/>
      <c r="AA83" s="212"/>
      <c r="AB83" s="212"/>
      <c r="AC83" s="212"/>
      <c r="AD83" s="212"/>
      <c r="AE83" s="212"/>
      <c r="AF83" s="212"/>
      <c r="AG83" s="212" t="s">
        <v>157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2" x14ac:dyDescent="0.2">
      <c r="A84" s="219"/>
      <c r="B84" s="220"/>
      <c r="C84" s="263" t="s">
        <v>248</v>
      </c>
      <c r="D84" s="249"/>
      <c r="E84" s="250">
        <v>0.96199999999999997</v>
      </c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161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22.5" outlineLevel="1" x14ac:dyDescent="0.2">
      <c r="A85" s="234">
        <v>19</v>
      </c>
      <c r="B85" s="235" t="s">
        <v>249</v>
      </c>
      <c r="C85" s="244" t="s">
        <v>250</v>
      </c>
      <c r="D85" s="236" t="s">
        <v>154</v>
      </c>
      <c r="E85" s="237">
        <v>8.26</v>
      </c>
      <c r="F85" s="238"/>
      <c r="G85" s="239">
        <f>ROUND(E85*F85,2)</f>
        <v>0</v>
      </c>
      <c r="H85" s="238"/>
      <c r="I85" s="239">
        <f>ROUND(E85*H85,2)</f>
        <v>0</v>
      </c>
      <c r="J85" s="238"/>
      <c r="K85" s="239">
        <f>ROUND(E85*J85,2)</f>
        <v>0</v>
      </c>
      <c r="L85" s="239">
        <v>12</v>
      </c>
      <c r="M85" s="239">
        <f>G85*(1+L85/100)</f>
        <v>0</v>
      </c>
      <c r="N85" s="237">
        <v>0</v>
      </c>
      <c r="O85" s="237">
        <f>ROUND(E85*N85,2)</f>
        <v>0</v>
      </c>
      <c r="P85" s="237">
        <v>2E-3</v>
      </c>
      <c r="Q85" s="237">
        <f>ROUND(E85*P85,2)</f>
        <v>0.02</v>
      </c>
      <c r="R85" s="239" t="s">
        <v>242</v>
      </c>
      <c r="S85" s="239" t="s">
        <v>139</v>
      </c>
      <c r="T85" s="240" t="s">
        <v>139</v>
      </c>
      <c r="U85" s="222">
        <v>0.223</v>
      </c>
      <c r="V85" s="222">
        <f>ROUND(E85*U85,2)</f>
        <v>1.84</v>
      </c>
      <c r="W85" s="222"/>
      <c r="X85" s="222" t="s">
        <v>156</v>
      </c>
      <c r="Y85" s="222" t="s">
        <v>142</v>
      </c>
      <c r="Z85" s="212"/>
      <c r="AA85" s="212"/>
      <c r="AB85" s="212"/>
      <c r="AC85" s="212"/>
      <c r="AD85" s="212"/>
      <c r="AE85" s="212"/>
      <c r="AF85" s="212"/>
      <c r="AG85" s="212" t="s">
        <v>157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2" x14ac:dyDescent="0.2">
      <c r="A86" s="219"/>
      <c r="B86" s="220"/>
      <c r="C86" s="245" t="s">
        <v>251</v>
      </c>
      <c r="D86" s="241"/>
      <c r="E86" s="241"/>
      <c r="F86" s="241"/>
      <c r="G86" s="241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145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2" x14ac:dyDescent="0.2">
      <c r="A87" s="219"/>
      <c r="B87" s="220"/>
      <c r="C87" s="263" t="s">
        <v>252</v>
      </c>
      <c r="D87" s="249"/>
      <c r="E87" s="250">
        <v>8.26</v>
      </c>
      <c r="F87" s="222"/>
      <c r="G87" s="222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161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ht="33.75" outlineLevel="1" x14ac:dyDescent="0.2">
      <c r="A88" s="234">
        <v>20</v>
      </c>
      <c r="B88" s="235" t="s">
        <v>253</v>
      </c>
      <c r="C88" s="244" t="s">
        <v>254</v>
      </c>
      <c r="D88" s="236" t="s">
        <v>154</v>
      </c>
      <c r="E88" s="237">
        <v>6.9587000000000003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12</v>
      </c>
      <c r="M88" s="239">
        <f>G88*(1+L88/100)</f>
        <v>0</v>
      </c>
      <c r="N88" s="237">
        <v>1E-3</v>
      </c>
      <c r="O88" s="237">
        <f>ROUND(E88*N88,2)</f>
        <v>0.01</v>
      </c>
      <c r="P88" s="237">
        <v>6.3E-2</v>
      </c>
      <c r="Q88" s="237">
        <f>ROUND(E88*P88,2)</f>
        <v>0.44</v>
      </c>
      <c r="R88" s="239" t="s">
        <v>242</v>
      </c>
      <c r="S88" s="239" t="s">
        <v>139</v>
      </c>
      <c r="T88" s="240" t="s">
        <v>139</v>
      </c>
      <c r="U88" s="222">
        <v>0.71799999999999997</v>
      </c>
      <c r="V88" s="222">
        <f>ROUND(E88*U88,2)</f>
        <v>5</v>
      </c>
      <c r="W88" s="222"/>
      <c r="X88" s="222" t="s">
        <v>156</v>
      </c>
      <c r="Y88" s="222" t="s">
        <v>142</v>
      </c>
      <c r="Z88" s="212"/>
      <c r="AA88" s="212"/>
      <c r="AB88" s="212"/>
      <c r="AC88" s="212"/>
      <c r="AD88" s="212"/>
      <c r="AE88" s="212"/>
      <c r="AF88" s="212"/>
      <c r="AG88" s="212" t="s">
        <v>157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2" x14ac:dyDescent="0.2">
      <c r="A89" s="219"/>
      <c r="B89" s="220"/>
      <c r="C89" s="263" t="s">
        <v>255</v>
      </c>
      <c r="D89" s="249"/>
      <c r="E89" s="250">
        <v>3.0447000000000002</v>
      </c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161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">
      <c r="A90" s="219"/>
      <c r="B90" s="220"/>
      <c r="C90" s="263" t="s">
        <v>256</v>
      </c>
      <c r="D90" s="249"/>
      <c r="E90" s="250">
        <v>3.9140000000000001</v>
      </c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161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34">
        <v>21</v>
      </c>
      <c r="B91" s="235" t="s">
        <v>257</v>
      </c>
      <c r="C91" s="244" t="s">
        <v>258</v>
      </c>
      <c r="D91" s="236" t="s">
        <v>259</v>
      </c>
      <c r="E91" s="237">
        <v>4</v>
      </c>
      <c r="F91" s="238"/>
      <c r="G91" s="239">
        <f>ROUND(E91*F91,2)</f>
        <v>0</v>
      </c>
      <c r="H91" s="238"/>
      <c r="I91" s="239">
        <f>ROUND(E91*H91,2)</f>
        <v>0</v>
      </c>
      <c r="J91" s="238"/>
      <c r="K91" s="239">
        <f>ROUND(E91*J91,2)</f>
        <v>0</v>
      </c>
      <c r="L91" s="239">
        <v>12</v>
      </c>
      <c r="M91" s="239">
        <f>G91*(1+L91/100)</f>
        <v>0</v>
      </c>
      <c r="N91" s="237">
        <v>0</v>
      </c>
      <c r="O91" s="237">
        <f>ROUND(E91*N91,2)</f>
        <v>0</v>
      </c>
      <c r="P91" s="237">
        <v>0</v>
      </c>
      <c r="Q91" s="237">
        <f>ROUND(E91*P91,2)</f>
        <v>0</v>
      </c>
      <c r="R91" s="239" t="s">
        <v>242</v>
      </c>
      <c r="S91" s="239" t="s">
        <v>139</v>
      </c>
      <c r="T91" s="240" t="s">
        <v>139</v>
      </c>
      <c r="U91" s="222">
        <v>0.08</v>
      </c>
      <c r="V91" s="222">
        <f>ROUND(E91*U91,2)</f>
        <v>0.32</v>
      </c>
      <c r="W91" s="222"/>
      <c r="X91" s="222" t="s">
        <v>156</v>
      </c>
      <c r="Y91" s="222" t="s">
        <v>142</v>
      </c>
      <c r="Z91" s="212"/>
      <c r="AA91" s="212"/>
      <c r="AB91" s="212"/>
      <c r="AC91" s="212"/>
      <c r="AD91" s="212"/>
      <c r="AE91" s="212"/>
      <c r="AF91" s="212"/>
      <c r="AG91" s="212" t="s">
        <v>157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2" x14ac:dyDescent="0.2">
      <c r="A92" s="219"/>
      <c r="B92" s="220"/>
      <c r="C92" s="262" t="s">
        <v>260</v>
      </c>
      <c r="D92" s="253"/>
      <c r="E92" s="253"/>
      <c r="F92" s="253"/>
      <c r="G92" s="253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159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2" x14ac:dyDescent="0.2">
      <c r="A93" s="219"/>
      <c r="B93" s="220"/>
      <c r="C93" s="263" t="s">
        <v>261</v>
      </c>
      <c r="D93" s="249"/>
      <c r="E93" s="250">
        <v>2</v>
      </c>
      <c r="F93" s="222"/>
      <c r="G93" s="222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161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">
      <c r="A94" s="219"/>
      <c r="B94" s="220"/>
      <c r="C94" s="263" t="s">
        <v>262</v>
      </c>
      <c r="D94" s="249"/>
      <c r="E94" s="250">
        <v>2</v>
      </c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161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34">
        <v>22</v>
      </c>
      <c r="B95" s="235" t="s">
        <v>263</v>
      </c>
      <c r="C95" s="244" t="s">
        <v>264</v>
      </c>
      <c r="D95" s="236" t="s">
        <v>154</v>
      </c>
      <c r="E95" s="237">
        <v>3.08</v>
      </c>
      <c r="F95" s="238"/>
      <c r="G95" s="239">
        <f>ROUND(E95*F95,2)</f>
        <v>0</v>
      </c>
      <c r="H95" s="238"/>
      <c r="I95" s="239">
        <f>ROUND(E95*H95,2)</f>
        <v>0</v>
      </c>
      <c r="J95" s="238"/>
      <c r="K95" s="239">
        <f>ROUND(E95*J95,2)</f>
        <v>0</v>
      </c>
      <c r="L95" s="239">
        <v>12</v>
      </c>
      <c r="M95" s="239">
        <f>G95*(1+L95/100)</f>
        <v>0</v>
      </c>
      <c r="N95" s="237">
        <v>1E-3</v>
      </c>
      <c r="O95" s="237">
        <f>ROUND(E95*N95,2)</f>
        <v>0</v>
      </c>
      <c r="P95" s="237">
        <v>4.1200000000000001E-2</v>
      </c>
      <c r="Q95" s="237">
        <f>ROUND(E95*P95,2)</f>
        <v>0.13</v>
      </c>
      <c r="R95" s="239" t="s">
        <v>242</v>
      </c>
      <c r="S95" s="239" t="s">
        <v>139</v>
      </c>
      <c r="T95" s="240" t="s">
        <v>139</v>
      </c>
      <c r="U95" s="222">
        <v>0.498</v>
      </c>
      <c r="V95" s="222">
        <f>ROUND(E95*U95,2)</f>
        <v>1.53</v>
      </c>
      <c r="W95" s="222"/>
      <c r="X95" s="222" t="s">
        <v>156</v>
      </c>
      <c r="Y95" s="222" t="s">
        <v>142</v>
      </c>
      <c r="Z95" s="212"/>
      <c r="AA95" s="212"/>
      <c r="AB95" s="212"/>
      <c r="AC95" s="212"/>
      <c r="AD95" s="212"/>
      <c r="AE95" s="212"/>
      <c r="AF95" s="212"/>
      <c r="AG95" s="212" t="s">
        <v>157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2" x14ac:dyDescent="0.2">
      <c r="A96" s="219"/>
      <c r="B96" s="220"/>
      <c r="C96" s="263" t="s">
        <v>265</v>
      </c>
      <c r="D96" s="249"/>
      <c r="E96" s="250">
        <v>3.08</v>
      </c>
      <c r="F96" s="222"/>
      <c r="G96" s="22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161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33.75" outlineLevel="1" x14ac:dyDescent="0.2">
      <c r="A97" s="234">
        <v>23</v>
      </c>
      <c r="B97" s="235" t="s">
        <v>266</v>
      </c>
      <c r="C97" s="244" t="s">
        <v>267</v>
      </c>
      <c r="D97" s="236" t="s">
        <v>154</v>
      </c>
      <c r="E97" s="237">
        <v>0.96</v>
      </c>
      <c r="F97" s="238"/>
      <c r="G97" s="239">
        <f>ROUND(E97*F97,2)</f>
        <v>0</v>
      </c>
      <c r="H97" s="238"/>
      <c r="I97" s="239">
        <f>ROUND(E97*H97,2)</f>
        <v>0</v>
      </c>
      <c r="J97" s="238"/>
      <c r="K97" s="239">
        <f>ROUND(E97*J97,2)</f>
        <v>0</v>
      </c>
      <c r="L97" s="239">
        <v>12</v>
      </c>
      <c r="M97" s="239">
        <f>G97*(1+L97/100)</f>
        <v>0</v>
      </c>
      <c r="N97" s="237">
        <v>3.0400000000000002E-3</v>
      </c>
      <c r="O97" s="237">
        <f>ROUND(E97*N97,2)</f>
        <v>0</v>
      </c>
      <c r="P97" s="237">
        <v>8.8999999999999996E-2</v>
      </c>
      <c r="Q97" s="237">
        <f>ROUND(E97*P97,2)</f>
        <v>0.09</v>
      </c>
      <c r="R97" s="239" t="s">
        <v>242</v>
      </c>
      <c r="S97" s="239" t="s">
        <v>139</v>
      </c>
      <c r="T97" s="240" t="s">
        <v>139</v>
      </c>
      <c r="U97" s="222">
        <v>1.49</v>
      </c>
      <c r="V97" s="222">
        <f>ROUND(E97*U97,2)</f>
        <v>1.43</v>
      </c>
      <c r="W97" s="222"/>
      <c r="X97" s="222" t="s">
        <v>156</v>
      </c>
      <c r="Y97" s="222" t="s">
        <v>142</v>
      </c>
      <c r="Z97" s="212"/>
      <c r="AA97" s="212"/>
      <c r="AB97" s="212"/>
      <c r="AC97" s="212"/>
      <c r="AD97" s="212"/>
      <c r="AE97" s="212"/>
      <c r="AF97" s="212"/>
      <c r="AG97" s="212" t="s">
        <v>157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2" x14ac:dyDescent="0.2">
      <c r="A98" s="219"/>
      <c r="B98" s="220"/>
      <c r="C98" s="263" t="s">
        <v>268</v>
      </c>
      <c r="D98" s="249"/>
      <c r="E98" s="250">
        <v>0.96</v>
      </c>
      <c r="F98" s="222"/>
      <c r="G98" s="222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161</v>
      </c>
      <c r="AH98" s="212">
        <v>5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2.5" outlineLevel="1" x14ac:dyDescent="0.2">
      <c r="A99" s="234">
        <v>24</v>
      </c>
      <c r="B99" s="235" t="s">
        <v>269</v>
      </c>
      <c r="C99" s="244" t="s">
        <v>270</v>
      </c>
      <c r="D99" s="236" t="s">
        <v>154</v>
      </c>
      <c r="E99" s="237">
        <v>4.2</v>
      </c>
      <c r="F99" s="238"/>
      <c r="G99" s="239">
        <f>ROUND(E99*F99,2)</f>
        <v>0</v>
      </c>
      <c r="H99" s="238"/>
      <c r="I99" s="239">
        <f>ROUND(E99*H99,2)</f>
        <v>0</v>
      </c>
      <c r="J99" s="238"/>
      <c r="K99" s="239">
        <f>ROUND(E99*J99,2)</f>
        <v>0</v>
      </c>
      <c r="L99" s="239">
        <v>12</v>
      </c>
      <c r="M99" s="239">
        <f>G99*(1+L99/100)</f>
        <v>0</v>
      </c>
      <c r="N99" s="237">
        <v>6.7000000000000002E-4</v>
      </c>
      <c r="O99" s="237">
        <f>ROUND(E99*N99,2)</f>
        <v>0</v>
      </c>
      <c r="P99" s="237">
        <v>0.1</v>
      </c>
      <c r="Q99" s="237">
        <f>ROUND(E99*P99,2)</f>
        <v>0.42</v>
      </c>
      <c r="R99" s="239" t="s">
        <v>242</v>
      </c>
      <c r="S99" s="239" t="s">
        <v>139</v>
      </c>
      <c r="T99" s="240" t="s">
        <v>139</v>
      </c>
      <c r="U99" s="222">
        <v>0.35799999999999998</v>
      </c>
      <c r="V99" s="222">
        <f>ROUND(E99*U99,2)</f>
        <v>1.5</v>
      </c>
      <c r="W99" s="222"/>
      <c r="X99" s="222" t="s">
        <v>156</v>
      </c>
      <c r="Y99" s="222" t="s">
        <v>142</v>
      </c>
      <c r="Z99" s="212"/>
      <c r="AA99" s="212"/>
      <c r="AB99" s="212"/>
      <c r="AC99" s="212"/>
      <c r="AD99" s="212"/>
      <c r="AE99" s="212"/>
      <c r="AF99" s="212"/>
      <c r="AG99" s="212" t="s">
        <v>157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ht="22.5" outlineLevel="2" x14ac:dyDescent="0.2">
      <c r="A100" s="219"/>
      <c r="B100" s="220"/>
      <c r="C100" s="262" t="s">
        <v>271</v>
      </c>
      <c r="D100" s="253"/>
      <c r="E100" s="253"/>
      <c r="F100" s="253"/>
      <c r="G100" s="253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159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42" t="str">
        <f>C100</f>
        <v>nebo vybourání otvorů jakýchkoliv rozměrů, včetně pomocného lešení o výšce podlahy do 1900 mm a pro zatížení do 1,5 kPa  (150 kg/m2),</v>
      </c>
      <c r="BB100" s="212"/>
      <c r="BC100" s="212"/>
      <c r="BD100" s="212"/>
      <c r="BE100" s="212"/>
      <c r="BF100" s="212"/>
      <c r="BG100" s="212"/>
      <c r="BH100" s="212"/>
    </row>
    <row r="101" spans="1:60" outlineLevel="2" x14ac:dyDescent="0.2">
      <c r="A101" s="219"/>
      <c r="B101" s="220"/>
      <c r="C101" s="263" t="s">
        <v>272</v>
      </c>
      <c r="D101" s="249"/>
      <c r="E101" s="250">
        <v>4.2</v>
      </c>
      <c r="F101" s="222"/>
      <c r="G101" s="22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161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34">
        <v>25</v>
      </c>
      <c r="B102" s="235" t="s">
        <v>273</v>
      </c>
      <c r="C102" s="244" t="s">
        <v>274</v>
      </c>
      <c r="D102" s="236" t="s">
        <v>164</v>
      </c>
      <c r="E102" s="237">
        <v>8.1999999999999993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12</v>
      </c>
      <c r="M102" s="239">
        <f>G102*(1+L102/100)</f>
        <v>0</v>
      </c>
      <c r="N102" s="237">
        <v>0</v>
      </c>
      <c r="O102" s="237">
        <f>ROUND(E102*N102,2)</f>
        <v>0</v>
      </c>
      <c r="P102" s="237">
        <v>1.507E-2</v>
      </c>
      <c r="Q102" s="237">
        <f>ROUND(E102*P102,2)</f>
        <v>0.12</v>
      </c>
      <c r="R102" s="239" t="s">
        <v>242</v>
      </c>
      <c r="S102" s="239" t="s">
        <v>139</v>
      </c>
      <c r="T102" s="240" t="s">
        <v>139</v>
      </c>
      <c r="U102" s="222">
        <v>0.11</v>
      </c>
      <c r="V102" s="222">
        <f>ROUND(E102*U102,2)</f>
        <v>0.9</v>
      </c>
      <c r="W102" s="222"/>
      <c r="X102" s="222" t="s">
        <v>156</v>
      </c>
      <c r="Y102" s="222" t="s">
        <v>142</v>
      </c>
      <c r="Z102" s="212"/>
      <c r="AA102" s="212"/>
      <c r="AB102" s="212"/>
      <c r="AC102" s="212"/>
      <c r="AD102" s="212"/>
      <c r="AE102" s="212"/>
      <c r="AF102" s="212"/>
      <c r="AG102" s="212" t="s">
        <v>157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 x14ac:dyDescent="0.2">
      <c r="A103" s="219"/>
      <c r="B103" s="220"/>
      <c r="C103" s="263" t="s">
        <v>275</v>
      </c>
      <c r="D103" s="249"/>
      <c r="E103" s="250">
        <v>5.8</v>
      </c>
      <c r="F103" s="222"/>
      <c r="G103" s="222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161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">
      <c r="A104" s="219"/>
      <c r="B104" s="220"/>
      <c r="C104" s="263" t="s">
        <v>276</v>
      </c>
      <c r="D104" s="249"/>
      <c r="E104" s="250">
        <v>2.4</v>
      </c>
      <c r="F104" s="222"/>
      <c r="G104" s="22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161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34">
        <v>26</v>
      </c>
      <c r="B105" s="235" t="s">
        <v>277</v>
      </c>
      <c r="C105" s="244" t="s">
        <v>278</v>
      </c>
      <c r="D105" s="236" t="s">
        <v>154</v>
      </c>
      <c r="E105" s="237">
        <v>8.26</v>
      </c>
      <c r="F105" s="238"/>
      <c r="G105" s="239">
        <f>ROUND(E105*F105,2)</f>
        <v>0</v>
      </c>
      <c r="H105" s="238"/>
      <c r="I105" s="239">
        <f>ROUND(E105*H105,2)</f>
        <v>0</v>
      </c>
      <c r="J105" s="238"/>
      <c r="K105" s="239">
        <f>ROUND(E105*J105,2)</f>
        <v>0</v>
      </c>
      <c r="L105" s="239">
        <v>12</v>
      </c>
      <c r="M105" s="239">
        <f>G105*(1+L105/100)</f>
        <v>0</v>
      </c>
      <c r="N105" s="237">
        <v>9.2000000000000003E-4</v>
      </c>
      <c r="O105" s="237">
        <f>ROUND(E105*N105,2)</f>
        <v>0.01</v>
      </c>
      <c r="P105" s="237">
        <v>2.7E-2</v>
      </c>
      <c r="Q105" s="237">
        <f>ROUND(E105*P105,2)</f>
        <v>0.22</v>
      </c>
      <c r="R105" s="239" t="s">
        <v>242</v>
      </c>
      <c r="S105" s="239" t="s">
        <v>139</v>
      </c>
      <c r="T105" s="240" t="s">
        <v>139</v>
      </c>
      <c r="U105" s="222">
        <v>0.26300000000000001</v>
      </c>
      <c r="V105" s="222">
        <f>ROUND(E105*U105,2)</f>
        <v>2.17</v>
      </c>
      <c r="W105" s="222"/>
      <c r="X105" s="222" t="s">
        <v>156</v>
      </c>
      <c r="Y105" s="222" t="s">
        <v>142</v>
      </c>
      <c r="Z105" s="212"/>
      <c r="AA105" s="212"/>
      <c r="AB105" s="212"/>
      <c r="AC105" s="212"/>
      <c r="AD105" s="212"/>
      <c r="AE105" s="212"/>
      <c r="AF105" s="212"/>
      <c r="AG105" s="212" t="s">
        <v>157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2" x14ac:dyDescent="0.2">
      <c r="A106" s="219"/>
      <c r="B106" s="220"/>
      <c r="C106" s="262" t="s">
        <v>279</v>
      </c>
      <c r="D106" s="253"/>
      <c r="E106" s="253"/>
      <c r="F106" s="253"/>
      <c r="G106" s="253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2"/>
      <c r="AA106" s="212"/>
      <c r="AB106" s="212"/>
      <c r="AC106" s="212"/>
      <c r="AD106" s="212"/>
      <c r="AE106" s="212"/>
      <c r="AF106" s="212"/>
      <c r="AG106" s="212" t="s">
        <v>159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2" x14ac:dyDescent="0.2">
      <c r="A107" s="219"/>
      <c r="B107" s="220"/>
      <c r="C107" s="263" t="s">
        <v>280</v>
      </c>
      <c r="D107" s="249"/>
      <c r="E107" s="250">
        <v>8.26</v>
      </c>
      <c r="F107" s="222"/>
      <c r="G107" s="22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161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34">
        <v>27</v>
      </c>
      <c r="B108" s="235" t="s">
        <v>281</v>
      </c>
      <c r="C108" s="244" t="s">
        <v>282</v>
      </c>
      <c r="D108" s="236" t="s">
        <v>259</v>
      </c>
      <c r="E108" s="237">
        <v>4</v>
      </c>
      <c r="F108" s="238"/>
      <c r="G108" s="239">
        <f>ROUND(E108*F108,2)</f>
        <v>0</v>
      </c>
      <c r="H108" s="238"/>
      <c r="I108" s="239">
        <f>ROUND(E108*H108,2)</f>
        <v>0</v>
      </c>
      <c r="J108" s="238"/>
      <c r="K108" s="239">
        <f>ROUND(E108*J108,2)</f>
        <v>0</v>
      </c>
      <c r="L108" s="239">
        <v>12</v>
      </c>
      <c r="M108" s="239">
        <f>G108*(1+L108/100)</f>
        <v>0</v>
      </c>
      <c r="N108" s="237">
        <v>0</v>
      </c>
      <c r="O108" s="237">
        <f>ROUND(E108*N108,2)</f>
        <v>0</v>
      </c>
      <c r="P108" s="237">
        <v>0</v>
      </c>
      <c r="Q108" s="237">
        <f>ROUND(E108*P108,2)</f>
        <v>0</v>
      </c>
      <c r="R108" s="239" t="s">
        <v>242</v>
      </c>
      <c r="S108" s="239" t="s">
        <v>139</v>
      </c>
      <c r="T108" s="240" t="s">
        <v>139</v>
      </c>
      <c r="U108" s="222">
        <v>0.06</v>
      </c>
      <c r="V108" s="222">
        <f>ROUND(E108*U108,2)</f>
        <v>0.24</v>
      </c>
      <c r="W108" s="222"/>
      <c r="X108" s="222" t="s">
        <v>156</v>
      </c>
      <c r="Y108" s="222" t="s">
        <v>142</v>
      </c>
      <c r="Z108" s="212"/>
      <c r="AA108" s="212"/>
      <c r="AB108" s="212"/>
      <c r="AC108" s="212"/>
      <c r="AD108" s="212"/>
      <c r="AE108" s="212"/>
      <c r="AF108" s="212"/>
      <c r="AG108" s="212" t="s">
        <v>157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2" x14ac:dyDescent="0.2">
      <c r="A109" s="219"/>
      <c r="B109" s="220"/>
      <c r="C109" s="262" t="s">
        <v>283</v>
      </c>
      <c r="D109" s="253"/>
      <c r="E109" s="253"/>
      <c r="F109" s="253"/>
      <c r="G109" s="253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159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2" x14ac:dyDescent="0.2">
      <c r="A110" s="219"/>
      <c r="B110" s="220"/>
      <c r="C110" s="263" t="s">
        <v>284</v>
      </c>
      <c r="D110" s="249"/>
      <c r="E110" s="250">
        <v>4</v>
      </c>
      <c r="F110" s="222"/>
      <c r="G110" s="222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161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x14ac:dyDescent="0.2">
      <c r="A111" s="224" t="s">
        <v>134</v>
      </c>
      <c r="B111" s="225" t="s">
        <v>85</v>
      </c>
      <c r="C111" s="243" t="s">
        <v>86</v>
      </c>
      <c r="D111" s="226"/>
      <c r="E111" s="227"/>
      <c r="F111" s="228"/>
      <c r="G111" s="228">
        <f>SUMIF(AG112:AG113,"&lt;&gt;NOR",G112:G113)</f>
        <v>0</v>
      </c>
      <c r="H111" s="228"/>
      <c r="I111" s="228">
        <f>SUM(I112:I113)</f>
        <v>0</v>
      </c>
      <c r="J111" s="228"/>
      <c r="K111" s="228">
        <f>SUM(K112:K113)</f>
        <v>0</v>
      </c>
      <c r="L111" s="228"/>
      <c r="M111" s="228">
        <f>SUM(M112:M113)</f>
        <v>0</v>
      </c>
      <c r="N111" s="227"/>
      <c r="O111" s="227">
        <f>SUM(O112:O113)</f>
        <v>0</v>
      </c>
      <c r="P111" s="227"/>
      <c r="Q111" s="227">
        <f>SUM(Q112:Q113)</f>
        <v>0</v>
      </c>
      <c r="R111" s="228"/>
      <c r="S111" s="228"/>
      <c r="T111" s="229"/>
      <c r="U111" s="223"/>
      <c r="V111" s="223">
        <f>SUM(V112:V113)</f>
        <v>0.52</v>
      </c>
      <c r="W111" s="223"/>
      <c r="X111" s="223"/>
      <c r="Y111" s="223"/>
      <c r="AG111" t="s">
        <v>135</v>
      </c>
    </row>
    <row r="112" spans="1:60" ht="22.5" outlineLevel="1" x14ac:dyDescent="0.2">
      <c r="A112" s="234">
        <v>28</v>
      </c>
      <c r="B112" s="235" t="s">
        <v>285</v>
      </c>
      <c r="C112" s="244" t="s">
        <v>286</v>
      </c>
      <c r="D112" s="236" t="s">
        <v>287</v>
      </c>
      <c r="E112" s="237">
        <v>0.55613999999999997</v>
      </c>
      <c r="F112" s="238"/>
      <c r="G112" s="239">
        <f>ROUND(E112*F112,2)</f>
        <v>0</v>
      </c>
      <c r="H112" s="238"/>
      <c r="I112" s="239">
        <f>ROUND(E112*H112,2)</f>
        <v>0</v>
      </c>
      <c r="J112" s="238"/>
      <c r="K112" s="239">
        <f>ROUND(E112*J112,2)</f>
        <v>0</v>
      </c>
      <c r="L112" s="239">
        <v>12</v>
      </c>
      <c r="M112" s="239">
        <f>G112*(1+L112/100)</f>
        <v>0</v>
      </c>
      <c r="N112" s="237">
        <v>0</v>
      </c>
      <c r="O112" s="237">
        <f>ROUND(E112*N112,2)</f>
        <v>0</v>
      </c>
      <c r="P112" s="237">
        <v>0</v>
      </c>
      <c r="Q112" s="237">
        <f>ROUND(E112*P112,2)</f>
        <v>0</v>
      </c>
      <c r="R112" s="239" t="s">
        <v>155</v>
      </c>
      <c r="S112" s="239" t="s">
        <v>139</v>
      </c>
      <c r="T112" s="240" t="s">
        <v>139</v>
      </c>
      <c r="U112" s="222">
        <v>0.9385</v>
      </c>
      <c r="V112" s="222">
        <f>ROUND(E112*U112,2)</f>
        <v>0.52</v>
      </c>
      <c r="W112" s="222"/>
      <c r="X112" s="222" t="s">
        <v>288</v>
      </c>
      <c r="Y112" s="222" t="s">
        <v>142</v>
      </c>
      <c r="Z112" s="212"/>
      <c r="AA112" s="212"/>
      <c r="AB112" s="212"/>
      <c r="AC112" s="212"/>
      <c r="AD112" s="212"/>
      <c r="AE112" s="212"/>
      <c r="AF112" s="212"/>
      <c r="AG112" s="212" t="s">
        <v>289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2" x14ac:dyDescent="0.2">
      <c r="A113" s="219"/>
      <c r="B113" s="220"/>
      <c r="C113" s="262" t="s">
        <v>290</v>
      </c>
      <c r="D113" s="253"/>
      <c r="E113" s="253"/>
      <c r="F113" s="253"/>
      <c r="G113" s="253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159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x14ac:dyDescent="0.2">
      <c r="A114" s="224" t="s">
        <v>134</v>
      </c>
      <c r="B114" s="225" t="s">
        <v>87</v>
      </c>
      <c r="C114" s="243" t="s">
        <v>88</v>
      </c>
      <c r="D114" s="226"/>
      <c r="E114" s="227"/>
      <c r="F114" s="228"/>
      <c r="G114" s="228">
        <f>SUMIF(AG115:AG116,"&lt;&gt;NOR",G115:G116)</f>
        <v>0</v>
      </c>
      <c r="H114" s="228"/>
      <c r="I114" s="228">
        <f>SUM(I115:I116)</f>
        <v>0</v>
      </c>
      <c r="J114" s="228"/>
      <c r="K114" s="228">
        <f>SUM(K115:K116)</f>
        <v>0</v>
      </c>
      <c r="L114" s="228"/>
      <c r="M114" s="228">
        <f>SUM(M115:M116)</f>
        <v>0</v>
      </c>
      <c r="N114" s="227"/>
      <c r="O114" s="227">
        <f>SUM(O115:O116)</f>
        <v>0</v>
      </c>
      <c r="P114" s="227"/>
      <c r="Q114" s="227">
        <f>SUM(Q115:Q116)</f>
        <v>0.02</v>
      </c>
      <c r="R114" s="228"/>
      <c r="S114" s="228"/>
      <c r="T114" s="229"/>
      <c r="U114" s="223"/>
      <c r="V114" s="223">
        <f>SUM(V115:V116)</f>
        <v>0.6</v>
      </c>
      <c r="W114" s="223"/>
      <c r="X114" s="223"/>
      <c r="Y114" s="223"/>
      <c r="AG114" t="s">
        <v>135</v>
      </c>
    </row>
    <row r="115" spans="1:60" outlineLevel="1" x14ac:dyDescent="0.2">
      <c r="A115" s="234">
        <v>29</v>
      </c>
      <c r="B115" s="235" t="s">
        <v>291</v>
      </c>
      <c r="C115" s="244" t="s">
        <v>292</v>
      </c>
      <c r="D115" s="236" t="s">
        <v>164</v>
      </c>
      <c r="E115" s="237">
        <v>5.8</v>
      </c>
      <c r="F115" s="238"/>
      <c r="G115" s="239">
        <f>ROUND(E115*F115,2)</f>
        <v>0</v>
      </c>
      <c r="H115" s="238"/>
      <c r="I115" s="239">
        <f>ROUND(E115*H115,2)</f>
        <v>0</v>
      </c>
      <c r="J115" s="238"/>
      <c r="K115" s="239">
        <f>ROUND(E115*J115,2)</f>
        <v>0</v>
      </c>
      <c r="L115" s="239">
        <v>12</v>
      </c>
      <c r="M115" s="239">
        <f>G115*(1+L115/100)</f>
        <v>0</v>
      </c>
      <c r="N115" s="237">
        <v>0</v>
      </c>
      <c r="O115" s="237">
        <f>ROUND(E115*N115,2)</f>
        <v>0</v>
      </c>
      <c r="P115" s="237">
        <v>2.8700000000000002E-3</v>
      </c>
      <c r="Q115" s="237">
        <f>ROUND(E115*P115,2)</f>
        <v>0.02</v>
      </c>
      <c r="R115" s="239" t="s">
        <v>293</v>
      </c>
      <c r="S115" s="239" t="s">
        <v>139</v>
      </c>
      <c r="T115" s="240" t="s">
        <v>139</v>
      </c>
      <c r="U115" s="222">
        <v>0.10349999999999999</v>
      </c>
      <c r="V115" s="222">
        <f>ROUND(E115*U115,2)</f>
        <v>0.6</v>
      </c>
      <c r="W115" s="222"/>
      <c r="X115" s="222" t="s">
        <v>156</v>
      </c>
      <c r="Y115" s="222" t="s">
        <v>142</v>
      </c>
      <c r="Z115" s="212"/>
      <c r="AA115" s="212"/>
      <c r="AB115" s="212"/>
      <c r="AC115" s="212"/>
      <c r="AD115" s="212"/>
      <c r="AE115" s="212"/>
      <c r="AF115" s="212"/>
      <c r="AG115" s="212" t="s">
        <v>157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2" x14ac:dyDescent="0.2">
      <c r="A116" s="219"/>
      <c r="B116" s="220"/>
      <c r="C116" s="263" t="s">
        <v>294</v>
      </c>
      <c r="D116" s="249"/>
      <c r="E116" s="250">
        <v>5.8</v>
      </c>
      <c r="F116" s="222"/>
      <c r="G116" s="222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161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x14ac:dyDescent="0.2">
      <c r="A117" s="224" t="s">
        <v>134</v>
      </c>
      <c r="B117" s="225" t="s">
        <v>89</v>
      </c>
      <c r="C117" s="243" t="s">
        <v>90</v>
      </c>
      <c r="D117" s="226"/>
      <c r="E117" s="227"/>
      <c r="F117" s="228"/>
      <c r="G117" s="228">
        <f>SUMIF(AG118:AG121,"&lt;&gt;NOR",G118:G121)</f>
        <v>0</v>
      </c>
      <c r="H117" s="228"/>
      <c r="I117" s="228">
        <f>SUM(I118:I121)</f>
        <v>0</v>
      </c>
      <c r="J117" s="228"/>
      <c r="K117" s="228">
        <f>SUM(K118:K121)</f>
        <v>0</v>
      </c>
      <c r="L117" s="228"/>
      <c r="M117" s="228">
        <f>SUM(M118:M121)</f>
        <v>0</v>
      </c>
      <c r="N117" s="227"/>
      <c r="O117" s="227">
        <f>SUM(O118:O121)</f>
        <v>0</v>
      </c>
      <c r="P117" s="227"/>
      <c r="Q117" s="227">
        <f>SUM(Q118:Q121)</f>
        <v>0.08</v>
      </c>
      <c r="R117" s="228"/>
      <c r="S117" s="228"/>
      <c r="T117" s="229"/>
      <c r="U117" s="223"/>
      <c r="V117" s="223">
        <f>SUM(V118:V121)</f>
        <v>1.8599999999999999</v>
      </c>
      <c r="W117" s="223"/>
      <c r="X117" s="223"/>
      <c r="Y117" s="223"/>
      <c r="AG117" t="s">
        <v>135</v>
      </c>
    </row>
    <row r="118" spans="1:60" outlineLevel="1" x14ac:dyDescent="0.2">
      <c r="A118" s="234">
        <v>30</v>
      </c>
      <c r="B118" s="235" t="s">
        <v>295</v>
      </c>
      <c r="C118" s="244" t="s">
        <v>296</v>
      </c>
      <c r="D118" s="236" t="s">
        <v>154</v>
      </c>
      <c r="E118" s="237">
        <v>2.8</v>
      </c>
      <c r="F118" s="238"/>
      <c r="G118" s="239">
        <f>ROUND(E118*F118,2)</f>
        <v>0</v>
      </c>
      <c r="H118" s="238"/>
      <c r="I118" s="239">
        <f>ROUND(E118*H118,2)</f>
        <v>0</v>
      </c>
      <c r="J118" s="238"/>
      <c r="K118" s="239">
        <f>ROUND(E118*J118,2)</f>
        <v>0</v>
      </c>
      <c r="L118" s="239">
        <v>12</v>
      </c>
      <c r="M118" s="239">
        <f>G118*(1+L118/100)</f>
        <v>0</v>
      </c>
      <c r="N118" s="237">
        <v>0</v>
      </c>
      <c r="O118" s="237">
        <f>ROUND(E118*N118,2)</f>
        <v>0</v>
      </c>
      <c r="P118" s="237">
        <v>2.4649999999999998E-2</v>
      </c>
      <c r="Q118" s="237">
        <f>ROUND(E118*P118,2)</f>
        <v>7.0000000000000007E-2</v>
      </c>
      <c r="R118" s="239" t="s">
        <v>297</v>
      </c>
      <c r="S118" s="239" t="s">
        <v>139</v>
      </c>
      <c r="T118" s="240" t="s">
        <v>139</v>
      </c>
      <c r="U118" s="222">
        <v>0.3</v>
      </c>
      <c r="V118" s="222">
        <f>ROUND(E118*U118,2)</f>
        <v>0.84</v>
      </c>
      <c r="W118" s="222"/>
      <c r="X118" s="222" t="s">
        <v>156</v>
      </c>
      <c r="Y118" s="222" t="s">
        <v>142</v>
      </c>
      <c r="Z118" s="212"/>
      <c r="AA118" s="212"/>
      <c r="AB118" s="212"/>
      <c r="AC118" s="212"/>
      <c r="AD118" s="212"/>
      <c r="AE118" s="212"/>
      <c r="AF118" s="212"/>
      <c r="AG118" s="212" t="s">
        <v>157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2" x14ac:dyDescent="0.2">
      <c r="A119" s="219"/>
      <c r="B119" s="220"/>
      <c r="C119" s="263" t="s">
        <v>298</v>
      </c>
      <c r="D119" s="249"/>
      <c r="E119" s="250">
        <v>2.8</v>
      </c>
      <c r="F119" s="222"/>
      <c r="G119" s="222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161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55">
        <v>31</v>
      </c>
      <c r="B120" s="256" t="s">
        <v>299</v>
      </c>
      <c r="C120" s="265" t="s">
        <v>300</v>
      </c>
      <c r="D120" s="257" t="s">
        <v>259</v>
      </c>
      <c r="E120" s="258">
        <v>3</v>
      </c>
      <c r="F120" s="259"/>
      <c r="G120" s="260">
        <f>ROUND(E120*F120,2)</f>
        <v>0</v>
      </c>
      <c r="H120" s="259"/>
      <c r="I120" s="260">
        <f>ROUND(E120*H120,2)</f>
        <v>0</v>
      </c>
      <c r="J120" s="259"/>
      <c r="K120" s="260">
        <f>ROUND(E120*J120,2)</f>
        <v>0</v>
      </c>
      <c r="L120" s="260">
        <v>12</v>
      </c>
      <c r="M120" s="260">
        <f>G120*(1+L120/100)</f>
        <v>0</v>
      </c>
      <c r="N120" s="258">
        <v>0</v>
      </c>
      <c r="O120" s="258">
        <f>ROUND(E120*N120,2)</f>
        <v>0</v>
      </c>
      <c r="P120" s="258">
        <v>4.0000000000000001E-3</v>
      </c>
      <c r="Q120" s="258">
        <f>ROUND(E120*P120,2)</f>
        <v>0.01</v>
      </c>
      <c r="R120" s="260" t="s">
        <v>297</v>
      </c>
      <c r="S120" s="260" t="s">
        <v>139</v>
      </c>
      <c r="T120" s="261" t="s">
        <v>139</v>
      </c>
      <c r="U120" s="222">
        <v>0.27</v>
      </c>
      <c r="V120" s="222">
        <f>ROUND(E120*U120,2)</f>
        <v>0.81</v>
      </c>
      <c r="W120" s="222"/>
      <c r="X120" s="222" t="s">
        <v>156</v>
      </c>
      <c r="Y120" s="222" t="s">
        <v>142</v>
      </c>
      <c r="Z120" s="212"/>
      <c r="AA120" s="212"/>
      <c r="AB120" s="212"/>
      <c r="AC120" s="212"/>
      <c r="AD120" s="212"/>
      <c r="AE120" s="212"/>
      <c r="AF120" s="212"/>
      <c r="AG120" s="212" t="s">
        <v>157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55">
        <v>32</v>
      </c>
      <c r="B121" s="256" t="s">
        <v>301</v>
      </c>
      <c r="C121" s="265" t="s">
        <v>302</v>
      </c>
      <c r="D121" s="257" t="s">
        <v>259</v>
      </c>
      <c r="E121" s="258">
        <v>3</v>
      </c>
      <c r="F121" s="259"/>
      <c r="G121" s="260">
        <f>ROUND(E121*F121,2)</f>
        <v>0</v>
      </c>
      <c r="H121" s="259"/>
      <c r="I121" s="260">
        <f>ROUND(E121*H121,2)</f>
        <v>0</v>
      </c>
      <c r="J121" s="259"/>
      <c r="K121" s="260">
        <f>ROUND(E121*J121,2)</f>
        <v>0</v>
      </c>
      <c r="L121" s="260">
        <v>12</v>
      </c>
      <c r="M121" s="260">
        <f>G121*(1+L121/100)</f>
        <v>0</v>
      </c>
      <c r="N121" s="258">
        <v>0</v>
      </c>
      <c r="O121" s="258">
        <f>ROUND(E121*N121,2)</f>
        <v>0</v>
      </c>
      <c r="P121" s="258">
        <v>2.5999999999999998E-4</v>
      </c>
      <c r="Q121" s="258">
        <f>ROUND(E121*P121,2)</f>
        <v>0</v>
      </c>
      <c r="R121" s="260" t="s">
        <v>297</v>
      </c>
      <c r="S121" s="260" t="s">
        <v>139</v>
      </c>
      <c r="T121" s="261" t="s">
        <v>139</v>
      </c>
      <c r="U121" s="222">
        <v>7.0000000000000007E-2</v>
      </c>
      <c r="V121" s="222">
        <f>ROUND(E121*U121,2)</f>
        <v>0.21</v>
      </c>
      <c r="W121" s="222"/>
      <c r="X121" s="222" t="s">
        <v>156</v>
      </c>
      <c r="Y121" s="222" t="s">
        <v>142</v>
      </c>
      <c r="Z121" s="212"/>
      <c r="AA121" s="212"/>
      <c r="AB121" s="212"/>
      <c r="AC121" s="212"/>
      <c r="AD121" s="212"/>
      <c r="AE121" s="212"/>
      <c r="AF121" s="212"/>
      <c r="AG121" s="212" t="s">
        <v>157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x14ac:dyDescent="0.2">
      <c r="A122" s="215" t="s">
        <v>134</v>
      </c>
      <c r="B122" s="216" t="s">
        <v>91</v>
      </c>
      <c r="C122" s="247" t="s">
        <v>92</v>
      </c>
      <c r="D122" s="230"/>
      <c r="E122" s="231"/>
      <c r="F122" s="232"/>
      <c r="G122" s="232">
        <f>SUMIF(AG123:AG186,"&lt;&gt;NOR",G123:G186)</f>
        <v>0</v>
      </c>
      <c r="H122" s="232"/>
      <c r="I122" s="232">
        <f>SUM(I123:I186)</f>
        <v>0</v>
      </c>
      <c r="J122" s="232"/>
      <c r="K122" s="232">
        <f>SUM(K123:K186)</f>
        <v>0</v>
      </c>
      <c r="L122" s="232"/>
      <c r="M122" s="232">
        <f>SUM(M123:M186)</f>
        <v>0</v>
      </c>
      <c r="N122" s="231"/>
      <c r="O122" s="231">
        <f>SUM(O123:O186)</f>
        <v>0.08</v>
      </c>
      <c r="P122" s="231"/>
      <c r="Q122" s="231">
        <f>SUM(Q123:Q186)</f>
        <v>0.5</v>
      </c>
      <c r="R122" s="232"/>
      <c r="S122" s="232"/>
      <c r="T122" s="233"/>
      <c r="U122" s="223"/>
      <c r="V122" s="223">
        <f>SUM(V123:V186)</f>
        <v>23.66</v>
      </c>
      <c r="W122" s="223"/>
      <c r="X122" s="223"/>
      <c r="Y122" s="223"/>
      <c r="AG122" t="s">
        <v>135</v>
      </c>
    </row>
    <row r="123" spans="1:60" ht="22.5" outlineLevel="1" x14ac:dyDescent="0.2">
      <c r="A123" s="219"/>
      <c r="B123" s="220"/>
      <c r="C123" s="245" t="s">
        <v>303</v>
      </c>
      <c r="D123" s="241"/>
      <c r="E123" s="241"/>
      <c r="F123" s="241"/>
      <c r="G123" s="241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145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42" t="str">
        <f>C123</f>
        <v>NÁKLADY ZA OTVOROVÉ VÝPLNĚ JSOU VČETNĚ NÁKLADŮ NA VYPRACOVÁNÍ DÍLENSKÉ DOKUMENTACE ZÁMEČNICKÝCH VÝROBKŮ.</v>
      </c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34">
        <v>33</v>
      </c>
      <c r="B124" s="235" t="s">
        <v>304</v>
      </c>
      <c r="C124" s="244" t="s">
        <v>305</v>
      </c>
      <c r="D124" s="236" t="s">
        <v>259</v>
      </c>
      <c r="E124" s="237">
        <v>1</v>
      </c>
      <c r="F124" s="238"/>
      <c r="G124" s="239">
        <f>ROUND(E124*F124,2)</f>
        <v>0</v>
      </c>
      <c r="H124" s="238"/>
      <c r="I124" s="239">
        <f>ROUND(E124*H124,2)</f>
        <v>0</v>
      </c>
      <c r="J124" s="238"/>
      <c r="K124" s="239">
        <f>ROUND(E124*J124,2)</f>
        <v>0</v>
      </c>
      <c r="L124" s="239">
        <v>12</v>
      </c>
      <c r="M124" s="239">
        <f>G124*(1+L124/100)</f>
        <v>0</v>
      </c>
      <c r="N124" s="237">
        <v>0.02</v>
      </c>
      <c r="O124" s="237">
        <f>ROUND(E124*N124,2)</f>
        <v>0.02</v>
      </c>
      <c r="P124" s="237">
        <v>0</v>
      </c>
      <c r="Q124" s="237">
        <f>ROUND(E124*P124,2)</f>
        <v>0</v>
      </c>
      <c r="R124" s="239"/>
      <c r="S124" s="239" t="s">
        <v>237</v>
      </c>
      <c r="T124" s="240" t="s">
        <v>140</v>
      </c>
      <c r="U124" s="222">
        <v>0</v>
      </c>
      <c r="V124" s="222">
        <f>ROUND(E124*U124,2)</f>
        <v>0</v>
      </c>
      <c r="W124" s="222"/>
      <c r="X124" s="222" t="s">
        <v>306</v>
      </c>
      <c r="Y124" s="222" t="s">
        <v>142</v>
      </c>
      <c r="Z124" s="212"/>
      <c r="AA124" s="212"/>
      <c r="AB124" s="212"/>
      <c r="AC124" s="212"/>
      <c r="AD124" s="212"/>
      <c r="AE124" s="212"/>
      <c r="AF124" s="212"/>
      <c r="AG124" s="212" t="s">
        <v>307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2" x14ac:dyDescent="0.2">
      <c r="A125" s="219"/>
      <c r="B125" s="220"/>
      <c r="C125" s="245" t="s">
        <v>308</v>
      </c>
      <c r="D125" s="241"/>
      <c r="E125" s="241"/>
      <c r="F125" s="241"/>
      <c r="G125" s="241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22"/>
      <c r="Z125" s="212"/>
      <c r="AA125" s="212"/>
      <c r="AB125" s="212"/>
      <c r="AC125" s="212"/>
      <c r="AD125" s="212"/>
      <c r="AE125" s="212"/>
      <c r="AF125" s="212"/>
      <c r="AG125" s="212" t="s">
        <v>145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">
      <c r="A126" s="219"/>
      <c r="B126" s="220"/>
      <c r="C126" s="264" t="s">
        <v>309</v>
      </c>
      <c r="D126" s="254"/>
      <c r="E126" s="254"/>
      <c r="F126" s="254"/>
      <c r="G126" s="254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145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">
      <c r="A127" s="219"/>
      <c r="B127" s="220"/>
      <c r="C127" s="264" t="s">
        <v>310</v>
      </c>
      <c r="D127" s="254"/>
      <c r="E127" s="254"/>
      <c r="F127" s="254"/>
      <c r="G127" s="254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145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">
      <c r="A128" s="219"/>
      <c r="B128" s="220"/>
      <c r="C128" s="264" t="s">
        <v>311</v>
      </c>
      <c r="D128" s="254"/>
      <c r="E128" s="254"/>
      <c r="F128" s="254"/>
      <c r="G128" s="254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145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">
      <c r="A129" s="219"/>
      <c r="B129" s="220"/>
      <c r="C129" s="264" t="s">
        <v>312</v>
      </c>
      <c r="D129" s="254"/>
      <c r="E129" s="254"/>
      <c r="F129" s="254"/>
      <c r="G129" s="254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145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2" x14ac:dyDescent="0.2">
      <c r="A130" s="219"/>
      <c r="B130" s="220"/>
      <c r="C130" s="263" t="s">
        <v>313</v>
      </c>
      <c r="D130" s="249"/>
      <c r="E130" s="250">
        <v>1</v>
      </c>
      <c r="F130" s="222"/>
      <c r="G130" s="222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22"/>
      <c r="Z130" s="212"/>
      <c r="AA130" s="212"/>
      <c r="AB130" s="212"/>
      <c r="AC130" s="212"/>
      <c r="AD130" s="212"/>
      <c r="AE130" s="212"/>
      <c r="AF130" s="212"/>
      <c r="AG130" s="212" t="s">
        <v>161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34">
        <v>34</v>
      </c>
      <c r="B131" s="235" t="s">
        <v>314</v>
      </c>
      <c r="C131" s="244" t="s">
        <v>315</v>
      </c>
      <c r="D131" s="236" t="s">
        <v>259</v>
      </c>
      <c r="E131" s="237">
        <v>2</v>
      </c>
      <c r="F131" s="238"/>
      <c r="G131" s="239">
        <f>ROUND(E131*F131,2)</f>
        <v>0</v>
      </c>
      <c r="H131" s="238"/>
      <c r="I131" s="239">
        <f>ROUND(E131*H131,2)</f>
        <v>0</v>
      </c>
      <c r="J131" s="238"/>
      <c r="K131" s="239">
        <f>ROUND(E131*J131,2)</f>
        <v>0</v>
      </c>
      <c r="L131" s="239">
        <v>12</v>
      </c>
      <c r="M131" s="239">
        <f>G131*(1+L131/100)</f>
        <v>0</v>
      </c>
      <c r="N131" s="237">
        <v>0.02</v>
      </c>
      <c r="O131" s="237">
        <f>ROUND(E131*N131,2)</f>
        <v>0.04</v>
      </c>
      <c r="P131" s="237">
        <v>0</v>
      </c>
      <c r="Q131" s="237">
        <f>ROUND(E131*P131,2)</f>
        <v>0</v>
      </c>
      <c r="R131" s="239"/>
      <c r="S131" s="239" t="s">
        <v>237</v>
      </c>
      <c r="T131" s="240" t="s">
        <v>140</v>
      </c>
      <c r="U131" s="222">
        <v>0</v>
      </c>
      <c r="V131" s="222">
        <f>ROUND(E131*U131,2)</f>
        <v>0</v>
      </c>
      <c r="W131" s="222"/>
      <c r="X131" s="222" t="s">
        <v>306</v>
      </c>
      <c r="Y131" s="222" t="s">
        <v>142</v>
      </c>
      <c r="Z131" s="212"/>
      <c r="AA131" s="212"/>
      <c r="AB131" s="212"/>
      <c r="AC131" s="212"/>
      <c r="AD131" s="212"/>
      <c r="AE131" s="212"/>
      <c r="AF131" s="212"/>
      <c r="AG131" s="212" t="s">
        <v>307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2" x14ac:dyDescent="0.2">
      <c r="A132" s="219"/>
      <c r="B132" s="220"/>
      <c r="C132" s="245" t="s">
        <v>316</v>
      </c>
      <c r="D132" s="241"/>
      <c r="E132" s="241"/>
      <c r="F132" s="241"/>
      <c r="G132" s="241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22"/>
      <c r="Z132" s="212"/>
      <c r="AA132" s="212"/>
      <c r="AB132" s="212"/>
      <c r="AC132" s="212"/>
      <c r="AD132" s="212"/>
      <c r="AE132" s="212"/>
      <c r="AF132" s="212"/>
      <c r="AG132" s="212" t="s">
        <v>145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">
      <c r="A133" s="219"/>
      <c r="B133" s="220"/>
      <c r="C133" s="264" t="s">
        <v>317</v>
      </c>
      <c r="D133" s="254"/>
      <c r="E133" s="254"/>
      <c r="F133" s="254"/>
      <c r="G133" s="254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145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">
      <c r="A134" s="219"/>
      <c r="B134" s="220"/>
      <c r="C134" s="264" t="s">
        <v>310</v>
      </c>
      <c r="D134" s="254"/>
      <c r="E134" s="254"/>
      <c r="F134" s="254"/>
      <c r="G134" s="254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145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">
      <c r="A135" s="219"/>
      <c r="B135" s="220"/>
      <c r="C135" s="264" t="s">
        <v>311</v>
      </c>
      <c r="D135" s="254"/>
      <c r="E135" s="254"/>
      <c r="F135" s="254"/>
      <c r="G135" s="254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22"/>
      <c r="Z135" s="212"/>
      <c r="AA135" s="212"/>
      <c r="AB135" s="212"/>
      <c r="AC135" s="212"/>
      <c r="AD135" s="212"/>
      <c r="AE135" s="212"/>
      <c r="AF135" s="212"/>
      <c r="AG135" s="212" t="s">
        <v>145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3" x14ac:dyDescent="0.2">
      <c r="A136" s="219"/>
      <c r="B136" s="220"/>
      <c r="C136" s="264" t="s">
        <v>312</v>
      </c>
      <c r="D136" s="254"/>
      <c r="E136" s="254"/>
      <c r="F136" s="254"/>
      <c r="G136" s="254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145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2" x14ac:dyDescent="0.2">
      <c r="A137" s="219"/>
      <c r="B137" s="220"/>
      <c r="C137" s="263" t="s">
        <v>318</v>
      </c>
      <c r="D137" s="249"/>
      <c r="E137" s="250">
        <v>2</v>
      </c>
      <c r="F137" s="222"/>
      <c r="G137" s="222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161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ht="22.5" outlineLevel="1" x14ac:dyDescent="0.2">
      <c r="A138" s="234">
        <v>35</v>
      </c>
      <c r="B138" s="235" t="s">
        <v>319</v>
      </c>
      <c r="C138" s="244" t="s">
        <v>320</v>
      </c>
      <c r="D138" s="236" t="s">
        <v>259</v>
      </c>
      <c r="E138" s="237">
        <v>1</v>
      </c>
      <c r="F138" s="238"/>
      <c r="G138" s="239">
        <f>ROUND(E138*F138,2)</f>
        <v>0</v>
      </c>
      <c r="H138" s="238"/>
      <c r="I138" s="239">
        <f>ROUND(E138*H138,2)</f>
        <v>0</v>
      </c>
      <c r="J138" s="238"/>
      <c r="K138" s="239">
        <f>ROUND(E138*J138,2)</f>
        <v>0</v>
      </c>
      <c r="L138" s="239">
        <v>12</v>
      </c>
      <c r="M138" s="239">
        <f>G138*(1+L138/100)</f>
        <v>0</v>
      </c>
      <c r="N138" s="237">
        <v>0</v>
      </c>
      <c r="O138" s="237">
        <f>ROUND(E138*N138,2)</f>
        <v>0</v>
      </c>
      <c r="P138" s="237">
        <v>0</v>
      </c>
      <c r="Q138" s="237">
        <f>ROUND(E138*P138,2)</f>
        <v>0</v>
      </c>
      <c r="R138" s="239"/>
      <c r="S138" s="239" t="s">
        <v>237</v>
      </c>
      <c r="T138" s="240" t="s">
        <v>140</v>
      </c>
      <c r="U138" s="222">
        <v>0</v>
      </c>
      <c r="V138" s="222">
        <f>ROUND(E138*U138,2)</f>
        <v>0</v>
      </c>
      <c r="W138" s="222"/>
      <c r="X138" s="222" t="s">
        <v>156</v>
      </c>
      <c r="Y138" s="222" t="s">
        <v>142</v>
      </c>
      <c r="Z138" s="212"/>
      <c r="AA138" s="212"/>
      <c r="AB138" s="212"/>
      <c r="AC138" s="212"/>
      <c r="AD138" s="212"/>
      <c r="AE138" s="212"/>
      <c r="AF138" s="212"/>
      <c r="AG138" s="212" t="s">
        <v>157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2" x14ac:dyDescent="0.2">
      <c r="A139" s="219"/>
      <c r="B139" s="220"/>
      <c r="C139" s="245" t="s">
        <v>321</v>
      </c>
      <c r="D139" s="241"/>
      <c r="E139" s="241"/>
      <c r="F139" s="241"/>
      <c r="G139" s="241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22"/>
      <c r="Z139" s="212"/>
      <c r="AA139" s="212"/>
      <c r="AB139" s="212"/>
      <c r="AC139" s="212"/>
      <c r="AD139" s="212"/>
      <c r="AE139" s="212"/>
      <c r="AF139" s="212"/>
      <c r="AG139" s="212" t="s">
        <v>145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3" x14ac:dyDescent="0.2">
      <c r="A140" s="219"/>
      <c r="B140" s="220"/>
      <c r="C140" s="264" t="s">
        <v>322</v>
      </c>
      <c r="D140" s="254"/>
      <c r="E140" s="254"/>
      <c r="F140" s="254"/>
      <c r="G140" s="254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22"/>
      <c r="Z140" s="212"/>
      <c r="AA140" s="212"/>
      <c r="AB140" s="212"/>
      <c r="AC140" s="212"/>
      <c r="AD140" s="212"/>
      <c r="AE140" s="212"/>
      <c r="AF140" s="212"/>
      <c r="AG140" s="212" t="s">
        <v>145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 x14ac:dyDescent="0.2">
      <c r="A141" s="219"/>
      <c r="B141" s="220"/>
      <c r="C141" s="264" t="s">
        <v>323</v>
      </c>
      <c r="D141" s="254"/>
      <c r="E141" s="254"/>
      <c r="F141" s="254"/>
      <c r="G141" s="254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22"/>
      <c r="Z141" s="212"/>
      <c r="AA141" s="212"/>
      <c r="AB141" s="212"/>
      <c r="AC141" s="212"/>
      <c r="AD141" s="212"/>
      <c r="AE141" s="212"/>
      <c r="AF141" s="212"/>
      <c r="AG141" s="212" t="s">
        <v>145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">
      <c r="A142" s="219"/>
      <c r="B142" s="220"/>
      <c r="C142" s="264" t="s">
        <v>324</v>
      </c>
      <c r="D142" s="254"/>
      <c r="E142" s="254"/>
      <c r="F142" s="254"/>
      <c r="G142" s="254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145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2">
      <c r="A143" s="219"/>
      <c r="B143" s="220"/>
      <c r="C143" s="264" t="s">
        <v>325</v>
      </c>
      <c r="D143" s="254"/>
      <c r="E143" s="254"/>
      <c r="F143" s="254"/>
      <c r="G143" s="254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22"/>
      <c r="Z143" s="212"/>
      <c r="AA143" s="212"/>
      <c r="AB143" s="212"/>
      <c r="AC143" s="212"/>
      <c r="AD143" s="212"/>
      <c r="AE143" s="212"/>
      <c r="AF143" s="212"/>
      <c r="AG143" s="212" t="s">
        <v>145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3" x14ac:dyDescent="0.2">
      <c r="A144" s="219"/>
      <c r="B144" s="220"/>
      <c r="C144" s="264" t="s">
        <v>326</v>
      </c>
      <c r="D144" s="254"/>
      <c r="E144" s="254"/>
      <c r="F144" s="254"/>
      <c r="G144" s="254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22"/>
      <c r="Z144" s="212"/>
      <c r="AA144" s="212"/>
      <c r="AB144" s="212"/>
      <c r="AC144" s="212"/>
      <c r="AD144" s="212"/>
      <c r="AE144" s="212"/>
      <c r="AF144" s="212"/>
      <c r="AG144" s="212" t="s">
        <v>145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 x14ac:dyDescent="0.2">
      <c r="A145" s="219"/>
      <c r="B145" s="220"/>
      <c r="C145" s="264" t="s">
        <v>310</v>
      </c>
      <c r="D145" s="254"/>
      <c r="E145" s="254"/>
      <c r="F145" s="254"/>
      <c r="G145" s="254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145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3" x14ac:dyDescent="0.2">
      <c r="A146" s="219"/>
      <c r="B146" s="220"/>
      <c r="C146" s="264" t="s">
        <v>311</v>
      </c>
      <c r="D146" s="254"/>
      <c r="E146" s="254"/>
      <c r="F146" s="254"/>
      <c r="G146" s="254"/>
      <c r="H146" s="222"/>
      <c r="I146" s="222"/>
      <c r="J146" s="222"/>
      <c r="K146" s="222"/>
      <c r="L146" s="222"/>
      <c r="M146" s="222"/>
      <c r="N146" s="221"/>
      <c r="O146" s="221"/>
      <c r="P146" s="221"/>
      <c r="Q146" s="221"/>
      <c r="R146" s="222"/>
      <c r="S146" s="222"/>
      <c r="T146" s="222"/>
      <c r="U146" s="222"/>
      <c r="V146" s="222"/>
      <c r="W146" s="222"/>
      <c r="X146" s="222"/>
      <c r="Y146" s="222"/>
      <c r="Z146" s="212"/>
      <c r="AA146" s="212"/>
      <c r="AB146" s="212"/>
      <c r="AC146" s="212"/>
      <c r="AD146" s="212"/>
      <c r="AE146" s="212"/>
      <c r="AF146" s="212"/>
      <c r="AG146" s="212" t="s">
        <v>145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3" x14ac:dyDescent="0.2">
      <c r="A147" s="219"/>
      <c r="B147" s="220"/>
      <c r="C147" s="264" t="s">
        <v>327</v>
      </c>
      <c r="D147" s="254"/>
      <c r="E147" s="254"/>
      <c r="F147" s="254"/>
      <c r="G147" s="254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22"/>
      <c r="Z147" s="212"/>
      <c r="AA147" s="212"/>
      <c r="AB147" s="212"/>
      <c r="AC147" s="212"/>
      <c r="AD147" s="212"/>
      <c r="AE147" s="212"/>
      <c r="AF147" s="212"/>
      <c r="AG147" s="212" t="s">
        <v>145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2" x14ac:dyDescent="0.2">
      <c r="A148" s="219"/>
      <c r="B148" s="220"/>
      <c r="C148" s="263" t="s">
        <v>328</v>
      </c>
      <c r="D148" s="249"/>
      <c r="E148" s="250">
        <v>1</v>
      </c>
      <c r="F148" s="222"/>
      <c r="G148" s="222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161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ht="22.5" outlineLevel="1" x14ac:dyDescent="0.2">
      <c r="A149" s="234">
        <v>36</v>
      </c>
      <c r="B149" s="235" t="s">
        <v>329</v>
      </c>
      <c r="C149" s="244" t="s">
        <v>330</v>
      </c>
      <c r="D149" s="236" t="s">
        <v>259</v>
      </c>
      <c r="E149" s="237">
        <v>1</v>
      </c>
      <c r="F149" s="238"/>
      <c r="G149" s="239">
        <f>ROUND(E149*F149,2)</f>
        <v>0</v>
      </c>
      <c r="H149" s="238"/>
      <c r="I149" s="239">
        <f>ROUND(E149*H149,2)</f>
        <v>0</v>
      </c>
      <c r="J149" s="238"/>
      <c r="K149" s="239">
        <f>ROUND(E149*J149,2)</f>
        <v>0</v>
      </c>
      <c r="L149" s="239">
        <v>12</v>
      </c>
      <c r="M149" s="239">
        <f>G149*(1+L149/100)</f>
        <v>0</v>
      </c>
      <c r="N149" s="237">
        <v>0</v>
      </c>
      <c r="O149" s="237">
        <f>ROUND(E149*N149,2)</f>
        <v>0</v>
      </c>
      <c r="P149" s="237">
        <v>0</v>
      </c>
      <c r="Q149" s="237">
        <f>ROUND(E149*P149,2)</f>
        <v>0</v>
      </c>
      <c r="R149" s="239"/>
      <c r="S149" s="239" t="s">
        <v>237</v>
      </c>
      <c r="T149" s="240" t="s">
        <v>140</v>
      </c>
      <c r="U149" s="222">
        <v>0</v>
      </c>
      <c r="V149" s="222">
        <f>ROUND(E149*U149,2)</f>
        <v>0</v>
      </c>
      <c r="W149" s="222"/>
      <c r="X149" s="222" t="s">
        <v>156</v>
      </c>
      <c r="Y149" s="222" t="s">
        <v>142</v>
      </c>
      <c r="Z149" s="212"/>
      <c r="AA149" s="212"/>
      <c r="AB149" s="212"/>
      <c r="AC149" s="212"/>
      <c r="AD149" s="212"/>
      <c r="AE149" s="212"/>
      <c r="AF149" s="212"/>
      <c r="AG149" s="212" t="s">
        <v>157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2" x14ac:dyDescent="0.2">
      <c r="A150" s="219"/>
      <c r="B150" s="220"/>
      <c r="C150" s="245" t="s">
        <v>331</v>
      </c>
      <c r="D150" s="241"/>
      <c r="E150" s="241"/>
      <c r="F150" s="241"/>
      <c r="G150" s="241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22"/>
      <c r="Z150" s="212"/>
      <c r="AA150" s="212"/>
      <c r="AB150" s="212"/>
      <c r="AC150" s="212"/>
      <c r="AD150" s="212"/>
      <c r="AE150" s="212"/>
      <c r="AF150" s="212"/>
      <c r="AG150" s="212" t="s">
        <v>145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">
      <c r="A151" s="219"/>
      <c r="B151" s="220"/>
      <c r="C151" s="264" t="s">
        <v>322</v>
      </c>
      <c r="D151" s="254"/>
      <c r="E151" s="254"/>
      <c r="F151" s="254"/>
      <c r="G151" s="254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22"/>
      <c r="Z151" s="212"/>
      <c r="AA151" s="212"/>
      <c r="AB151" s="212"/>
      <c r="AC151" s="212"/>
      <c r="AD151" s="212"/>
      <c r="AE151" s="212"/>
      <c r="AF151" s="212"/>
      <c r="AG151" s="212" t="s">
        <v>145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">
      <c r="A152" s="219"/>
      <c r="B152" s="220"/>
      <c r="C152" s="264" t="s">
        <v>323</v>
      </c>
      <c r="D152" s="254"/>
      <c r="E152" s="254"/>
      <c r="F152" s="254"/>
      <c r="G152" s="254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22"/>
      <c r="Z152" s="212"/>
      <c r="AA152" s="212"/>
      <c r="AB152" s="212"/>
      <c r="AC152" s="212"/>
      <c r="AD152" s="212"/>
      <c r="AE152" s="212"/>
      <c r="AF152" s="212"/>
      <c r="AG152" s="212" t="s">
        <v>145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3" x14ac:dyDescent="0.2">
      <c r="A153" s="219"/>
      <c r="B153" s="220"/>
      <c r="C153" s="264" t="s">
        <v>332</v>
      </c>
      <c r="D153" s="254"/>
      <c r="E153" s="254"/>
      <c r="F153" s="254"/>
      <c r="G153" s="254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22"/>
      <c r="Z153" s="212"/>
      <c r="AA153" s="212"/>
      <c r="AB153" s="212"/>
      <c r="AC153" s="212"/>
      <c r="AD153" s="212"/>
      <c r="AE153" s="212"/>
      <c r="AF153" s="212"/>
      <c r="AG153" s="212" t="s">
        <v>145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">
      <c r="A154" s="219"/>
      <c r="B154" s="220"/>
      <c r="C154" s="264" t="s">
        <v>325</v>
      </c>
      <c r="D154" s="254"/>
      <c r="E154" s="254"/>
      <c r="F154" s="254"/>
      <c r="G154" s="254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22"/>
      <c r="Z154" s="212"/>
      <c r="AA154" s="212"/>
      <c r="AB154" s="212"/>
      <c r="AC154" s="212"/>
      <c r="AD154" s="212"/>
      <c r="AE154" s="212"/>
      <c r="AF154" s="212"/>
      <c r="AG154" s="212" t="s">
        <v>145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">
      <c r="A155" s="219"/>
      <c r="B155" s="220"/>
      <c r="C155" s="264" t="s">
        <v>326</v>
      </c>
      <c r="D155" s="254"/>
      <c r="E155" s="254"/>
      <c r="F155" s="254"/>
      <c r="G155" s="254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22"/>
      <c r="Z155" s="212"/>
      <c r="AA155" s="212"/>
      <c r="AB155" s="212"/>
      <c r="AC155" s="212"/>
      <c r="AD155" s="212"/>
      <c r="AE155" s="212"/>
      <c r="AF155" s="212"/>
      <c r="AG155" s="212" t="s">
        <v>145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 x14ac:dyDescent="0.2">
      <c r="A156" s="219"/>
      <c r="B156" s="220"/>
      <c r="C156" s="264" t="s">
        <v>310</v>
      </c>
      <c r="D156" s="254"/>
      <c r="E156" s="254"/>
      <c r="F156" s="254"/>
      <c r="G156" s="254"/>
      <c r="H156" s="222"/>
      <c r="I156" s="222"/>
      <c r="J156" s="222"/>
      <c r="K156" s="222"/>
      <c r="L156" s="222"/>
      <c r="M156" s="222"/>
      <c r="N156" s="221"/>
      <c r="O156" s="221"/>
      <c r="P156" s="221"/>
      <c r="Q156" s="221"/>
      <c r="R156" s="222"/>
      <c r="S156" s="222"/>
      <c r="T156" s="222"/>
      <c r="U156" s="222"/>
      <c r="V156" s="222"/>
      <c r="W156" s="222"/>
      <c r="X156" s="222"/>
      <c r="Y156" s="222"/>
      <c r="Z156" s="212"/>
      <c r="AA156" s="212"/>
      <c r="AB156" s="212"/>
      <c r="AC156" s="212"/>
      <c r="AD156" s="212"/>
      <c r="AE156" s="212"/>
      <c r="AF156" s="212"/>
      <c r="AG156" s="212" t="s">
        <v>145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">
      <c r="A157" s="219"/>
      <c r="B157" s="220"/>
      <c r="C157" s="264" t="s">
        <v>311</v>
      </c>
      <c r="D157" s="254"/>
      <c r="E157" s="254"/>
      <c r="F157" s="254"/>
      <c r="G157" s="254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22"/>
      <c r="Z157" s="212"/>
      <c r="AA157" s="212"/>
      <c r="AB157" s="212"/>
      <c r="AC157" s="212"/>
      <c r="AD157" s="212"/>
      <c r="AE157" s="212"/>
      <c r="AF157" s="212"/>
      <c r="AG157" s="212" t="s">
        <v>145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">
      <c r="A158" s="219"/>
      <c r="B158" s="220"/>
      <c r="C158" s="264" t="s">
        <v>327</v>
      </c>
      <c r="D158" s="254"/>
      <c r="E158" s="254"/>
      <c r="F158" s="254"/>
      <c r="G158" s="254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22"/>
      <c r="Z158" s="212"/>
      <c r="AA158" s="212"/>
      <c r="AB158" s="212"/>
      <c r="AC158" s="212"/>
      <c r="AD158" s="212"/>
      <c r="AE158" s="212"/>
      <c r="AF158" s="212"/>
      <c r="AG158" s="212" t="s">
        <v>145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2" x14ac:dyDescent="0.2">
      <c r="A159" s="219"/>
      <c r="B159" s="220"/>
      <c r="C159" s="263" t="s">
        <v>333</v>
      </c>
      <c r="D159" s="249"/>
      <c r="E159" s="250">
        <v>1</v>
      </c>
      <c r="F159" s="222"/>
      <c r="G159" s="222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22"/>
      <c r="Z159" s="212"/>
      <c r="AA159" s="212"/>
      <c r="AB159" s="212"/>
      <c r="AC159" s="212"/>
      <c r="AD159" s="212"/>
      <c r="AE159" s="212"/>
      <c r="AF159" s="212"/>
      <c r="AG159" s="212" t="s">
        <v>161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ht="22.5" outlineLevel="1" x14ac:dyDescent="0.2">
      <c r="A160" s="234">
        <v>37</v>
      </c>
      <c r="B160" s="235" t="s">
        <v>334</v>
      </c>
      <c r="C160" s="244" t="s">
        <v>335</v>
      </c>
      <c r="D160" s="236" t="s">
        <v>259</v>
      </c>
      <c r="E160" s="237">
        <v>1</v>
      </c>
      <c r="F160" s="238"/>
      <c r="G160" s="239">
        <f>ROUND(E160*F160,2)</f>
        <v>0</v>
      </c>
      <c r="H160" s="238"/>
      <c r="I160" s="239">
        <f>ROUND(E160*H160,2)</f>
        <v>0</v>
      </c>
      <c r="J160" s="238"/>
      <c r="K160" s="239">
        <f>ROUND(E160*J160,2)</f>
        <v>0</v>
      </c>
      <c r="L160" s="239">
        <v>12</v>
      </c>
      <c r="M160" s="239">
        <f>G160*(1+L160/100)</f>
        <v>0</v>
      </c>
      <c r="N160" s="237">
        <v>0</v>
      </c>
      <c r="O160" s="237">
        <f>ROUND(E160*N160,2)</f>
        <v>0</v>
      </c>
      <c r="P160" s="237">
        <v>0</v>
      </c>
      <c r="Q160" s="237">
        <f>ROUND(E160*P160,2)</f>
        <v>0</v>
      </c>
      <c r="R160" s="239"/>
      <c r="S160" s="239" t="s">
        <v>237</v>
      </c>
      <c r="T160" s="240" t="s">
        <v>140</v>
      </c>
      <c r="U160" s="222">
        <v>0</v>
      </c>
      <c r="V160" s="222">
        <f>ROUND(E160*U160,2)</f>
        <v>0</v>
      </c>
      <c r="W160" s="222"/>
      <c r="X160" s="222" t="s">
        <v>156</v>
      </c>
      <c r="Y160" s="222" t="s">
        <v>142</v>
      </c>
      <c r="Z160" s="212"/>
      <c r="AA160" s="212"/>
      <c r="AB160" s="212"/>
      <c r="AC160" s="212"/>
      <c r="AD160" s="212"/>
      <c r="AE160" s="212"/>
      <c r="AF160" s="212"/>
      <c r="AG160" s="212" t="s">
        <v>157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2" x14ac:dyDescent="0.2">
      <c r="A161" s="219"/>
      <c r="B161" s="220"/>
      <c r="C161" s="245" t="s">
        <v>336</v>
      </c>
      <c r="D161" s="241"/>
      <c r="E161" s="241"/>
      <c r="F161" s="241"/>
      <c r="G161" s="241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22"/>
      <c r="Z161" s="212"/>
      <c r="AA161" s="212"/>
      <c r="AB161" s="212"/>
      <c r="AC161" s="212"/>
      <c r="AD161" s="212"/>
      <c r="AE161" s="212"/>
      <c r="AF161" s="212"/>
      <c r="AG161" s="212" t="s">
        <v>145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">
      <c r="A162" s="219"/>
      <c r="B162" s="220"/>
      <c r="C162" s="264" t="s">
        <v>337</v>
      </c>
      <c r="D162" s="254"/>
      <c r="E162" s="254"/>
      <c r="F162" s="254"/>
      <c r="G162" s="254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22"/>
      <c r="Z162" s="212"/>
      <c r="AA162" s="212"/>
      <c r="AB162" s="212"/>
      <c r="AC162" s="212"/>
      <c r="AD162" s="212"/>
      <c r="AE162" s="212"/>
      <c r="AF162" s="212"/>
      <c r="AG162" s="212" t="s">
        <v>145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3" x14ac:dyDescent="0.2">
      <c r="A163" s="219"/>
      <c r="B163" s="220"/>
      <c r="C163" s="264" t="s">
        <v>325</v>
      </c>
      <c r="D163" s="254"/>
      <c r="E163" s="254"/>
      <c r="F163" s="254"/>
      <c r="G163" s="254"/>
      <c r="H163" s="222"/>
      <c r="I163" s="222"/>
      <c r="J163" s="222"/>
      <c r="K163" s="222"/>
      <c r="L163" s="222"/>
      <c r="M163" s="222"/>
      <c r="N163" s="221"/>
      <c r="O163" s="221"/>
      <c r="P163" s="221"/>
      <c r="Q163" s="221"/>
      <c r="R163" s="222"/>
      <c r="S163" s="222"/>
      <c r="T163" s="222"/>
      <c r="U163" s="222"/>
      <c r="V163" s="222"/>
      <c r="W163" s="222"/>
      <c r="X163" s="222"/>
      <c r="Y163" s="222"/>
      <c r="Z163" s="212"/>
      <c r="AA163" s="212"/>
      <c r="AB163" s="212"/>
      <c r="AC163" s="212"/>
      <c r="AD163" s="212"/>
      <c r="AE163" s="212"/>
      <c r="AF163" s="212"/>
      <c r="AG163" s="212" t="s">
        <v>145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3" x14ac:dyDescent="0.2">
      <c r="A164" s="219"/>
      <c r="B164" s="220"/>
      <c r="C164" s="264" t="s">
        <v>326</v>
      </c>
      <c r="D164" s="254"/>
      <c r="E164" s="254"/>
      <c r="F164" s="254"/>
      <c r="G164" s="254"/>
      <c r="H164" s="222"/>
      <c r="I164" s="222"/>
      <c r="J164" s="222"/>
      <c r="K164" s="222"/>
      <c r="L164" s="222"/>
      <c r="M164" s="222"/>
      <c r="N164" s="221"/>
      <c r="O164" s="221"/>
      <c r="P164" s="221"/>
      <c r="Q164" s="221"/>
      <c r="R164" s="222"/>
      <c r="S164" s="222"/>
      <c r="T164" s="222"/>
      <c r="U164" s="222"/>
      <c r="V164" s="222"/>
      <c r="W164" s="222"/>
      <c r="X164" s="222"/>
      <c r="Y164" s="222"/>
      <c r="Z164" s="212"/>
      <c r="AA164" s="212"/>
      <c r="AB164" s="212"/>
      <c r="AC164" s="212"/>
      <c r="AD164" s="212"/>
      <c r="AE164" s="212"/>
      <c r="AF164" s="212"/>
      <c r="AG164" s="212" t="s">
        <v>145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3" x14ac:dyDescent="0.2">
      <c r="A165" s="219"/>
      <c r="B165" s="220"/>
      <c r="C165" s="264" t="s">
        <v>338</v>
      </c>
      <c r="D165" s="254"/>
      <c r="E165" s="254"/>
      <c r="F165" s="254"/>
      <c r="G165" s="254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22"/>
      <c r="Z165" s="212"/>
      <c r="AA165" s="212"/>
      <c r="AB165" s="212"/>
      <c r="AC165" s="212"/>
      <c r="AD165" s="212"/>
      <c r="AE165" s="212"/>
      <c r="AF165" s="212"/>
      <c r="AG165" s="212" t="s">
        <v>145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">
      <c r="A166" s="219"/>
      <c r="B166" s="220"/>
      <c r="C166" s="264" t="s">
        <v>310</v>
      </c>
      <c r="D166" s="254"/>
      <c r="E166" s="254"/>
      <c r="F166" s="254"/>
      <c r="G166" s="254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22"/>
      <c r="Z166" s="212"/>
      <c r="AA166" s="212"/>
      <c r="AB166" s="212"/>
      <c r="AC166" s="212"/>
      <c r="AD166" s="212"/>
      <c r="AE166" s="212"/>
      <c r="AF166" s="212"/>
      <c r="AG166" s="212" t="s">
        <v>145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">
      <c r="A167" s="219"/>
      <c r="B167" s="220"/>
      <c r="C167" s="264" t="s">
        <v>311</v>
      </c>
      <c r="D167" s="254"/>
      <c r="E167" s="254"/>
      <c r="F167" s="254"/>
      <c r="G167" s="254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22"/>
      <c r="Z167" s="212"/>
      <c r="AA167" s="212"/>
      <c r="AB167" s="212"/>
      <c r="AC167" s="212"/>
      <c r="AD167" s="212"/>
      <c r="AE167" s="212"/>
      <c r="AF167" s="212"/>
      <c r="AG167" s="212" t="s">
        <v>145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">
      <c r="A168" s="219"/>
      <c r="B168" s="220"/>
      <c r="C168" s="264" t="s">
        <v>327</v>
      </c>
      <c r="D168" s="254"/>
      <c r="E168" s="254"/>
      <c r="F168" s="254"/>
      <c r="G168" s="254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22"/>
      <c r="Z168" s="212"/>
      <c r="AA168" s="212"/>
      <c r="AB168" s="212"/>
      <c r="AC168" s="212"/>
      <c r="AD168" s="212"/>
      <c r="AE168" s="212"/>
      <c r="AF168" s="212"/>
      <c r="AG168" s="212" t="s">
        <v>145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2" x14ac:dyDescent="0.2">
      <c r="A169" s="219"/>
      <c r="B169" s="220"/>
      <c r="C169" s="263" t="s">
        <v>339</v>
      </c>
      <c r="D169" s="249"/>
      <c r="E169" s="250">
        <v>1</v>
      </c>
      <c r="F169" s="222"/>
      <c r="G169" s="222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22"/>
      <c r="Z169" s="212"/>
      <c r="AA169" s="212"/>
      <c r="AB169" s="212"/>
      <c r="AC169" s="212"/>
      <c r="AD169" s="212"/>
      <c r="AE169" s="212"/>
      <c r="AF169" s="212"/>
      <c r="AG169" s="212" t="s">
        <v>161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 x14ac:dyDescent="0.2">
      <c r="A170" s="219"/>
      <c r="B170" s="220"/>
      <c r="C170" s="263" t="s">
        <v>340</v>
      </c>
      <c r="D170" s="249"/>
      <c r="E170" s="250"/>
      <c r="F170" s="222"/>
      <c r="G170" s="222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22"/>
      <c r="Z170" s="212"/>
      <c r="AA170" s="212"/>
      <c r="AB170" s="212"/>
      <c r="AC170" s="212"/>
      <c r="AD170" s="212"/>
      <c r="AE170" s="212"/>
      <c r="AF170" s="212"/>
      <c r="AG170" s="212" t="s">
        <v>161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34">
        <v>38</v>
      </c>
      <c r="B171" s="235" t="s">
        <v>341</v>
      </c>
      <c r="C171" s="244" t="s">
        <v>342</v>
      </c>
      <c r="D171" s="236" t="s">
        <v>259</v>
      </c>
      <c r="E171" s="237">
        <v>1</v>
      </c>
      <c r="F171" s="238"/>
      <c r="G171" s="239">
        <f>ROUND(E171*F171,2)</f>
        <v>0</v>
      </c>
      <c r="H171" s="238"/>
      <c r="I171" s="239">
        <f>ROUND(E171*H171,2)</f>
        <v>0</v>
      </c>
      <c r="J171" s="238"/>
      <c r="K171" s="239">
        <f>ROUND(E171*J171,2)</f>
        <v>0</v>
      </c>
      <c r="L171" s="239">
        <v>12</v>
      </c>
      <c r="M171" s="239">
        <f>G171*(1+L171/100)</f>
        <v>0</v>
      </c>
      <c r="N171" s="237">
        <v>0.02</v>
      </c>
      <c r="O171" s="237">
        <f>ROUND(E171*N171,2)</f>
        <v>0.02</v>
      </c>
      <c r="P171" s="237">
        <v>0</v>
      </c>
      <c r="Q171" s="237">
        <f>ROUND(E171*P171,2)</f>
        <v>0</v>
      </c>
      <c r="R171" s="239"/>
      <c r="S171" s="239" t="s">
        <v>237</v>
      </c>
      <c r="T171" s="240" t="s">
        <v>140</v>
      </c>
      <c r="U171" s="222">
        <v>0</v>
      </c>
      <c r="V171" s="222">
        <f>ROUND(E171*U171,2)</f>
        <v>0</v>
      </c>
      <c r="W171" s="222"/>
      <c r="X171" s="222" t="s">
        <v>306</v>
      </c>
      <c r="Y171" s="222" t="s">
        <v>142</v>
      </c>
      <c r="Z171" s="212"/>
      <c r="AA171" s="212"/>
      <c r="AB171" s="212"/>
      <c r="AC171" s="212"/>
      <c r="AD171" s="212"/>
      <c r="AE171" s="212"/>
      <c r="AF171" s="212"/>
      <c r="AG171" s="212" t="s">
        <v>307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2" x14ac:dyDescent="0.2">
      <c r="A172" s="219"/>
      <c r="B172" s="220"/>
      <c r="C172" s="245" t="s">
        <v>308</v>
      </c>
      <c r="D172" s="241"/>
      <c r="E172" s="241"/>
      <c r="F172" s="241"/>
      <c r="G172" s="241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22"/>
      <c r="Z172" s="212"/>
      <c r="AA172" s="212"/>
      <c r="AB172" s="212"/>
      <c r="AC172" s="212"/>
      <c r="AD172" s="212"/>
      <c r="AE172" s="212"/>
      <c r="AF172" s="212"/>
      <c r="AG172" s="212" t="s">
        <v>145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">
      <c r="A173" s="219"/>
      <c r="B173" s="220"/>
      <c r="C173" s="264" t="s">
        <v>343</v>
      </c>
      <c r="D173" s="254"/>
      <c r="E173" s="254"/>
      <c r="F173" s="254"/>
      <c r="G173" s="254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22"/>
      <c r="Z173" s="212"/>
      <c r="AA173" s="212"/>
      <c r="AB173" s="212"/>
      <c r="AC173" s="212"/>
      <c r="AD173" s="212"/>
      <c r="AE173" s="212"/>
      <c r="AF173" s="212"/>
      <c r="AG173" s="212" t="s">
        <v>145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3" x14ac:dyDescent="0.2">
      <c r="A174" s="219"/>
      <c r="B174" s="220"/>
      <c r="C174" s="264" t="s">
        <v>310</v>
      </c>
      <c r="D174" s="254"/>
      <c r="E174" s="254"/>
      <c r="F174" s="254"/>
      <c r="G174" s="254"/>
      <c r="H174" s="222"/>
      <c r="I174" s="222"/>
      <c r="J174" s="222"/>
      <c r="K174" s="222"/>
      <c r="L174" s="222"/>
      <c r="M174" s="222"/>
      <c r="N174" s="221"/>
      <c r="O174" s="221"/>
      <c r="P174" s="221"/>
      <c r="Q174" s="221"/>
      <c r="R174" s="222"/>
      <c r="S174" s="222"/>
      <c r="T174" s="222"/>
      <c r="U174" s="222"/>
      <c r="V174" s="222"/>
      <c r="W174" s="222"/>
      <c r="X174" s="222"/>
      <c r="Y174" s="222"/>
      <c r="Z174" s="212"/>
      <c r="AA174" s="212"/>
      <c r="AB174" s="212"/>
      <c r="AC174" s="212"/>
      <c r="AD174" s="212"/>
      <c r="AE174" s="212"/>
      <c r="AF174" s="212"/>
      <c r="AG174" s="212" t="s">
        <v>145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3" x14ac:dyDescent="0.2">
      <c r="A175" s="219"/>
      <c r="B175" s="220"/>
      <c r="C175" s="264" t="s">
        <v>311</v>
      </c>
      <c r="D175" s="254"/>
      <c r="E175" s="254"/>
      <c r="F175" s="254"/>
      <c r="G175" s="254"/>
      <c r="H175" s="222"/>
      <c r="I175" s="222"/>
      <c r="J175" s="222"/>
      <c r="K175" s="222"/>
      <c r="L175" s="222"/>
      <c r="M175" s="222"/>
      <c r="N175" s="221"/>
      <c r="O175" s="221"/>
      <c r="P175" s="221"/>
      <c r="Q175" s="221"/>
      <c r="R175" s="222"/>
      <c r="S175" s="222"/>
      <c r="T175" s="222"/>
      <c r="U175" s="222"/>
      <c r="V175" s="222"/>
      <c r="W175" s="222"/>
      <c r="X175" s="222"/>
      <c r="Y175" s="222"/>
      <c r="Z175" s="212"/>
      <c r="AA175" s="212"/>
      <c r="AB175" s="212"/>
      <c r="AC175" s="212"/>
      <c r="AD175" s="212"/>
      <c r="AE175" s="212"/>
      <c r="AF175" s="212"/>
      <c r="AG175" s="212" t="s">
        <v>145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3" x14ac:dyDescent="0.2">
      <c r="A176" s="219"/>
      <c r="B176" s="220"/>
      <c r="C176" s="264" t="s">
        <v>312</v>
      </c>
      <c r="D176" s="254"/>
      <c r="E176" s="254"/>
      <c r="F176" s="254"/>
      <c r="G176" s="254"/>
      <c r="H176" s="222"/>
      <c r="I176" s="222"/>
      <c r="J176" s="222"/>
      <c r="K176" s="222"/>
      <c r="L176" s="222"/>
      <c r="M176" s="222"/>
      <c r="N176" s="221"/>
      <c r="O176" s="221"/>
      <c r="P176" s="221"/>
      <c r="Q176" s="221"/>
      <c r="R176" s="222"/>
      <c r="S176" s="222"/>
      <c r="T176" s="222"/>
      <c r="U176" s="222"/>
      <c r="V176" s="222"/>
      <c r="W176" s="222"/>
      <c r="X176" s="222"/>
      <c r="Y176" s="222"/>
      <c r="Z176" s="212"/>
      <c r="AA176" s="212"/>
      <c r="AB176" s="212"/>
      <c r="AC176" s="212"/>
      <c r="AD176" s="212"/>
      <c r="AE176" s="212"/>
      <c r="AF176" s="212"/>
      <c r="AG176" s="212" t="s">
        <v>145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2" x14ac:dyDescent="0.2">
      <c r="A177" s="219"/>
      <c r="B177" s="220"/>
      <c r="C177" s="263" t="s">
        <v>344</v>
      </c>
      <c r="D177" s="249"/>
      <c r="E177" s="250">
        <v>1</v>
      </c>
      <c r="F177" s="222"/>
      <c r="G177" s="222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22"/>
      <c r="Z177" s="212"/>
      <c r="AA177" s="212"/>
      <c r="AB177" s="212"/>
      <c r="AC177" s="212"/>
      <c r="AD177" s="212"/>
      <c r="AE177" s="212"/>
      <c r="AF177" s="212"/>
      <c r="AG177" s="212" t="s">
        <v>161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34">
        <v>39</v>
      </c>
      <c r="B178" s="235" t="s">
        <v>345</v>
      </c>
      <c r="C178" s="244" t="s">
        <v>346</v>
      </c>
      <c r="D178" s="236" t="s">
        <v>154</v>
      </c>
      <c r="E178" s="237">
        <v>0.96</v>
      </c>
      <c r="F178" s="238"/>
      <c r="G178" s="239">
        <f>ROUND(E178*F178,2)</f>
        <v>0</v>
      </c>
      <c r="H178" s="238"/>
      <c r="I178" s="239">
        <f>ROUND(E178*H178,2)</f>
        <v>0</v>
      </c>
      <c r="J178" s="238"/>
      <c r="K178" s="239">
        <f>ROUND(E178*J178,2)</f>
        <v>0</v>
      </c>
      <c r="L178" s="239">
        <v>12</v>
      </c>
      <c r="M178" s="239">
        <f>G178*(1+L178/100)</f>
        <v>0</v>
      </c>
      <c r="N178" s="237">
        <v>0</v>
      </c>
      <c r="O178" s="237">
        <f>ROUND(E178*N178,2)</f>
        <v>0</v>
      </c>
      <c r="P178" s="237">
        <v>6.5000000000000002E-2</v>
      </c>
      <c r="Q178" s="237">
        <f>ROUND(E178*P178,2)</f>
        <v>0.06</v>
      </c>
      <c r="R178" s="239" t="s">
        <v>347</v>
      </c>
      <c r="S178" s="239" t="s">
        <v>139</v>
      </c>
      <c r="T178" s="240" t="s">
        <v>139</v>
      </c>
      <c r="U178" s="222">
        <v>0.42</v>
      </c>
      <c r="V178" s="222">
        <f>ROUND(E178*U178,2)</f>
        <v>0.4</v>
      </c>
      <c r="W178" s="222"/>
      <c r="X178" s="222" t="s">
        <v>156</v>
      </c>
      <c r="Y178" s="222" t="s">
        <v>142</v>
      </c>
      <c r="Z178" s="212"/>
      <c r="AA178" s="212"/>
      <c r="AB178" s="212"/>
      <c r="AC178" s="212"/>
      <c r="AD178" s="212"/>
      <c r="AE178" s="212"/>
      <c r="AF178" s="212"/>
      <c r="AG178" s="212" t="s">
        <v>157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2" x14ac:dyDescent="0.2">
      <c r="A179" s="219"/>
      <c r="B179" s="220"/>
      <c r="C179" s="263" t="s">
        <v>348</v>
      </c>
      <c r="D179" s="249"/>
      <c r="E179" s="250">
        <v>0.96</v>
      </c>
      <c r="F179" s="222"/>
      <c r="G179" s="222"/>
      <c r="H179" s="222"/>
      <c r="I179" s="222"/>
      <c r="J179" s="222"/>
      <c r="K179" s="222"/>
      <c r="L179" s="222"/>
      <c r="M179" s="222"/>
      <c r="N179" s="221"/>
      <c r="O179" s="221"/>
      <c r="P179" s="221"/>
      <c r="Q179" s="221"/>
      <c r="R179" s="222"/>
      <c r="S179" s="222"/>
      <c r="T179" s="222"/>
      <c r="U179" s="222"/>
      <c r="V179" s="222"/>
      <c r="W179" s="222"/>
      <c r="X179" s="222"/>
      <c r="Y179" s="222"/>
      <c r="Z179" s="212"/>
      <c r="AA179" s="212"/>
      <c r="AB179" s="212"/>
      <c r="AC179" s="212"/>
      <c r="AD179" s="212"/>
      <c r="AE179" s="212"/>
      <c r="AF179" s="212"/>
      <c r="AG179" s="212" t="s">
        <v>161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34">
        <v>40</v>
      </c>
      <c r="B180" s="235" t="s">
        <v>349</v>
      </c>
      <c r="C180" s="244" t="s">
        <v>350</v>
      </c>
      <c r="D180" s="236" t="s">
        <v>351</v>
      </c>
      <c r="E180" s="237">
        <v>35</v>
      </c>
      <c r="F180" s="238"/>
      <c r="G180" s="239">
        <f>ROUND(E180*F180,2)</f>
        <v>0</v>
      </c>
      <c r="H180" s="238"/>
      <c r="I180" s="239">
        <f>ROUND(E180*H180,2)</f>
        <v>0</v>
      </c>
      <c r="J180" s="238"/>
      <c r="K180" s="239">
        <f>ROUND(E180*J180,2)</f>
        <v>0</v>
      </c>
      <c r="L180" s="239">
        <v>12</v>
      </c>
      <c r="M180" s="239">
        <f>G180*(1+L180/100)</f>
        <v>0</v>
      </c>
      <c r="N180" s="237">
        <v>5.0000000000000002E-5</v>
      </c>
      <c r="O180" s="237">
        <f>ROUND(E180*N180,2)</f>
        <v>0</v>
      </c>
      <c r="P180" s="237">
        <v>1E-3</v>
      </c>
      <c r="Q180" s="237">
        <f>ROUND(E180*P180,2)</f>
        <v>0.04</v>
      </c>
      <c r="R180" s="239" t="s">
        <v>347</v>
      </c>
      <c r="S180" s="239" t="s">
        <v>139</v>
      </c>
      <c r="T180" s="240" t="s">
        <v>139</v>
      </c>
      <c r="U180" s="222">
        <v>9.7000000000000003E-2</v>
      </c>
      <c r="V180" s="222">
        <f>ROUND(E180*U180,2)</f>
        <v>3.4</v>
      </c>
      <c r="W180" s="222"/>
      <c r="X180" s="222" t="s">
        <v>156</v>
      </c>
      <c r="Y180" s="222" t="s">
        <v>142</v>
      </c>
      <c r="Z180" s="212"/>
      <c r="AA180" s="212"/>
      <c r="AB180" s="212"/>
      <c r="AC180" s="212"/>
      <c r="AD180" s="212"/>
      <c r="AE180" s="212"/>
      <c r="AF180" s="212"/>
      <c r="AG180" s="212" t="s">
        <v>157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2" x14ac:dyDescent="0.2">
      <c r="A181" s="219"/>
      <c r="B181" s="220"/>
      <c r="C181" s="263" t="s">
        <v>352</v>
      </c>
      <c r="D181" s="249"/>
      <c r="E181" s="250">
        <v>35</v>
      </c>
      <c r="F181" s="222"/>
      <c r="G181" s="222"/>
      <c r="H181" s="222"/>
      <c r="I181" s="222"/>
      <c r="J181" s="222"/>
      <c r="K181" s="222"/>
      <c r="L181" s="222"/>
      <c r="M181" s="222"/>
      <c r="N181" s="221"/>
      <c r="O181" s="221"/>
      <c r="P181" s="221"/>
      <c r="Q181" s="221"/>
      <c r="R181" s="222"/>
      <c r="S181" s="222"/>
      <c r="T181" s="222"/>
      <c r="U181" s="222"/>
      <c r="V181" s="222"/>
      <c r="W181" s="222"/>
      <c r="X181" s="222"/>
      <c r="Y181" s="222"/>
      <c r="Z181" s="212"/>
      <c r="AA181" s="212"/>
      <c r="AB181" s="212"/>
      <c r="AC181" s="212"/>
      <c r="AD181" s="212"/>
      <c r="AE181" s="212"/>
      <c r="AF181" s="212"/>
      <c r="AG181" s="212" t="s">
        <v>161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34">
        <v>41</v>
      </c>
      <c r="B182" s="235" t="s">
        <v>353</v>
      </c>
      <c r="C182" s="244" t="s">
        <v>354</v>
      </c>
      <c r="D182" s="236" t="s">
        <v>154</v>
      </c>
      <c r="E182" s="237">
        <v>22.064</v>
      </c>
      <c r="F182" s="238"/>
      <c r="G182" s="239">
        <f>ROUND(E182*F182,2)</f>
        <v>0</v>
      </c>
      <c r="H182" s="238"/>
      <c r="I182" s="239">
        <f>ROUND(E182*H182,2)</f>
        <v>0</v>
      </c>
      <c r="J182" s="238"/>
      <c r="K182" s="239">
        <f>ROUND(E182*J182,2)</f>
        <v>0</v>
      </c>
      <c r="L182" s="239">
        <v>12</v>
      </c>
      <c r="M182" s="239">
        <f>G182*(1+L182/100)</f>
        <v>0</v>
      </c>
      <c r="N182" s="237">
        <v>0</v>
      </c>
      <c r="O182" s="237">
        <f>ROUND(E182*N182,2)</f>
        <v>0</v>
      </c>
      <c r="P182" s="237">
        <v>1.7999999999999999E-2</v>
      </c>
      <c r="Q182" s="237">
        <f>ROUND(E182*P182,2)</f>
        <v>0.4</v>
      </c>
      <c r="R182" s="239" t="s">
        <v>347</v>
      </c>
      <c r="S182" s="239" t="s">
        <v>139</v>
      </c>
      <c r="T182" s="240" t="s">
        <v>139</v>
      </c>
      <c r="U182" s="222">
        <v>0.88800000000000001</v>
      </c>
      <c r="V182" s="222">
        <f>ROUND(E182*U182,2)</f>
        <v>19.59</v>
      </c>
      <c r="W182" s="222"/>
      <c r="X182" s="222" t="s">
        <v>156</v>
      </c>
      <c r="Y182" s="222" t="s">
        <v>142</v>
      </c>
      <c r="Z182" s="212"/>
      <c r="AA182" s="212"/>
      <c r="AB182" s="212"/>
      <c r="AC182" s="212"/>
      <c r="AD182" s="212"/>
      <c r="AE182" s="212"/>
      <c r="AF182" s="212"/>
      <c r="AG182" s="212" t="s">
        <v>157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2" x14ac:dyDescent="0.2">
      <c r="A183" s="219"/>
      <c r="B183" s="220"/>
      <c r="C183" s="263" t="s">
        <v>355</v>
      </c>
      <c r="D183" s="249"/>
      <c r="E183" s="250">
        <v>8.26</v>
      </c>
      <c r="F183" s="222"/>
      <c r="G183" s="222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22"/>
      <c r="Z183" s="212"/>
      <c r="AA183" s="212"/>
      <c r="AB183" s="212"/>
      <c r="AC183" s="212"/>
      <c r="AD183" s="212"/>
      <c r="AE183" s="212"/>
      <c r="AF183" s="212"/>
      <c r="AG183" s="212" t="s">
        <v>161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3" x14ac:dyDescent="0.2">
      <c r="A184" s="219"/>
      <c r="B184" s="220"/>
      <c r="C184" s="263" t="s">
        <v>356</v>
      </c>
      <c r="D184" s="249"/>
      <c r="E184" s="250">
        <v>13.804</v>
      </c>
      <c r="F184" s="222"/>
      <c r="G184" s="222"/>
      <c r="H184" s="222"/>
      <c r="I184" s="222"/>
      <c r="J184" s="222"/>
      <c r="K184" s="222"/>
      <c r="L184" s="222"/>
      <c r="M184" s="222"/>
      <c r="N184" s="221"/>
      <c r="O184" s="221"/>
      <c r="P184" s="221"/>
      <c r="Q184" s="221"/>
      <c r="R184" s="222"/>
      <c r="S184" s="222"/>
      <c r="T184" s="222"/>
      <c r="U184" s="222"/>
      <c r="V184" s="222"/>
      <c r="W184" s="222"/>
      <c r="X184" s="222"/>
      <c r="Y184" s="222"/>
      <c r="Z184" s="212"/>
      <c r="AA184" s="212"/>
      <c r="AB184" s="212"/>
      <c r="AC184" s="212"/>
      <c r="AD184" s="212"/>
      <c r="AE184" s="212"/>
      <c r="AF184" s="212"/>
      <c r="AG184" s="212" t="s">
        <v>161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34">
        <v>42</v>
      </c>
      <c r="B185" s="235" t="s">
        <v>357</v>
      </c>
      <c r="C185" s="244" t="s">
        <v>358</v>
      </c>
      <c r="D185" s="236" t="s">
        <v>287</v>
      </c>
      <c r="E185" s="237">
        <v>8.1750000000000003E-2</v>
      </c>
      <c r="F185" s="238"/>
      <c r="G185" s="239">
        <f>ROUND(E185*F185,2)</f>
        <v>0</v>
      </c>
      <c r="H185" s="238"/>
      <c r="I185" s="239">
        <f>ROUND(E185*H185,2)</f>
        <v>0</v>
      </c>
      <c r="J185" s="238"/>
      <c r="K185" s="239">
        <f>ROUND(E185*J185,2)</f>
        <v>0</v>
      </c>
      <c r="L185" s="239">
        <v>12</v>
      </c>
      <c r="M185" s="239">
        <f>G185*(1+L185/100)</f>
        <v>0</v>
      </c>
      <c r="N185" s="237">
        <v>0</v>
      </c>
      <c r="O185" s="237">
        <f>ROUND(E185*N185,2)</f>
        <v>0</v>
      </c>
      <c r="P185" s="237">
        <v>0</v>
      </c>
      <c r="Q185" s="237">
        <f>ROUND(E185*P185,2)</f>
        <v>0</v>
      </c>
      <c r="R185" s="239" t="s">
        <v>347</v>
      </c>
      <c r="S185" s="239" t="s">
        <v>139</v>
      </c>
      <c r="T185" s="240" t="s">
        <v>139</v>
      </c>
      <c r="U185" s="222">
        <v>3.327</v>
      </c>
      <c r="V185" s="222">
        <f>ROUND(E185*U185,2)</f>
        <v>0.27</v>
      </c>
      <c r="W185" s="222"/>
      <c r="X185" s="222" t="s">
        <v>288</v>
      </c>
      <c r="Y185" s="222" t="s">
        <v>142</v>
      </c>
      <c r="Z185" s="212"/>
      <c r="AA185" s="212"/>
      <c r="AB185" s="212"/>
      <c r="AC185" s="212"/>
      <c r="AD185" s="212"/>
      <c r="AE185" s="212"/>
      <c r="AF185" s="212"/>
      <c r="AG185" s="212" t="s">
        <v>289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2" x14ac:dyDescent="0.2">
      <c r="A186" s="219"/>
      <c r="B186" s="220"/>
      <c r="C186" s="262" t="s">
        <v>359</v>
      </c>
      <c r="D186" s="253"/>
      <c r="E186" s="253"/>
      <c r="F186" s="253"/>
      <c r="G186" s="253"/>
      <c r="H186" s="222"/>
      <c r="I186" s="222"/>
      <c r="J186" s="222"/>
      <c r="K186" s="222"/>
      <c r="L186" s="222"/>
      <c r="M186" s="222"/>
      <c r="N186" s="221"/>
      <c r="O186" s="221"/>
      <c r="P186" s="221"/>
      <c r="Q186" s="221"/>
      <c r="R186" s="222"/>
      <c r="S186" s="222"/>
      <c r="T186" s="222"/>
      <c r="U186" s="222"/>
      <c r="V186" s="222"/>
      <c r="W186" s="222"/>
      <c r="X186" s="222"/>
      <c r="Y186" s="222"/>
      <c r="Z186" s="212"/>
      <c r="AA186" s="212"/>
      <c r="AB186" s="212"/>
      <c r="AC186" s="212"/>
      <c r="AD186" s="212"/>
      <c r="AE186" s="212"/>
      <c r="AF186" s="212"/>
      <c r="AG186" s="212" t="s">
        <v>159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x14ac:dyDescent="0.2">
      <c r="A187" s="224" t="s">
        <v>134</v>
      </c>
      <c r="B187" s="225" t="s">
        <v>93</v>
      </c>
      <c r="C187" s="243" t="s">
        <v>94</v>
      </c>
      <c r="D187" s="226"/>
      <c r="E187" s="227"/>
      <c r="F187" s="228"/>
      <c r="G187" s="228">
        <f>SUMIF(AG188:AG200,"&lt;&gt;NOR",G188:G200)</f>
        <v>0</v>
      </c>
      <c r="H187" s="228"/>
      <c r="I187" s="228">
        <f>SUM(I188:I200)</f>
        <v>0</v>
      </c>
      <c r="J187" s="228"/>
      <c r="K187" s="228">
        <f>SUM(K188:K200)</f>
        <v>0</v>
      </c>
      <c r="L187" s="228"/>
      <c r="M187" s="228">
        <f>SUM(M188:M200)</f>
        <v>0</v>
      </c>
      <c r="N187" s="227"/>
      <c r="O187" s="227">
        <f>SUM(O188:O200)</f>
        <v>0.21000000000000002</v>
      </c>
      <c r="P187" s="227"/>
      <c r="Q187" s="227">
        <f>SUM(Q188:Q200)</f>
        <v>0</v>
      </c>
      <c r="R187" s="228"/>
      <c r="S187" s="228"/>
      <c r="T187" s="229"/>
      <c r="U187" s="223"/>
      <c r="V187" s="223">
        <f>SUM(V188:V200)</f>
        <v>11.39</v>
      </c>
      <c r="W187" s="223"/>
      <c r="X187" s="223"/>
      <c r="Y187" s="223"/>
      <c r="AG187" t="s">
        <v>135</v>
      </c>
    </row>
    <row r="188" spans="1:60" outlineLevel="1" x14ac:dyDescent="0.2">
      <c r="A188" s="234">
        <v>43</v>
      </c>
      <c r="B188" s="235" t="s">
        <v>360</v>
      </c>
      <c r="C188" s="244" t="s">
        <v>361</v>
      </c>
      <c r="D188" s="236" t="s">
        <v>154</v>
      </c>
      <c r="E188" s="237">
        <v>24.6</v>
      </c>
      <c r="F188" s="238"/>
      <c r="G188" s="239">
        <f>ROUND(E188*F188,2)</f>
        <v>0</v>
      </c>
      <c r="H188" s="238"/>
      <c r="I188" s="239">
        <f>ROUND(E188*H188,2)</f>
        <v>0</v>
      </c>
      <c r="J188" s="238"/>
      <c r="K188" s="239">
        <f>ROUND(E188*J188,2)</f>
        <v>0</v>
      </c>
      <c r="L188" s="239">
        <v>12</v>
      </c>
      <c r="M188" s="239">
        <f>G188*(1+L188/100)</f>
        <v>0</v>
      </c>
      <c r="N188" s="237">
        <v>2.1000000000000001E-4</v>
      </c>
      <c r="O188" s="237">
        <f>ROUND(E188*N188,2)</f>
        <v>0.01</v>
      </c>
      <c r="P188" s="237">
        <v>0</v>
      </c>
      <c r="Q188" s="237">
        <f>ROUND(E188*P188,2)</f>
        <v>0</v>
      </c>
      <c r="R188" s="239" t="s">
        <v>362</v>
      </c>
      <c r="S188" s="239" t="s">
        <v>139</v>
      </c>
      <c r="T188" s="240" t="s">
        <v>139</v>
      </c>
      <c r="U188" s="222">
        <v>0.05</v>
      </c>
      <c r="V188" s="222">
        <f>ROUND(E188*U188,2)</f>
        <v>1.23</v>
      </c>
      <c r="W188" s="222"/>
      <c r="X188" s="222" t="s">
        <v>156</v>
      </c>
      <c r="Y188" s="222" t="s">
        <v>142</v>
      </c>
      <c r="Z188" s="212"/>
      <c r="AA188" s="212"/>
      <c r="AB188" s="212"/>
      <c r="AC188" s="212"/>
      <c r="AD188" s="212"/>
      <c r="AE188" s="212"/>
      <c r="AF188" s="212"/>
      <c r="AG188" s="212" t="s">
        <v>157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2" x14ac:dyDescent="0.2">
      <c r="A189" s="219"/>
      <c r="B189" s="220"/>
      <c r="C189" s="245" t="s">
        <v>363</v>
      </c>
      <c r="D189" s="241"/>
      <c r="E189" s="241"/>
      <c r="F189" s="241"/>
      <c r="G189" s="241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22"/>
      <c r="Z189" s="212"/>
      <c r="AA189" s="212"/>
      <c r="AB189" s="212"/>
      <c r="AC189" s="212"/>
      <c r="AD189" s="212"/>
      <c r="AE189" s="212"/>
      <c r="AF189" s="212"/>
      <c r="AG189" s="212" t="s">
        <v>145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2" x14ac:dyDescent="0.2">
      <c r="A190" s="219"/>
      <c r="B190" s="220"/>
      <c r="C190" s="263" t="s">
        <v>364</v>
      </c>
      <c r="D190" s="249"/>
      <c r="E190" s="250">
        <v>24.6</v>
      </c>
      <c r="F190" s="222"/>
      <c r="G190" s="222"/>
      <c r="H190" s="222"/>
      <c r="I190" s="222"/>
      <c r="J190" s="222"/>
      <c r="K190" s="222"/>
      <c r="L190" s="222"/>
      <c r="M190" s="222"/>
      <c r="N190" s="221"/>
      <c r="O190" s="221"/>
      <c r="P190" s="221"/>
      <c r="Q190" s="221"/>
      <c r="R190" s="222"/>
      <c r="S190" s="222"/>
      <c r="T190" s="222"/>
      <c r="U190" s="222"/>
      <c r="V190" s="222"/>
      <c r="W190" s="222"/>
      <c r="X190" s="222"/>
      <c r="Y190" s="222"/>
      <c r="Z190" s="212"/>
      <c r="AA190" s="212"/>
      <c r="AB190" s="212"/>
      <c r="AC190" s="212"/>
      <c r="AD190" s="212"/>
      <c r="AE190" s="212"/>
      <c r="AF190" s="212"/>
      <c r="AG190" s="212" t="s">
        <v>161</v>
      </c>
      <c r="AH190" s="212">
        <v>5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ht="22.5" outlineLevel="1" x14ac:dyDescent="0.2">
      <c r="A191" s="234">
        <v>44</v>
      </c>
      <c r="B191" s="235" t="s">
        <v>365</v>
      </c>
      <c r="C191" s="244" t="s">
        <v>366</v>
      </c>
      <c r="D191" s="236" t="s">
        <v>164</v>
      </c>
      <c r="E191" s="237">
        <v>24.6</v>
      </c>
      <c r="F191" s="238"/>
      <c r="G191" s="239">
        <f>ROUND(E191*F191,2)</f>
        <v>0</v>
      </c>
      <c r="H191" s="238"/>
      <c r="I191" s="239">
        <f>ROUND(E191*H191,2)</f>
        <v>0</v>
      </c>
      <c r="J191" s="238"/>
      <c r="K191" s="239">
        <f>ROUND(E191*J191,2)</f>
        <v>0</v>
      </c>
      <c r="L191" s="239">
        <v>12</v>
      </c>
      <c r="M191" s="239">
        <f>G191*(1+L191/100)</f>
        <v>0</v>
      </c>
      <c r="N191" s="237">
        <v>1.5100000000000001E-3</v>
      </c>
      <c r="O191" s="237">
        <f>ROUND(E191*N191,2)</f>
        <v>0.04</v>
      </c>
      <c r="P191" s="237">
        <v>0</v>
      </c>
      <c r="Q191" s="237">
        <f>ROUND(E191*P191,2)</f>
        <v>0</v>
      </c>
      <c r="R191" s="239" t="s">
        <v>362</v>
      </c>
      <c r="S191" s="239" t="s">
        <v>139</v>
      </c>
      <c r="T191" s="240" t="s">
        <v>139</v>
      </c>
      <c r="U191" s="222">
        <v>0.4</v>
      </c>
      <c r="V191" s="222">
        <f>ROUND(E191*U191,2)</f>
        <v>9.84</v>
      </c>
      <c r="W191" s="222"/>
      <c r="X191" s="222" t="s">
        <v>156</v>
      </c>
      <c r="Y191" s="222" t="s">
        <v>142</v>
      </c>
      <c r="Z191" s="212"/>
      <c r="AA191" s="212"/>
      <c r="AB191" s="212"/>
      <c r="AC191" s="212"/>
      <c r="AD191" s="212"/>
      <c r="AE191" s="212"/>
      <c r="AF191" s="212"/>
      <c r="AG191" s="212" t="s">
        <v>157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2" x14ac:dyDescent="0.2">
      <c r="A192" s="219"/>
      <c r="B192" s="220"/>
      <c r="C192" s="263" t="s">
        <v>367</v>
      </c>
      <c r="D192" s="249"/>
      <c r="E192" s="250">
        <v>17.399999999999999</v>
      </c>
      <c r="F192" s="222"/>
      <c r="G192" s="222"/>
      <c r="H192" s="222"/>
      <c r="I192" s="222"/>
      <c r="J192" s="222"/>
      <c r="K192" s="222"/>
      <c r="L192" s="222"/>
      <c r="M192" s="222"/>
      <c r="N192" s="221"/>
      <c r="O192" s="221"/>
      <c r="P192" s="221"/>
      <c r="Q192" s="221"/>
      <c r="R192" s="222"/>
      <c r="S192" s="222"/>
      <c r="T192" s="222"/>
      <c r="U192" s="222"/>
      <c r="V192" s="222"/>
      <c r="W192" s="222"/>
      <c r="X192" s="222"/>
      <c r="Y192" s="222"/>
      <c r="Z192" s="212"/>
      <c r="AA192" s="212"/>
      <c r="AB192" s="212"/>
      <c r="AC192" s="212"/>
      <c r="AD192" s="212"/>
      <c r="AE192" s="212"/>
      <c r="AF192" s="212"/>
      <c r="AG192" s="212" t="s">
        <v>161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3" x14ac:dyDescent="0.2">
      <c r="A193" s="219"/>
      <c r="B193" s="220"/>
      <c r="C193" s="263" t="s">
        <v>368</v>
      </c>
      <c r="D193" s="249"/>
      <c r="E193" s="250">
        <v>7.2</v>
      </c>
      <c r="F193" s="222"/>
      <c r="G193" s="222"/>
      <c r="H193" s="222"/>
      <c r="I193" s="222"/>
      <c r="J193" s="222"/>
      <c r="K193" s="222"/>
      <c r="L193" s="222"/>
      <c r="M193" s="222"/>
      <c r="N193" s="221"/>
      <c r="O193" s="221"/>
      <c r="P193" s="221"/>
      <c r="Q193" s="221"/>
      <c r="R193" s="222"/>
      <c r="S193" s="222"/>
      <c r="T193" s="222"/>
      <c r="U193" s="222"/>
      <c r="V193" s="222"/>
      <c r="W193" s="222"/>
      <c r="X193" s="222"/>
      <c r="Y193" s="222"/>
      <c r="Z193" s="212"/>
      <c r="AA193" s="212"/>
      <c r="AB193" s="212"/>
      <c r="AC193" s="212"/>
      <c r="AD193" s="212"/>
      <c r="AE193" s="212"/>
      <c r="AF193" s="212"/>
      <c r="AG193" s="212" t="s">
        <v>161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ht="22.5" outlineLevel="1" x14ac:dyDescent="0.2">
      <c r="A194" s="234">
        <v>45</v>
      </c>
      <c r="B194" s="235" t="s">
        <v>369</v>
      </c>
      <c r="C194" s="244" t="s">
        <v>370</v>
      </c>
      <c r="D194" s="236" t="s">
        <v>154</v>
      </c>
      <c r="E194" s="237">
        <v>8.1180000000000003</v>
      </c>
      <c r="F194" s="238"/>
      <c r="G194" s="239">
        <f>ROUND(E194*F194,2)</f>
        <v>0</v>
      </c>
      <c r="H194" s="238"/>
      <c r="I194" s="239">
        <f>ROUND(E194*H194,2)</f>
        <v>0</v>
      </c>
      <c r="J194" s="238"/>
      <c r="K194" s="239">
        <f>ROUND(E194*J194,2)</f>
        <v>0</v>
      </c>
      <c r="L194" s="239">
        <v>12</v>
      </c>
      <c r="M194" s="239">
        <f>G194*(1+L194/100)</f>
        <v>0</v>
      </c>
      <c r="N194" s="237">
        <v>1.9429999999999999E-2</v>
      </c>
      <c r="O194" s="237">
        <f>ROUND(E194*N194,2)</f>
        <v>0.16</v>
      </c>
      <c r="P194" s="237">
        <v>0</v>
      </c>
      <c r="Q194" s="237">
        <f>ROUND(E194*P194,2)</f>
        <v>0</v>
      </c>
      <c r="R194" s="239" t="s">
        <v>371</v>
      </c>
      <c r="S194" s="239" t="s">
        <v>139</v>
      </c>
      <c r="T194" s="240" t="s">
        <v>139</v>
      </c>
      <c r="U194" s="222">
        <v>0</v>
      </c>
      <c r="V194" s="222">
        <f>ROUND(E194*U194,2)</f>
        <v>0</v>
      </c>
      <c r="W194" s="222"/>
      <c r="X194" s="222" t="s">
        <v>306</v>
      </c>
      <c r="Y194" s="222" t="s">
        <v>142</v>
      </c>
      <c r="Z194" s="212"/>
      <c r="AA194" s="212"/>
      <c r="AB194" s="212"/>
      <c r="AC194" s="212"/>
      <c r="AD194" s="212"/>
      <c r="AE194" s="212"/>
      <c r="AF194" s="212"/>
      <c r="AG194" s="212" t="s">
        <v>307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2" x14ac:dyDescent="0.2">
      <c r="A195" s="219"/>
      <c r="B195" s="220"/>
      <c r="C195" s="266" t="s">
        <v>372</v>
      </c>
      <c r="D195" s="251"/>
      <c r="E195" s="252"/>
      <c r="F195" s="222"/>
      <c r="G195" s="222"/>
      <c r="H195" s="222"/>
      <c r="I195" s="222"/>
      <c r="J195" s="222"/>
      <c r="K195" s="222"/>
      <c r="L195" s="222"/>
      <c r="M195" s="222"/>
      <c r="N195" s="221"/>
      <c r="O195" s="221"/>
      <c r="P195" s="221"/>
      <c r="Q195" s="221"/>
      <c r="R195" s="222"/>
      <c r="S195" s="222"/>
      <c r="T195" s="222"/>
      <c r="U195" s="222"/>
      <c r="V195" s="222"/>
      <c r="W195" s="222"/>
      <c r="X195" s="222"/>
      <c r="Y195" s="222"/>
      <c r="Z195" s="212"/>
      <c r="AA195" s="212"/>
      <c r="AB195" s="212"/>
      <c r="AC195" s="212"/>
      <c r="AD195" s="212"/>
      <c r="AE195" s="212"/>
      <c r="AF195" s="212"/>
      <c r="AG195" s="212" t="s">
        <v>161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3" x14ac:dyDescent="0.2">
      <c r="A196" s="219"/>
      <c r="B196" s="220"/>
      <c r="C196" s="267" t="s">
        <v>373</v>
      </c>
      <c r="D196" s="251"/>
      <c r="E196" s="252">
        <v>5.22</v>
      </c>
      <c r="F196" s="222"/>
      <c r="G196" s="222"/>
      <c r="H196" s="222"/>
      <c r="I196" s="222"/>
      <c r="J196" s="222"/>
      <c r="K196" s="222"/>
      <c r="L196" s="222"/>
      <c r="M196" s="222"/>
      <c r="N196" s="221"/>
      <c r="O196" s="221"/>
      <c r="P196" s="221"/>
      <c r="Q196" s="221"/>
      <c r="R196" s="222"/>
      <c r="S196" s="222"/>
      <c r="T196" s="222"/>
      <c r="U196" s="222"/>
      <c r="V196" s="222"/>
      <c r="W196" s="222"/>
      <c r="X196" s="222"/>
      <c r="Y196" s="222"/>
      <c r="Z196" s="212"/>
      <c r="AA196" s="212"/>
      <c r="AB196" s="212"/>
      <c r="AC196" s="212"/>
      <c r="AD196" s="212"/>
      <c r="AE196" s="212"/>
      <c r="AF196" s="212"/>
      <c r="AG196" s="212" t="s">
        <v>161</v>
      </c>
      <c r="AH196" s="212">
        <v>2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3" x14ac:dyDescent="0.2">
      <c r="A197" s="219"/>
      <c r="B197" s="220"/>
      <c r="C197" s="267" t="s">
        <v>374</v>
      </c>
      <c r="D197" s="251"/>
      <c r="E197" s="252">
        <v>2.16</v>
      </c>
      <c r="F197" s="222"/>
      <c r="G197" s="222"/>
      <c r="H197" s="222"/>
      <c r="I197" s="222"/>
      <c r="J197" s="222"/>
      <c r="K197" s="222"/>
      <c r="L197" s="222"/>
      <c r="M197" s="222"/>
      <c r="N197" s="221"/>
      <c r="O197" s="221"/>
      <c r="P197" s="221"/>
      <c r="Q197" s="221"/>
      <c r="R197" s="222"/>
      <c r="S197" s="222"/>
      <c r="T197" s="222"/>
      <c r="U197" s="222"/>
      <c r="V197" s="222"/>
      <c r="W197" s="222"/>
      <c r="X197" s="222"/>
      <c r="Y197" s="222"/>
      <c r="Z197" s="212"/>
      <c r="AA197" s="212"/>
      <c r="AB197" s="212"/>
      <c r="AC197" s="212"/>
      <c r="AD197" s="212"/>
      <c r="AE197" s="212"/>
      <c r="AF197" s="212"/>
      <c r="AG197" s="212" t="s">
        <v>161</v>
      </c>
      <c r="AH197" s="212">
        <v>2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3" x14ac:dyDescent="0.2">
      <c r="A198" s="219"/>
      <c r="B198" s="220"/>
      <c r="C198" s="266" t="s">
        <v>375</v>
      </c>
      <c r="D198" s="251"/>
      <c r="E198" s="252"/>
      <c r="F198" s="222"/>
      <c r="G198" s="222"/>
      <c r="H198" s="222"/>
      <c r="I198" s="222"/>
      <c r="J198" s="222"/>
      <c r="K198" s="222"/>
      <c r="L198" s="222"/>
      <c r="M198" s="222"/>
      <c r="N198" s="221"/>
      <c r="O198" s="221"/>
      <c r="P198" s="221"/>
      <c r="Q198" s="221"/>
      <c r="R198" s="222"/>
      <c r="S198" s="222"/>
      <c r="T198" s="222"/>
      <c r="U198" s="222"/>
      <c r="V198" s="222"/>
      <c r="W198" s="222"/>
      <c r="X198" s="222"/>
      <c r="Y198" s="222"/>
      <c r="Z198" s="212"/>
      <c r="AA198" s="212"/>
      <c r="AB198" s="212"/>
      <c r="AC198" s="212"/>
      <c r="AD198" s="212"/>
      <c r="AE198" s="212"/>
      <c r="AF198" s="212"/>
      <c r="AG198" s="212" t="s">
        <v>161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3" x14ac:dyDescent="0.2">
      <c r="A199" s="219"/>
      <c r="B199" s="220"/>
      <c r="C199" s="263" t="s">
        <v>376</v>
      </c>
      <c r="D199" s="249"/>
      <c r="E199" s="250">
        <v>8.1180000000000003</v>
      </c>
      <c r="F199" s="222"/>
      <c r="G199" s="222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22"/>
      <c r="Z199" s="212"/>
      <c r="AA199" s="212"/>
      <c r="AB199" s="212"/>
      <c r="AC199" s="212"/>
      <c r="AD199" s="212"/>
      <c r="AE199" s="212"/>
      <c r="AF199" s="212"/>
      <c r="AG199" s="212" t="s">
        <v>161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55">
        <v>46</v>
      </c>
      <c r="B200" s="256" t="s">
        <v>377</v>
      </c>
      <c r="C200" s="265" t="s">
        <v>378</v>
      </c>
      <c r="D200" s="257" t="s">
        <v>287</v>
      </c>
      <c r="E200" s="258">
        <v>0.20004</v>
      </c>
      <c r="F200" s="259"/>
      <c r="G200" s="260">
        <f>ROUND(E200*F200,2)</f>
        <v>0</v>
      </c>
      <c r="H200" s="259"/>
      <c r="I200" s="260">
        <f>ROUND(E200*H200,2)</f>
        <v>0</v>
      </c>
      <c r="J200" s="259"/>
      <c r="K200" s="260">
        <f>ROUND(E200*J200,2)</f>
        <v>0</v>
      </c>
      <c r="L200" s="260">
        <v>12</v>
      </c>
      <c r="M200" s="260">
        <f>G200*(1+L200/100)</f>
        <v>0</v>
      </c>
      <c r="N200" s="258">
        <v>0</v>
      </c>
      <c r="O200" s="258">
        <f>ROUND(E200*N200,2)</f>
        <v>0</v>
      </c>
      <c r="P200" s="258">
        <v>0</v>
      </c>
      <c r="Q200" s="258">
        <f>ROUND(E200*P200,2)</f>
        <v>0</v>
      </c>
      <c r="R200" s="260" t="s">
        <v>362</v>
      </c>
      <c r="S200" s="260" t="s">
        <v>139</v>
      </c>
      <c r="T200" s="261" t="s">
        <v>139</v>
      </c>
      <c r="U200" s="222">
        <v>1.5980000000000001</v>
      </c>
      <c r="V200" s="222">
        <f>ROUND(E200*U200,2)</f>
        <v>0.32</v>
      </c>
      <c r="W200" s="222"/>
      <c r="X200" s="222" t="s">
        <v>288</v>
      </c>
      <c r="Y200" s="222" t="s">
        <v>142</v>
      </c>
      <c r="Z200" s="212"/>
      <c r="AA200" s="212"/>
      <c r="AB200" s="212"/>
      <c r="AC200" s="212"/>
      <c r="AD200" s="212"/>
      <c r="AE200" s="212"/>
      <c r="AF200" s="212"/>
      <c r="AG200" s="212" t="s">
        <v>289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x14ac:dyDescent="0.2">
      <c r="A201" s="224" t="s">
        <v>134</v>
      </c>
      <c r="B201" s="225" t="s">
        <v>95</v>
      </c>
      <c r="C201" s="243" t="s">
        <v>96</v>
      </c>
      <c r="D201" s="226"/>
      <c r="E201" s="227"/>
      <c r="F201" s="228"/>
      <c r="G201" s="228">
        <f>SUMIF(AG202:AG231,"&lt;&gt;NOR",G202:G231)</f>
        <v>0</v>
      </c>
      <c r="H201" s="228"/>
      <c r="I201" s="228">
        <f>SUM(I202:I231)</f>
        <v>0</v>
      </c>
      <c r="J201" s="228"/>
      <c r="K201" s="228">
        <f>SUM(K202:K231)</f>
        <v>0</v>
      </c>
      <c r="L201" s="228"/>
      <c r="M201" s="228">
        <f>SUM(M202:M231)</f>
        <v>0</v>
      </c>
      <c r="N201" s="227"/>
      <c r="O201" s="227">
        <f>SUM(O202:O231)</f>
        <v>0.04</v>
      </c>
      <c r="P201" s="227"/>
      <c r="Q201" s="227">
        <f>SUM(Q202:Q231)</f>
        <v>7.0000000000000007E-2</v>
      </c>
      <c r="R201" s="228"/>
      <c r="S201" s="228"/>
      <c r="T201" s="229"/>
      <c r="U201" s="223"/>
      <c r="V201" s="223">
        <f>SUM(V202:V231)</f>
        <v>18.41</v>
      </c>
      <c r="W201" s="223"/>
      <c r="X201" s="223"/>
      <c r="Y201" s="223"/>
      <c r="AG201" t="s">
        <v>135</v>
      </c>
    </row>
    <row r="202" spans="1:60" outlineLevel="1" x14ac:dyDescent="0.2">
      <c r="A202" s="234">
        <v>47</v>
      </c>
      <c r="B202" s="235" t="s">
        <v>379</v>
      </c>
      <c r="C202" s="244" t="s">
        <v>380</v>
      </c>
      <c r="D202" s="236" t="s">
        <v>154</v>
      </c>
      <c r="E202" s="237">
        <v>75.877049999999997</v>
      </c>
      <c r="F202" s="238"/>
      <c r="G202" s="239">
        <f>ROUND(E202*F202,2)</f>
        <v>0</v>
      </c>
      <c r="H202" s="238"/>
      <c r="I202" s="239">
        <f>ROUND(E202*H202,2)</f>
        <v>0</v>
      </c>
      <c r="J202" s="238"/>
      <c r="K202" s="239">
        <f>ROUND(E202*J202,2)</f>
        <v>0</v>
      </c>
      <c r="L202" s="239">
        <v>12</v>
      </c>
      <c r="M202" s="239">
        <f>G202*(1+L202/100)</f>
        <v>0</v>
      </c>
      <c r="N202" s="237">
        <v>0</v>
      </c>
      <c r="O202" s="237">
        <f>ROUND(E202*N202,2)</f>
        <v>0</v>
      </c>
      <c r="P202" s="237">
        <v>0</v>
      </c>
      <c r="Q202" s="237">
        <f>ROUND(E202*P202,2)</f>
        <v>0</v>
      </c>
      <c r="R202" s="239" t="s">
        <v>381</v>
      </c>
      <c r="S202" s="239" t="s">
        <v>139</v>
      </c>
      <c r="T202" s="240" t="s">
        <v>139</v>
      </c>
      <c r="U202" s="222">
        <v>7.0000000000000001E-3</v>
      </c>
      <c r="V202" s="222">
        <f>ROUND(E202*U202,2)</f>
        <v>0.53</v>
      </c>
      <c r="W202" s="222"/>
      <c r="X202" s="222" t="s">
        <v>156</v>
      </c>
      <c r="Y202" s="222" t="s">
        <v>142</v>
      </c>
      <c r="Z202" s="212"/>
      <c r="AA202" s="212"/>
      <c r="AB202" s="212"/>
      <c r="AC202" s="212"/>
      <c r="AD202" s="212"/>
      <c r="AE202" s="212"/>
      <c r="AF202" s="212"/>
      <c r="AG202" s="212" t="s">
        <v>157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2" x14ac:dyDescent="0.2">
      <c r="A203" s="219"/>
      <c r="B203" s="220"/>
      <c r="C203" s="263" t="s">
        <v>382</v>
      </c>
      <c r="D203" s="249"/>
      <c r="E203" s="250">
        <v>75.877049999999997</v>
      </c>
      <c r="F203" s="222"/>
      <c r="G203" s="222"/>
      <c r="H203" s="222"/>
      <c r="I203" s="222"/>
      <c r="J203" s="222"/>
      <c r="K203" s="222"/>
      <c r="L203" s="222"/>
      <c r="M203" s="222"/>
      <c r="N203" s="221"/>
      <c r="O203" s="221"/>
      <c r="P203" s="221"/>
      <c r="Q203" s="221"/>
      <c r="R203" s="222"/>
      <c r="S203" s="222"/>
      <c r="T203" s="222"/>
      <c r="U203" s="222"/>
      <c r="V203" s="222"/>
      <c r="W203" s="222"/>
      <c r="X203" s="222"/>
      <c r="Y203" s="222"/>
      <c r="Z203" s="212"/>
      <c r="AA203" s="212"/>
      <c r="AB203" s="212"/>
      <c r="AC203" s="212"/>
      <c r="AD203" s="212"/>
      <c r="AE203" s="212"/>
      <c r="AF203" s="212"/>
      <c r="AG203" s="212" t="s">
        <v>161</v>
      </c>
      <c r="AH203" s="212">
        <v>5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34">
        <v>48</v>
      </c>
      <c r="B204" s="235" t="s">
        <v>383</v>
      </c>
      <c r="C204" s="244" t="s">
        <v>384</v>
      </c>
      <c r="D204" s="236" t="s">
        <v>154</v>
      </c>
      <c r="E204" s="237">
        <v>37.354700000000001</v>
      </c>
      <c r="F204" s="238"/>
      <c r="G204" s="239">
        <f>ROUND(E204*F204,2)</f>
        <v>0</v>
      </c>
      <c r="H204" s="238"/>
      <c r="I204" s="239">
        <f>ROUND(E204*H204,2)</f>
        <v>0</v>
      </c>
      <c r="J204" s="238"/>
      <c r="K204" s="239">
        <f>ROUND(E204*J204,2)</f>
        <v>0</v>
      </c>
      <c r="L204" s="239">
        <v>12</v>
      </c>
      <c r="M204" s="239">
        <f>G204*(1+L204/100)</f>
        <v>0</v>
      </c>
      <c r="N204" s="237">
        <v>1.0000000000000001E-5</v>
      </c>
      <c r="O204" s="237">
        <f>ROUND(E204*N204,2)</f>
        <v>0</v>
      </c>
      <c r="P204" s="237">
        <v>0</v>
      </c>
      <c r="Q204" s="237">
        <f>ROUND(E204*P204,2)</f>
        <v>0</v>
      </c>
      <c r="R204" s="239" t="s">
        <v>381</v>
      </c>
      <c r="S204" s="239" t="s">
        <v>139</v>
      </c>
      <c r="T204" s="240" t="s">
        <v>139</v>
      </c>
      <c r="U204" s="222">
        <v>2.9000000000000001E-2</v>
      </c>
      <c r="V204" s="222">
        <f>ROUND(E204*U204,2)</f>
        <v>1.08</v>
      </c>
      <c r="W204" s="222"/>
      <c r="X204" s="222" t="s">
        <v>156</v>
      </c>
      <c r="Y204" s="222" t="s">
        <v>142</v>
      </c>
      <c r="Z204" s="212"/>
      <c r="AA204" s="212"/>
      <c r="AB204" s="212"/>
      <c r="AC204" s="212"/>
      <c r="AD204" s="212"/>
      <c r="AE204" s="212"/>
      <c r="AF204" s="212"/>
      <c r="AG204" s="212" t="s">
        <v>157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2" x14ac:dyDescent="0.2">
      <c r="A205" s="219"/>
      <c r="B205" s="220"/>
      <c r="C205" s="263" t="s">
        <v>385</v>
      </c>
      <c r="D205" s="249"/>
      <c r="E205" s="250"/>
      <c r="F205" s="222"/>
      <c r="G205" s="222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22"/>
      <c r="Z205" s="212"/>
      <c r="AA205" s="212"/>
      <c r="AB205" s="212"/>
      <c r="AC205" s="212"/>
      <c r="AD205" s="212"/>
      <c r="AE205" s="212"/>
      <c r="AF205" s="212"/>
      <c r="AG205" s="212" t="s">
        <v>161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">
      <c r="A206" s="219"/>
      <c r="B206" s="220"/>
      <c r="C206" s="263" t="s">
        <v>386</v>
      </c>
      <c r="D206" s="249"/>
      <c r="E206" s="250">
        <v>9.76</v>
      </c>
      <c r="F206" s="222"/>
      <c r="G206" s="222"/>
      <c r="H206" s="222"/>
      <c r="I206" s="222"/>
      <c r="J206" s="222"/>
      <c r="K206" s="222"/>
      <c r="L206" s="222"/>
      <c r="M206" s="222"/>
      <c r="N206" s="221"/>
      <c r="O206" s="221"/>
      <c r="P206" s="221"/>
      <c r="Q206" s="221"/>
      <c r="R206" s="222"/>
      <c r="S206" s="222"/>
      <c r="T206" s="222"/>
      <c r="U206" s="222"/>
      <c r="V206" s="222"/>
      <c r="W206" s="222"/>
      <c r="X206" s="222"/>
      <c r="Y206" s="222"/>
      <c r="Z206" s="212"/>
      <c r="AA206" s="212"/>
      <c r="AB206" s="212"/>
      <c r="AC206" s="212"/>
      <c r="AD206" s="212"/>
      <c r="AE206" s="212"/>
      <c r="AF206" s="212"/>
      <c r="AG206" s="212" t="s">
        <v>161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3" x14ac:dyDescent="0.2">
      <c r="A207" s="219"/>
      <c r="B207" s="220"/>
      <c r="C207" s="263" t="s">
        <v>387</v>
      </c>
      <c r="D207" s="249"/>
      <c r="E207" s="250">
        <v>16.885000000000002</v>
      </c>
      <c r="F207" s="222"/>
      <c r="G207" s="222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22"/>
      <c r="Z207" s="212"/>
      <c r="AA207" s="212"/>
      <c r="AB207" s="212"/>
      <c r="AC207" s="212"/>
      <c r="AD207" s="212"/>
      <c r="AE207" s="212"/>
      <c r="AF207" s="212"/>
      <c r="AG207" s="212" t="s">
        <v>161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3" x14ac:dyDescent="0.2">
      <c r="A208" s="219"/>
      <c r="B208" s="220"/>
      <c r="C208" s="263" t="s">
        <v>388</v>
      </c>
      <c r="D208" s="249"/>
      <c r="E208" s="250">
        <v>10.7097</v>
      </c>
      <c r="F208" s="222"/>
      <c r="G208" s="222"/>
      <c r="H208" s="222"/>
      <c r="I208" s="222"/>
      <c r="J208" s="222"/>
      <c r="K208" s="222"/>
      <c r="L208" s="222"/>
      <c r="M208" s="222"/>
      <c r="N208" s="221"/>
      <c r="O208" s="221"/>
      <c r="P208" s="221"/>
      <c r="Q208" s="221"/>
      <c r="R208" s="222"/>
      <c r="S208" s="222"/>
      <c r="T208" s="222"/>
      <c r="U208" s="222"/>
      <c r="V208" s="222"/>
      <c r="W208" s="222"/>
      <c r="X208" s="222"/>
      <c r="Y208" s="222"/>
      <c r="Z208" s="212"/>
      <c r="AA208" s="212"/>
      <c r="AB208" s="212"/>
      <c r="AC208" s="212"/>
      <c r="AD208" s="212"/>
      <c r="AE208" s="212"/>
      <c r="AF208" s="212"/>
      <c r="AG208" s="212" t="s">
        <v>161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34">
        <v>49</v>
      </c>
      <c r="B209" s="235" t="s">
        <v>389</v>
      </c>
      <c r="C209" s="244" t="s">
        <v>390</v>
      </c>
      <c r="D209" s="236" t="s">
        <v>154</v>
      </c>
      <c r="E209" s="237">
        <v>58.793999999999997</v>
      </c>
      <c r="F209" s="238"/>
      <c r="G209" s="239">
        <f>ROUND(E209*F209,2)</f>
        <v>0</v>
      </c>
      <c r="H209" s="238"/>
      <c r="I209" s="239">
        <f>ROUND(E209*H209,2)</f>
        <v>0</v>
      </c>
      <c r="J209" s="238"/>
      <c r="K209" s="239">
        <f>ROUND(E209*J209,2)</f>
        <v>0</v>
      </c>
      <c r="L209" s="239">
        <v>12</v>
      </c>
      <c r="M209" s="239">
        <f>G209*(1+L209/100)</f>
        <v>0</v>
      </c>
      <c r="N209" s="237">
        <v>3.5E-4</v>
      </c>
      <c r="O209" s="237">
        <f>ROUND(E209*N209,2)</f>
        <v>0.02</v>
      </c>
      <c r="P209" s="237">
        <v>0</v>
      </c>
      <c r="Q209" s="237">
        <f>ROUND(E209*P209,2)</f>
        <v>0</v>
      </c>
      <c r="R209" s="239" t="s">
        <v>381</v>
      </c>
      <c r="S209" s="239" t="s">
        <v>139</v>
      </c>
      <c r="T209" s="240" t="s">
        <v>139</v>
      </c>
      <c r="U209" s="222">
        <v>1.35E-2</v>
      </c>
      <c r="V209" s="222">
        <f>ROUND(E209*U209,2)</f>
        <v>0.79</v>
      </c>
      <c r="W209" s="222"/>
      <c r="X209" s="222" t="s">
        <v>156</v>
      </c>
      <c r="Y209" s="222" t="s">
        <v>142</v>
      </c>
      <c r="Z209" s="212"/>
      <c r="AA209" s="212"/>
      <c r="AB209" s="212"/>
      <c r="AC209" s="212"/>
      <c r="AD209" s="212"/>
      <c r="AE209" s="212"/>
      <c r="AF209" s="212"/>
      <c r="AG209" s="212" t="s">
        <v>157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2" x14ac:dyDescent="0.2">
      <c r="A210" s="219"/>
      <c r="B210" s="220"/>
      <c r="C210" s="263" t="s">
        <v>391</v>
      </c>
      <c r="D210" s="249"/>
      <c r="E210" s="250">
        <v>28.276499999999999</v>
      </c>
      <c r="F210" s="222"/>
      <c r="G210" s="222"/>
      <c r="H210" s="222"/>
      <c r="I210" s="222"/>
      <c r="J210" s="222"/>
      <c r="K210" s="222"/>
      <c r="L210" s="222"/>
      <c r="M210" s="222"/>
      <c r="N210" s="221"/>
      <c r="O210" s="221"/>
      <c r="P210" s="221"/>
      <c r="Q210" s="221"/>
      <c r="R210" s="222"/>
      <c r="S210" s="222"/>
      <c r="T210" s="222"/>
      <c r="U210" s="222"/>
      <c r="V210" s="222"/>
      <c r="W210" s="222"/>
      <c r="X210" s="222"/>
      <c r="Y210" s="222"/>
      <c r="Z210" s="212"/>
      <c r="AA210" s="212"/>
      <c r="AB210" s="212"/>
      <c r="AC210" s="212"/>
      <c r="AD210" s="212"/>
      <c r="AE210" s="212"/>
      <c r="AF210" s="212"/>
      <c r="AG210" s="212" t="s">
        <v>161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3" x14ac:dyDescent="0.2">
      <c r="A211" s="219"/>
      <c r="B211" s="220"/>
      <c r="C211" s="263" t="s">
        <v>392</v>
      </c>
      <c r="D211" s="249"/>
      <c r="E211" s="250">
        <v>30.517499999999998</v>
      </c>
      <c r="F211" s="222"/>
      <c r="G211" s="222"/>
      <c r="H211" s="222"/>
      <c r="I211" s="222"/>
      <c r="J211" s="222"/>
      <c r="K211" s="222"/>
      <c r="L211" s="222"/>
      <c r="M211" s="222"/>
      <c r="N211" s="221"/>
      <c r="O211" s="221"/>
      <c r="P211" s="221"/>
      <c r="Q211" s="221"/>
      <c r="R211" s="222"/>
      <c r="S211" s="222"/>
      <c r="T211" s="222"/>
      <c r="U211" s="222"/>
      <c r="V211" s="222"/>
      <c r="W211" s="222"/>
      <c r="X211" s="222"/>
      <c r="Y211" s="222"/>
      <c r="Z211" s="212"/>
      <c r="AA211" s="212"/>
      <c r="AB211" s="212"/>
      <c r="AC211" s="212"/>
      <c r="AD211" s="212"/>
      <c r="AE211" s="212"/>
      <c r="AF211" s="212"/>
      <c r="AG211" s="212" t="s">
        <v>161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34">
        <v>50</v>
      </c>
      <c r="B212" s="235" t="s">
        <v>393</v>
      </c>
      <c r="C212" s="244" t="s">
        <v>394</v>
      </c>
      <c r="D212" s="236" t="s">
        <v>154</v>
      </c>
      <c r="E212" s="237">
        <v>75.877049999999997</v>
      </c>
      <c r="F212" s="238"/>
      <c r="G212" s="239">
        <f>ROUND(E212*F212,2)</f>
        <v>0</v>
      </c>
      <c r="H212" s="238"/>
      <c r="I212" s="239">
        <f>ROUND(E212*H212,2)</f>
        <v>0</v>
      </c>
      <c r="J212" s="238"/>
      <c r="K212" s="239">
        <f>ROUND(E212*J212,2)</f>
        <v>0</v>
      </c>
      <c r="L212" s="239">
        <v>12</v>
      </c>
      <c r="M212" s="239">
        <f>G212*(1+L212/100)</f>
        <v>0</v>
      </c>
      <c r="N212" s="237">
        <v>6.9999999999999994E-5</v>
      </c>
      <c r="O212" s="237">
        <f>ROUND(E212*N212,2)</f>
        <v>0.01</v>
      </c>
      <c r="P212" s="237">
        <v>0</v>
      </c>
      <c r="Q212" s="237">
        <f>ROUND(E212*P212,2)</f>
        <v>0</v>
      </c>
      <c r="R212" s="239" t="s">
        <v>381</v>
      </c>
      <c r="S212" s="239" t="s">
        <v>139</v>
      </c>
      <c r="T212" s="240" t="s">
        <v>139</v>
      </c>
      <c r="U212" s="222">
        <v>3.2480000000000002E-2</v>
      </c>
      <c r="V212" s="222">
        <f>ROUND(E212*U212,2)</f>
        <v>2.46</v>
      </c>
      <c r="W212" s="222"/>
      <c r="X212" s="222" t="s">
        <v>156</v>
      </c>
      <c r="Y212" s="222" t="s">
        <v>142</v>
      </c>
      <c r="Z212" s="212"/>
      <c r="AA212" s="212"/>
      <c r="AB212" s="212"/>
      <c r="AC212" s="212"/>
      <c r="AD212" s="212"/>
      <c r="AE212" s="212"/>
      <c r="AF212" s="212"/>
      <c r="AG212" s="212" t="s">
        <v>157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ht="22.5" outlineLevel="2" x14ac:dyDescent="0.2">
      <c r="A213" s="219"/>
      <c r="B213" s="220"/>
      <c r="C213" s="245" t="s">
        <v>395</v>
      </c>
      <c r="D213" s="241"/>
      <c r="E213" s="241"/>
      <c r="F213" s="241"/>
      <c r="G213" s="241"/>
      <c r="H213" s="222"/>
      <c r="I213" s="222"/>
      <c r="J213" s="222"/>
      <c r="K213" s="222"/>
      <c r="L213" s="222"/>
      <c r="M213" s="222"/>
      <c r="N213" s="221"/>
      <c r="O213" s="221"/>
      <c r="P213" s="221"/>
      <c r="Q213" s="221"/>
      <c r="R213" s="222"/>
      <c r="S213" s="222"/>
      <c r="T213" s="222"/>
      <c r="U213" s="222"/>
      <c r="V213" s="222"/>
      <c r="W213" s="222"/>
      <c r="X213" s="222"/>
      <c r="Y213" s="222"/>
      <c r="Z213" s="212"/>
      <c r="AA213" s="212"/>
      <c r="AB213" s="212"/>
      <c r="AC213" s="212"/>
      <c r="AD213" s="212"/>
      <c r="AE213" s="212"/>
      <c r="AF213" s="212"/>
      <c r="AG213" s="212" t="s">
        <v>145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42" t="str">
        <f>C213</f>
        <v>Penetrační přípravek k provádění základního napouštěcího nátěru pod interiérové a fasádní akrylátové barvy, zpevňuje podklad, sjednocuje savost, omezuje tvorbu vlasových trhlinek a zvyšuje přilnavost dalších vrstev nátěrů, lepidel či tmelů.</v>
      </c>
      <c r="BB213" s="212"/>
      <c r="BC213" s="212"/>
      <c r="BD213" s="212"/>
      <c r="BE213" s="212"/>
      <c r="BF213" s="212"/>
      <c r="BG213" s="212"/>
      <c r="BH213" s="212"/>
    </row>
    <row r="214" spans="1:60" outlineLevel="2" x14ac:dyDescent="0.2">
      <c r="A214" s="219"/>
      <c r="B214" s="220"/>
      <c r="C214" s="263" t="s">
        <v>382</v>
      </c>
      <c r="D214" s="249"/>
      <c r="E214" s="250">
        <v>75.877049999999997</v>
      </c>
      <c r="F214" s="222"/>
      <c r="G214" s="222"/>
      <c r="H214" s="222"/>
      <c r="I214" s="222"/>
      <c r="J214" s="222"/>
      <c r="K214" s="222"/>
      <c r="L214" s="222"/>
      <c r="M214" s="222"/>
      <c r="N214" s="221"/>
      <c r="O214" s="221"/>
      <c r="P214" s="221"/>
      <c r="Q214" s="221"/>
      <c r="R214" s="222"/>
      <c r="S214" s="222"/>
      <c r="T214" s="222"/>
      <c r="U214" s="222"/>
      <c r="V214" s="222"/>
      <c r="W214" s="222"/>
      <c r="X214" s="222"/>
      <c r="Y214" s="222"/>
      <c r="Z214" s="212"/>
      <c r="AA214" s="212"/>
      <c r="AB214" s="212"/>
      <c r="AC214" s="212"/>
      <c r="AD214" s="212"/>
      <c r="AE214" s="212"/>
      <c r="AF214" s="212"/>
      <c r="AG214" s="212" t="s">
        <v>161</v>
      </c>
      <c r="AH214" s="212">
        <v>5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34">
        <v>51</v>
      </c>
      <c r="B215" s="235" t="s">
        <v>396</v>
      </c>
      <c r="C215" s="244" t="s">
        <v>397</v>
      </c>
      <c r="D215" s="236" t="s">
        <v>154</v>
      </c>
      <c r="E215" s="237">
        <v>75.877049999999997</v>
      </c>
      <c r="F215" s="238"/>
      <c r="G215" s="239">
        <f>ROUND(E215*F215,2)</f>
        <v>0</v>
      </c>
      <c r="H215" s="238"/>
      <c r="I215" s="239">
        <f>ROUND(E215*H215,2)</f>
        <v>0</v>
      </c>
      <c r="J215" s="238"/>
      <c r="K215" s="239">
        <f>ROUND(E215*J215,2)</f>
        <v>0</v>
      </c>
      <c r="L215" s="239">
        <v>12</v>
      </c>
      <c r="M215" s="239">
        <f>G215*(1+L215/100)</f>
        <v>0</v>
      </c>
      <c r="N215" s="237">
        <v>0</v>
      </c>
      <c r="O215" s="237">
        <f>ROUND(E215*N215,2)</f>
        <v>0</v>
      </c>
      <c r="P215" s="237">
        <v>8.9999999999999998E-4</v>
      </c>
      <c r="Q215" s="237">
        <f>ROUND(E215*P215,2)</f>
        <v>7.0000000000000007E-2</v>
      </c>
      <c r="R215" s="239" t="s">
        <v>381</v>
      </c>
      <c r="S215" s="239" t="s">
        <v>139</v>
      </c>
      <c r="T215" s="240" t="s">
        <v>139</v>
      </c>
      <c r="U215" s="222">
        <v>7.6679999999999998E-2</v>
      </c>
      <c r="V215" s="222">
        <f>ROUND(E215*U215,2)</f>
        <v>5.82</v>
      </c>
      <c r="W215" s="222"/>
      <c r="X215" s="222" t="s">
        <v>156</v>
      </c>
      <c r="Y215" s="222" t="s">
        <v>142</v>
      </c>
      <c r="Z215" s="212"/>
      <c r="AA215" s="212"/>
      <c r="AB215" s="212"/>
      <c r="AC215" s="212"/>
      <c r="AD215" s="212"/>
      <c r="AE215" s="212"/>
      <c r="AF215" s="212"/>
      <c r="AG215" s="212" t="s">
        <v>157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2" x14ac:dyDescent="0.2">
      <c r="A216" s="219"/>
      <c r="B216" s="220"/>
      <c r="C216" s="263" t="s">
        <v>382</v>
      </c>
      <c r="D216" s="249"/>
      <c r="E216" s="250">
        <v>75.877049999999997</v>
      </c>
      <c r="F216" s="222"/>
      <c r="G216" s="222"/>
      <c r="H216" s="222"/>
      <c r="I216" s="222"/>
      <c r="J216" s="222"/>
      <c r="K216" s="222"/>
      <c r="L216" s="222"/>
      <c r="M216" s="222"/>
      <c r="N216" s="221"/>
      <c r="O216" s="221"/>
      <c r="P216" s="221"/>
      <c r="Q216" s="221"/>
      <c r="R216" s="222"/>
      <c r="S216" s="222"/>
      <c r="T216" s="222"/>
      <c r="U216" s="222"/>
      <c r="V216" s="222"/>
      <c r="W216" s="222"/>
      <c r="X216" s="222"/>
      <c r="Y216" s="222"/>
      <c r="Z216" s="212"/>
      <c r="AA216" s="212"/>
      <c r="AB216" s="212"/>
      <c r="AC216" s="212"/>
      <c r="AD216" s="212"/>
      <c r="AE216" s="212"/>
      <c r="AF216" s="212"/>
      <c r="AG216" s="212" t="s">
        <v>161</v>
      </c>
      <c r="AH216" s="212">
        <v>5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34">
        <v>52</v>
      </c>
      <c r="B217" s="235" t="s">
        <v>398</v>
      </c>
      <c r="C217" s="244" t="s">
        <v>399</v>
      </c>
      <c r="D217" s="236" t="s">
        <v>154</v>
      </c>
      <c r="E217" s="237">
        <v>75.877049999999997</v>
      </c>
      <c r="F217" s="238"/>
      <c r="G217" s="239">
        <f>ROUND(E217*F217,2)</f>
        <v>0</v>
      </c>
      <c r="H217" s="238"/>
      <c r="I217" s="239">
        <f>ROUND(E217*H217,2)</f>
        <v>0</v>
      </c>
      <c r="J217" s="238"/>
      <c r="K217" s="239">
        <f>ROUND(E217*J217,2)</f>
        <v>0</v>
      </c>
      <c r="L217" s="239">
        <v>12</v>
      </c>
      <c r="M217" s="239">
        <f>G217*(1+L217/100)</f>
        <v>0</v>
      </c>
      <c r="N217" s="237">
        <v>1.3999999999999999E-4</v>
      </c>
      <c r="O217" s="237">
        <f>ROUND(E217*N217,2)</f>
        <v>0.01</v>
      </c>
      <c r="P217" s="237">
        <v>0</v>
      </c>
      <c r="Q217" s="237">
        <f>ROUND(E217*P217,2)</f>
        <v>0</v>
      </c>
      <c r="R217" s="239" t="s">
        <v>381</v>
      </c>
      <c r="S217" s="239" t="s">
        <v>139</v>
      </c>
      <c r="T217" s="240" t="s">
        <v>139</v>
      </c>
      <c r="U217" s="222">
        <v>0.10191</v>
      </c>
      <c r="V217" s="222">
        <f>ROUND(E217*U217,2)</f>
        <v>7.73</v>
      </c>
      <c r="W217" s="222"/>
      <c r="X217" s="222" t="s">
        <v>156</v>
      </c>
      <c r="Y217" s="222" t="s">
        <v>142</v>
      </c>
      <c r="Z217" s="212"/>
      <c r="AA217" s="212"/>
      <c r="AB217" s="212"/>
      <c r="AC217" s="212"/>
      <c r="AD217" s="212"/>
      <c r="AE217" s="212"/>
      <c r="AF217" s="212"/>
      <c r="AG217" s="212" t="s">
        <v>157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2" x14ac:dyDescent="0.2">
      <c r="A218" s="219"/>
      <c r="B218" s="220"/>
      <c r="C218" s="263" t="s">
        <v>400</v>
      </c>
      <c r="D218" s="249"/>
      <c r="E218" s="250">
        <v>21.42625</v>
      </c>
      <c r="F218" s="222"/>
      <c r="G218" s="222"/>
      <c r="H218" s="222"/>
      <c r="I218" s="222"/>
      <c r="J218" s="222"/>
      <c r="K218" s="222"/>
      <c r="L218" s="222"/>
      <c r="M218" s="222"/>
      <c r="N218" s="221"/>
      <c r="O218" s="221"/>
      <c r="P218" s="221"/>
      <c r="Q218" s="221"/>
      <c r="R218" s="222"/>
      <c r="S218" s="222"/>
      <c r="T218" s="222"/>
      <c r="U218" s="222"/>
      <c r="V218" s="222"/>
      <c r="W218" s="222"/>
      <c r="X218" s="222"/>
      <c r="Y218" s="222"/>
      <c r="Z218" s="212"/>
      <c r="AA218" s="212"/>
      <c r="AB218" s="212"/>
      <c r="AC218" s="212"/>
      <c r="AD218" s="212"/>
      <c r="AE218" s="212"/>
      <c r="AF218" s="212"/>
      <c r="AG218" s="212" t="s">
        <v>161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 x14ac:dyDescent="0.2">
      <c r="A219" s="219"/>
      <c r="B219" s="220"/>
      <c r="C219" s="263" t="s">
        <v>401</v>
      </c>
      <c r="D219" s="249"/>
      <c r="E219" s="250">
        <v>39.664400000000001</v>
      </c>
      <c r="F219" s="222"/>
      <c r="G219" s="222"/>
      <c r="H219" s="222"/>
      <c r="I219" s="222"/>
      <c r="J219" s="222"/>
      <c r="K219" s="222"/>
      <c r="L219" s="222"/>
      <c r="M219" s="222"/>
      <c r="N219" s="221"/>
      <c r="O219" s="221"/>
      <c r="P219" s="221"/>
      <c r="Q219" s="221"/>
      <c r="R219" s="222"/>
      <c r="S219" s="222"/>
      <c r="T219" s="222"/>
      <c r="U219" s="222"/>
      <c r="V219" s="222"/>
      <c r="W219" s="222"/>
      <c r="X219" s="222"/>
      <c r="Y219" s="222"/>
      <c r="Z219" s="212"/>
      <c r="AA219" s="212"/>
      <c r="AB219" s="212"/>
      <c r="AC219" s="212"/>
      <c r="AD219" s="212"/>
      <c r="AE219" s="212"/>
      <c r="AF219" s="212"/>
      <c r="AG219" s="212" t="s">
        <v>161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">
      <c r="A220" s="219"/>
      <c r="B220" s="220"/>
      <c r="C220" s="263" t="s">
        <v>388</v>
      </c>
      <c r="D220" s="249"/>
      <c r="E220" s="250">
        <v>10.7097</v>
      </c>
      <c r="F220" s="222"/>
      <c r="G220" s="222"/>
      <c r="H220" s="222"/>
      <c r="I220" s="222"/>
      <c r="J220" s="222"/>
      <c r="K220" s="222"/>
      <c r="L220" s="222"/>
      <c r="M220" s="222"/>
      <c r="N220" s="221"/>
      <c r="O220" s="221"/>
      <c r="P220" s="221"/>
      <c r="Q220" s="221"/>
      <c r="R220" s="222"/>
      <c r="S220" s="222"/>
      <c r="T220" s="222"/>
      <c r="U220" s="222"/>
      <c r="V220" s="222"/>
      <c r="W220" s="222"/>
      <c r="X220" s="222"/>
      <c r="Y220" s="222"/>
      <c r="Z220" s="212"/>
      <c r="AA220" s="212"/>
      <c r="AB220" s="212"/>
      <c r="AC220" s="212"/>
      <c r="AD220" s="212"/>
      <c r="AE220" s="212"/>
      <c r="AF220" s="212"/>
      <c r="AG220" s="212" t="s">
        <v>161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 x14ac:dyDescent="0.2">
      <c r="A221" s="219"/>
      <c r="B221" s="220"/>
      <c r="C221" s="263" t="s">
        <v>200</v>
      </c>
      <c r="D221" s="249"/>
      <c r="E221" s="250">
        <v>-6.125</v>
      </c>
      <c r="F221" s="222"/>
      <c r="G221" s="222"/>
      <c r="H221" s="222"/>
      <c r="I221" s="222"/>
      <c r="J221" s="222"/>
      <c r="K221" s="222"/>
      <c r="L221" s="222"/>
      <c r="M221" s="222"/>
      <c r="N221" s="221"/>
      <c r="O221" s="221"/>
      <c r="P221" s="221"/>
      <c r="Q221" s="221"/>
      <c r="R221" s="222"/>
      <c r="S221" s="222"/>
      <c r="T221" s="222"/>
      <c r="U221" s="222"/>
      <c r="V221" s="222"/>
      <c r="W221" s="222"/>
      <c r="X221" s="222"/>
      <c r="Y221" s="222"/>
      <c r="Z221" s="212"/>
      <c r="AA221" s="212"/>
      <c r="AB221" s="212"/>
      <c r="AC221" s="212"/>
      <c r="AD221" s="212"/>
      <c r="AE221" s="212"/>
      <c r="AF221" s="212"/>
      <c r="AG221" s="212" t="s">
        <v>161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3" x14ac:dyDescent="0.2">
      <c r="A222" s="219"/>
      <c r="B222" s="220"/>
      <c r="C222" s="263" t="s">
        <v>201</v>
      </c>
      <c r="D222" s="249"/>
      <c r="E222" s="250">
        <v>-4.16</v>
      </c>
      <c r="F222" s="222"/>
      <c r="G222" s="222"/>
      <c r="H222" s="222"/>
      <c r="I222" s="222"/>
      <c r="J222" s="222"/>
      <c r="K222" s="222"/>
      <c r="L222" s="222"/>
      <c r="M222" s="222"/>
      <c r="N222" s="221"/>
      <c r="O222" s="221"/>
      <c r="P222" s="221"/>
      <c r="Q222" s="221"/>
      <c r="R222" s="222"/>
      <c r="S222" s="222"/>
      <c r="T222" s="222"/>
      <c r="U222" s="222"/>
      <c r="V222" s="222"/>
      <c r="W222" s="222"/>
      <c r="X222" s="222"/>
      <c r="Y222" s="222"/>
      <c r="Z222" s="212"/>
      <c r="AA222" s="212"/>
      <c r="AB222" s="212"/>
      <c r="AC222" s="212"/>
      <c r="AD222" s="212"/>
      <c r="AE222" s="212"/>
      <c r="AF222" s="212"/>
      <c r="AG222" s="212" t="s">
        <v>161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">
      <c r="A223" s="219"/>
      <c r="B223" s="220"/>
      <c r="C223" s="263" t="s">
        <v>202</v>
      </c>
      <c r="D223" s="249"/>
      <c r="E223" s="250">
        <v>-13.6408</v>
      </c>
      <c r="F223" s="222"/>
      <c r="G223" s="22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22"/>
      <c r="Z223" s="212"/>
      <c r="AA223" s="212"/>
      <c r="AB223" s="212"/>
      <c r="AC223" s="212"/>
      <c r="AD223" s="212"/>
      <c r="AE223" s="212"/>
      <c r="AF223" s="212"/>
      <c r="AG223" s="212" t="s">
        <v>161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 x14ac:dyDescent="0.2">
      <c r="A224" s="219"/>
      <c r="B224" s="220"/>
      <c r="C224" s="263" t="s">
        <v>203</v>
      </c>
      <c r="D224" s="249"/>
      <c r="E224" s="250">
        <v>-3.9780000000000002</v>
      </c>
      <c r="F224" s="222"/>
      <c r="G224" s="222"/>
      <c r="H224" s="222"/>
      <c r="I224" s="222"/>
      <c r="J224" s="222"/>
      <c r="K224" s="222"/>
      <c r="L224" s="222"/>
      <c r="M224" s="222"/>
      <c r="N224" s="221"/>
      <c r="O224" s="221"/>
      <c r="P224" s="221"/>
      <c r="Q224" s="221"/>
      <c r="R224" s="222"/>
      <c r="S224" s="222"/>
      <c r="T224" s="222"/>
      <c r="U224" s="222"/>
      <c r="V224" s="222"/>
      <c r="W224" s="222"/>
      <c r="X224" s="222"/>
      <c r="Y224" s="222"/>
      <c r="Z224" s="212"/>
      <c r="AA224" s="212"/>
      <c r="AB224" s="212"/>
      <c r="AC224" s="212"/>
      <c r="AD224" s="212"/>
      <c r="AE224" s="212"/>
      <c r="AF224" s="212"/>
      <c r="AG224" s="212" t="s">
        <v>161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3" x14ac:dyDescent="0.2">
      <c r="A225" s="219"/>
      <c r="B225" s="220"/>
      <c r="C225" s="263" t="s">
        <v>204</v>
      </c>
      <c r="D225" s="249"/>
      <c r="E225" s="250">
        <v>-3.02</v>
      </c>
      <c r="F225" s="222"/>
      <c r="G225" s="222"/>
      <c r="H225" s="222"/>
      <c r="I225" s="222"/>
      <c r="J225" s="222"/>
      <c r="K225" s="222"/>
      <c r="L225" s="222"/>
      <c r="M225" s="222"/>
      <c r="N225" s="221"/>
      <c r="O225" s="221"/>
      <c r="P225" s="221"/>
      <c r="Q225" s="221"/>
      <c r="R225" s="222"/>
      <c r="S225" s="222"/>
      <c r="T225" s="222"/>
      <c r="U225" s="222"/>
      <c r="V225" s="222"/>
      <c r="W225" s="222"/>
      <c r="X225" s="222"/>
      <c r="Y225" s="222"/>
      <c r="Z225" s="212"/>
      <c r="AA225" s="212"/>
      <c r="AB225" s="212"/>
      <c r="AC225" s="212"/>
      <c r="AD225" s="212"/>
      <c r="AE225" s="212"/>
      <c r="AF225" s="212"/>
      <c r="AG225" s="212" t="s">
        <v>161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3" x14ac:dyDescent="0.2">
      <c r="A226" s="219"/>
      <c r="B226" s="220"/>
      <c r="C226" s="263" t="s">
        <v>205</v>
      </c>
      <c r="D226" s="249"/>
      <c r="E226" s="250">
        <v>-0.96199999999999997</v>
      </c>
      <c r="F226" s="222"/>
      <c r="G226" s="222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22"/>
      <c r="Z226" s="212"/>
      <c r="AA226" s="212"/>
      <c r="AB226" s="212"/>
      <c r="AC226" s="212"/>
      <c r="AD226" s="212"/>
      <c r="AE226" s="212"/>
      <c r="AF226" s="212"/>
      <c r="AG226" s="212" t="s">
        <v>161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3" x14ac:dyDescent="0.2">
      <c r="A227" s="219"/>
      <c r="B227" s="220"/>
      <c r="C227" s="263" t="s">
        <v>402</v>
      </c>
      <c r="D227" s="249"/>
      <c r="E227" s="250">
        <v>-3.9820000000000002</v>
      </c>
      <c r="F227" s="222"/>
      <c r="G227" s="222"/>
      <c r="H227" s="222"/>
      <c r="I227" s="222"/>
      <c r="J227" s="222"/>
      <c r="K227" s="222"/>
      <c r="L227" s="222"/>
      <c r="M227" s="222"/>
      <c r="N227" s="221"/>
      <c r="O227" s="221"/>
      <c r="P227" s="221"/>
      <c r="Q227" s="221"/>
      <c r="R227" s="222"/>
      <c r="S227" s="222"/>
      <c r="T227" s="222"/>
      <c r="U227" s="222"/>
      <c r="V227" s="222"/>
      <c r="W227" s="222"/>
      <c r="X227" s="222"/>
      <c r="Y227" s="222"/>
      <c r="Z227" s="212"/>
      <c r="AA227" s="212"/>
      <c r="AB227" s="212"/>
      <c r="AC227" s="212"/>
      <c r="AD227" s="212"/>
      <c r="AE227" s="212"/>
      <c r="AF227" s="212"/>
      <c r="AG227" s="212" t="s">
        <v>161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3" x14ac:dyDescent="0.2">
      <c r="A228" s="219"/>
      <c r="B228" s="220"/>
      <c r="C228" s="263" t="s">
        <v>403</v>
      </c>
      <c r="D228" s="249"/>
      <c r="E228" s="250"/>
      <c r="F228" s="222"/>
      <c r="G228" s="222"/>
      <c r="H228" s="222"/>
      <c r="I228" s="222"/>
      <c r="J228" s="222"/>
      <c r="K228" s="222"/>
      <c r="L228" s="222"/>
      <c r="M228" s="222"/>
      <c r="N228" s="221"/>
      <c r="O228" s="221"/>
      <c r="P228" s="221"/>
      <c r="Q228" s="221"/>
      <c r="R228" s="222"/>
      <c r="S228" s="222"/>
      <c r="T228" s="222"/>
      <c r="U228" s="222"/>
      <c r="V228" s="222"/>
      <c r="W228" s="222"/>
      <c r="X228" s="222"/>
      <c r="Y228" s="222"/>
      <c r="Z228" s="212"/>
      <c r="AA228" s="212"/>
      <c r="AB228" s="212"/>
      <c r="AC228" s="212"/>
      <c r="AD228" s="212"/>
      <c r="AE228" s="212"/>
      <c r="AF228" s="212"/>
      <c r="AG228" s="212" t="s">
        <v>161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3" x14ac:dyDescent="0.2">
      <c r="A229" s="219"/>
      <c r="B229" s="220"/>
      <c r="C229" s="263" t="s">
        <v>404</v>
      </c>
      <c r="D229" s="249"/>
      <c r="E229" s="250">
        <v>13.6</v>
      </c>
      <c r="F229" s="222"/>
      <c r="G229" s="222"/>
      <c r="H229" s="222"/>
      <c r="I229" s="222"/>
      <c r="J229" s="222"/>
      <c r="K229" s="222"/>
      <c r="L229" s="222"/>
      <c r="M229" s="222"/>
      <c r="N229" s="221"/>
      <c r="O229" s="221"/>
      <c r="P229" s="221"/>
      <c r="Q229" s="221"/>
      <c r="R229" s="222"/>
      <c r="S229" s="222"/>
      <c r="T229" s="222"/>
      <c r="U229" s="222"/>
      <c r="V229" s="222"/>
      <c r="W229" s="222"/>
      <c r="X229" s="222"/>
      <c r="Y229" s="222"/>
      <c r="Z229" s="212"/>
      <c r="AA229" s="212"/>
      <c r="AB229" s="212"/>
      <c r="AC229" s="212"/>
      <c r="AD229" s="212"/>
      <c r="AE229" s="212"/>
      <c r="AF229" s="212"/>
      <c r="AG229" s="212" t="s">
        <v>161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 x14ac:dyDescent="0.2">
      <c r="A230" s="219"/>
      <c r="B230" s="220"/>
      <c r="C230" s="263" t="s">
        <v>405</v>
      </c>
      <c r="D230" s="249"/>
      <c r="E230" s="250">
        <v>20.805</v>
      </c>
      <c r="F230" s="222"/>
      <c r="G230" s="222"/>
      <c r="H230" s="222"/>
      <c r="I230" s="222"/>
      <c r="J230" s="222"/>
      <c r="K230" s="222"/>
      <c r="L230" s="222"/>
      <c r="M230" s="222"/>
      <c r="N230" s="221"/>
      <c r="O230" s="221"/>
      <c r="P230" s="221"/>
      <c r="Q230" s="221"/>
      <c r="R230" s="222"/>
      <c r="S230" s="222"/>
      <c r="T230" s="222"/>
      <c r="U230" s="222"/>
      <c r="V230" s="222"/>
      <c r="W230" s="222"/>
      <c r="X230" s="222"/>
      <c r="Y230" s="222"/>
      <c r="Z230" s="212"/>
      <c r="AA230" s="212"/>
      <c r="AB230" s="212"/>
      <c r="AC230" s="212"/>
      <c r="AD230" s="212"/>
      <c r="AE230" s="212"/>
      <c r="AF230" s="212"/>
      <c r="AG230" s="212" t="s">
        <v>161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3" x14ac:dyDescent="0.2">
      <c r="A231" s="219"/>
      <c r="B231" s="220"/>
      <c r="C231" s="263" t="s">
        <v>406</v>
      </c>
      <c r="D231" s="249"/>
      <c r="E231" s="250">
        <v>5.5395000000000003</v>
      </c>
      <c r="F231" s="222"/>
      <c r="G231" s="222"/>
      <c r="H231" s="222"/>
      <c r="I231" s="222"/>
      <c r="J231" s="222"/>
      <c r="K231" s="222"/>
      <c r="L231" s="222"/>
      <c r="M231" s="222"/>
      <c r="N231" s="221"/>
      <c r="O231" s="221"/>
      <c r="P231" s="221"/>
      <c r="Q231" s="221"/>
      <c r="R231" s="222"/>
      <c r="S231" s="222"/>
      <c r="T231" s="222"/>
      <c r="U231" s="222"/>
      <c r="V231" s="222"/>
      <c r="W231" s="222"/>
      <c r="X231" s="222"/>
      <c r="Y231" s="222"/>
      <c r="Z231" s="212"/>
      <c r="AA231" s="212"/>
      <c r="AB231" s="212"/>
      <c r="AC231" s="212"/>
      <c r="AD231" s="212"/>
      <c r="AE231" s="212"/>
      <c r="AF231" s="212"/>
      <c r="AG231" s="212" t="s">
        <v>161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x14ac:dyDescent="0.2">
      <c r="A232" s="224" t="s">
        <v>134</v>
      </c>
      <c r="B232" s="225" t="s">
        <v>97</v>
      </c>
      <c r="C232" s="243" t="s">
        <v>98</v>
      </c>
      <c r="D232" s="226"/>
      <c r="E232" s="227"/>
      <c r="F232" s="228"/>
      <c r="G232" s="228">
        <f>SUMIF(AG233:AG243,"&lt;&gt;NOR",G233:G243)</f>
        <v>0</v>
      </c>
      <c r="H232" s="228"/>
      <c r="I232" s="228">
        <f>SUM(I233:I243)</f>
        <v>0</v>
      </c>
      <c r="J232" s="228"/>
      <c r="K232" s="228">
        <f>SUM(K233:K243)</f>
        <v>0</v>
      </c>
      <c r="L232" s="228"/>
      <c r="M232" s="228">
        <f>SUM(M233:M243)</f>
        <v>0</v>
      </c>
      <c r="N232" s="227"/>
      <c r="O232" s="227">
        <f>SUM(O233:O243)</f>
        <v>0</v>
      </c>
      <c r="P232" s="227"/>
      <c r="Q232" s="227">
        <f>SUM(Q233:Q243)</f>
        <v>0.59000000000000008</v>
      </c>
      <c r="R232" s="228"/>
      <c r="S232" s="228"/>
      <c r="T232" s="229"/>
      <c r="U232" s="223"/>
      <c r="V232" s="223">
        <f>SUM(V233:V243)</f>
        <v>11.440000000000001</v>
      </c>
      <c r="W232" s="223"/>
      <c r="X232" s="223"/>
      <c r="Y232" s="223"/>
      <c r="AG232" t="s">
        <v>135</v>
      </c>
    </row>
    <row r="233" spans="1:60" outlineLevel="1" x14ac:dyDescent="0.2">
      <c r="A233" s="234">
        <v>53</v>
      </c>
      <c r="B233" s="235" t="s">
        <v>407</v>
      </c>
      <c r="C233" s="244" t="s">
        <v>408</v>
      </c>
      <c r="D233" s="236" t="s">
        <v>154</v>
      </c>
      <c r="E233" s="237">
        <v>0.96199999999999997</v>
      </c>
      <c r="F233" s="238"/>
      <c r="G233" s="239">
        <f>ROUND(E233*F233,2)</f>
        <v>0</v>
      </c>
      <c r="H233" s="238"/>
      <c r="I233" s="239">
        <f>ROUND(E233*H233,2)</f>
        <v>0</v>
      </c>
      <c r="J233" s="238"/>
      <c r="K233" s="239">
        <f>ROUND(E233*J233,2)</f>
        <v>0</v>
      </c>
      <c r="L233" s="239">
        <v>12</v>
      </c>
      <c r="M233" s="239">
        <f>G233*(1+L233/100)</f>
        <v>0</v>
      </c>
      <c r="N233" s="237">
        <v>0</v>
      </c>
      <c r="O233" s="237">
        <f>ROUND(E233*N233,2)</f>
        <v>0</v>
      </c>
      <c r="P233" s="237">
        <v>0.01</v>
      </c>
      <c r="Q233" s="237">
        <f>ROUND(E233*P233,2)</f>
        <v>0.01</v>
      </c>
      <c r="R233" s="239" t="s">
        <v>409</v>
      </c>
      <c r="S233" s="239" t="s">
        <v>139</v>
      </c>
      <c r="T233" s="240" t="s">
        <v>139</v>
      </c>
      <c r="U233" s="222">
        <v>0.21</v>
      </c>
      <c r="V233" s="222">
        <f>ROUND(E233*U233,2)</f>
        <v>0.2</v>
      </c>
      <c r="W233" s="222"/>
      <c r="X233" s="222" t="s">
        <v>156</v>
      </c>
      <c r="Y233" s="222" t="s">
        <v>142</v>
      </c>
      <c r="Z233" s="212"/>
      <c r="AA233" s="212"/>
      <c r="AB233" s="212"/>
      <c r="AC233" s="212"/>
      <c r="AD233" s="212"/>
      <c r="AE233" s="212"/>
      <c r="AF233" s="212"/>
      <c r="AG233" s="212" t="s">
        <v>157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2" x14ac:dyDescent="0.2">
      <c r="A234" s="219"/>
      <c r="B234" s="220"/>
      <c r="C234" s="263" t="s">
        <v>248</v>
      </c>
      <c r="D234" s="249"/>
      <c r="E234" s="250">
        <v>0.96199999999999997</v>
      </c>
      <c r="F234" s="222"/>
      <c r="G234" s="222"/>
      <c r="H234" s="222"/>
      <c r="I234" s="222"/>
      <c r="J234" s="222"/>
      <c r="K234" s="222"/>
      <c r="L234" s="222"/>
      <c r="M234" s="222"/>
      <c r="N234" s="221"/>
      <c r="O234" s="221"/>
      <c r="P234" s="221"/>
      <c r="Q234" s="221"/>
      <c r="R234" s="222"/>
      <c r="S234" s="222"/>
      <c r="T234" s="222"/>
      <c r="U234" s="222"/>
      <c r="V234" s="222"/>
      <c r="W234" s="222"/>
      <c r="X234" s="222"/>
      <c r="Y234" s="222"/>
      <c r="Z234" s="212"/>
      <c r="AA234" s="212"/>
      <c r="AB234" s="212"/>
      <c r="AC234" s="212"/>
      <c r="AD234" s="212"/>
      <c r="AE234" s="212"/>
      <c r="AF234" s="212"/>
      <c r="AG234" s="212" t="s">
        <v>161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34">
        <v>54</v>
      </c>
      <c r="B235" s="235" t="s">
        <v>410</v>
      </c>
      <c r="C235" s="244" t="s">
        <v>411</v>
      </c>
      <c r="D235" s="236" t="s">
        <v>154</v>
      </c>
      <c r="E235" s="237">
        <v>22.064</v>
      </c>
      <c r="F235" s="238"/>
      <c r="G235" s="239">
        <f>ROUND(E235*F235,2)</f>
        <v>0</v>
      </c>
      <c r="H235" s="238"/>
      <c r="I235" s="239">
        <f>ROUND(E235*H235,2)</f>
        <v>0</v>
      </c>
      <c r="J235" s="238"/>
      <c r="K235" s="239">
        <f>ROUND(E235*J235,2)</f>
        <v>0</v>
      </c>
      <c r="L235" s="239">
        <v>12</v>
      </c>
      <c r="M235" s="239">
        <f>G235*(1+L235/100)</f>
        <v>0</v>
      </c>
      <c r="N235" s="237">
        <v>0</v>
      </c>
      <c r="O235" s="237">
        <f>ROUND(E235*N235,2)</f>
        <v>0</v>
      </c>
      <c r="P235" s="237">
        <v>1.4E-2</v>
      </c>
      <c r="Q235" s="237">
        <f>ROUND(E235*P235,2)</f>
        <v>0.31</v>
      </c>
      <c r="R235" s="239" t="s">
        <v>409</v>
      </c>
      <c r="S235" s="239" t="s">
        <v>139</v>
      </c>
      <c r="T235" s="240" t="s">
        <v>139</v>
      </c>
      <c r="U235" s="222">
        <v>0.3</v>
      </c>
      <c r="V235" s="222">
        <f>ROUND(E235*U235,2)</f>
        <v>6.62</v>
      </c>
      <c r="W235" s="222"/>
      <c r="X235" s="222" t="s">
        <v>156</v>
      </c>
      <c r="Y235" s="222" t="s">
        <v>142</v>
      </c>
      <c r="Z235" s="212"/>
      <c r="AA235" s="212"/>
      <c r="AB235" s="212"/>
      <c r="AC235" s="212"/>
      <c r="AD235" s="212"/>
      <c r="AE235" s="212"/>
      <c r="AF235" s="212"/>
      <c r="AG235" s="212" t="s">
        <v>157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2" x14ac:dyDescent="0.2">
      <c r="A236" s="219"/>
      <c r="B236" s="220"/>
      <c r="C236" s="263" t="s">
        <v>252</v>
      </c>
      <c r="D236" s="249"/>
      <c r="E236" s="250">
        <v>8.26</v>
      </c>
      <c r="F236" s="222"/>
      <c r="G236" s="222"/>
      <c r="H236" s="222"/>
      <c r="I236" s="222"/>
      <c r="J236" s="222"/>
      <c r="K236" s="222"/>
      <c r="L236" s="222"/>
      <c r="M236" s="222"/>
      <c r="N236" s="221"/>
      <c r="O236" s="221"/>
      <c r="P236" s="221"/>
      <c r="Q236" s="221"/>
      <c r="R236" s="222"/>
      <c r="S236" s="222"/>
      <c r="T236" s="222"/>
      <c r="U236" s="222"/>
      <c r="V236" s="222"/>
      <c r="W236" s="222"/>
      <c r="X236" s="222"/>
      <c r="Y236" s="222"/>
      <c r="Z236" s="212"/>
      <c r="AA236" s="212"/>
      <c r="AB236" s="212"/>
      <c r="AC236" s="212"/>
      <c r="AD236" s="212"/>
      <c r="AE236" s="212"/>
      <c r="AF236" s="212"/>
      <c r="AG236" s="212" t="s">
        <v>161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3" x14ac:dyDescent="0.2">
      <c r="A237" s="219"/>
      <c r="B237" s="220"/>
      <c r="C237" s="263" t="s">
        <v>412</v>
      </c>
      <c r="D237" s="249"/>
      <c r="E237" s="250">
        <v>13.804</v>
      </c>
      <c r="F237" s="222"/>
      <c r="G237" s="222"/>
      <c r="H237" s="222"/>
      <c r="I237" s="222"/>
      <c r="J237" s="222"/>
      <c r="K237" s="222"/>
      <c r="L237" s="222"/>
      <c r="M237" s="222"/>
      <c r="N237" s="221"/>
      <c r="O237" s="221"/>
      <c r="P237" s="221"/>
      <c r="Q237" s="221"/>
      <c r="R237" s="222"/>
      <c r="S237" s="222"/>
      <c r="T237" s="222"/>
      <c r="U237" s="222"/>
      <c r="V237" s="222"/>
      <c r="W237" s="222"/>
      <c r="X237" s="222"/>
      <c r="Y237" s="222"/>
      <c r="Z237" s="212"/>
      <c r="AA237" s="212"/>
      <c r="AB237" s="212"/>
      <c r="AC237" s="212"/>
      <c r="AD237" s="212"/>
      <c r="AE237" s="212"/>
      <c r="AF237" s="212"/>
      <c r="AG237" s="212" t="s">
        <v>161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">
      <c r="A238" s="234">
        <v>55</v>
      </c>
      <c r="B238" s="235" t="s">
        <v>413</v>
      </c>
      <c r="C238" s="244" t="s">
        <v>414</v>
      </c>
      <c r="D238" s="236" t="s">
        <v>154</v>
      </c>
      <c r="E238" s="237">
        <v>19.258700000000001</v>
      </c>
      <c r="F238" s="238"/>
      <c r="G238" s="239">
        <f>ROUND(E238*F238,2)</f>
        <v>0</v>
      </c>
      <c r="H238" s="238"/>
      <c r="I238" s="239">
        <f>ROUND(E238*H238,2)</f>
        <v>0</v>
      </c>
      <c r="J238" s="238"/>
      <c r="K238" s="239">
        <f>ROUND(E238*J238,2)</f>
        <v>0</v>
      </c>
      <c r="L238" s="239">
        <v>12</v>
      </c>
      <c r="M238" s="239">
        <f>G238*(1+L238/100)</f>
        <v>0</v>
      </c>
      <c r="N238" s="237">
        <v>0</v>
      </c>
      <c r="O238" s="237">
        <f>ROUND(E238*N238,2)</f>
        <v>0</v>
      </c>
      <c r="P238" s="237">
        <v>1.4E-2</v>
      </c>
      <c r="Q238" s="237">
        <f>ROUND(E238*P238,2)</f>
        <v>0.27</v>
      </c>
      <c r="R238" s="239" t="s">
        <v>409</v>
      </c>
      <c r="S238" s="239" t="s">
        <v>139</v>
      </c>
      <c r="T238" s="240" t="s">
        <v>139</v>
      </c>
      <c r="U238" s="222">
        <v>0.24</v>
      </c>
      <c r="V238" s="222">
        <f>ROUND(E238*U238,2)</f>
        <v>4.62</v>
      </c>
      <c r="W238" s="222"/>
      <c r="X238" s="222" t="s">
        <v>156</v>
      </c>
      <c r="Y238" s="222" t="s">
        <v>142</v>
      </c>
      <c r="Z238" s="212"/>
      <c r="AA238" s="212"/>
      <c r="AB238" s="212"/>
      <c r="AC238" s="212"/>
      <c r="AD238" s="212"/>
      <c r="AE238" s="212"/>
      <c r="AF238" s="212"/>
      <c r="AG238" s="212" t="s">
        <v>157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2" x14ac:dyDescent="0.2">
      <c r="A239" s="219"/>
      <c r="B239" s="220"/>
      <c r="C239" s="263" t="s">
        <v>255</v>
      </c>
      <c r="D239" s="249"/>
      <c r="E239" s="250">
        <v>3.0447000000000002</v>
      </c>
      <c r="F239" s="222"/>
      <c r="G239" s="222"/>
      <c r="H239" s="222"/>
      <c r="I239" s="222"/>
      <c r="J239" s="222"/>
      <c r="K239" s="222"/>
      <c r="L239" s="222"/>
      <c r="M239" s="222"/>
      <c r="N239" s="221"/>
      <c r="O239" s="221"/>
      <c r="P239" s="221"/>
      <c r="Q239" s="221"/>
      <c r="R239" s="222"/>
      <c r="S239" s="222"/>
      <c r="T239" s="222"/>
      <c r="U239" s="222"/>
      <c r="V239" s="222"/>
      <c r="W239" s="222"/>
      <c r="X239" s="222"/>
      <c r="Y239" s="222"/>
      <c r="Z239" s="212"/>
      <c r="AA239" s="212"/>
      <c r="AB239" s="212"/>
      <c r="AC239" s="212"/>
      <c r="AD239" s="212"/>
      <c r="AE239" s="212"/>
      <c r="AF239" s="212"/>
      <c r="AG239" s="212" t="s">
        <v>161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3" x14ac:dyDescent="0.2">
      <c r="A240" s="219"/>
      <c r="B240" s="220"/>
      <c r="C240" s="263" t="s">
        <v>256</v>
      </c>
      <c r="D240" s="249"/>
      <c r="E240" s="250">
        <v>3.9140000000000001</v>
      </c>
      <c r="F240" s="222"/>
      <c r="G240" s="222"/>
      <c r="H240" s="222"/>
      <c r="I240" s="222"/>
      <c r="J240" s="222"/>
      <c r="K240" s="222"/>
      <c r="L240" s="222"/>
      <c r="M240" s="222"/>
      <c r="N240" s="221"/>
      <c r="O240" s="221"/>
      <c r="P240" s="221"/>
      <c r="Q240" s="221"/>
      <c r="R240" s="222"/>
      <c r="S240" s="222"/>
      <c r="T240" s="222"/>
      <c r="U240" s="222"/>
      <c r="V240" s="222"/>
      <c r="W240" s="222"/>
      <c r="X240" s="222"/>
      <c r="Y240" s="222"/>
      <c r="Z240" s="212"/>
      <c r="AA240" s="212"/>
      <c r="AB240" s="212"/>
      <c r="AC240" s="212"/>
      <c r="AD240" s="212"/>
      <c r="AE240" s="212"/>
      <c r="AF240" s="212"/>
      <c r="AG240" s="212" t="s">
        <v>161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3" x14ac:dyDescent="0.2">
      <c r="A241" s="219"/>
      <c r="B241" s="220"/>
      <c r="C241" s="263" t="s">
        <v>415</v>
      </c>
      <c r="D241" s="249"/>
      <c r="E241" s="250">
        <v>3.08</v>
      </c>
      <c r="F241" s="222"/>
      <c r="G241" s="222"/>
      <c r="H241" s="222"/>
      <c r="I241" s="222"/>
      <c r="J241" s="222"/>
      <c r="K241" s="222"/>
      <c r="L241" s="222"/>
      <c r="M241" s="222"/>
      <c r="N241" s="221"/>
      <c r="O241" s="221"/>
      <c r="P241" s="221"/>
      <c r="Q241" s="221"/>
      <c r="R241" s="222"/>
      <c r="S241" s="222"/>
      <c r="T241" s="222"/>
      <c r="U241" s="222"/>
      <c r="V241" s="222"/>
      <c r="W241" s="222"/>
      <c r="X241" s="222"/>
      <c r="Y241" s="222"/>
      <c r="Z241" s="212"/>
      <c r="AA241" s="212"/>
      <c r="AB241" s="212"/>
      <c r="AC241" s="212"/>
      <c r="AD241" s="212"/>
      <c r="AE241" s="212"/>
      <c r="AF241" s="212"/>
      <c r="AG241" s="212" t="s">
        <v>161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3" x14ac:dyDescent="0.2">
      <c r="A242" s="219"/>
      <c r="B242" s="220"/>
      <c r="C242" s="263" t="s">
        <v>348</v>
      </c>
      <c r="D242" s="249"/>
      <c r="E242" s="250">
        <v>0.96</v>
      </c>
      <c r="F242" s="222"/>
      <c r="G242" s="222"/>
      <c r="H242" s="222"/>
      <c r="I242" s="222"/>
      <c r="J242" s="222"/>
      <c r="K242" s="222"/>
      <c r="L242" s="222"/>
      <c r="M242" s="222"/>
      <c r="N242" s="221"/>
      <c r="O242" s="221"/>
      <c r="P242" s="221"/>
      <c r="Q242" s="221"/>
      <c r="R242" s="222"/>
      <c r="S242" s="222"/>
      <c r="T242" s="222"/>
      <c r="U242" s="222"/>
      <c r="V242" s="222"/>
      <c r="W242" s="222"/>
      <c r="X242" s="222"/>
      <c r="Y242" s="222"/>
      <c r="Z242" s="212"/>
      <c r="AA242" s="212"/>
      <c r="AB242" s="212"/>
      <c r="AC242" s="212"/>
      <c r="AD242" s="212"/>
      <c r="AE242" s="212"/>
      <c r="AF242" s="212"/>
      <c r="AG242" s="212" t="s">
        <v>161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3" x14ac:dyDescent="0.2">
      <c r="A243" s="219"/>
      <c r="B243" s="220"/>
      <c r="C243" s="263" t="s">
        <v>280</v>
      </c>
      <c r="D243" s="249"/>
      <c r="E243" s="250">
        <v>8.26</v>
      </c>
      <c r="F243" s="222"/>
      <c r="G243" s="222"/>
      <c r="H243" s="222"/>
      <c r="I243" s="222"/>
      <c r="J243" s="222"/>
      <c r="K243" s="222"/>
      <c r="L243" s="222"/>
      <c r="M243" s="222"/>
      <c r="N243" s="221"/>
      <c r="O243" s="221"/>
      <c r="P243" s="221"/>
      <c r="Q243" s="221"/>
      <c r="R243" s="222"/>
      <c r="S243" s="222"/>
      <c r="T243" s="222"/>
      <c r="U243" s="222"/>
      <c r="V243" s="222"/>
      <c r="W243" s="222"/>
      <c r="X243" s="222"/>
      <c r="Y243" s="222"/>
      <c r="Z243" s="212"/>
      <c r="AA243" s="212"/>
      <c r="AB243" s="212"/>
      <c r="AC243" s="212"/>
      <c r="AD243" s="212"/>
      <c r="AE243" s="212"/>
      <c r="AF243" s="212"/>
      <c r="AG243" s="212" t="s">
        <v>161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x14ac:dyDescent="0.2">
      <c r="A244" s="224" t="s">
        <v>134</v>
      </c>
      <c r="B244" s="225" t="s">
        <v>99</v>
      </c>
      <c r="C244" s="243" t="s">
        <v>100</v>
      </c>
      <c r="D244" s="226"/>
      <c r="E244" s="227"/>
      <c r="F244" s="228"/>
      <c r="G244" s="228">
        <f>SUMIF(AG245:AG245,"&lt;&gt;NOR",G245:G245)</f>
        <v>0</v>
      </c>
      <c r="H244" s="228"/>
      <c r="I244" s="228">
        <f>SUM(I245:I245)</f>
        <v>0</v>
      </c>
      <c r="J244" s="228"/>
      <c r="K244" s="228">
        <f>SUM(K245:K245)</f>
        <v>0</v>
      </c>
      <c r="L244" s="228"/>
      <c r="M244" s="228">
        <f>SUM(M245:M245)</f>
        <v>0</v>
      </c>
      <c r="N244" s="227"/>
      <c r="O244" s="227">
        <f>SUM(O245:O245)</f>
        <v>0</v>
      </c>
      <c r="P244" s="227"/>
      <c r="Q244" s="227">
        <f>SUM(Q245:Q245)</f>
        <v>0</v>
      </c>
      <c r="R244" s="228"/>
      <c r="S244" s="228"/>
      <c r="T244" s="229"/>
      <c r="U244" s="223"/>
      <c r="V244" s="223">
        <f>SUM(V245:V245)</f>
        <v>0</v>
      </c>
      <c r="W244" s="223"/>
      <c r="X244" s="223"/>
      <c r="Y244" s="223"/>
      <c r="AG244" t="s">
        <v>135</v>
      </c>
    </row>
    <row r="245" spans="1:60" ht="22.5" outlineLevel="1" x14ac:dyDescent="0.2">
      <c r="A245" s="255">
        <v>56</v>
      </c>
      <c r="B245" s="256" t="s">
        <v>416</v>
      </c>
      <c r="C245" s="265" t="s">
        <v>417</v>
      </c>
      <c r="D245" s="257" t="s">
        <v>236</v>
      </c>
      <c r="E245" s="258">
        <v>1</v>
      </c>
      <c r="F245" s="259"/>
      <c r="G245" s="260">
        <f>ROUND(E245*F245,2)</f>
        <v>0</v>
      </c>
      <c r="H245" s="259"/>
      <c r="I245" s="260">
        <f>ROUND(E245*H245,2)</f>
        <v>0</v>
      </c>
      <c r="J245" s="259"/>
      <c r="K245" s="260">
        <f>ROUND(E245*J245,2)</f>
        <v>0</v>
      </c>
      <c r="L245" s="260">
        <v>12</v>
      </c>
      <c r="M245" s="260">
        <f>G245*(1+L245/100)</f>
        <v>0</v>
      </c>
      <c r="N245" s="258">
        <v>0</v>
      </c>
      <c r="O245" s="258">
        <f>ROUND(E245*N245,2)</f>
        <v>0</v>
      </c>
      <c r="P245" s="258">
        <v>0</v>
      </c>
      <c r="Q245" s="258">
        <f>ROUND(E245*P245,2)</f>
        <v>0</v>
      </c>
      <c r="R245" s="260"/>
      <c r="S245" s="260" t="s">
        <v>237</v>
      </c>
      <c r="T245" s="261" t="s">
        <v>140</v>
      </c>
      <c r="U245" s="222">
        <v>0</v>
      </c>
      <c r="V245" s="222">
        <f>ROUND(E245*U245,2)</f>
        <v>0</v>
      </c>
      <c r="W245" s="222"/>
      <c r="X245" s="222" t="s">
        <v>156</v>
      </c>
      <c r="Y245" s="222" t="s">
        <v>142</v>
      </c>
      <c r="Z245" s="212"/>
      <c r="AA245" s="212"/>
      <c r="AB245" s="212"/>
      <c r="AC245" s="212"/>
      <c r="AD245" s="212"/>
      <c r="AE245" s="212"/>
      <c r="AF245" s="212"/>
      <c r="AG245" s="212" t="s">
        <v>157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x14ac:dyDescent="0.2">
      <c r="A246" s="224" t="s">
        <v>134</v>
      </c>
      <c r="B246" s="225" t="s">
        <v>101</v>
      </c>
      <c r="C246" s="243" t="s">
        <v>102</v>
      </c>
      <c r="D246" s="226"/>
      <c r="E246" s="227"/>
      <c r="F246" s="228"/>
      <c r="G246" s="228">
        <f>SUMIF(AG247:AG258,"&lt;&gt;NOR",G247:G258)</f>
        <v>0</v>
      </c>
      <c r="H246" s="228"/>
      <c r="I246" s="228">
        <f>SUM(I247:I258)</f>
        <v>0</v>
      </c>
      <c r="J246" s="228"/>
      <c r="K246" s="228">
        <f>SUM(K247:K258)</f>
        <v>0</v>
      </c>
      <c r="L246" s="228"/>
      <c r="M246" s="228">
        <f>SUM(M247:M258)</f>
        <v>0</v>
      </c>
      <c r="N246" s="227"/>
      <c r="O246" s="227">
        <f>SUM(O247:O258)</f>
        <v>0</v>
      </c>
      <c r="P246" s="227"/>
      <c r="Q246" s="227">
        <f>SUM(Q247:Q258)</f>
        <v>0</v>
      </c>
      <c r="R246" s="228"/>
      <c r="S246" s="228"/>
      <c r="T246" s="229"/>
      <c r="U246" s="223"/>
      <c r="V246" s="223">
        <f>SUM(V247:V258)</f>
        <v>4.29</v>
      </c>
      <c r="W246" s="223"/>
      <c r="X246" s="223"/>
      <c r="Y246" s="223"/>
      <c r="AG246" t="s">
        <v>135</v>
      </c>
    </row>
    <row r="247" spans="1:60" outlineLevel="1" x14ac:dyDescent="0.2">
      <c r="A247" s="255">
        <v>57</v>
      </c>
      <c r="B247" s="256" t="s">
        <v>418</v>
      </c>
      <c r="C247" s="265" t="s">
        <v>419</v>
      </c>
      <c r="D247" s="257" t="s">
        <v>287</v>
      </c>
      <c r="E247" s="258">
        <v>2.9932699999999999</v>
      </c>
      <c r="F247" s="259"/>
      <c r="G247" s="260">
        <f>ROUND(E247*F247,2)</f>
        <v>0</v>
      </c>
      <c r="H247" s="259"/>
      <c r="I247" s="260">
        <f>ROUND(E247*H247,2)</f>
        <v>0</v>
      </c>
      <c r="J247" s="259"/>
      <c r="K247" s="260">
        <f>ROUND(E247*J247,2)</f>
        <v>0</v>
      </c>
      <c r="L247" s="260">
        <v>12</v>
      </c>
      <c r="M247" s="260">
        <f>G247*(1+L247/100)</f>
        <v>0</v>
      </c>
      <c r="N247" s="258">
        <v>0</v>
      </c>
      <c r="O247" s="258">
        <f>ROUND(E247*N247,2)</f>
        <v>0</v>
      </c>
      <c r="P247" s="258">
        <v>0</v>
      </c>
      <c r="Q247" s="258">
        <f>ROUND(E247*P247,2)</f>
        <v>0</v>
      </c>
      <c r="R247" s="260" t="s">
        <v>242</v>
      </c>
      <c r="S247" s="260" t="s">
        <v>139</v>
      </c>
      <c r="T247" s="261" t="s">
        <v>139</v>
      </c>
      <c r="U247" s="222">
        <v>0.94199999999999995</v>
      </c>
      <c r="V247" s="222">
        <f>ROUND(E247*U247,2)</f>
        <v>2.82</v>
      </c>
      <c r="W247" s="222"/>
      <c r="X247" s="222" t="s">
        <v>420</v>
      </c>
      <c r="Y247" s="222" t="s">
        <v>142</v>
      </c>
      <c r="Z247" s="212"/>
      <c r="AA247" s="212"/>
      <c r="AB247" s="212"/>
      <c r="AC247" s="212"/>
      <c r="AD247" s="212"/>
      <c r="AE247" s="212"/>
      <c r="AF247" s="212"/>
      <c r="AG247" s="212" t="s">
        <v>421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">
      <c r="A248" s="234">
        <v>58</v>
      </c>
      <c r="B248" s="235" t="s">
        <v>422</v>
      </c>
      <c r="C248" s="244" t="s">
        <v>423</v>
      </c>
      <c r="D248" s="236" t="s">
        <v>287</v>
      </c>
      <c r="E248" s="237">
        <v>2.9932699999999999</v>
      </c>
      <c r="F248" s="238"/>
      <c r="G248" s="239">
        <f>ROUND(E248*F248,2)</f>
        <v>0</v>
      </c>
      <c r="H248" s="238"/>
      <c r="I248" s="239">
        <f>ROUND(E248*H248,2)</f>
        <v>0</v>
      </c>
      <c r="J248" s="238"/>
      <c r="K248" s="239">
        <f>ROUND(E248*J248,2)</f>
        <v>0</v>
      </c>
      <c r="L248" s="239">
        <v>12</v>
      </c>
      <c r="M248" s="239">
        <f>G248*(1+L248/100)</f>
        <v>0</v>
      </c>
      <c r="N248" s="237">
        <v>0</v>
      </c>
      <c r="O248" s="237">
        <f>ROUND(E248*N248,2)</f>
        <v>0</v>
      </c>
      <c r="P248" s="237">
        <v>0</v>
      </c>
      <c r="Q248" s="237">
        <f>ROUND(E248*P248,2)</f>
        <v>0</v>
      </c>
      <c r="R248" s="239" t="s">
        <v>242</v>
      </c>
      <c r="S248" s="239" t="s">
        <v>139</v>
      </c>
      <c r="T248" s="240" t="s">
        <v>139</v>
      </c>
      <c r="U248" s="222">
        <v>0.49</v>
      </c>
      <c r="V248" s="222">
        <f>ROUND(E248*U248,2)</f>
        <v>1.47</v>
      </c>
      <c r="W248" s="222"/>
      <c r="X248" s="222" t="s">
        <v>420</v>
      </c>
      <c r="Y248" s="222" t="s">
        <v>142</v>
      </c>
      <c r="Z248" s="212"/>
      <c r="AA248" s="212"/>
      <c r="AB248" s="212"/>
      <c r="AC248" s="212"/>
      <c r="AD248" s="212"/>
      <c r="AE248" s="212"/>
      <c r="AF248" s="212"/>
      <c r="AG248" s="212" t="s">
        <v>421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2" x14ac:dyDescent="0.2">
      <c r="A249" s="219"/>
      <c r="B249" s="220"/>
      <c r="C249" s="245" t="s">
        <v>424</v>
      </c>
      <c r="D249" s="241"/>
      <c r="E249" s="241"/>
      <c r="F249" s="241"/>
      <c r="G249" s="241"/>
      <c r="H249" s="222"/>
      <c r="I249" s="222"/>
      <c r="J249" s="222"/>
      <c r="K249" s="222"/>
      <c r="L249" s="222"/>
      <c r="M249" s="222"/>
      <c r="N249" s="221"/>
      <c r="O249" s="221"/>
      <c r="P249" s="221"/>
      <c r="Q249" s="221"/>
      <c r="R249" s="222"/>
      <c r="S249" s="222"/>
      <c r="T249" s="222"/>
      <c r="U249" s="222"/>
      <c r="V249" s="222"/>
      <c r="W249" s="222"/>
      <c r="X249" s="222"/>
      <c r="Y249" s="222"/>
      <c r="Z249" s="212"/>
      <c r="AA249" s="212"/>
      <c r="AB249" s="212"/>
      <c r="AC249" s="212"/>
      <c r="AD249" s="212"/>
      <c r="AE249" s="212"/>
      <c r="AF249" s="212"/>
      <c r="AG249" s="212" t="s">
        <v>145</v>
      </c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">
      <c r="A250" s="234">
        <v>59</v>
      </c>
      <c r="B250" s="235" t="s">
        <v>425</v>
      </c>
      <c r="C250" s="244" t="s">
        <v>426</v>
      </c>
      <c r="D250" s="236" t="s">
        <v>287</v>
      </c>
      <c r="E250" s="237">
        <v>39.888100000000001</v>
      </c>
      <c r="F250" s="238"/>
      <c r="G250" s="239">
        <f>ROUND(E250*F250,2)</f>
        <v>0</v>
      </c>
      <c r="H250" s="238"/>
      <c r="I250" s="239">
        <f>ROUND(E250*H250,2)</f>
        <v>0</v>
      </c>
      <c r="J250" s="238"/>
      <c r="K250" s="239">
        <f>ROUND(E250*J250,2)</f>
        <v>0</v>
      </c>
      <c r="L250" s="239">
        <v>12</v>
      </c>
      <c r="M250" s="239">
        <f>G250*(1+L250/100)</f>
        <v>0</v>
      </c>
      <c r="N250" s="237">
        <v>0</v>
      </c>
      <c r="O250" s="237">
        <f>ROUND(E250*N250,2)</f>
        <v>0</v>
      </c>
      <c r="P250" s="237">
        <v>0</v>
      </c>
      <c r="Q250" s="237">
        <f>ROUND(E250*P250,2)</f>
        <v>0</v>
      </c>
      <c r="R250" s="239" t="s">
        <v>242</v>
      </c>
      <c r="S250" s="239" t="s">
        <v>139</v>
      </c>
      <c r="T250" s="240" t="s">
        <v>139</v>
      </c>
      <c r="U250" s="222">
        <v>0</v>
      </c>
      <c r="V250" s="222">
        <f>ROUND(E250*U250,2)</f>
        <v>0</v>
      </c>
      <c r="W250" s="222"/>
      <c r="X250" s="222" t="s">
        <v>156</v>
      </c>
      <c r="Y250" s="222" t="s">
        <v>142</v>
      </c>
      <c r="Z250" s="212"/>
      <c r="AA250" s="212"/>
      <c r="AB250" s="212"/>
      <c r="AC250" s="212"/>
      <c r="AD250" s="212"/>
      <c r="AE250" s="212"/>
      <c r="AF250" s="212"/>
      <c r="AG250" s="212" t="s">
        <v>157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2" x14ac:dyDescent="0.2">
      <c r="A251" s="219"/>
      <c r="B251" s="220"/>
      <c r="C251" s="263" t="s">
        <v>427</v>
      </c>
      <c r="D251" s="249"/>
      <c r="E251" s="250">
        <v>39.888100000000001</v>
      </c>
      <c r="F251" s="222"/>
      <c r="G251" s="222"/>
      <c r="H251" s="222"/>
      <c r="I251" s="222"/>
      <c r="J251" s="222"/>
      <c r="K251" s="222"/>
      <c r="L251" s="222"/>
      <c r="M251" s="222"/>
      <c r="N251" s="221"/>
      <c r="O251" s="221"/>
      <c r="P251" s="221"/>
      <c r="Q251" s="221"/>
      <c r="R251" s="222"/>
      <c r="S251" s="222"/>
      <c r="T251" s="222"/>
      <c r="U251" s="222"/>
      <c r="V251" s="222"/>
      <c r="W251" s="222"/>
      <c r="X251" s="222"/>
      <c r="Y251" s="222"/>
      <c r="Z251" s="212"/>
      <c r="AA251" s="212"/>
      <c r="AB251" s="212"/>
      <c r="AC251" s="212"/>
      <c r="AD251" s="212"/>
      <c r="AE251" s="212"/>
      <c r="AF251" s="212"/>
      <c r="AG251" s="212" t="s">
        <v>161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">
      <c r="A252" s="234">
        <v>60</v>
      </c>
      <c r="B252" s="235" t="s">
        <v>428</v>
      </c>
      <c r="C252" s="244" t="s">
        <v>429</v>
      </c>
      <c r="D252" s="236" t="s">
        <v>287</v>
      </c>
      <c r="E252" s="237">
        <v>2.4051300000000002</v>
      </c>
      <c r="F252" s="238"/>
      <c r="G252" s="239">
        <f>ROUND(E252*F252,2)</f>
        <v>0</v>
      </c>
      <c r="H252" s="238"/>
      <c r="I252" s="239">
        <f>ROUND(E252*H252,2)</f>
        <v>0</v>
      </c>
      <c r="J252" s="238"/>
      <c r="K252" s="239">
        <f>ROUND(E252*J252,2)</f>
        <v>0</v>
      </c>
      <c r="L252" s="239">
        <v>12</v>
      </c>
      <c r="M252" s="239">
        <f>G252*(1+L252/100)</f>
        <v>0</v>
      </c>
      <c r="N252" s="237">
        <v>0</v>
      </c>
      <c r="O252" s="237">
        <f>ROUND(E252*N252,2)</f>
        <v>0</v>
      </c>
      <c r="P252" s="237">
        <v>0</v>
      </c>
      <c r="Q252" s="237">
        <f>ROUND(E252*P252,2)</f>
        <v>0</v>
      </c>
      <c r="R252" s="239" t="s">
        <v>242</v>
      </c>
      <c r="S252" s="239" t="s">
        <v>139</v>
      </c>
      <c r="T252" s="240" t="s">
        <v>139</v>
      </c>
      <c r="U252" s="222">
        <v>0</v>
      </c>
      <c r="V252" s="222">
        <f>ROUND(E252*U252,2)</f>
        <v>0</v>
      </c>
      <c r="W252" s="222"/>
      <c r="X252" s="222" t="s">
        <v>156</v>
      </c>
      <c r="Y252" s="222" t="s">
        <v>142</v>
      </c>
      <c r="Z252" s="212"/>
      <c r="AA252" s="212"/>
      <c r="AB252" s="212"/>
      <c r="AC252" s="212"/>
      <c r="AD252" s="212"/>
      <c r="AE252" s="212"/>
      <c r="AF252" s="212"/>
      <c r="AG252" s="212" t="s">
        <v>157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2" x14ac:dyDescent="0.2">
      <c r="A253" s="219"/>
      <c r="B253" s="220"/>
      <c r="C253" s="245" t="s">
        <v>430</v>
      </c>
      <c r="D253" s="241"/>
      <c r="E253" s="241"/>
      <c r="F253" s="241"/>
      <c r="G253" s="241"/>
      <c r="H253" s="222"/>
      <c r="I253" s="222"/>
      <c r="J253" s="222"/>
      <c r="K253" s="222"/>
      <c r="L253" s="222"/>
      <c r="M253" s="222"/>
      <c r="N253" s="221"/>
      <c r="O253" s="221"/>
      <c r="P253" s="221"/>
      <c r="Q253" s="221"/>
      <c r="R253" s="222"/>
      <c r="S253" s="222"/>
      <c r="T253" s="222"/>
      <c r="U253" s="222"/>
      <c r="V253" s="222"/>
      <c r="W253" s="222"/>
      <c r="X253" s="222"/>
      <c r="Y253" s="222"/>
      <c r="Z253" s="212"/>
      <c r="AA253" s="212"/>
      <c r="AB253" s="212"/>
      <c r="AC253" s="212"/>
      <c r="AD253" s="212"/>
      <c r="AE253" s="212"/>
      <c r="AF253" s="212"/>
      <c r="AG253" s="212" t="s">
        <v>145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 x14ac:dyDescent="0.2">
      <c r="A254" s="234">
        <v>61</v>
      </c>
      <c r="B254" s="235" t="s">
        <v>431</v>
      </c>
      <c r="C254" s="244" t="s">
        <v>432</v>
      </c>
      <c r="D254" s="236" t="s">
        <v>287</v>
      </c>
      <c r="E254" s="237">
        <v>0.58814</v>
      </c>
      <c r="F254" s="238"/>
      <c r="G254" s="239">
        <f>ROUND(E254*F254,2)</f>
        <v>0</v>
      </c>
      <c r="H254" s="238"/>
      <c r="I254" s="239">
        <f>ROUND(E254*H254,2)</f>
        <v>0</v>
      </c>
      <c r="J254" s="238"/>
      <c r="K254" s="239">
        <f>ROUND(E254*J254,2)</f>
        <v>0</v>
      </c>
      <c r="L254" s="239">
        <v>12</v>
      </c>
      <c r="M254" s="239">
        <f>G254*(1+L254/100)</f>
        <v>0</v>
      </c>
      <c r="N254" s="237">
        <v>0</v>
      </c>
      <c r="O254" s="237">
        <f>ROUND(E254*N254,2)</f>
        <v>0</v>
      </c>
      <c r="P254" s="237">
        <v>0</v>
      </c>
      <c r="Q254" s="237">
        <f>ROUND(E254*P254,2)</f>
        <v>0</v>
      </c>
      <c r="R254" s="239" t="s">
        <v>242</v>
      </c>
      <c r="S254" s="239" t="s">
        <v>139</v>
      </c>
      <c r="T254" s="240" t="s">
        <v>139</v>
      </c>
      <c r="U254" s="222">
        <v>0</v>
      </c>
      <c r="V254" s="222">
        <f>ROUND(E254*U254,2)</f>
        <v>0</v>
      </c>
      <c r="W254" s="222"/>
      <c r="X254" s="222" t="s">
        <v>156</v>
      </c>
      <c r="Y254" s="222" t="s">
        <v>142</v>
      </c>
      <c r="Z254" s="212"/>
      <c r="AA254" s="212"/>
      <c r="AB254" s="212"/>
      <c r="AC254" s="212"/>
      <c r="AD254" s="212"/>
      <c r="AE254" s="212"/>
      <c r="AF254" s="212"/>
      <c r="AG254" s="212" t="s">
        <v>157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2" x14ac:dyDescent="0.2">
      <c r="A255" s="219"/>
      <c r="B255" s="220"/>
      <c r="C255" s="245" t="s">
        <v>433</v>
      </c>
      <c r="D255" s="241"/>
      <c r="E255" s="241"/>
      <c r="F255" s="241"/>
      <c r="G255" s="241"/>
      <c r="H255" s="222"/>
      <c r="I255" s="222"/>
      <c r="J255" s="222"/>
      <c r="K255" s="222"/>
      <c r="L255" s="222"/>
      <c r="M255" s="222"/>
      <c r="N255" s="221"/>
      <c r="O255" s="221"/>
      <c r="P255" s="221"/>
      <c r="Q255" s="221"/>
      <c r="R255" s="222"/>
      <c r="S255" s="222"/>
      <c r="T255" s="222"/>
      <c r="U255" s="222"/>
      <c r="V255" s="222"/>
      <c r="W255" s="222"/>
      <c r="X255" s="222"/>
      <c r="Y255" s="222"/>
      <c r="Z255" s="212"/>
      <c r="AA255" s="212"/>
      <c r="AB255" s="212"/>
      <c r="AC255" s="212"/>
      <c r="AD255" s="212"/>
      <c r="AE255" s="212"/>
      <c r="AF255" s="212"/>
      <c r="AG255" s="212" t="s">
        <v>145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2" x14ac:dyDescent="0.2">
      <c r="A256" s="219"/>
      <c r="B256" s="220"/>
      <c r="C256" s="263" t="s">
        <v>434</v>
      </c>
      <c r="D256" s="249"/>
      <c r="E256" s="250">
        <v>9.6200000000000001E-3</v>
      </c>
      <c r="F256" s="222"/>
      <c r="G256" s="222"/>
      <c r="H256" s="222"/>
      <c r="I256" s="222"/>
      <c r="J256" s="222"/>
      <c r="K256" s="222"/>
      <c r="L256" s="222"/>
      <c r="M256" s="222"/>
      <c r="N256" s="221"/>
      <c r="O256" s="221"/>
      <c r="P256" s="221"/>
      <c r="Q256" s="221"/>
      <c r="R256" s="222"/>
      <c r="S256" s="222"/>
      <c r="T256" s="222"/>
      <c r="U256" s="222"/>
      <c r="V256" s="222"/>
      <c r="W256" s="222"/>
      <c r="X256" s="222"/>
      <c r="Y256" s="222"/>
      <c r="Z256" s="212"/>
      <c r="AA256" s="212"/>
      <c r="AB256" s="212"/>
      <c r="AC256" s="212"/>
      <c r="AD256" s="212"/>
      <c r="AE256" s="212"/>
      <c r="AF256" s="212"/>
      <c r="AG256" s="212" t="s">
        <v>161</v>
      </c>
      <c r="AH256" s="212">
        <v>7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3" x14ac:dyDescent="0.2">
      <c r="A257" s="219"/>
      <c r="B257" s="220"/>
      <c r="C257" s="263" t="s">
        <v>435</v>
      </c>
      <c r="D257" s="249"/>
      <c r="E257" s="250">
        <v>0.30890000000000001</v>
      </c>
      <c r="F257" s="222"/>
      <c r="G257" s="222"/>
      <c r="H257" s="222"/>
      <c r="I257" s="222"/>
      <c r="J257" s="222"/>
      <c r="K257" s="222"/>
      <c r="L257" s="222"/>
      <c r="M257" s="222"/>
      <c r="N257" s="221"/>
      <c r="O257" s="221"/>
      <c r="P257" s="221"/>
      <c r="Q257" s="221"/>
      <c r="R257" s="222"/>
      <c r="S257" s="222"/>
      <c r="T257" s="222"/>
      <c r="U257" s="222"/>
      <c r="V257" s="222"/>
      <c r="W257" s="222"/>
      <c r="X257" s="222"/>
      <c r="Y257" s="222"/>
      <c r="Z257" s="212"/>
      <c r="AA257" s="212"/>
      <c r="AB257" s="212"/>
      <c r="AC257" s="212"/>
      <c r="AD257" s="212"/>
      <c r="AE257" s="212"/>
      <c r="AF257" s="212"/>
      <c r="AG257" s="212" t="s">
        <v>161</v>
      </c>
      <c r="AH257" s="212">
        <v>7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3" x14ac:dyDescent="0.2">
      <c r="A258" s="219"/>
      <c r="B258" s="220"/>
      <c r="C258" s="263" t="s">
        <v>436</v>
      </c>
      <c r="D258" s="249"/>
      <c r="E258" s="250">
        <v>0.26962000000000003</v>
      </c>
      <c r="F258" s="222"/>
      <c r="G258" s="222"/>
      <c r="H258" s="222"/>
      <c r="I258" s="222"/>
      <c r="J258" s="222"/>
      <c r="K258" s="222"/>
      <c r="L258" s="222"/>
      <c r="M258" s="222"/>
      <c r="N258" s="221"/>
      <c r="O258" s="221"/>
      <c r="P258" s="221"/>
      <c r="Q258" s="221"/>
      <c r="R258" s="222"/>
      <c r="S258" s="222"/>
      <c r="T258" s="222"/>
      <c r="U258" s="222"/>
      <c r="V258" s="222"/>
      <c r="W258" s="222"/>
      <c r="X258" s="222"/>
      <c r="Y258" s="222"/>
      <c r="Z258" s="212"/>
      <c r="AA258" s="212"/>
      <c r="AB258" s="212"/>
      <c r="AC258" s="212"/>
      <c r="AD258" s="212"/>
      <c r="AE258" s="212"/>
      <c r="AF258" s="212"/>
      <c r="AG258" s="212" t="s">
        <v>161</v>
      </c>
      <c r="AH258" s="212">
        <v>7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x14ac:dyDescent="0.2">
      <c r="A259" s="3"/>
      <c r="B259" s="4"/>
      <c r="C259" s="246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AE259">
        <v>12</v>
      </c>
      <c r="AF259">
        <v>21</v>
      </c>
      <c r="AG259" t="s">
        <v>120</v>
      </c>
    </row>
    <row r="260" spans="1:60" x14ac:dyDescent="0.2">
      <c r="A260" s="215"/>
      <c r="B260" s="216" t="s">
        <v>29</v>
      </c>
      <c r="C260" s="247"/>
      <c r="D260" s="217"/>
      <c r="E260" s="218"/>
      <c r="F260" s="218"/>
      <c r="G260" s="233">
        <f>G8+G12+G16+G37+G66+G70+G78+G111+G114+G117+G122+G187+G201+G232+G244+G246</f>
        <v>0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AE260">
        <f>SUMIF(L7:L258,AE259,G7:G258)</f>
        <v>0</v>
      </c>
      <c r="AF260">
        <f>SUMIF(L7:L258,AF259,G7:G258)</f>
        <v>0</v>
      </c>
      <c r="AG260" t="s">
        <v>149</v>
      </c>
    </row>
    <row r="261" spans="1:60" x14ac:dyDescent="0.2">
      <c r="C261" s="248"/>
      <c r="D261" s="10"/>
      <c r="AG261" t="s">
        <v>150</v>
      </c>
    </row>
    <row r="262" spans="1:60" x14ac:dyDescent="0.2">
      <c r="D262" s="10"/>
    </row>
    <row r="263" spans="1:60" x14ac:dyDescent="0.2">
      <c r="D263" s="10"/>
    </row>
    <row r="264" spans="1:60" x14ac:dyDescent="0.2">
      <c r="D264" s="10"/>
    </row>
    <row r="265" spans="1:60" x14ac:dyDescent="0.2">
      <c r="D265" s="10"/>
    </row>
    <row r="266" spans="1:60" x14ac:dyDescent="0.2">
      <c r="D266" s="10"/>
    </row>
    <row r="267" spans="1:60" x14ac:dyDescent="0.2">
      <c r="D267" s="10"/>
    </row>
    <row r="268" spans="1:60" x14ac:dyDescent="0.2">
      <c r="D268" s="10"/>
    </row>
    <row r="269" spans="1:60" x14ac:dyDescent="0.2">
      <c r="D269" s="10"/>
    </row>
    <row r="270" spans="1:60" x14ac:dyDescent="0.2">
      <c r="D270" s="10"/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FW3M96hFmM2FC/tnu/su6rch3UGS72BK4F7MEQU9cWaho0BJEg7XxcjreZqV9aADCiYE+eUNH/Ugrd7HRarUw==" saltValue="fkucU+suhzUuLIBEwjxTbA==" spinCount="100000" sheet="1" formatRows="0"/>
  <mergeCells count="68">
    <mergeCell ref="C253:G253"/>
    <mergeCell ref="C255:G255"/>
    <mergeCell ref="C175:G175"/>
    <mergeCell ref="C176:G176"/>
    <mergeCell ref="C186:G186"/>
    <mergeCell ref="C189:G189"/>
    <mergeCell ref="C213:G213"/>
    <mergeCell ref="C249:G249"/>
    <mergeCell ref="C166:G166"/>
    <mergeCell ref="C167:G167"/>
    <mergeCell ref="C168:G168"/>
    <mergeCell ref="C172:G172"/>
    <mergeCell ref="C173:G173"/>
    <mergeCell ref="C174:G174"/>
    <mergeCell ref="C158:G158"/>
    <mergeCell ref="C161:G161"/>
    <mergeCell ref="C162:G162"/>
    <mergeCell ref="C163:G163"/>
    <mergeCell ref="C164:G164"/>
    <mergeCell ref="C165:G165"/>
    <mergeCell ref="C152:G152"/>
    <mergeCell ref="C153:G153"/>
    <mergeCell ref="C154:G154"/>
    <mergeCell ref="C155:G155"/>
    <mergeCell ref="C156:G156"/>
    <mergeCell ref="C157:G157"/>
    <mergeCell ref="C144:G144"/>
    <mergeCell ref="C145:G145"/>
    <mergeCell ref="C146:G146"/>
    <mergeCell ref="C147:G147"/>
    <mergeCell ref="C150:G150"/>
    <mergeCell ref="C151:G151"/>
    <mergeCell ref="C136:G136"/>
    <mergeCell ref="C139:G139"/>
    <mergeCell ref="C140:G140"/>
    <mergeCell ref="C141:G141"/>
    <mergeCell ref="C142:G142"/>
    <mergeCell ref="C143:G143"/>
    <mergeCell ref="C128:G128"/>
    <mergeCell ref="C129:G129"/>
    <mergeCell ref="C132:G132"/>
    <mergeCell ref="C133:G133"/>
    <mergeCell ref="C134:G134"/>
    <mergeCell ref="C135:G135"/>
    <mergeCell ref="C109:G109"/>
    <mergeCell ref="C113:G113"/>
    <mergeCell ref="C123:G123"/>
    <mergeCell ref="C125:G125"/>
    <mergeCell ref="C126:G126"/>
    <mergeCell ref="C127:G127"/>
    <mergeCell ref="C74:G74"/>
    <mergeCell ref="C80:G80"/>
    <mergeCell ref="C86:G86"/>
    <mergeCell ref="C92:G92"/>
    <mergeCell ref="C100:G100"/>
    <mergeCell ref="C106:G106"/>
    <mergeCell ref="C18:G18"/>
    <mergeCell ref="C33:G33"/>
    <mergeCell ref="C39:G39"/>
    <mergeCell ref="C40:G40"/>
    <mergeCell ref="C49:G49"/>
    <mergeCell ref="C61:G61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00 00 Naklady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'1 1 Pol'!Názvy_tisku</vt:lpstr>
      <vt:lpstr>oadresa</vt:lpstr>
      <vt:lpstr>Stavba!Objednatel</vt:lpstr>
      <vt:lpstr>Stavba!Objekt</vt:lpstr>
      <vt:lpstr>'00 00 Naklady'!Oblast_tisku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Novotná</dc:creator>
  <cp:lastModifiedBy>Hana Novotná</cp:lastModifiedBy>
  <cp:lastPrinted>2019-03-19T12:27:02Z</cp:lastPrinted>
  <dcterms:created xsi:type="dcterms:W3CDTF">2009-04-08T07:15:50Z</dcterms:created>
  <dcterms:modified xsi:type="dcterms:W3CDTF">2024-05-29T07:57:52Z</dcterms:modified>
</cp:coreProperties>
</file>