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Cdata\users\hana.novotna\Dokumenty\PRACOVNÍ\TAJEMNÍK\Výroba a dodávka 1kusu prodejních stánků\"/>
    </mc:Choice>
  </mc:AlternateContent>
  <bookViews>
    <workbookView xWindow="28680" yWindow="-120" windowWidth="29040" windowHeight="15840" activeTab="1"/>
  </bookViews>
  <sheets>
    <sheet name="Pokyny pro vyplnění" sheetId="11" r:id="rId1"/>
    <sheet name="Stavba" sheetId="1" r:id="rId2"/>
    <sheet name="VzorPolozky" sheetId="10" state="hidden" r:id="rId3"/>
    <sheet name="01 1 Pol" sheetId="12" r:id="rId4"/>
  </sheets>
  <externalReferences>
    <externalReference r:id="rId5"/>
  </externalReferences>
  <definedNames>
    <definedName name="CelkemDPHVypocet" localSheetId="1">Stavba!$H$43</definedName>
    <definedName name="CenaCelkem">Stavba!$G$29</definedName>
    <definedName name="CenaCelkemBezDPH">Stavba!$G$28</definedName>
    <definedName name="CenaCelkemVypocet" localSheetId="1">Stavba!$I$43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1 Pol'!$A$1:$Y$46</definedName>
    <definedName name="_xlnm.Print_Area" localSheetId="1">Stavba!$A$1:$J$54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Stavba!$F$43</definedName>
    <definedName name="ZakladDPHZakl">Stavba!$G$25</definedName>
    <definedName name="ZakladDPHZaklVypocet" localSheetId="1">Stavba!$G$43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62913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53" i="1" l="1"/>
  <c r="G42" i="1"/>
  <c r="F42" i="1"/>
  <c r="G41" i="1"/>
  <c r="F41" i="1"/>
  <c r="G39" i="1"/>
  <c r="F39" i="1"/>
  <c r="G40" i="12"/>
  <c r="BA19" i="12"/>
  <c r="BA17" i="12"/>
  <c r="BA16" i="12"/>
  <c r="BA14" i="12"/>
  <c r="BA13" i="12"/>
  <c r="BA11" i="12"/>
  <c r="G8" i="12"/>
  <c r="G9" i="12"/>
  <c r="M9" i="12" s="1"/>
  <c r="M8" i="12" s="1"/>
  <c r="I9" i="12"/>
  <c r="I8" i="12" s="1"/>
  <c r="K9" i="12"/>
  <c r="K8" i="12" s="1"/>
  <c r="O9" i="12"/>
  <c r="O8" i="12" s="1"/>
  <c r="Q9" i="12"/>
  <c r="Q8" i="12" s="1"/>
  <c r="V9" i="12"/>
  <c r="V8" i="12" s="1"/>
  <c r="AE40" i="12"/>
  <c r="AF40" i="12"/>
  <c r="I20" i="1"/>
  <c r="I19" i="1"/>
  <c r="I18" i="1"/>
  <c r="I17" i="1"/>
  <c r="I16" i="1"/>
  <c r="I54" i="1"/>
  <c r="J53" i="1"/>
  <c r="J54" i="1" s="1"/>
  <c r="F43" i="1"/>
  <c r="G23" i="1" s="1"/>
  <c r="G43" i="1"/>
  <c r="G25" i="1" s="1"/>
  <c r="A25" i="1" s="1"/>
  <c r="H42" i="1"/>
  <c r="I42" i="1" s="1"/>
  <c r="H41" i="1"/>
  <c r="I41" i="1" s="1"/>
  <c r="H40" i="1"/>
  <c r="H39" i="1"/>
  <c r="H43" i="1" s="1"/>
  <c r="G26" i="1" l="1"/>
  <c r="A26" i="1"/>
  <c r="A23" i="1"/>
  <c r="G28" i="1"/>
  <c r="I39" i="1"/>
  <c r="I43" i="1" s="1"/>
  <c r="I21" i="1"/>
  <c r="J28" i="1"/>
  <c r="J26" i="1"/>
  <c r="G38" i="1"/>
  <c r="F38" i="1"/>
  <c r="J23" i="1"/>
  <c r="J24" i="1"/>
  <c r="J25" i="1"/>
  <c r="J27" i="1"/>
  <c r="E24" i="1"/>
  <c r="E26" i="1"/>
  <c r="A24" i="1" l="1"/>
  <c r="G24" i="1"/>
  <c r="A27" i="1" s="1"/>
  <c r="J39" i="1"/>
  <c r="J43" i="1" s="1"/>
  <c r="J42" i="1"/>
  <c r="J41" i="1"/>
  <c r="A29" i="1" l="1"/>
  <c r="G29" i="1"/>
  <c r="G27" i="1" s="1"/>
</calcChain>
</file>

<file path=xl/comments1.xml><?xml version="1.0" encoding="utf-8"?>
<comments xmlns="http://schemas.openxmlformats.org/spreadsheetml/2006/main">
  <authors>
    <author>Radim Štěpánek</author>
    <author>Pavel Veternik</author>
  </authors>
  <commentList>
    <comment ref="D11" authorId="0" shape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>
  <authors>
    <author>Hana Novotná</author>
  </authors>
  <commentList>
    <comment ref="S6" authorId="0" shapeId="0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<sst xmlns="http://schemas.openxmlformats.org/spreadsheetml/2006/main" count="216" uniqueCount="145">
  <si>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</si>
  <si>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</si>
  <si>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</si>
  <si>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</si>
  <si>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</si>
  <si>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</si>
  <si>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</si>
  <si>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</si>
  <si>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</si>
  <si>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</si>
  <si>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</si>
  <si>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</si>
  <si>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</si>
  <si>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</si>
  <si>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</si>
  <si>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</si>
  <si>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</si>
  <si>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</si>
  <si>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</si>
  <si>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</si>
  <si>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</si>
  <si>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</si>
  <si>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</si>
  <si>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</si>
  <si>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</si>
  <si>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</si>
  <si>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</si>
  <si>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</si>
  <si>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</si>
  <si>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</si>
  <si>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</si>
  <si>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</si>
  <si>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</si>
  <si>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</si>
  <si>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</si>
  <si>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</si>
  <si>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</si>
  <si>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</si>
  <si>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</si>
  <si>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</si>
  <si>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</si>
  <si>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Soupis stavebních prací, dodávek a služeb</t>
  </si>
  <si>
    <t>Zadavatel</t>
  </si>
  <si>
    <t>1</t>
  </si>
  <si>
    <t>Dřevěné prodejní stánky</t>
  </si>
  <si>
    <t>01</t>
  </si>
  <si>
    <t>Výroba a dodávka prodejních stánků</t>
  </si>
  <si>
    <t>Objekt:</t>
  </si>
  <si>
    <t>Rozpočet:</t>
  </si>
  <si>
    <t>00011E_2</t>
  </si>
  <si>
    <t>Statutární město Brno - MČ Brno-střed</t>
  </si>
  <si>
    <t>Dominikánská 2</t>
  </si>
  <si>
    <t>Brno</t>
  </si>
  <si>
    <t>60169</t>
  </si>
  <si>
    <t>44992785</t>
  </si>
  <si>
    <t>CZ44992785</t>
  </si>
  <si>
    <t>Stavba</t>
  </si>
  <si>
    <t>Stavební objekt</t>
  </si>
  <si>
    <t>Celkem za stavbu</t>
  </si>
  <si>
    <t>CZK</t>
  </si>
  <si>
    <t>#POPS</t>
  </si>
  <si>
    <t>Popis stavby: 00011E_2 - Výroba a dodávka prodejních stánků</t>
  </si>
  <si>
    <t>#POPO</t>
  </si>
  <si>
    <t>Popis objektu: 01 - Výroba a dodávka prodejních stánků</t>
  </si>
  <si>
    <t>#POPR</t>
  </si>
  <si>
    <t>Popis rozpočtu: 1 - Dřevěné prodejní stánky</t>
  </si>
  <si>
    <t>Rekapitulace dílů</t>
  </si>
  <si>
    <t>Typ dílu</t>
  </si>
  <si>
    <t>763</t>
  </si>
  <si>
    <t>Dřevostavby</t>
  </si>
  <si>
    <t>VN</t>
  </si>
  <si>
    <t>ON</t>
  </si>
  <si>
    <t>Položkový soupis prací a dodávek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</si>
  <si>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</si>
  <si>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</si>
  <si>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</si>
  <si>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</si>
  <si>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</si>
  <si>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</si>
  <si>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</si>
  <si>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</si>
  <si>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</si>
  <si>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</si>
  <si>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</si>
  <si>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</si>
  <si>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</si>
  <si>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</si>
  <si>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</si>
  <si>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</si>
  <si>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</si>
  <si>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</si>
  <si>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</si>
  <si>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</si>
  <si>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</si>
  <si>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</si>
  <si>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</si>
  <si>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</si>
  <si>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</si>
  <si>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</si>
  <si>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</si>
  <si>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</si>
  <si>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763R01</t>
  </si>
  <si>
    <t>Prodejní dřevěný stánek 250 x 200 cm - kompletní výroba a dodávka, podrobný popis a provedení dle PD</t>
  </si>
  <si>
    <t>kus</t>
  </si>
  <si>
    <t>Vlastní</t>
  </si>
  <si>
    <t>Indiv</t>
  </si>
  <si>
    <t>Práce</t>
  </si>
  <si>
    <t>Běžná</t>
  </si>
  <si>
    <t>POL1_</t>
  </si>
  <si>
    <t>Základní popis:</t>
  </si>
  <si>
    <t>POP</t>
  </si>
  <si>
    <t>Stánek je skládaného typu, tedy nezbytná mobilita stánku je řešena rozložením na jednotlivé díly a jejich následného transportu. Stánek je vybaven pevnou ocelovou konstrukcí podlahy, která mimo jiné zajišťuje možnost instalace různě vysokých podnoží a tím i schopnost instalace stánku na nerovných a kopcovitých terénech. Prodejní okno stánku je řešeno ocelovým rámem s okenicemi, které ho umožňují variabilně otevřít. Stánek je možné doplnit o venkovní pult, který lze umístit do dvou poloh (výška 90 cm resp. 108 cm) podle typu provozu (obchodník resp. gastro).</t>
  </si>
  <si>
    <t>2. Mobilita, skladovatelnost a instalace:</t>
  </si>
  <si>
    <t>Pro snadnou mobilitu a efektivní skladovatelnost jsou všechny plošné díly stánku bez vyčnívajících částí (vyjma 1 rozměru pantů a kapsy pro podnože), aby nedocházelo k</t>
  </si>
  <si>
    <t>poškozování při transportu či neefektivnímu skladování (díly lze jednoduše opírat o sebe). Při instalaci stánku se používá pouze jeden typ metrického šroubu (M10 x 80), díky čemuž je zajištěná efektivní instalace bez postupného poškozování jednotlivých dílů. Boční díly stánku je možné mezi sebou při instalaci zaměnit a tedy docíl umístění dveří jak na pravou, tak levou stranu.</t>
  </si>
  <si>
    <t>3. Zamykání a zajištění prodejního okna</t>
  </si>
  <si>
    <t>Stánek je vybaven speciálním typem zámku, který jednak nevyčnívá mimo profil dílu, zajišťuje v rámci možností bezpečné a pevné uzamčení dveří visacím zámkem a zároveň</t>
  </si>
  <si>
    <t>plní funkci aretace dveří z vnitřní strany stánku.  Přední okna resp. okenice jsou osazené 6ti pružinovými zástrčemi, díky kterým lze velmi pohodně uzavřít a zajistit předního okna mimo provoz stánku. Pro aretaci okenic proti samovolnému pohybu při provozu lze využít aretační háčky instalované na bočních stěnách stánku.</t>
  </si>
  <si>
    <t/>
  </si>
  <si>
    <t>Položka obsahuje veškeré náklady na výrobu, montáž, úpravy a materiál pro kompletní provedení a dodávku prodejního stánku.</t>
  </si>
  <si>
    <t>Dřevěný prodejní stánek dle specifikace v PD : 1</t>
  </si>
  <si>
    <t>VV</t>
  </si>
  <si>
    <t xml:space="preserve">Konfgurace dílů na 1 stánek : </t>
  </si>
  <si>
    <t xml:space="preserve">Podlaha = 1kus : </t>
  </si>
  <si>
    <t xml:space="preserve">Boční díl s dveřmi se zámkem = 1kus : </t>
  </si>
  <si>
    <t xml:space="preserve">Boční díl bez dveří = 1kus : </t>
  </si>
  <si>
    <t xml:space="preserve">Zadní díl = 1kus : </t>
  </si>
  <si>
    <t xml:space="preserve">Přední díl = 1kus : </t>
  </si>
  <si>
    <t xml:space="preserve">Střešní díl = 2kusy : </t>
  </si>
  <si>
    <t xml:space="preserve">Střešní trámek = 1kus : </t>
  </si>
  <si>
    <t xml:space="preserve">Vnitřní stůl = 1kus : </t>
  </si>
  <si>
    <t xml:space="preserve">Šroub M10x80 + podložka = 22kusů : </t>
  </si>
  <si>
    <t xml:space="preserve">Aretační háček na okenice = 2kusy : </t>
  </si>
  <si>
    <t xml:space="preserve">Podnože z jeklu 35x35x2mm vč.šroubů pro kalibraci podnože - viz PD : </t>
  </si>
  <si>
    <t xml:space="preserve">Součástí stánku je i dodávka: : </t>
  </si>
  <si>
    <t xml:space="preserve">venkovní pult = 1 kus : </t>
  </si>
  <si>
    <t xml:space="preserve">venkovní zvýšený pult = 1 kus : </t>
  </si>
  <si>
    <t xml:space="preserve">druhý vnitřní stůl = 1 kus : </t>
  </si>
  <si>
    <t>SUM</t>
  </si>
  <si>
    <t>JKSO:</t>
  </si>
  <si>
    <t>JKSO</t>
  </si>
  <si>
    <t xml:space="preserve"> ks    </t>
  </si>
  <si>
    <t>JKSOChar</t>
  </si>
  <si>
    <t>JKSOAkce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</si>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</sst>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0000"/>
  </numFmts>
  <fonts count="20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7"/>
      <name val="Arial CE"/>
      <charset val="238"/>
    </font>
    <font>
      <sz val="8"/>
      <color indexed="12"/>
      <name val="Arial CE"/>
      <charset val="238"/>
    </font>
    <font>
      <sz val="8"/>
      <color indexed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8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1" fontId="0" fillId="0" borderId="6" xfId="0" applyNumberFormat="1" applyBorder="1" applyAlignment="1">
      <alignment horizontal="right" indent="1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" fontId="0" fillId="0" borderId="1" xfId="0" applyNumberFormat="1" applyBorder="1"/>
    <xf numFmtId="49" fontId="8" fillId="0" borderId="6" xfId="0" applyNumberFormat="1" applyFont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49" fontId="8" fillId="0" borderId="18" xfId="0" applyNumberFormat="1" applyFont="1" applyBorder="1" applyAlignment="1">
      <alignment horizontal="left" vertical="center" wrapText="1"/>
    </xf>
    <xf numFmtId="49" fontId="8" fillId="0" borderId="6" xfId="0" applyNumberFormat="1" applyFont="1" applyBorder="1" applyAlignment="1">
      <alignment vertical="center" wrapText="1"/>
    </xf>
    <xf numFmtId="49" fontId="8" fillId="0" borderId="0" xfId="0" applyNumberFormat="1" applyFont="1" applyAlignment="1">
      <alignment horizontal="left" vertical="center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28" xfId="0" applyNumberFormat="1" applyFont="1" applyFill="1" applyBorder="1" applyAlignment="1">
      <alignment vertical="center"/>
    </xf>
    <xf numFmtId="4" fontId="7" fillId="5" borderId="29" xfId="0" applyNumberFormat="1" applyFont="1" applyFill="1" applyBorder="1" applyAlignment="1">
      <alignment vertical="center" wrapText="1"/>
    </xf>
    <xf numFmtId="4" fontId="10" fillId="5" borderId="30" xfId="0" applyNumberFormat="1" applyFont="1" applyFill="1" applyBorder="1" applyAlignment="1">
      <alignment horizontal="center" vertical="center" wrapText="1" shrinkToFit="1"/>
    </xf>
    <xf numFmtId="4" fontId="7" fillId="5" borderId="30" xfId="0" applyNumberFormat="1" applyFont="1" applyFill="1" applyBorder="1" applyAlignment="1">
      <alignment horizontal="center" vertical="center" wrapText="1" shrinkToFit="1"/>
    </xf>
    <xf numFmtId="3" fontId="7" fillId="5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0" fillId="0" borderId="32" xfId="0" applyNumberFormat="1" applyBorder="1" applyAlignment="1">
      <alignment vertical="center" wrapText="1"/>
    </xf>
    <xf numFmtId="4" fontId="3" fillId="0" borderId="33" xfId="0" applyNumberFormat="1" applyFont="1" applyBorder="1" applyAlignment="1">
      <alignment horizontal="right" vertical="center" wrapText="1" shrinkToFit="1"/>
    </xf>
    <xf numFmtId="4" fontId="3" fillId="0" borderId="33" xfId="0" applyNumberFormat="1" applyFont="1" applyBorder="1" applyAlignment="1">
      <alignment horizontal="right"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2" xfId="0" applyNumberFormat="1" applyFont="1" applyBorder="1" applyAlignment="1">
      <alignment vertical="center" wrapText="1"/>
    </xf>
    <xf numFmtId="4" fontId="8" fillId="0" borderId="33" xfId="0" applyNumberFormat="1" applyFont="1" applyBorder="1" applyAlignment="1">
      <alignment vertical="center" wrapText="1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3" xfId="0" applyNumberFormat="1" applyBorder="1" applyAlignment="1">
      <alignment vertical="center" wrapText="1" shrinkToFi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shrinkToFit="1"/>
    </xf>
    <xf numFmtId="3" fontId="0" fillId="3" borderId="37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5" borderId="28" xfId="0" applyFont="1" applyFill="1" applyBorder="1" applyAlignment="1">
      <alignment horizontal="center" vertical="center" wrapText="1"/>
    </xf>
    <xf numFmtId="0" fontId="15" fillId="5" borderId="29" xfId="0" applyFont="1" applyFill="1" applyBorder="1" applyAlignment="1">
      <alignment horizontal="center" vertical="center" wrapText="1"/>
    </xf>
    <xf numFmtId="0" fontId="15" fillId="5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0" fontId="7" fillId="3" borderId="34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164" fontId="7" fillId="0" borderId="33" xfId="0" applyNumberFormat="1" applyFont="1" applyBorder="1" applyAlignment="1">
      <alignment vertical="center"/>
    </xf>
    <xf numFmtId="164" fontId="7" fillId="3" borderId="37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3" borderId="37" xfId="0" applyNumberFormat="1" applyFont="1" applyFill="1" applyBorder="1" applyAlignment="1">
      <alignment horizontal="center" vertical="center"/>
    </xf>
    <xf numFmtId="4" fontId="7" fillId="3" borderId="37" xfId="0" applyNumberFormat="1" applyFont="1" applyFill="1" applyBorder="1" applyAlignment="1">
      <alignment vertical="center"/>
    </xf>
    <xf numFmtId="49" fontId="0" fillId="0" borderId="1" xfId="0" applyNumberFormat="1" applyBorder="1"/>
    <xf numFmtId="0" fontId="6" fillId="0" borderId="0" xfId="0" applyFont="1" applyAlignment="1">
      <alignment horizontal="center"/>
    </xf>
    <xf numFmtId="0" fontId="0" fillId="0" borderId="2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0" fillId="0" borderId="18" xfId="0" applyBorder="1" applyAlignment="1">
      <alignment vertical="top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165" fontId="16" fillId="0" borderId="0" xfId="0" applyNumberFormat="1" applyFont="1" applyBorder="1" applyAlignment="1">
      <alignment vertical="top" shrinkToFit="1"/>
    </xf>
    <xf numFmtId="4" fontId="16" fillId="0" borderId="0" xfId="0" applyNumberFormat="1" applyFont="1" applyBorder="1" applyAlignment="1">
      <alignment vertical="top" shrinkToFit="1"/>
    </xf>
    <xf numFmtId="0" fontId="17" fillId="0" borderId="0" xfId="0" applyFont="1" applyBorder="1" applyAlignment="1">
      <alignment horizontal="center" vertical="top" shrinkToFit="1"/>
    </xf>
    <xf numFmtId="165" fontId="17" fillId="0" borderId="0" xfId="0" applyNumberFormat="1" applyFont="1" applyBorder="1" applyAlignment="1">
      <alignment vertical="top" shrinkToFit="1"/>
    </xf>
    <xf numFmtId="4" fontId="17" fillId="0" borderId="0" xfId="0" applyNumberFormat="1" applyFont="1" applyBorder="1" applyAlignment="1">
      <alignment vertical="top" shrinkToFit="1"/>
    </xf>
    <xf numFmtId="165" fontId="18" fillId="0" borderId="0" xfId="0" applyNumberFormat="1" applyFont="1" applyBorder="1" applyAlignment="1">
      <alignment horizontal="center" vertical="top" wrapText="1" shrinkToFit="1"/>
    </xf>
    <xf numFmtId="165" fontId="18" fillId="0" borderId="0" xfId="0" applyNumberFormat="1" applyFont="1" applyBorder="1" applyAlignment="1">
      <alignment vertical="top" wrapText="1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5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8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6" fillId="0" borderId="39" xfId="0" applyFont="1" applyBorder="1" applyAlignment="1">
      <alignment vertical="top"/>
    </xf>
    <xf numFmtId="49" fontId="16" fillId="0" borderId="40" xfId="0" applyNumberFormat="1" applyFont="1" applyBorder="1" applyAlignment="1">
      <alignment vertical="top"/>
    </xf>
    <xf numFmtId="0" fontId="16" fillId="0" borderId="40" xfId="0" applyFont="1" applyBorder="1" applyAlignment="1">
      <alignment horizontal="center" vertical="top" shrinkToFit="1"/>
    </xf>
    <xf numFmtId="165" fontId="16" fillId="0" borderId="40" xfId="0" applyNumberFormat="1" applyFont="1" applyBorder="1" applyAlignment="1">
      <alignment vertical="top" shrinkToFit="1"/>
    </xf>
    <xf numFmtId="4" fontId="16" fillId="4" borderId="40" xfId="0" applyNumberFormat="1" applyFont="1" applyFill="1" applyBorder="1" applyAlignment="1" applyProtection="1">
      <alignment vertical="top" shrinkToFit="1"/>
      <protection locked="0"/>
    </xf>
    <xf numFmtId="4" fontId="16" fillId="0" borderId="40" xfId="0" applyNumberFormat="1" applyFont="1" applyBorder="1" applyAlignment="1">
      <alignment vertical="top" shrinkToFit="1"/>
    </xf>
    <xf numFmtId="4" fontId="16" fillId="0" borderId="41" xfId="0" applyNumberFormat="1" applyFont="1" applyBorder="1" applyAlignment="1">
      <alignment vertical="top" shrinkToFit="1"/>
    </xf>
    <xf numFmtId="0" fontId="17" fillId="0" borderId="18" xfId="0" applyNumberFormat="1" applyFont="1" applyBorder="1" applyAlignment="1">
      <alignment vertical="top" wrapText="1"/>
    </xf>
    <xf numFmtId="0" fontId="19" fillId="0" borderId="0" xfId="0" applyNumberFormat="1" applyFont="1" applyAlignment="1">
      <alignment wrapText="1"/>
    </xf>
    <xf numFmtId="0" fontId="17" fillId="0" borderId="0" xfId="0" applyNumberFormat="1" applyFont="1" applyBorder="1" applyAlignment="1">
      <alignment vertical="top" wrapText="1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0" xfId="0" applyNumberFormat="1" applyFont="1" applyBorder="1" applyAlignment="1">
      <alignment horizontal="left" vertical="top" wrapText="1"/>
    </xf>
    <xf numFmtId="0" fontId="17" fillId="0" borderId="18" xfId="0" applyNumberFormat="1" applyFont="1" applyBorder="1" applyAlignment="1">
      <alignment horizontal="left" vertical="top" wrapText="1"/>
    </xf>
    <xf numFmtId="0" fontId="17" fillId="0" borderId="0" xfId="0" applyNumberFormat="1" applyFont="1" applyBorder="1" applyAlignment="1">
      <alignment horizontal="left" vertical="top" wrapText="1"/>
    </xf>
    <xf numFmtId="49" fontId="17" fillId="0" borderId="0" xfId="0" applyNumberFormat="1" applyFont="1" applyBorder="1" applyAlignment="1">
      <alignment horizontal="left" vertical="top" wrapText="1"/>
    </xf>
    <xf numFmtId="165" fontId="18" fillId="0" borderId="0" xfId="0" quotePrefix="1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38</v>
      </c>
    </row>
    <row r="2" spans="1:7" ht="57.75" customHeight="1" x14ac:dyDescent="0.2">
      <c r="A2" s="76" t="s">
        <v>39</v>
      </c>
      <c r="B2" s="76"/>
      <c r="C2" s="76"/>
      <c r="D2" s="76"/>
      <c r="E2" s="76"/>
      <c r="F2" s="76"/>
      <c r="G2" s="76"/>
    </row>
  </sheetData>
  <sheetProtection algorithmName="SHA-512" hashValue="KSYTyMQvkp7EI7M4FLzv4RwzIQYaLqwhCsp3Hy0624gsncYCQJ81MI+rrizraJQPm/PjvqmN10J7LAZ17G1fJA==" saltValue="Q2hYkrdYkNf/uF4+c7tSsQ==" spinCount="100000" sheet="1" formatRows="0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57"/>
  <sheetViews>
    <sheetView showGridLines="0" tabSelected="1" topLeftCell="B1" zoomScaleNormal="100" zoomScaleSheetLayoutView="75" workbookViewId="0">
      <selection activeCell="A28" sqref="A28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36</v>
      </c>
      <c r="B1" s="77" t="s">
        <v>41</v>
      </c>
      <c r="C1" s="78"/>
      <c r="D1" s="78"/>
      <c r="E1" s="78"/>
      <c r="F1" s="78"/>
      <c r="G1" s="78"/>
      <c r="H1" s="78"/>
      <c r="I1" s="78"/>
      <c r="J1" s="79"/>
    </row>
    <row r="2" spans="1:15" ht="36" customHeight="1" x14ac:dyDescent="0.2">
      <c r="A2" s="2"/>
      <c r="B2" s="111" t="s">
        <v>22</v>
      </c>
      <c r="C2" s="112"/>
      <c r="D2" s="113" t="s">
        <v>49</v>
      </c>
      <c r="E2" s="114" t="s">
        <v>46</v>
      </c>
      <c r="F2" s="115"/>
      <c r="G2" s="115"/>
      <c r="H2" s="115"/>
      <c r="I2" s="115"/>
      <c r="J2" s="116"/>
      <c r="O2" s="1"/>
    </row>
    <row r="3" spans="1:15" ht="27" customHeight="1" x14ac:dyDescent="0.2">
      <c r="A3" s="2"/>
      <c r="B3" s="117" t="s">
        <v>47</v>
      </c>
      <c r="C3" s="112"/>
      <c r="D3" s="118" t="s">
        <v>45</v>
      </c>
      <c r="E3" s="119" t="s">
        <v>46</v>
      </c>
      <c r="F3" s="120"/>
      <c r="G3" s="120"/>
      <c r="H3" s="120"/>
      <c r="I3" s="120"/>
      <c r="J3" s="121"/>
    </row>
    <row r="4" spans="1:15" ht="23.25" customHeight="1" x14ac:dyDescent="0.2">
      <c r="A4" s="108">
        <v>16613</v>
      </c>
      <c r="B4" s="122" t="s">
        <v>48</v>
      </c>
      <c r="C4" s="123"/>
      <c r="D4" s="124" t="s">
        <v>43</v>
      </c>
      <c r="E4" s="125" t="s">
        <v>44</v>
      </c>
      <c r="F4" s="126"/>
      <c r="G4" s="126"/>
      <c r="H4" s="126"/>
      <c r="I4" s="126"/>
      <c r="J4" s="127"/>
    </row>
    <row r="5" spans="1:15" ht="24" customHeight="1" x14ac:dyDescent="0.2">
      <c r="A5" s="2"/>
      <c r="B5" s="31" t="s">
        <v>42</v>
      </c>
      <c r="D5" s="128" t="s">
        <v>50</v>
      </c>
      <c r="E5" s="91"/>
      <c r="F5" s="91"/>
      <c r="G5" s="91"/>
      <c r="H5" s="18" t="s">
        <v>40</v>
      </c>
      <c r="I5" s="130" t="s">
        <v>54</v>
      </c>
      <c r="J5" s="8"/>
    </row>
    <row r="6" spans="1:15" ht="15.75" customHeight="1" x14ac:dyDescent="0.2">
      <c r="A6" s="2"/>
      <c r="B6" s="28"/>
      <c r="C6" s="55"/>
      <c r="D6" s="110" t="s">
        <v>51</v>
      </c>
      <c r="E6" s="92"/>
      <c r="F6" s="92"/>
      <c r="G6" s="92"/>
      <c r="H6" s="18" t="s">
        <v>34</v>
      </c>
      <c r="I6" s="130" t="s">
        <v>55</v>
      </c>
      <c r="J6" s="8"/>
    </row>
    <row r="7" spans="1:15" ht="15.75" customHeight="1" x14ac:dyDescent="0.2">
      <c r="A7" s="2"/>
      <c r="B7" s="29"/>
      <c r="C7" s="56"/>
      <c r="D7" s="109" t="s">
        <v>53</v>
      </c>
      <c r="E7" s="129" t="s">
        <v>52</v>
      </c>
      <c r="F7" s="93"/>
      <c r="G7" s="93"/>
      <c r="H7" s="24"/>
      <c r="I7" s="23"/>
      <c r="J7" s="34"/>
    </row>
    <row r="8" spans="1:15" ht="24" hidden="1" customHeight="1" x14ac:dyDescent="0.2">
      <c r="A8" s="2"/>
      <c r="B8" s="31" t="s">
        <v>20</v>
      </c>
      <c r="D8" s="51"/>
      <c r="H8" s="18" t="s">
        <v>40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34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19</v>
      </c>
      <c r="D11" s="131"/>
      <c r="E11" s="131"/>
      <c r="F11" s="131"/>
      <c r="G11" s="131"/>
      <c r="H11" s="18" t="s">
        <v>40</v>
      </c>
      <c r="I11" s="136"/>
      <c r="J11" s="8"/>
    </row>
    <row r="12" spans="1:15" ht="15.75" customHeight="1" x14ac:dyDescent="0.2">
      <c r="A12" s="2"/>
      <c r="B12" s="28"/>
      <c r="C12" s="55"/>
      <c r="D12" s="132"/>
      <c r="E12" s="132"/>
      <c r="F12" s="132"/>
      <c r="G12" s="132"/>
      <c r="H12" s="18" t="s">
        <v>34</v>
      </c>
      <c r="I12" s="136"/>
      <c r="J12" s="8"/>
    </row>
    <row r="13" spans="1:15" ht="15.75" customHeight="1" x14ac:dyDescent="0.2">
      <c r="A13" s="2"/>
      <c r="B13" s="29"/>
      <c r="C13" s="56"/>
      <c r="D13" s="135"/>
      <c r="E13" s="133"/>
      <c r="F13" s="134"/>
      <c r="G13" s="134"/>
      <c r="H13" s="19"/>
      <c r="I13" s="23"/>
      <c r="J13" s="34"/>
    </row>
    <row r="14" spans="1:15" ht="24" customHeight="1" x14ac:dyDescent="0.2">
      <c r="A14" s="2"/>
      <c r="B14" s="43" t="s">
        <v>21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32</v>
      </c>
      <c r="C15" s="61"/>
      <c r="D15" s="54"/>
      <c r="E15" s="86"/>
      <c r="F15" s="86"/>
      <c r="G15" s="87"/>
      <c r="H15" s="87"/>
      <c r="I15" s="87" t="s">
        <v>29</v>
      </c>
      <c r="J15" s="88"/>
    </row>
    <row r="16" spans="1:15" ht="23.25" customHeight="1" x14ac:dyDescent="0.2">
      <c r="A16" s="198" t="s">
        <v>24</v>
      </c>
      <c r="B16" s="38" t="s">
        <v>24</v>
      </c>
      <c r="C16" s="62"/>
      <c r="D16" s="63"/>
      <c r="E16" s="83"/>
      <c r="F16" s="84"/>
      <c r="G16" s="83"/>
      <c r="H16" s="84"/>
      <c r="I16" s="83">
        <f>SUMIF(F53:F53,A16,I53:I53)+SUMIF(F53:F53,"PSU",I53:I53)</f>
        <v>0</v>
      </c>
      <c r="J16" s="85"/>
    </row>
    <row r="17" spans="1:10" ht="23.25" customHeight="1" x14ac:dyDescent="0.2">
      <c r="A17" s="198" t="s">
        <v>25</v>
      </c>
      <c r="B17" s="38" t="s">
        <v>25</v>
      </c>
      <c r="C17" s="62"/>
      <c r="D17" s="63"/>
      <c r="E17" s="83"/>
      <c r="F17" s="84"/>
      <c r="G17" s="83"/>
      <c r="H17" s="84"/>
      <c r="I17" s="83">
        <f>SUMIF(F53:F53,A17,I53:I53)</f>
        <v>0</v>
      </c>
      <c r="J17" s="85"/>
    </row>
    <row r="18" spans="1:10" ht="23.25" customHeight="1" x14ac:dyDescent="0.2">
      <c r="A18" s="198" t="s">
        <v>26</v>
      </c>
      <c r="B18" s="38" t="s">
        <v>26</v>
      </c>
      <c r="C18" s="62"/>
      <c r="D18" s="63"/>
      <c r="E18" s="83"/>
      <c r="F18" s="84"/>
      <c r="G18" s="83"/>
      <c r="H18" s="84"/>
      <c r="I18" s="83">
        <f>SUMIF(F53:F53,A18,I53:I53)</f>
        <v>0</v>
      </c>
      <c r="J18" s="85"/>
    </row>
    <row r="19" spans="1:10" ht="23.25" customHeight="1" x14ac:dyDescent="0.2">
      <c r="A19" s="198" t="s">
        <v>70</v>
      </c>
      <c r="B19" s="38" t="s">
        <v>27</v>
      </c>
      <c r="C19" s="62"/>
      <c r="D19" s="63"/>
      <c r="E19" s="83"/>
      <c r="F19" s="84"/>
      <c r="G19" s="83"/>
      <c r="H19" s="84"/>
      <c r="I19" s="83">
        <f>SUMIF(F53:F53,A19,I53:I53)</f>
        <v>0</v>
      </c>
      <c r="J19" s="85"/>
    </row>
    <row r="20" spans="1:10" ht="23.25" customHeight="1" x14ac:dyDescent="0.2">
      <c r="A20" s="198" t="s">
        <v>71</v>
      </c>
      <c r="B20" s="38" t="s">
        <v>28</v>
      </c>
      <c r="C20" s="62"/>
      <c r="D20" s="63"/>
      <c r="E20" s="83"/>
      <c r="F20" s="84"/>
      <c r="G20" s="83"/>
      <c r="H20" s="84"/>
      <c r="I20" s="83">
        <f>SUMIF(F53:F53,A20,I53:I53)</f>
        <v>0</v>
      </c>
      <c r="J20" s="85"/>
    </row>
    <row r="21" spans="1:10" ht="23.25" customHeight="1" x14ac:dyDescent="0.2">
      <c r="A21" s="2"/>
      <c r="B21" s="48" t="s">
        <v>29</v>
      </c>
      <c r="C21" s="64"/>
      <c r="D21" s="65"/>
      <c r="E21" s="89"/>
      <c r="F21" s="90"/>
      <c r="G21" s="89"/>
      <c r="H21" s="90"/>
      <c r="I21" s="89">
        <f>SUM(I16:J20)</f>
        <v>0</v>
      </c>
      <c r="J21" s="99"/>
    </row>
    <row r="22" spans="1:10" ht="33" customHeight="1" x14ac:dyDescent="0.2">
      <c r="A22" s="2"/>
      <c r="B22" s="42" t="s">
        <v>33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>
        <f>ZakladDPHSni*SazbaDPH1/100</f>
        <v>0</v>
      </c>
      <c r="B23" s="38" t="s">
        <v>12</v>
      </c>
      <c r="C23" s="62"/>
      <c r="D23" s="63"/>
      <c r="E23" s="67">
        <v>12</v>
      </c>
      <c r="F23" s="39" t="s">
        <v>0</v>
      </c>
      <c r="G23" s="97">
        <f>ZakladDPHSniVypocet</f>
        <v>0</v>
      </c>
      <c r="H23" s="98"/>
      <c r="I23" s="98"/>
      <c r="J23" s="40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38" t="s">
        <v>13</v>
      </c>
      <c r="C24" s="62"/>
      <c r="D24" s="63"/>
      <c r="E24" s="67">
        <f>SazbaDPH1</f>
        <v>12</v>
      </c>
      <c r="F24" s="39" t="s">
        <v>0</v>
      </c>
      <c r="G24" s="95">
        <f>A23</f>
        <v>0</v>
      </c>
      <c r="H24" s="96"/>
      <c r="I24" s="96"/>
      <c r="J24" s="40" t="str">
        <f t="shared" si="0"/>
        <v>CZK</v>
      </c>
    </row>
    <row r="25" spans="1:10" ht="23.25" customHeight="1" x14ac:dyDescent="0.2">
      <c r="A25" s="2">
        <f>ZakladDPHZakl*SazbaDPH2/100</f>
        <v>0</v>
      </c>
      <c r="B25" s="38" t="s">
        <v>14</v>
      </c>
      <c r="C25" s="62"/>
      <c r="D25" s="63"/>
      <c r="E25" s="67">
        <v>21</v>
      </c>
      <c r="F25" s="39" t="s">
        <v>0</v>
      </c>
      <c r="G25" s="97">
        <f>ZakladDPHZaklVypocet</f>
        <v>0</v>
      </c>
      <c r="H25" s="98"/>
      <c r="I25" s="98"/>
      <c r="J25" s="40" t="str">
        <f t="shared" si="0"/>
        <v>CZK</v>
      </c>
    </row>
    <row r="26" spans="1:10" ht="23.25" customHeight="1" x14ac:dyDescent="0.2">
      <c r="A26" s="2">
        <f>(A25-INT(A25))*100</f>
        <v>0</v>
      </c>
      <c r="B26" s="32" t="s">
        <v>15</v>
      </c>
      <c r="C26" s="68"/>
      <c r="D26" s="54"/>
      <c r="E26" s="69">
        <f>SazbaDPH2</f>
        <v>21</v>
      </c>
      <c r="F26" s="30" t="s">
        <v>0</v>
      </c>
      <c r="G26" s="80">
        <f>A25</f>
        <v>0</v>
      </c>
      <c r="H26" s="81"/>
      <c r="I26" s="81"/>
      <c r="J26" s="37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1" t="s">
        <v>4</v>
      </c>
      <c r="C27" s="70"/>
      <c r="D27" s="71"/>
      <c r="E27" s="70"/>
      <c r="F27" s="16"/>
      <c r="G27" s="82">
        <f>CenaCelkem-(ZakladDPHSni+DPHSni+ZakladDPHZakl+DPHZakl)</f>
        <v>0</v>
      </c>
      <c r="H27" s="82"/>
      <c r="I27" s="82"/>
      <c r="J27" s="41" t="str">
        <f t="shared" si="0"/>
        <v>CZK</v>
      </c>
    </row>
    <row r="28" spans="1:10" ht="27.75" hidden="1" customHeight="1" thickBot="1" x14ac:dyDescent="0.25">
      <c r="A28" s="2"/>
      <c r="B28" s="167" t="s">
        <v>23</v>
      </c>
      <c r="C28" s="168"/>
      <c r="D28" s="168"/>
      <c r="E28" s="169"/>
      <c r="F28" s="170"/>
      <c r="G28" s="171">
        <f>ZakladDPHSniVypocet+ZakladDPHZaklVypocet</f>
        <v>0</v>
      </c>
      <c r="H28" s="171"/>
      <c r="I28" s="171"/>
      <c r="J28" s="172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67" t="s">
        <v>35</v>
      </c>
      <c r="C29" s="173"/>
      <c r="D29" s="173"/>
      <c r="E29" s="173"/>
      <c r="F29" s="174"/>
      <c r="G29" s="175">
        <f>A27</f>
        <v>0</v>
      </c>
      <c r="H29" s="175"/>
      <c r="I29" s="175"/>
      <c r="J29" s="176" t="s">
        <v>59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11</v>
      </c>
      <c r="D32" s="73"/>
      <c r="E32" s="73"/>
      <c r="F32" s="15" t="s">
        <v>10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100"/>
      <c r="E34" s="101"/>
      <c r="G34" s="102"/>
      <c r="H34" s="103"/>
      <c r="I34" s="103"/>
      <c r="J34" s="25"/>
    </row>
    <row r="35" spans="1:10" ht="12.75" customHeight="1" x14ac:dyDescent="0.2">
      <c r="A35" s="2"/>
      <c r="B35" s="2"/>
      <c r="D35" s="94" t="s">
        <v>2</v>
      </c>
      <c r="E35" s="94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139" t="s">
        <v>16</v>
      </c>
      <c r="C37" s="140"/>
      <c r="D37" s="140"/>
      <c r="E37" s="140"/>
      <c r="F37" s="141"/>
      <c r="G37" s="141"/>
      <c r="H37" s="141"/>
      <c r="I37" s="141"/>
      <c r="J37" s="142"/>
    </row>
    <row r="38" spans="1:10" ht="25.5" hidden="1" customHeight="1" x14ac:dyDescent="0.2">
      <c r="A38" s="138" t="s">
        <v>37</v>
      </c>
      <c r="B38" s="143" t="s">
        <v>17</v>
      </c>
      <c r="C38" s="144" t="s">
        <v>5</v>
      </c>
      <c r="D38" s="144"/>
      <c r="E38" s="144"/>
      <c r="F38" s="145" t="str">
        <f>B23</f>
        <v>Základ pro sníženou DPH</v>
      </c>
      <c r="G38" s="145" t="str">
        <f>B25</f>
        <v>Základ pro základní DPH</v>
      </c>
      <c r="H38" s="146" t="s">
        <v>18</v>
      </c>
      <c r="I38" s="146" t="s">
        <v>1</v>
      </c>
      <c r="J38" s="147" t="s">
        <v>0</v>
      </c>
    </row>
    <row r="39" spans="1:10" ht="25.5" hidden="1" customHeight="1" x14ac:dyDescent="0.2">
      <c r="A39" s="138">
        <v>1</v>
      </c>
      <c r="B39" s="148" t="s">
        <v>56</v>
      </c>
      <c r="C39" s="149"/>
      <c r="D39" s="149"/>
      <c r="E39" s="149"/>
      <c r="F39" s="150">
        <f>'01 1 Pol'!AE40</f>
        <v>0</v>
      </c>
      <c r="G39" s="151">
        <f>'01 1 Pol'!AF40</f>
        <v>0</v>
      </c>
      <c r="H39" s="152">
        <f>(F39*SazbaDPH1/100)+(G39*SazbaDPH2/100)</f>
        <v>0</v>
      </c>
      <c r="I39" s="152">
        <f>F39+G39+H39</f>
        <v>0</v>
      </c>
      <c r="J39" s="153" t="str">
        <f>IF(CenaCelkemVypocet=0,"",I39/CenaCelkemVypocet*100)</f>
        <v/>
      </c>
    </row>
    <row r="40" spans="1:10" ht="25.5" hidden="1" customHeight="1" x14ac:dyDescent="0.2">
      <c r="A40" s="138">
        <v>2</v>
      </c>
      <c r="B40" s="154"/>
      <c r="C40" s="155" t="s">
        <v>57</v>
      </c>
      <c r="D40" s="155"/>
      <c r="E40" s="155"/>
      <c r="F40" s="156"/>
      <c r="G40" s="157"/>
      <c r="H40" s="157">
        <f>(F40*SazbaDPH1/100)+(G40*SazbaDPH2/100)</f>
        <v>0</v>
      </c>
      <c r="I40" s="157"/>
      <c r="J40" s="158"/>
    </row>
    <row r="41" spans="1:10" ht="25.5" hidden="1" customHeight="1" x14ac:dyDescent="0.2">
      <c r="A41" s="138">
        <v>2</v>
      </c>
      <c r="B41" s="154" t="s">
        <v>45</v>
      </c>
      <c r="C41" s="155" t="s">
        <v>46</v>
      </c>
      <c r="D41" s="155"/>
      <c r="E41" s="155"/>
      <c r="F41" s="156">
        <f>'01 1 Pol'!AE40</f>
        <v>0</v>
      </c>
      <c r="G41" s="157">
        <f>'01 1 Pol'!AF40</f>
        <v>0</v>
      </c>
      <c r="H41" s="157">
        <f>(F41*SazbaDPH1/100)+(G41*SazbaDPH2/100)</f>
        <v>0</v>
      </c>
      <c r="I41" s="157">
        <f>F41+G41+H41</f>
        <v>0</v>
      </c>
      <c r="J41" s="158" t="str">
        <f>IF(CenaCelkemVypocet=0,"",I41/CenaCelkemVypocet*100)</f>
        <v/>
      </c>
    </row>
    <row r="42" spans="1:10" ht="25.5" hidden="1" customHeight="1" x14ac:dyDescent="0.2">
      <c r="A42" s="138">
        <v>3</v>
      </c>
      <c r="B42" s="159" t="s">
        <v>43</v>
      </c>
      <c r="C42" s="149" t="s">
        <v>44</v>
      </c>
      <c r="D42" s="149"/>
      <c r="E42" s="149"/>
      <c r="F42" s="160">
        <f>'01 1 Pol'!AE40</f>
        <v>0</v>
      </c>
      <c r="G42" s="152">
        <f>'01 1 Pol'!AF40</f>
        <v>0</v>
      </c>
      <c r="H42" s="152">
        <f>(F42*SazbaDPH1/100)+(G42*SazbaDPH2/100)</f>
        <v>0</v>
      </c>
      <c r="I42" s="152">
        <f>F42+G42+H42</f>
        <v>0</v>
      </c>
      <c r="J42" s="153" t="str">
        <f>IF(CenaCelkemVypocet=0,"",I42/CenaCelkemVypocet*100)</f>
        <v/>
      </c>
    </row>
    <row r="43" spans="1:10" ht="25.5" hidden="1" customHeight="1" x14ac:dyDescent="0.2">
      <c r="A43" s="138"/>
      <c r="B43" s="161" t="s">
        <v>58</v>
      </c>
      <c r="C43" s="162"/>
      <c r="D43" s="162"/>
      <c r="E43" s="163"/>
      <c r="F43" s="164">
        <f>SUMIF(A39:A42,"=1",F39:F42)</f>
        <v>0</v>
      </c>
      <c r="G43" s="165">
        <f>SUMIF(A39:A42,"=1",G39:G42)</f>
        <v>0</v>
      </c>
      <c r="H43" s="165">
        <f>SUMIF(A39:A42,"=1",H39:H42)</f>
        <v>0</v>
      </c>
      <c r="I43" s="165">
        <f>SUMIF(A39:A42,"=1",I39:I42)</f>
        <v>0</v>
      </c>
      <c r="J43" s="166">
        <f>SUMIF(A39:A42,"=1",J39:J42)</f>
        <v>0</v>
      </c>
    </row>
    <row r="45" spans="1:10" x14ac:dyDescent="0.2">
      <c r="A45" t="s">
        <v>60</v>
      </c>
      <c r="B45" t="s">
        <v>61</v>
      </c>
    </row>
    <row r="46" spans="1:10" x14ac:dyDescent="0.2">
      <c r="A46" t="s">
        <v>62</v>
      </c>
      <c r="B46" t="s">
        <v>63</v>
      </c>
    </row>
    <row r="47" spans="1:10" x14ac:dyDescent="0.2">
      <c r="A47" t="s">
        <v>64</v>
      </c>
      <c r="B47" t="s">
        <v>65</v>
      </c>
    </row>
    <row r="50" spans="1:10" ht="15.75" x14ac:dyDescent="0.25">
      <c r="B50" s="177" t="s">
        <v>66</v>
      </c>
    </row>
    <row r="52" spans="1:10" ht="25.5" customHeight="1" x14ac:dyDescent="0.2">
      <c r="A52" s="179"/>
      <c r="B52" s="182" t="s">
        <v>17</v>
      </c>
      <c r="C52" s="182" t="s">
        <v>5</v>
      </c>
      <c r="D52" s="183"/>
      <c r="E52" s="183"/>
      <c r="F52" s="184" t="s">
        <v>67</v>
      </c>
      <c r="G52" s="184"/>
      <c r="H52" s="184"/>
      <c r="I52" s="184" t="s">
        <v>29</v>
      </c>
      <c r="J52" s="184" t="s">
        <v>0</v>
      </c>
    </row>
    <row r="53" spans="1:10" ht="36.75" customHeight="1" x14ac:dyDescent="0.2">
      <c r="A53" s="180"/>
      <c r="B53" s="185" t="s">
        <v>68</v>
      </c>
      <c r="C53" s="186" t="s">
        <v>69</v>
      </c>
      <c r="D53" s="187"/>
      <c r="E53" s="187"/>
      <c r="F53" s="194" t="s">
        <v>25</v>
      </c>
      <c r="G53" s="195"/>
      <c r="H53" s="195"/>
      <c r="I53" s="195">
        <f>'01 1 Pol'!G8</f>
        <v>0</v>
      </c>
      <c r="J53" s="191" t="str">
        <f>IF(I54=0,"",I53/I54*100)</f>
        <v/>
      </c>
    </row>
    <row r="54" spans="1:10" ht="25.5" customHeight="1" x14ac:dyDescent="0.2">
      <c r="A54" s="181"/>
      <c r="B54" s="188" t="s">
        <v>1</v>
      </c>
      <c r="C54" s="189"/>
      <c r="D54" s="190"/>
      <c r="E54" s="190"/>
      <c r="F54" s="196"/>
      <c r="G54" s="197"/>
      <c r="H54" s="197"/>
      <c r="I54" s="197">
        <f>I53</f>
        <v>0</v>
      </c>
      <c r="J54" s="192" t="str">
        <f>J53</f>
        <v/>
      </c>
    </row>
    <row r="55" spans="1:10" x14ac:dyDescent="0.2">
      <c r="F55" s="137"/>
      <c r="G55" s="137"/>
      <c r="H55" s="137"/>
      <c r="I55" s="137"/>
      <c r="J55" s="193"/>
    </row>
    <row r="56" spans="1:10" x14ac:dyDescent="0.2">
      <c r="F56" s="137"/>
      <c r="G56" s="137"/>
      <c r="H56" s="137"/>
      <c r="I56" s="137"/>
      <c r="J56" s="193"/>
    </row>
    <row r="57" spans="1:10" x14ac:dyDescent="0.2">
      <c r="F57" s="137"/>
      <c r="G57" s="137"/>
      <c r="H57" s="137"/>
      <c r="I57" s="137"/>
      <c r="J57" s="193"/>
    </row>
  </sheetData>
  <sheetProtection algorithmName="SHA-512" hashValue="ZwX39mWYXgHH69d2PjLoEC6LNC4J4auhVsYc713ve6Jien9UQCyaxupWwCro2tuew1yy4qmwWa8FmZQbPt4GbQ==" saltValue="Qc+XXbHER9UfviTzG4yurw==" spinCount="100000" sheet="1" formatRows="0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47">
    <mergeCell ref="C53:E53"/>
    <mergeCell ref="C39:E39"/>
    <mergeCell ref="C40:E40"/>
    <mergeCell ref="C41:E41"/>
    <mergeCell ref="C42:E42"/>
    <mergeCell ref="B43:E43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7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104" t="s">
        <v>6</v>
      </c>
      <c r="B1" s="104"/>
      <c r="C1" s="105"/>
      <c r="D1" s="104"/>
      <c r="E1" s="104"/>
      <c r="F1" s="104"/>
      <c r="G1" s="104"/>
    </row>
    <row r="2" spans="1:7" ht="24.95" customHeight="1" x14ac:dyDescent="0.2">
      <c r="A2" s="50" t="s">
        <v>7</v>
      </c>
      <c r="B2" s="49"/>
      <c r="C2" s="106"/>
      <c r="D2" s="106"/>
      <c r="E2" s="106"/>
      <c r="F2" s="106"/>
      <c r="G2" s="107"/>
    </row>
    <row r="3" spans="1:7" ht="24.95" customHeight="1" x14ac:dyDescent="0.2">
      <c r="A3" s="50" t="s">
        <v>8</v>
      </c>
      <c r="B3" s="49"/>
      <c r="C3" s="106"/>
      <c r="D3" s="106"/>
      <c r="E3" s="106"/>
      <c r="F3" s="106"/>
      <c r="G3" s="107"/>
    </row>
    <row r="4" spans="1:7" ht="24.95" customHeight="1" x14ac:dyDescent="0.2">
      <c r="A4" s="50" t="s">
        <v>9</v>
      </c>
      <c r="B4" s="49"/>
      <c r="C4" s="106"/>
      <c r="D4" s="106"/>
      <c r="E4" s="106"/>
      <c r="F4" s="106"/>
      <c r="G4" s="107"/>
    </row>
    <row r="5" spans="1:7" x14ac:dyDescent="0.2">
      <c r="B5" s="4"/>
      <c r="C5" s="5"/>
      <c r="D5" s="6"/>
    </row>
  </sheetData>
  <sheetProtection algorithmName="SHA-512" hashValue="ZcM4wbL0Srt5LGoO6HaVXP1VyMr1YgeK25QGkLGeKxQ2XFjFMUiIJ21B/yLIF9WgLWo1I/ve1THMkzUYgc1UNw==" saltValue="ounI3rRa4thISAY7rsnHxA==" spinCount="100000" sheet="1" formatRows="0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BH5000"/>
  <sheetViews>
    <sheetView workbookViewId="0">
      <pane ySplit="7" topLeftCell="A17" activePane="bottomLeft" state="frozen"/>
      <selection pane="bottomLeft" sqref="A1:G1"/>
    </sheetView>
  </sheetViews>
  <sheetFormatPr defaultRowHeight="12.75" outlineLevelRow="3" x14ac:dyDescent="0.2"/>
  <cols>
    <col min="1" max="1" width="3.42578125" customWidth="1"/>
    <col min="2" max="2" width="12.5703125" style="178" customWidth="1"/>
    <col min="3" max="3" width="63.28515625" style="178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7" width="0" hidden="1" customWidth="1"/>
    <col min="18" max="18" width="6.85546875" customWidth="1"/>
    <col min="20" max="25" width="0" hidden="1" customWidth="1"/>
    <col min="29" max="29" width="0" hidden="1" customWidth="1"/>
    <col min="31" max="41" width="0" hidden="1" customWidth="1"/>
    <col min="53" max="53" width="98.7109375" customWidth="1"/>
  </cols>
  <sheetData>
    <row r="1" spans="1:60" ht="15.75" customHeight="1" x14ac:dyDescent="0.25">
      <c r="A1" s="199" t="s">
        <v>72</v>
      </c>
      <c r="B1" s="199"/>
      <c r="C1" s="199"/>
      <c r="D1" s="199"/>
      <c r="E1" s="199"/>
      <c r="F1" s="199"/>
      <c r="G1" s="199"/>
      <c r="AG1" t="s">
        <v>73</v>
      </c>
    </row>
    <row r="2" spans="1:60" ht="24.95" customHeight="1" x14ac:dyDescent="0.2">
      <c r="A2" s="200" t="s">
        <v>7</v>
      </c>
      <c r="B2" s="49" t="s">
        <v>49</v>
      </c>
      <c r="C2" s="203" t="s">
        <v>46</v>
      </c>
      <c r="D2" s="201"/>
      <c r="E2" s="201"/>
      <c r="F2" s="201"/>
      <c r="G2" s="202"/>
      <c r="AG2" t="s">
        <v>74</v>
      </c>
    </row>
    <row r="3" spans="1:60" ht="24.95" customHeight="1" x14ac:dyDescent="0.2">
      <c r="A3" s="200" t="s">
        <v>8</v>
      </c>
      <c r="B3" s="49" t="s">
        <v>45</v>
      </c>
      <c r="C3" s="203" t="s">
        <v>46</v>
      </c>
      <c r="D3" s="201"/>
      <c r="E3" s="201"/>
      <c r="F3" s="201"/>
      <c r="G3" s="202"/>
      <c r="AC3" s="178" t="s">
        <v>74</v>
      </c>
      <c r="AG3" t="s">
        <v>75</v>
      </c>
    </row>
    <row r="4" spans="1:60" ht="24.95" customHeight="1" x14ac:dyDescent="0.2">
      <c r="A4" s="204" t="s">
        <v>9</v>
      </c>
      <c r="B4" s="205" t="s">
        <v>43</v>
      </c>
      <c r="C4" s="206" t="s">
        <v>44</v>
      </c>
      <c r="D4" s="207"/>
      <c r="E4" s="207"/>
      <c r="F4" s="207"/>
      <c r="G4" s="208"/>
      <c r="AG4" t="s">
        <v>76</v>
      </c>
    </row>
    <row r="5" spans="1:60" x14ac:dyDescent="0.2">
      <c r="D5" s="10"/>
    </row>
    <row r="6" spans="1:60" ht="38.25" x14ac:dyDescent="0.2">
      <c r="A6" s="210" t="s">
        <v>77</v>
      </c>
      <c r="B6" s="212" t="s">
        <v>78</v>
      </c>
      <c r="C6" s="212" t="s">
        <v>79</v>
      </c>
      <c r="D6" s="211" t="s">
        <v>80</v>
      </c>
      <c r="E6" s="210" t="s">
        <v>81</v>
      </c>
      <c r="F6" s="209" t="s">
        <v>82</v>
      </c>
      <c r="G6" s="210" t="s">
        <v>29</v>
      </c>
      <c r="H6" s="213" t="s">
        <v>30</v>
      </c>
      <c r="I6" s="213" t="s">
        <v>83</v>
      </c>
      <c r="J6" s="213" t="s">
        <v>31</v>
      </c>
      <c r="K6" s="213" t="s">
        <v>84</v>
      </c>
      <c r="L6" s="213" t="s">
        <v>85</v>
      </c>
      <c r="M6" s="213" t="s">
        <v>86</v>
      </c>
      <c r="N6" s="213" t="s">
        <v>87</v>
      </c>
      <c r="O6" s="213" t="s">
        <v>88</v>
      </c>
      <c r="P6" s="213" t="s">
        <v>89</v>
      </c>
      <c r="Q6" s="213" t="s">
        <v>90</v>
      </c>
      <c r="R6" s="213" t="s">
        <v>91</v>
      </c>
      <c r="S6" s="213" t="s">
        <v>92</v>
      </c>
      <c r="T6" s="213" t="s">
        <v>93</v>
      </c>
      <c r="U6" s="213" t="s">
        <v>94</v>
      </c>
      <c r="V6" s="213" t="s">
        <v>95</v>
      </c>
      <c r="W6" s="213" t="s">
        <v>96</v>
      </c>
      <c r="X6" s="213" t="s">
        <v>97</v>
      </c>
      <c r="Y6" s="213" t="s">
        <v>98</v>
      </c>
    </row>
    <row r="7" spans="1:60" hidden="1" x14ac:dyDescent="0.2">
      <c r="A7" s="3"/>
      <c r="B7" s="4"/>
      <c r="C7" s="4"/>
      <c r="D7" s="6"/>
      <c r="E7" s="215"/>
      <c r="F7" s="216"/>
      <c r="G7" s="216"/>
      <c r="H7" s="216"/>
      <c r="I7" s="216"/>
      <c r="J7" s="216"/>
      <c r="K7" s="216"/>
      <c r="L7" s="216"/>
      <c r="M7" s="216"/>
      <c r="N7" s="215"/>
      <c r="O7" s="215"/>
      <c r="P7" s="215"/>
      <c r="Q7" s="215"/>
      <c r="R7" s="216"/>
      <c r="S7" s="216"/>
      <c r="T7" s="216"/>
      <c r="U7" s="216"/>
      <c r="V7" s="216"/>
      <c r="W7" s="216"/>
      <c r="X7" s="216"/>
      <c r="Y7" s="216"/>
    </row>
    <row r="8" spans="1:60" x14ac:dyDescent="0.2">
      <c r="A8" s="232" t="s">
        <v>99</v>
      </c>
      <c r="B8" s="233" t="s">
        <v>68</v>
      </c>
      <c r="C8" s="249" t="s">
        <v>69</v>
      </c>
      <c r="D8" s="234"/>
      <c r="E8" s="235"/>
      <c r="F8" s="236"/>
      <c r="G8" s="236">
        <f>SUMIF(AG9:AG38,"&lt;&gt;NOR",G9:G38)</f>
        <v>0</v>
      </c>
      <c r="H8" s="236"/>
      <c r="I8" s="236">
        <f>SUM(I9:I38)</f>
        <v>0</v>
      </c>
      <c r="J8" s="236"/>
      <c r="K8" s="236">
        <f>SUM(K9:K38)</f>
        <v>0</v>
      </c>
      <c r="L8" s="236"/>
      <c r="M8" s="236">
        <f>SUM(M9:M38)</f>
        <v>0</v>
      </c>
      <c r="N8" s="235"/>
      <c r="O8" s="235">
        <f>SUM(O9:O38)</f>
        <v>0</v>
      </c>
      <c r="P8" s="235"/>
      <c r="Q8" s="235">
        <f>SUM(Q9:Q38)</f>
        <v>0</v>
      </c>
      <c r="R8" s="236"/>
      <c r="S8" s="236"/>
      <c r="T8" s="237"/>
      <c r="U8" s="231"/>
      <c r="V8" s="231">
        <f>SUM(V9:V38)</f>
        <v>0.14000000000000001</v>
      </c>
      <c r="W8" s="231"/>
      <c r="X8" s="231"/>
      <c r="Y8" s="231"/>
      <c r="AG8" t="s">
        <v>100</v>
      </c>
    </row>
    <row r="9" spans="1:60" ht="22.5" outlineLevel="1" x14ac:dyDescent="0.2">
      <c r="A9" s="239">
        <v>1</v>
      </c>
      <c r="B9" s="240" t="s">
        <v>101</v>
      </c>
      <c r="C9" s="250" t="s">
        <v>102</v>
      </c>
      <c r="D9" s="241" t="s">
        <v>103</v>
      </c>
      <c r="E9" s="242">
        <v>1</v>
      </c>
      <c r="F9" s="243"/>
      <c r="G9" s="244">
        <f>ROUND(E9*F9,2)</f>
        <v>0</v>
      </c>
      <c r="H9" s="243"/>
      <c r="I9" s="244">
        <f>ROUND(E9*H9,2)</f>
        <v>0</v>
      </c>
      <c r="J9" s="243"/>
      <c r="K9" s="244">
        <f>ROUND(E9*J9,2)</f>
        <v>0</v>
      </c>
      <c r="L9" s="244">
        <v>21</v>
      </c>
      <c r="M9" s="244">
        <f>G9*(1+L9/100)</f>
        <v>0</v>
      </c>
      <c r="N9" s="242">
        <v>0</v>
      </c>
      <c r="O9" s="242">
        <f>ROUND(E9*N9,2)</f>
        <v>0</v>
      </c>
      <c r="P9" s="242">
        <v>0</v>
      </c>
      <c r="Q9" s="242">
        <f>ROUND(E9*P9,2)</f>
        <v>0</v>
      </c>
      <c r="R9" s="244"/>
      <c r="S9" s="244" t="s">
        <v>104</v>
      </c>
      <c r="T9" s="245" t="s">
        <v>105</v>
      </c>
      <c r="U9" s="225">
        <v>0.13800000000000001</v>
      </c>
      <c r="V9" s="225">
        <f>ROUND(E9*U9,2)</f>
        <v>0.14000000000000001</v>
      </c>
      <c r="W9" s="225"/>
      <c r="X9" s="225" t="s">
        <v>106</v>
      </c>
      <c r="Y9" s="225" t="s">
        <v>107</v>
      </c>
      <c r="Z9" s="214"/>
      <c r="AA9" s="214"/>
      <c r="AB9" s="214"/>
      <c r="AC9" s="214"/>
      <c r="AD9" s="214"/>
      <c r="AE9" s="214"/>
      <c r="AF9" s="214"/>
      <c r="AG9" s="214" t="s">
        <v>108</v>
      </c>
      <c r="AH9" s="214"/>
      <c r="AI9" s="214"/>
      <c r="AJ9" s="214"/>
      <c r="AK9" s="214"/>
      <c r="AL9" s="214"/>
      <c r="AM9" s="214"/>
      <c r="AN9" s="214"/>
      <c r="AO9" s="214"/>
      <c r="AP9" s="214"/>
      <c r="AQ9" s="214"/>
      <c r="AR9" s="214"/>
      <c r="AS9" s="214"/>
      <c r="AT9" s="214"/>
      <c r="AU9" s="214"/>
      <c r="AV9" s="214"/>
      <c r="AW9" s="214"/>
      <c r="AX9" s="214"/>
      <c r="AY9" s="214"/>
      <c r="AZ9" s="214"/>
      <c r="BA9" s="214"/>
      <c r="BB9" s="214"/>
      <c r="BC9" s="214"/>
      <c r="BD9" s="214"/>
      <c r="BE9" s="214"/>
      <c r="BF9" s="214"/>
      <c r="BG9" s="214"/>
      <c r="BH9" s="214"/>
    </row>
    <row r="10" spans="1:60" outlineLevel="2" x14ac:dyDescent="0.2">
      <c r="A10" s="222"/>
      <c r="B10" s="223"/>
      <c r="C10" s="251" t="s">
        <v>109</v>
      </c>
      <c r="D10" s="246"/>
      <c r="E10" s="246"/>
      <c r="F10" s="246"/>
      <c r="G10" s="246"/>
      <c r="H10" s="225"/>
      <c r="I10" s="225"/>
      <c r="J10" s="225"/>
      <c r="K10" s="225"/>
      <c r="L10" s="225"/>
      <c r="M10" s="225"/>
      <c r="N10" s="224"/>
      <c r="O10" s="224"/>
      <c r="P10" s="224"/>
      <c r="Q10" s="224"/>
      <c r="R10" s="225"/>
      <c r="S10" s="225"/>
      <c r="T10" s="225"/>
      <c r="U10" s="225"/>
      <c r="V10" s="225"/>
      <c r="W10" s="225"/>
      <c r="X10" s="225"/>
      <c r="Y10" s="225"/>
      <c r="Z10" s="214"/>
      <c r="AA10" s="214"/>
      <c r="AB10" s="214"/>
      <c r="AC10" s="214"/>
      <c r="AD10" s="214"/>
      <c r="AE10" s="214"/>
      <c r="AF10" s="214"/>
      <c r="AG10" s="214" t="s">
        <v>110</v>
      </c>
      <c r="AH10" s="214"/>
      <c r="AI10" s="214"/>
      <c r="AJ10" s="214"/>
      <c r="AK10" s="214"/>
      <c r="AL10" s="214"/>
      <c r="AM10" s="214"/>
      <c r="AN10" s="214"/>
      <c r="AO10" s="214"/>
      <c r="AP10" s="214"/>
      <c r="AQ10" s="214"/>
      <c r="AR10" s="214"/>
      <c r="AS10" s="214"/>
      <c r="AT10" s="214"/>
      <c r="AU10" s="214"/>
      <c r="AV10" s="214"/>
      <c r="AW10" s="214"/>
      <c r="AX10" s="214"/>
      <c r="AY10" s="214"/>
      <c r="AZ10" s="214"/>
      <c r="BA10" s="214"/>
      <c r="BB10" s="214"/>
      <c r="BC10" s="214"/>
      <c r="BD10" s="214"/>
      <c r="BE10" s="214"/>
      <c r="BF10" s="214"/>
      <c r="BG10" s="214"/>
      <c r="BH10" s="214"/>
    </row>
    <row r="11" spans="1:60" ht="56.25" outlineLevel="3" x14ac:dyDescent="0.2">
      <c r="A11" s="222"/>
      <c r="B11" s="223"/>
      <c r="C11" s="252" t="s">
        <v>111</v>
      </c>
      <c r="D11" s="248"/>
      <c r="E11" s="248"/>
      <c r="F11" s="248"/>
      <c r="G11" s="248"/>
      <c r="H11" s="225"/>
      <c r="I11" s="225"/>
      <c r="J11" s="225"/>
      <c r="K11" s="225"/>
      <c r="L11" s="225"/>
      <c r="M11" s="225"/>
      <c r="N11" s="224"/>
      <c r="O11" s="224"/>
      <c r="P11" s="224"/>
      <c r="Q11" s="224"/>
      <c r="R11" s="225"/>
      <c r="S11" s="225"/>
      <c r="T11" s="225"/>
      <c r="U11" s="225"/>
      <c r="V11" s="225"/>
      <c r="W11" s="225"/>
      <c r="X11" s="225"/>
      <c r="Y11" s="225"/>
      <c r="Z11" s="214"/>
      <c r="AA11" s="214"/>
      <c r="AB11" s="214"/>
      <c r="AC11" s="214"/>
      <c r="AD11" s="214"/>
      <c r="AE11" s="214"/>
      <c r="AF11" s="214"/>
      <c r="AG11" s="214" t="s">
        <v>110</v>
      </c>
      <c r="AH11" s="214"/>
      <c r="AI11" s="214"/>
      <c r="AJ11" s="214"/>
      <c r="AK11" s="214"/>
      <c r="AL11" s="214"/>
      <c r="AM11" s="214"/>
      <c r="AN11" s="214"/>
      <c r="AO11" s="214"/>
      <c r="AP11" s="214"/>
      <c r="AQ11" s="214"/>
      <c r="AR11" s="214"/>
      <c r="AS11" s="214"/>
      <c r="AT11" s="214"/>
      <c r="AU11" s="214"/>
      <c r="AV11" s="214"/>
      <c r="AW11" s="214"/>
      <c r="AX11" s="214"/>
      <c r="AY11" s="214"/>
      <c r="AZ11" s="214"/>
      <c r="BA11" s="247" t="str">
        <f>C11</f>
        <v>Stánek je skládaného typu, tedy nezbytná mobilita stánku je řešena rozložením na jednotlivé díly a jejich následného transportu. Stánek je vybaven pevnou ocelovou konstrukcí podlahy, která mimo jiné zajišťuje možnost instalace různě vysokých podnoží a tím i schopnost instalace stánku na nerovných a kopcovitých terénech. Prodejní okno stánku je řešeno ocelovým rámem s okenicemi, které ho umožňují variabilně otevřít. Stánek je možné doplnit o venkovní pult, který lze umístit do dvou poloh (výška 90 cm resp. 108 cm) podle typu provozu (obchodník resp. gastro).</v>
      </c>
      <c r="BB11" s="214"/>
      <c r="BC11" s="214"/>
      <c r="BD11" s="214"/>
      <c r="BE11" s="214"/>
      <c r="BF11" s="214"/>
      <c r="BG11" s="214"/>
      <c r="BH11" s="214"/>
    </row>
    <row r="12" spans="1:60" outlineLevel="3" x14ac:dyDescent="0.2">
      <c r="A12" s="222"/>
      <c r="B12" s="223"/>
      <c r="C12" s="252" t="s">
        <v>112</v>
      </c>
      <c r="D12" s="248"/>
      <c r="E12" s="248"/>
      <c r="F12" s="248"/>
      <c r="G12" s="248"/>
      <c r="H12" s="225"/>
      <c r="I12" s="225"/>
      <c r="J12" s="225"/>
      <c r="K12" s="225"/>
      <c r="L12" s="225"/>
      <c r="M12" s="225"/>
      <c r="N12" s="224"/>
      <c r="O12" s="224"/>
      <c r="P12" s="224"/>
      <c r="Q12" s="224"/>
      <c r="R12" s="225"/>
      <c r="S12" s="225"/>
      <c r="T12" s="225"/>
      <c r="U12" s="225"/>
      <c r="V12" s="225"/>
      <c r="W12" s="225"/>
      <c r="X12" s="225"/>
      <c r="Y12" s="225"/>
      <c r="Z12" s="214"/>
      <c r="AA12" s="214"/>
      <c r="AB12" s="214"/>
      <c r="AC12" s="214"/>
      <c r="AD12" s="214"/>
      <c r="AE12" s="214"/>
      <c r="AF12" s="214"/>
      <c r="AG12" s="214" t="s">
        <v>110</v>
      </c>
      <c r="AH12" s="214"/>
      <c r="AI12" s="214"/>
      <c r="AJ12" s="214"/>
      <c r="AK12" s="214"/>
      <c r="AL12" s="214"/>
      <c r="AM12" s="214"/>
      <c r="AN12" s="214"/>
      <c r="AO12" s="214"/>
      <c r="AP12" s="214"/>
      <c r="AQ12" s="214"/>
      <c r="AR12" s="214"/>
      <c r="AS12" s="214"/>
      <c r="AT12" s="214"/>
      <c r="AU12" s="214"/>
      <c r="AV12" s="214"/>
      <c r="AW12" s="214"/>
      <c r="AX12" s="214"/>
      <c r="AY12" s="214"/>
      <c r="AZ12" s="214"/>
      <c r="BA12" s="214"/>
      <c r="BB12" s="214"/>
      <c r="BC12" s="214"/>
      <c r="BD12" s="214"/>
      <c r="BE12" s="214"/>
      <c r="BF12" s="214"/>
      <c r="BG12" s="214"/>
      <c r="BH12" s="214"/>
    </row>
    <row r="13" spans="1:60" ht="22.5" outlineLevel="3" x14ac:dyDescent="0.2">
      <c r="A13" s="222"/>
      <c r="B13" s="223"/>
      <c r="C13" s="252" t="s">
        <v>113</v>
      </c>
      <c r="D13" s="248"/>
      <c r="E13" s="248"/>
      <c r="F13" s="248"/>
      <c r="G13" s="248"/>
      <c r="H13" s="225"/>
      <c r="I13" s="225"/>
      <c r="J13" s="225"/>
      <c r="K13" s="225"/>
      <c r="L13" s="225"/>
      <c r="M13" s="225"/>
      <c r="N13" s="224"/>
      <c r="O13" s="224"/>
      <c r="P13" s="224"/>
      <c r="Q13" s="224"/>
      <c r="R13" s="225"/>
      <c r="S13" s="225"/>
      <c r="T13" s="225"/>
      <c r="U13" s="225"/>
      <c r="V13" s="225"/>
      <c r="W13" s="225"/>
      <c r="X13" s="225"/>
      <c r="Y13" s="225"/>
      <c r="Z13" s="214"/>
      <c r="AA13" s="214"/>
      <c r="AB13" s="214"/>
      <c r="AC13" s="214"/>
      <c r="AD13" s="214"/>
      <c r="AE13" s="214"/>
      <c r="AF13" s="214"/>
      <c r="AG13" s="214" t="s">
        <v>110</v>
      </c>
      <c r="AH13" s="214"/>
      <c r="AI13" s="214"/>
      <c r="AJ13" s="214"/>
      <c r="AK13" s="214"/>
      <c r="AL13" s="214"/>
      <c r="AM13" s="214"/>
      <c r="AN13" s="214"/>
      <c r="AO13" s="214"/>
      <c r="AP13" s="214"/>
      <c r="AQ13" s="214"/>
      <c r="AR13" s="214"/>
      <c r="AS13" s="214"/>
      <c r="AT13" s="214"/>
      <c r="AU13" s="214"/>
      <c r="AV13" s="214"/>
      <c r="AW13" s="214"/>
      <c r="AX13" s="214"/>
      <c r="AY13" s="214"/>
      <c r="AZ13" s="214"/>
      <c r="BA13" s="247" t="str">
        <f>C13</f>
        <v>Pro snadnou mobilitu a efektivní skladovatelnost jsou všechny plošné díly stánku bez vyčnívajících částí (vyjma 1 rozměru pantů a kapsy pro podnože), aby nedocházelo k</v>
      </c>
      <c r="BB13" s="214"/>
      <c r="BC13" s="214"/>
      <c r="BD13" s="214"/>
      <c r="BE13" s="214"/>
      <c r="BF13" s="214"/>
      <c r="BG13" s="214"/>
      <c r="BH13" s="214"/>
    </row>
    <row r="14" spans="1:60" ht="33.75" outlineLevel="3" x14ac:dyDescent="0.2">
      <c r="A14" s="222"/>
      <c r="B14" s="223"/>
      <c r="C14" s="252" t="s">
        <v>114</v>
      </c>
      <c r="D14" s="248"/>
      <c r="E14" s="248"/>
      <c r="F14" s="248"/>
      <c r="G14" s="248"/>
      <c r="H14" s="225"/>
      <c r="I14" s="225"/>
      <c r="J14" s="225"/>
      <c r="K14" s="225"/>
      <c r="L14" s="225"/>
      <c r="M14" s="225"/>
      <c r="N14" s="224"/>
      <c r="O14" s="224"/>
      <c r="P14" s="224"/>
      <c r="Q14" s="224"/>
      <c r="R14" s="225"/>
      <c r="S14" s="225"/>
      <c r="T14" s="225"/>
      <c r="U14" s="225"/>
      <c r="V14" s="225"/>
      <c r="W14" s="225"/>
      <c r="X14" s="225"/>
      <c r="Y14" s="225"/>
      <c r="Z14" s="214"/>
      <c r="AA14" s="214"/>
      <c r="AB14" s="214"/>
      <c r="AC14" s="214"/>
      <c r="AD14" s="214"/>
      <c r="AE14" s="214"/>
      <c r="AF14" s="214"/>
      <c r="AG14" s="214" t="s">
        <v>110</v>
      </c>
      <c r="AH14" s="214"/>
      <c r="AI14" s="214"/>
      <c r="AJ14" s="214"/>
      <c r="AK14" s="214"/>
      <c r="AL14" s="214"/>
      <c r="AM14" s="214"/>
      <c r="AN14" s="214"/>
      <c r="AO14" s="214"/>
      <c r="AP14" s="214"/>
      <c r="AQ14" s="214"/>
      <c r="AR14" s="214"/>
      <c r="AS14" s="214"/>
      <c r="AT14" s="214"/>
      <c r="AU14" s="214"/>
      <c r="AV14" s="214"/>
      <c r="AW14" s="214"/>
      <c r="AX14" s="214"/>
      <c r="AY14" s="214"/>
      <c r="AZ14" s="214"/>
      <c r="BA14" s="247" t="str">
        <f>C14</f>
        <v>poškozování při transportu či neefektivnímu skladování (díly lze jednoduše opírat o sebe). Při instalaci stánku se používá pouze jeden typ metrického šroubu (M10 x 80), díky čemuž je zajištěná efektivní instalace bez postupného poškozování jednotlivých dílů. Boční díly stánku je možné mezi sebou při instalaci zaměnit a tedy docíl umístění dveří jak na pravou, tak levou stranu.</v>
      </c>
      <c r="BB14" s="214"/>
      <c r="BC14" s="214"/>
      <c r="BD14" s="214"/>
      <c r="BE14" s="214"/>
      <c r="BF14" s="214"/>
      <c r="BG14" s="214"/>
      <c r="BH14" s="214"/>
    </row>
    <row r="15" spans="1:60" outlineLevel="3" x14ac:dyDescent="0.2">
      <c r="A15" s="222"/>
      <c r="B15" s="223"/>
      <c r="C15" s="252" t="s">
        <v>115</v>
      </c>
      <c r="D15" s="248"/>
      <c r="E15" s="248"/>
      <c r="F15" s="248"/>
      <c r="G15" s="248"/>
      <c r="H15" s="225"/>
      <c r="I15" s="225"/>
      <c r="J15" s="225"/>
      <c r="K15" s="225"/>
      <c r="L15" s="225"/>
      <c r="M15" s="225"/>
      <c r="N15" s="224"/>
      <c r="O15" s="224"/>
      <c r="P15" s="224"/>
      <c r="Q15" s="224"/>
      <c r="R15" s="225"/>
      <c r="S15" s="225"/>
      <c r="T15" s="225"/>
      <c r="U15" s="225"/>
      <c r="V15" s="225"/>
      <c r="W15" s="225"/>
      <c r="X15" s="225"/>
      <c r="Y15" s="225"/>
      <c r="Z15" s="214"/>
      <c r="AA15" s="214"/>
      <c r="AB15" s="214"/>
      <c r="AC15" s="214"/>
      <c r="AD15" s="214"/>
      <c r="AE15" s="214"/>
      <c r="AF15" s="214"/>
      <c r="AG15" s="214" t="s">
        <v>110</v>
      </c>
      <c r="AH15" s="214"/>
      <c r="AI15" s="214"/>
      <c r="AJ15" s="214"/>
      <c r="AK15" s="214"/>
      <c r="AL15" s="214"/>
      <c r="AM15" s="214"/>
      <c r="AN15" s="214"/>
      <c r="AO15" s="214"/>
      <c r="AP15" s="214"/>
      <c r="AQ15" s="214"/>
      <c r="AR15" s="214"/>
      <c r="AS15" s="214"/>
      <c r="AT15" s="214"/>
      <c r="AU15" s="214"/>
      <c r="AV15" s="214"/>
      <c r="AW15" s="214"/>
      <c r="AX15" s="214"/>
      <c r="AY15" s="214"/>
      <c r="AZ15" s="214"/>
      <c r="BA15" s="214"/>
      <c r="BB15" s="214"/>
      <c r="BC15" s="214"/>
      <c r="BD15" s="214"/>
      <c r="BE15" s="214"/>
      <c r="BF15" s="214"/>
      <c r="BG15" s="214"/>
      <c r="BH15" s="214"/>
    </row>
    <row r="16" spans="1:60" ht="22.5" outlineLevel="3" x14ac:dyDescent="0.2">
      <c r="A16" s="222"/>
      <c r="B16" s="223"/>
      <c r="C16" s="252" t="s">
        <v>116</v>
      </c>
      <c r="D16" s="248"/>
      <c r="E16" s="248"/>
      <c r="F16" s="248"/>
      <c r="G16" s="248"/>
      <c r="H16" s="225"/>
      <c r="I16" s="225"/>
      <c r="J16" s="225"/>
      <c r="K16" s="225"/>
      <c r="L16" s="225"/>
      <c r="M16" s="225"/>
      <c r="N16" s="224"/>
      <c r="O16" s="224"/>
      <c r="P16" s="224"/>
      <c r="Q16" s="224"/>
      <c r="R16" s="225"/>
      <c r="S16" s="225"/>
      <c r="T16" s="225"/>
      <c r="U16" s="225"/>
      <c r="V16" s="225"/>
      <c r="W16" s="225"/>
      <c r="X16" s="225"/>
      <c r="Y16" s="225"/>
      <c r="Z16" s="214"/>
      <c r="AA16" s="214"/>
      <c r="AB16" s="214"/>
      <c r="AC16" s="214"/>
      <c r="AD16" s="214"/>
      <c r="AE16" s="214"/>
      <c r="AF16" s="214"/>
      <c r="AG16" s="214" t="s">
        <v>110</v>
      </c>
      <c r="AH16" s="214"/>
      <c r="AI16" s="214"/>
      <c r="AJ16" s="214"/>
      <c r="AK16" s="214"/>
      <c r="AL16" s="214"/>
      <c r="AM16" s="214"/>
      <c r="AN16" s="214"/>
      <c r="AO16" s="214"/>
      <c r="AP16" s="214"/>
      <c r="AQ16" s="214"/>
      <c r="AR16" s="214"/>
      <c r="AS16" s="214"/>
      <c r="AT16" s="214"/>
      <c r="AU16" s="214"/>
      <c r="AV16" s="214"/>
      <c r="AW16" s="214"/>
      <c r="AX16" s="214"/>
      <c r="AY16" s="214"/>
      <c r="AZ16" s="214"/>
      <c r="BA16" s="247" t="str">
        <f>C16</f>
        <v>Stánek je vybaven speciálním typem zámku, který jednak nevyčnívá mimo profil dílu, zajišťuje v rámci možností bezpečné a pevné uzamčení dveří visacím zámkem a zároveň</v>
      </c>
      <c r="BB16" s="214"/>
      <c r="BC16" s="214"/>
      <c r="BD16" s="214"/>
      <c r="BE16" s="214"/>
      <c r="BF16" s="214"/>
      <c r="BG16" s="214"/>
      <c r="BH16" s="214"/>
    </row>
    <row r="17" spans="1:60" ht="33.75" outlineLevel="3" x14ac:dyDescent="0.2">
      <c r="A17" s="222"/>
      <c r="B17" s="223"/>
      <c r="C17" s="252" t="s">
        <v>117</v>
      </c>
      <c r="D17" s="248"/>
      <c r="E17" s="248"/>
      <c r="F17" s="248"/>
      <c r="G17" s="248"/>
      <c r="H17" s="225"/>
      <c r="I17" s="225"/>
      <c r="J17" s="225"/>
      <c r="K17" s="225"/>
      <c r="L17" s="225"/>
      <c r="M17" s="225"/>
      <c r="N17" s="224"/>
      <c r="O17" s="224"/>
      <c r="P17" s="224"/>
      <c r="Q17" s="224"/>
      <c r="R17" s="225"/>
      <c r="S17" s="225"/>
      <c r="T17" s="225"/>
      <c r="U17" s="225"/>
      <c r="V17" s="225"/>
      <c r="W17" s="225"/>
      <c r="X17" s="225"/>
      <c r="Y17" s="225"/>
      <c r="Z17" s="214"/>
      <c r="AA17" s="214"/>
      <c r="AB17" s="214"/>
      <c r="AC17" s="214"/>
      <c r="AD17" s="214"/>
      <c r="AE17" s="214"/>
      <c r="AF17" s="214"/>
      <c r="AG17" s="214" t="s">
        <v>110</v>
      </c>
      <c r="AH17" s="214"/>
      <c r="AI17" s="214"/>
      <c r="AJ17" s="214"/>
      <c r="AK17" s="214"/>
      <c r="AL17" s="214"/>
      <c r="AM17" s="214"/>
      <c r="AN17" s="214"/>
      <c r="AO17" s="214"/>
      <c r="AP17" s="214"/>
      <c r="AQ17" s="214"/>
      <c r="AR17" s="214"/>
      <c r="AS17" s="214"/>
      <c r="AT17" s="214"/>
      <c r="AU17" s="214"/>
      <c r="AV17" s="214"/>
      <c r="AW17" s="214"/>
      <c r="AX17" s="214"/>
      <c r="AY17" s="214"/>
      <c r="AZ17" s="214"/>
      <c r="BA17" s="247" t="str">
        <f>C17</f>
        <v>plní funkci aretace dveří z vnitřní strany stánku.  Přední okna resp. okenice jsou osazené 6ti pružinovými zástrčemi, díky kterým lze velmi pohodně uzavřít a zajistit předního okna mimo provoz stánku. Pro aretaci okenic proti samovolnému pohybu při provozu lze využít aretační háčky instalované na bočních stěnách stánku.</v>
      </c>
      <c r="BB17" s="214"/>
      <c r="BC17" s="214"/>
      <c r="BD17" s="214"/>
      <c r="BE17" s="214"/>
      <c r="BF17" s="214"/>
      <c r="BG17" s="214"/>
      <c r="BH17" s="214"/>
    </row>
    <row r="18" spans="1:60" outlineLevel="3" x14ac:dyDescent="0.2">
      <c r="A18" s="222"/>
      <c r="B18" s="223"/>
      <c r="C18" s="253" t="s">
        <v>118</v>
      </c>
      <c r="D18" s="226"/>
      <c r="E18" s="227"/>
      <c r="F18" s="228"/>
      <c r="G18" s="228"/>
      <c r="H18" s="225"/>
      <c r="I18" s="225"/>
      <c r="J18" s="225"/>
      <c r="K18" s="225"/>
      <c r="L18" s="225"/>
      <c r="M18" s="225"/>
      <c r="N18" s="224"/>
      <c r="O18" s="224"/>
      <c r="P18" s="224"/>
      <c r="Q18" s="224"/>
      <c r="R18" s="225"/>
      <c r="S18" s="225"/>
      <c r="T18" s="225"/>
      <c r="U18" s="225"/>
      <c r="V18" s="225"/>
      <c r="W18" s="225"/>
      <c r="X18" s="225"/>
      <c r="Y18" s="225"/>
      <c r="Z18" s="214"/>
      <c r="AA18" s="214"/>
      <c r="AB18" s="214"/>
      <c r="AC18" s="214"/>
      <c r="AD18" s="214"/>
      <c r="AE18" s="214"/>
      <c r="AF18" s="214"/>
      <c r="AG18" s="214" t="s">
        <v>110</v>
      </c>
      <c r="AH18" s="214"/>
      <c r="AI18" s="214"/>
      <c r="AJ18" s="214"/>
      <c r="AK18" s="214"/>
      <c r="AL18" s="214"/>
      <c r="AM18" s="214"/>
      <c r="AN18" s="214"/>
      <c r="AO18" s="214"/>
      <c r="AP18" s="214"/>
      <c r="AQ18" s="214"/>
      <c r="AR18" s="214"/>
      <c r="AS18" s="214"/>
      <c r="AT18" s="214"/>
      <c r="AU18" s="214"/>
      <c r="AV18" s="214"/>
      <c r="AW18" s="214"/>
      <c r="AX18" s="214"/>
      <c r="AY18" s="214"/>
      <c r="AZ18" s="214"/>
      <c r="BA18" s="214"/>
      <c r="BB18" s="214"/>
      <c r="BC18" s="214"/>
      <c r="BD18" s="214"/>
      <c r="BE18" s="214"/>
      <c r="BF18" s="214"/>
      <c r="BG18" s="214"/>
      <c r="BH18" s="214"/>
    </row>
    <row r="19" spans="1:60" outlineLevel="3" x14ac:dyDescent="0.2">
      <c r="A19" s="222"/>
      <c r="B19" s="223"/>
      <c r="C19" s="252" t="s">
        <v>119</v>
      </c>
      <c r="D19" s="248"/>
      <c r="E19" s="248"/>
      <c r="F19" s="248"/>
      <c r="G19" s="248"/>
      <c r="H19" s="225"/>
      <c r="I19" s="225"/>
      <c r="J19" s="225"/>
      <c r="K19" s="225"/>
      <c r="L19" s="225"/>
      <c r="M19" s="225"/>
      <c r="N19" s="224"/>
      <c r="O19" s="224"/>
      <c r="P19" s="224"/>
      <c r="Q19" s="224"/>
      <c r="R19" s="225"/>
      <c r="S19" s="225"/>
      <c r="T19" s="225"/>
      <c r="U19" s="225"/>
      <c r="V19" s="225"/>
      <c r="W19" s="225"/>
      <c r="X19" s="225"/>
      <c r="Y19" s="225"/>
      <c r="Z19" s="214"/>
      <c r="AA19" s="214"/>
      <c r="AB19" s="214"/>
      <c r="AC19" s="214"/>
      <c r="AD19" s="214"/>
      <c r="AE19" s="214"/>
      <c r="AF19" s="214"/>
      <c r="AG19" s="214" t="s">
        <v>110</v>
      </c>
      <c r="AH19" s="214"/>
      <c r="AI19" s="214"/>
      <c r="AJ19" s="214"/>
      <c r="AK19" s="214"/>
      <c r="AL19" s="214"/>
      <c r="AM19" s="214"/>
      <c r="AN19" s="214"/>
      <c r="AO19" s="214"/>
      <c r="AP19" s="214"/>
      <c r="AQ19" s="214"/>
      <c r="AR19" s="214"/>
      <c r="AS19" s="214"/>
      <c r="AT19" s="214"/>
      <c r="AU19" s="214"/>
      <c r="AV19" s="214"/>
      <c r="AW19" s="214"/>
      <c r="AX19" s="214"/>
      <c r="AY19" s="214"/>
      <c r="AZ19" s="214"/>
      <c r="BA19" s="247" t="str">
        <f>C19</f>
        <v>Položka obsahuje veškeré náklady na výrobu, montáž, úpravy a materiál pro kompletní provedení a dodávku prodejního stánku.</v>
      </c>
      <c r="BB19" s="214"/>
      <c r="BC19" s="214"/>
      <c r="BD19" s="214"/>
      <c r="BE19" s="214"/>
      <c r="BF19" s="214"/>
      <c r="BG19" s="214"/>
      <c r="BH19" s="214"/>
    </row>
    <row r="20" spans="1:60" outlineLevel="2" x14ac:dyDescent="0.2">
      <c r="A20" s="222"/>
      <c r="B20" s="223"/>
      <c r="C20" s="254" t="s">
        <v>120</v>
      </c>
      <c r="D20" s="229"/>
      <c r="E20" s="230">
        <v>1</v>
      </c>
      <c r="F20" s="225"/>
      <c r="G20" s="225"/>
      <c r="H20" s="225"/>
      <c r="I20" s="225"/>
      <c r="J20" s="225"/>
      <c r="K20" s="225"/>
      <c r="L20" s="225"/>
      <c r="M20" s="225"/>
      <c r="N20" s="224"/>
      <c r="O20" s="224"/>
      <c r="P20" s="224"/>
      <c r="Q20" s="224"/>
      <c r="R20" s="225"/>
      <c r="S20" s="225"/>
      <c r="T20" s="225"/>
      <c r="U20" s="225"/>
      <c r="V20" s="225"/>
      <c r="W20" s="225"/>
      <c r="X20" s="225"/>
      <c r="Y20" s="225"/>
      <c r="Z20" s="214"/>
      <c r="AA20" s="214"/>
      <c r="AB20" s="214"/>
      <c r="AC20" s="214"/>
      <c r="AD20" s="214"/>
      <c r="AE20" s="214"/>
      <c r="AF20" s="214"/>
      <c r="AG20" s="214" t="s">
        <v>121</v>
      </c>
      <c r="AH20" s="214">
        <v>0</v>
      </c>
      <c r="AI20" s="214"/>
      <c r="AJ20" s="214"/>
      <c r="AK20" s="214"/>
      <c r="AL20" s="214"/>
      <c r="AM20" s="214"/>
      <c r="AN20" s="214"/>
      <c r="AO20" s="214"/>
      <c r="AP20" s="214"/>
      <c r="AQ20" s="214"/>
      <c r="AR20" s="214"/>
      <c r="AS20" s="214"/>
      <c r="AT20" s="214"/>
      <c r="AU20" s="214"/>
      <c r="AV20" s="214"/>
      <c r="AW20" s="214"/>
      <c r="AX20" s="214"/>
      <c r="AY20" s="214"/>
      <c r="AZ20" s="214"/>
      <c r="BA20" s="214"/>
      <c r="BB20" s="214"/>
      <c r="BC20" s="214"/>
      <c r="BD20" s="214"/>
      <c r="BE20" s="214"/>
      <c r="BF20" s="214"/>
      <c r="BG20" s="214"/>
      <c r="BH20" s="214"/>
    </row>
    <row r="21" spans="1:60" outlineLevel="3" x14ac:dyDescent="0.2">
      <c r="A21" s="222"/>
      <c r="B21" s="223"/>
      <c r="C21" s="254" t="s">
        <v>122</v>
      </c>
      <c r="D21" s="229"/>
      <c r="E21" s="230"/>
      <c r="F21" s="225"/>
      <c r="G21" s="225"/>
      <c r="H21" s="225"/>
      <c r="I21" s="225"/>
      <c r="J21" s="225"/>
      <c r="K21" s="225"/>
      <c r="L21" s="225"/>
      <c r="M21" s="225"/>
      <c r="N21" s="224"/>
      <c r="O21" s="224"/>
      <c r="P21" s="224"/>
      <c r="Q21" s="224"/>
      <c r="R21" s="225"/>
      <c r="S21" s="225"/>
      <c r="T21" s="225"/>
      <c r="U21" s="225"/>
      <c r="V21" s="225"/>
      <c r="W21" s="225"/>
      <c r="X21" s="225"/>
      <c r="Y21" s="225"/>
      <c r="Z21" s="214"/>
      <c r="AA21" s="214"/>
      <c r="AB21" s="214"/>
      <c r="AC21" s="214"/>
      <c r="AD21" s="214"/>
      <c r="AE21" s="214"/>
      <c r="AF21" s="214"/>
      <c r="AG21" s="214" t="s">
        <v>121</v>
      </c>
      <c r="AH21" s="214">
        <v>0</v>
      </c>
      <c r="AI21" s="214"/>
      <c r="AJ21" s="214"/>
      <c r="AK21" s="214"/>
      <c r="AL21" s="214"/>
      <c r="AM21" s="214"/>
      <c r="AN21" s="214"/>
      <c r="AO21" s="214"/>
      <c r="AP21" s="214"/>
      <c r="AQ21" s="214"/>
      <c r="AR21" s="214"/>
      <c r="AS21" s="214"/>
      <c r="AT21" s="214"/>
      <c r="AU21" s="214"/>
      <c r="AV21" s="214"/>
      <c r="AW21" s="214"/>
      <c r="AX21" s="214"/>
      <c r="AY21" s="214"/>
      <c r="AZ21" s="214"/>
      <c r="BA21" s="214"/>
      <c r="BB21" s="214"/>
      <c r="BC21" s="214"/>
      <c r="BD21" s="214"/>
      <c r="BE21" s="214"/>
      <c r="BF21" s="214"/>
      <c r="BG21" s="214"/>
      <c r="BH21" s="214"/>
    </row>
    <row r="22" spans="1:60" outlineLevel="3" x14ac:dyDescent="0.2">
      <c r="A22" s="222"/>
      <c r="B22" s="223"/>
      <c r="C22" s="254" t="s">
        <v>123</v>
      </c>
      <c r="D22" s="229"/>
      <c r="E22" s="230"/>
      <c r="F22" s="225"/>
      <c r="G22" s="225"/>
      <c r="H22" s="225"/>
      <c r="I22" s="225"/>
      <c r="J22" s="225"/>
      <c r="K22" s="225"/>
      <c r="L22" s="225"/>
      <c r="M22" s="225"/>
      <c r="N22" s="224"/>
      <c r="O22" s="224"/>
      <c r="P22" s="224"/>
      <c r="Q22" s="224"/>
      <c r="R22" s="225"/>
      <c r="S22" s="225"/>
      <c r="T22" s="225"/>
      <c r="U22" s="225"/>
      <c r="V22" s="225"/>
      <c r="W22" s="225"/>
      <c r="X22" s="225"/>
      <c r="Y22" s="225"/>
      <c r="Z22" s="214"/>
      <c r="AA22" s="214"/>
      <c r="AB22" s="214"/>
      <c r="AC22" s="214"/>
      <c r="AD22" s="214"/>
      <c r="AE22" s="214"/>
      <c r="AF22" s="214"/>
      <c r="AG22" s="214" t="s">
        <v>121</v>
      </c>
      <c r="AH22" s="214">
        <v>0</v>
      </c>
      <c r="AI22" s="214"/>
      <c r="AJ22" s="214"/>
      <c r="AK22" s="214"/>
      <c r="AL22" s="214"/>
      <c r="AM22" s="214"/>
      <c r="AN22" s="214"/>
      <c r="AO22" s="214"/>
      <c r="AP22" s="214"/>
      <c r="AQ22" s="214"/>
      <c r="AR22" s="214"/>
      <c r="AS22" s="214"/>
      <c r="AT22" s="214"/>
      <c r="AU22" s="214"/>
      <c r="AV22" s="214"/>
      <c r="AW22" s="214"/>
      <c r="AX22" s="214"/>
      <c r="AY22" s="214"/>
      <c r="AZ22" s="214"/>
      <c r="BA22" s="214"/>
      <c r="BB22" s="214"/>
      <c r="BC22" s="214"/>
      <c r="BD22" s="214"/>
      <c r="BE22" s="214"/>
      <c r="BF22" s="214"/>
      <c r="BG22" s="214"/>
      <c r="BH22" s="214"/>
    </row>
    <row r="23" spans="1:60" outlineLevel="3" x14ac:dyDescent="0.2">
      <c r="A23" s="222"/>
      <c r="B23" s="223"/>
      <c r="C23" s="254" t="s">
        <v>124</v>
      </c>
      <c r="D23" s="229"/>
      <c r="E23" s="230"/>
      <c r="F23" s="225"/>
      <c r="G23" s="225"/>
      <c r="H23" s="225"/>
      <c r="I23" s="225"/>
      <c r="J23" s="225"/>
      <c r="K23" s="225"/>
      <c r="L23" s="225"/>
      <c r="M23" s="225"/>
      <c r="N23" s="224"/>
      <c r="O23" s="224"/>
      <c r="P23" s="224"/>
      <c r="Q23" s="224"/>
      <c r="R23" s="225"/>
      <c r="S23" s="225"/>
      <c r="T23" s="225"/>
      <c r="U23" s="225"/>
      <c r="V23" s="225"/>
      <c r="W23" s="225"/>
      <c r="X23" s="225"/>
      <c r="Y23" s="225"/>
      <c r="Z23" s="214"/>
      <c r="AA23" s="214"/>
      <c r="AB23" s="214"/>
      <c r="AC23" s="214"/>
      <c r="AD23" s="214"/>
      <c r="AE23" s="214"/>
      <c r="AF23" s="214"/>
      <c r="AG23" s="214" t="s">
        <v>121</v>
      </c>
      <c r="AH23" s="214">
        <v>0</v>
      </c>
      <c r="AI23" s="214"/>
      <c r="AJ23" s="214"/>
      <c r="AK23" s="214"/>
      <c r="AL23" s="214"/>
      <c r="AM23" s="214"/>
      <c r="AN23" s="214"/>
      <c r="AO23" s="214"/>
      <c r="AP23" s="214"/>
      <c r="AQ23" s="214"/>
      <c r="AR23" s="214"/>
      <c r="AS23" s="214"/>
      <c r="AT23" s="214"/>
      <c r="AU23" s="214"/>
      <c r="AV23" s="214"/>
      <c r="AW23" s="214"/>
      <c r="AX23" s="214"/>
      <c r="AY23" s="214"/>
      <c r="AZ23" s="214"/>
      <c r="BA23" s="214"/>
      <c r="BB23" s="214"/>
      <c r="BC23" s="214"/>
      <c r="BD23" s="214"/>
      <c r="BE23" s="214"/>
      <c r="BF23" s="214"/>
      <c r="BG23" s="214"/>
      <c r="BH23" s="214"/>
    </row>
    <row r="24" spans="1:60" outlineLevel="3" x14ac:dyDescent="0.2">
      <c r="A24" s="222"/>
      <c r="B24" s="223"/>
      <c r="C24" s="254" t="s">
        <v>125</v>
      </c>
      <c r="D24" s="229"/>
      <c r="E24" s="230"/>
      <c r="F24" s="225"/>
      <c r="G24" s="225"/>
      <c r="H24" s="225"/>
      <c r="I24" s="225"/>
      <c r="J24" s="225"/>
      <c r="K24" s="225"/>
      <c r="L24" s="225"/>
      <c r="M24" s="225"/>
      <c r="N24" s="224"/>
      <c r="O24" s="224"/>
      <c r="P24" s="224"/>
      <c r="Q24" s="224"/>
      <c r="R24" s="225"/>
      <c r="S24" s="225"/>
      <c r="T24" s="225"/>
      <c r="U24" s="225"/>
      <c r="V24" s="225"/>
      <c r="W24" s="225"/>
      <c r="X24" s="225"/>
      <c r="Y24" s="225"/>
      <c r="Z24" s="214"/>
      <c r="AA24" s="214"/>
      <c r="AB24" s="214"/>
      <c r="AC24" s="214"/>
      <c r="AD24" s="214"/>
      <c r="AE24" s="214"/>
      <c r="AF24" s="214"/>
      <c r="AG24" s="214" t="s">
        <v>121</v>
      </c>
      <c r="AH24" s="214">
        <v>0</v>
      </c>
      <c r="AI24" s="214"/>
      <c r="AJ24" s="214"/>
      <c r="AK24" s="214"/>
      <c r="AL24" s="214"/>
      <c r="AM24" s="214"/>
      <c r="AN24" s="214"/>
      <c r="AO24" s="214"/>
      <c r="AP24" s="214"/>
      <c r="AQ24" s="214"/>
      <c r="AR24" s="214"/>
      <c r="AS24" s="214"/>
      <c r="AT24" s="214"/>
      <c r="AU24" s="214"/>
      <c r="AV24" s="214"/>
      <c r="AW24" s="214"/>
      <c r="AX24" s="214"/>
      <c r="AY24" s="214"/>
      <c r="AZ24" s="214"/>
      <c r="BA24" s="214"/>
      <c r="BB24" s="214"/>
      <c r="BC24" s="214"/>
      <c r="BD24" s="214"/>
      <c r="BE24" s="214"/>
      <c r="BF24" s="214"/>
      <c r="BG24" s="214"/>
      <c r="BH24" s="214"/>
    </row>
    <row r="25" spans="1:60" outlineLevel="3" x14ac:dyDescent="0.2">
      <c r="A25" s="222"/>
      <c r="B25" s="223"/>
      <c r="C25" s="254" t="s">
        <v>126</v>
      </c>
      <c r="D25" s="229"/>
      <c r="E25" s="230"/>
      <c r="F25" s="225"/>
      <c r="G25" s="225"/>
      <c r="H25" s="225"/>
      <c r="I25" s="225"/>
      <c r="J25" s="225"/>
      <c r="K25" s="225"/>
      <c r="L25" s="225"/>
      <c r="M25" s="225"/>
      <c r="N25" s="224"/>
      <c r="O25" s="224"/>
      <c r="P25" s="224"/>
      <c r="Q25" s="224"/>
      <c r="R25" s="225"/>
      <c r="S25" s="225"/>
      <c r="T25" s="225"/>
      <c r="U25" s="225"/>
      <c r="V25" s="225"/>
      <c r="W25" s="225"/>
      <c r="X25" s="225"/>
      <c r="Y25" s="225"/>
      <c r="Z25" s="214"/>
      <c r="AA25" s="214"/>
      <c r="AB25" s="214"/>
      <c r="AC25" s="214"/>
      <c r="AD25" s="214"/>
      <c r="AE25" s="214"/>
      <c r="AF25" s="214"/>
      <c r="AG25" s="214" t="s">
        <v>121</v>
      </c>
      <c r="AH25" s="214">
        <v>0</v>
      </c>
      <c r="AI25" s="214"/>
      <c r="AJ25" s="214"/>
      <c r="AK25" s="214"/>
      <c r="AL25" s="214"/>
      <c r="AM25" s="214"/>
      <c r="AN25" s="214"/>
      <c r="AO25" s="214"/>
      <c r="AP25" s="214"/>
      <c r="AQ25" s="214"/>
      <c r="AR25" s="214"/>
      <c r="AS25" s="214"/>
      <c r="AT25" s="214"/>
      <c r="AU25" s="214"/>
      <c r="AV25" s="214"/>
      <c r="AW25" s="214"/>
      <c r="AX25" s="214"/>
      <c r="AY25" s="214"/>
      <c r="AZ25" s="214"/>
      <c r="BA25" s="214"/>
      <c r="BB25" s="214"/>
      <c r="BC25" s="214"/>
      <c r="BD25" s="214"/>
      <c r="BE25" s="214"/>
      <c r="BF25" s="214"/>
      <c r="BG25" s="214"/>
      <c r="BH25" s="214"/>
    </row>
    <row r="26" spans="1:60" outlineLevel="3" x14ac:dyDescent="0.2">
      <c r="A26" s="222"/>
      <c r="B26" s="223"/>
      <c r="C26" s="254" t="s">
        <v>127</v>
      </c>
      <c r="D26" s="229"/>
      <c r="E26" s="230"/>
      <c r="F26" s="225"/>
      <c r="G26" s="225"/>
      <c r="H26" s="225"/>
      <c r="I26" s="225"/>
      <c r="J26" s="225"/>
      <c r="K26" s="225"/>
      <c r="L26" s="225"/>
      <c r="M26" s="225"/>
      <c r="N26" s="224"/>
      <c r="O26" s="224"/>
      <c r="P26" s="224"/>
      <c r="Q26" s="224"/>
      <c r="R26" s="225"/>
      <c r="S26" s="225"/>
      <c r="T26" s="225"/>
      <c r="U26" s="225"/>
      <c r="V26" s="225"/>
      <c r="W26" s="225"/>
      <c r="X26" s="225"/>
      <c r="Y26" s="225"/>
      <c r="Z26" s="214"/>
      <c r="AA26" s="214"/>
      <c r="AB26" s="214"/>
      <c r="AC26" s="214"/>
      <c r="AD26" s="214"/>
      <c r="AE26" s="214"/>
      <c r="AF26" s="214"/>
      <c r="AG26" s="214" t="s">
        <v>121</v>
      </c>
      <c r="AH26" s="214">
        <v>0</v>
      </c>
      <c r="AI26" s="214"/>
      <c r="AJ26" s="214"/>
      <c r="AK26" s="214"/>
      <c r="AL26" s="214"/>
      <c r="AM26" s="214"/>
      <c r="AN26" s="214"/>
      <c r="AO26" s="214"/>
      <c r="AP26" s="214"/>
      <c r="AQ26" s="214"/>
      <c r="AR26" s="214"/>
      <c r="AS26" s="214"/>
      <c r="AT26" s="214"/>
      <c r="AU26" s="214"/>
      <c r="AV26" s="214"/>
      <c r="AW26" s="214"/>
      <c r="AX26" s="214"/>
      <c r="AY26" s="214"/>
      <c r="AZ26" s="214"/>
      <c r="BA26" s="214"/>
      <c r="BB26" s="214"/>
      <c r="BC26" s="214"/>
      <c r="BD26" s="214"/>
      <c r="BE26" s="214"/>
      <c r="BF26" s="214"/>
      <c r="BG26" s="214"/>
      <c r="BH26" s="214"/>
    </row>
    <row r="27" spans="1:60" outlineLevel="3" x14ac:dyDescent="0.2">
      <c r="A27" s="222"/>
      <c r="B27" s="223"/>
      <c r="C27" s="254" t="s">
        <v>128</v>
      </c>
      <c r="D27" s="229"/>
      <c r="E27" s="230"/>
      <c r="F27" s="225"/>
      <c r="G27" s="225"/>
      <c r="H27" s="225"/>
      <c r="I27" s="225"/>
      <c r="J27" s="225"/>
      <c r="K27" s="225"/>
      <c r="L27" s="225"/>
      <c r="M27" s="225"/>
      <c r="N27" s="224"/>
      <c r="O27" s="224"/>
      <c r="P27" s="224"/>
      <c r="Q27" s="224"/>
      <c r="R27" s="225"/>
      <c r="S27" s="225"/>
      <c r="T27" s="225"/>
      <c r="U27" s="225"/>
      <c r="V27" s="225"/>
      <c r="W27" s="225"/>
      <c r="X27" s="225"/>
      <c r="Y27" s="225"/>
      <c r="Z27" s="214"/>
      <c r="AA27" s="214"/>
      <c r="AB27" s="214"/>
      <c r="AC27" s="214"/>
      <c r="AD27" s="214"/>
      <c r="AE27" s="214"/>
      <c r="AF27" s="214"/>
      <c r="AG27" s="214" t="s">
        <v>121</v>
      </c>
      <c r="AH27" s="214">
        <v>0</v>
      </c>
      <c r="AI27" s="214"/>
      <c r="AJ27" s="214"/>
      <c r="AK27" s="214"/>
      <c r="AL27" s="214"/>
      <c r="AM27" s="214"/>
      <c r="AN27" s="214"/>
      <c r="AO27" s="214"/>
      <c r="AP27" s="214"/>
      <c r="AQ27" s="214"/>
      <c r="AR27" s="214"/>
      <c r="AS27" s="214"/>
      <c r="AT27" s="214"/>
      <c r="AU27" s="214"/>
      <c r="AV27" s="214"/>
      <c r="AW27" s="214"/>
      <c r="AX27" s="214"/>
      <c r="AY27" s="214"/>
      <c r="AZ27" s="214"/>
      <c r="BA27" s="214"/>
      <c r="BB27" s="214"/>
      <c r="BC27" s="214"/>
      <c r="BD27" s="214"/>
      <c r="BE27" s="214"/>
      <c r="BF27" s="214"/>
      <c r="BG27" s="214"/>
      <c r="BH27" s="214"/>
    </row>
    <row r="28" spans="1:60" outlineLevel="3" x14ac:dyDescent="0.2">
      <c r="A28" s="222"/>
      <c r="B28" s="223"/>
      <c r="C28" s="254" t="s">
        <v>129</v>
      </c>
      <c r="D28" s="229"/>
      <c r="E28" s="230"/>
      <c r="F28" s="225"/>
      <c r="G28" s="225"/>
      <c r="H28" s="225"/>
      <c r="I28" s="225"/>
      <c r="J28" s="225"/>
      <c r="K28" s="225"/>
      <c r="L28" s="225"/>
      <c r="M28" s="225"/>
      <c r="N28" s="224"/>
      <c r="O28" s="224"/>
      <c r="P28" s="224"/>
      <c r="Q28" s="224"/>
      <c r="R28" s="225"/>
      <c r="S28" s="225"/>
      <c r="T28" s="225"/>
      <c r="U28" s="225"/>
      <c r="V28" s="225"/>
      <c r="W28" s="225"/>
      <c r="X28" s="225"/>
      <c r="Y28" s="225"/>
      <c r="Z28" s="214"/>
      <c r="AA28" s="214"/>
      <c r="AB28" s="214"/>
      <c r="AC28" s="214"/>
      <c r="AD28" s="214"/>
      <c r="AE28" s="214"/>
      <c r="AF28" s="214"/>
      <c r="AG28" s="214" t="s">
        <v>121</v>
      </c>
      <c r="AH28" s="214">
        <v>0</v>
      </c>
      <c r="AI28" s="214"/>
      <c r="AJ28" s="214"/>
      <c r="AK28" s="214"/>
      <c r="AL28" s="214"/>
      <c r="AM28" s="214"/>
      <c r="AN28" s="214"/>
      <c r="AO28" s="214"/>
      <c r="AP28" s="214"/>
      <c r="AQ28" s="214"/>
      <c r="AR28" s="214"/>
      <c r="AS28" s="214"/>
      <c r="AT28" s="214"/>
      <c r="AU28" s="214"/>
      <c r="AV28" s="214"/>
      <c r="AW28" s="214"/>
      <c r="AX28" s="214"/>
      <c r="AY28" s="214"/>
      <c r="AZ28" s="214"/>
      <c r="BA28" s="214"/>
      <c r="BB28" s="214"/>
      <c r="BC28" s="214"/>
      <c r="BD28" s="214"/>
      <c r="BE28" s="214"/>
      <c r="BF28" s="214"/>
      <c r="BG28" s="214"/>
      <c r="BH28" s="214"/>
    </row>
    <row r="29" spans="1:60" outlineLevel="3" x14ac:dyDescent="0.2">
      <c r="A29" s="222"/>
      <c r="B29" s="223"/>
      <c r="C29" s="254" t="s">
        <v>130</v>
      </c>
      <c r="D29" s="229"/>
      <c r="E29" s="230"/>
      <c r="F29" s="225"/>
      <c r="G29" s="225"/>
      <c r="H29" s="225"/>
      <c r="I29" s="225"/>
      <c r="J29" s="225"/>
      <c r="K29" s="225"/>
      <c r="L29" s="225"/>
      <c r="M29" s="225"/>
      <c r="N29" s="224"/>
      <c r="O29" s="224"/>
      <c r="P29" s="224"/>
      <c r="Q29" s="224"/>
      <c r="R29" s="225"/>
      <c r="S29" s="225"/>
      <c r="T29" s="225"/>
      <c r="U29" s="225"/>
      <c r="V29" s="225"/>
      <c r="W29" s="225"/>
      <c r="X29" s="225"/>
      <c r="Y29" s="225"/>
      <c r="Z29" s="214"/>
      <c r="AA29" s="214"/>
      <c r="AB29" s="214"/>
      <c r="AC29" s="214"/>
      <c r="AD29" s="214"/>
      <c r="AE29" s="214"/>
      <c r="AF29" s="214"/>
      <c r="AG29" s="214" t="s">
        <v>121</v>
      </c>
      <c r="AH29" s="214">
        <v>0</v>
      </c>
      <c r="AI29" s="214"/>
      <c r="AJ29" s="214"/>
      <c r="AK29" s="214"/>
      <c r="AL29" s="214"/>
      <c r="AM29" s="214"/>
      <c r="AN29" s="214"/>
      <c r="AO29" s="214"/>
      <c r="AP29" s="214"/>
      <c r="AQ29" s="214"/>
      <c r="AR29" s="214"/>
      <c r="AS29" s="214"/>
      <c r="AT29" s="214"/>
      <c r="AU29" s="214"/>
      <c r="AV29" s="214"/>
      <c r="AW29" s="214"/>
      <c r="AX29" s="214"/>
      <c r="AY29" s="214"/>
      <c r="AZ29" s="214"/>
      <c r="BA29" s="214"/>
      <c r="BB29" s="214"/>
      <c r="BC29" s="214"/>
      <c r="BD29" s="214"/>
      <c r="BE29" s="214"/>
      <c r="BF29" s="214"/>
      <c r="BG29" s="214"/>
      <c r="BH29" s="214"/>
    </row>
    <row r="30" spans="1:60" outlineLevel="3" x14ac:dyDescent="0.2">
      <c r="A30" s="222"/>
      <c r="B30" s="223"/>
      <c r="C30" s="254" t="s">
        <v>131</v>
      </c>
      <c r="D30" s="229"/>
      <c r="E30" s="230"/>
      <c r="F30" s="225"/>
      <c r="G30" s="225"/>
      <c r="H30" s="225"/>
      <c r="I30" s="225"/>
      <c r="J30" s="225"/>
      <c r="K30" s="225"/>
      <c r="L30" s="225"/>
      <c r="M30" s="225"/>
      <c r="N30" s="224"/>
      <c r="O30" s="224"/>
      <c r="P30" s="224"/>
      <c r="Q30" s="224"/>
      <c r="R30" s="225"/>
      <c r="S30" s="225"/>
      <c r="T30" s="225"/>
      <c r="U30" s="225"/>
      <c r="V30" s="225"/>
      <c r="W30" s="225"/>
      <c r="X30" s="225"/>
      <c r="Y30" s="225"/>
      <c r="Z30" s="214"/>
      <c r="AA30" s="214"/>
      <c r="AB30" s="214"/>
      <c r="AC30" s="214"/>
      <c r="AD30" s="214"/>
      <c r="AE30" s="214"/>
      <c r="AF30" s="214"/>
      <c r="AG30" s="214" t="s">
        <v>121</v>
      </c>
      <c r="AH30" s="214">
        <v>0</v>
      </c>
      <c r="AI30" s="214"/>
      <c r="AJ30" s="214"/>
      <c r="AK30" s="214"/>
      <c r="AL30" s="214"/>
      <c r="AM30" s="214"/>
      <c r="AN30" s="214"/>
      <c r="AO30" s="214"/>
      <c r="AP30" s="214"/>
      <c r="AQ30" s="214"/>
      <c r="AR30" s="214"/>
      <c r="AS30" s="214"/>
      <c r="AT30" s="214"/>
      <c r="AU30" s="214"/>
      <c r="AV30" s="214"/>
      <c r="AW30" s="214"/>
      <c r="AX30" s="214"/>
      <c r="AY30" s="214"/>
      <c r="AZ30" s="214"/>
      <c r="BA30" s="214"/>
      <c r="BB30" s="214"/>
      <c r="BC30" s="214"/>
      <c r="BD30" s="214"/>
      <c r="BE30" s="214"/>
      <c r="BF30" s="214"/>
      <c r="BG30" s="214"/>
      <c r="BH30" s="214"/>
    </row>
    <row r="31" spans="1:60" outlineLevel="3" x14ac:dyDescent="0.2">
      <c r="A31" s="222"/>
      <c r="B31" s="223"/>
      <c r="C31" s="254" t="s">
        <v>132</v>
      </c>
      <c r="D31" s="229"/>
      <c r="E31" s="230"/>
      <c r="F31" s="225"/>
      <c r="G31" s="225"/>
      <c r="H31" s="225"/>
      <c r="I31" s="225"/>
      <c r="J31" s="225"/>
      <c r="K31" s="225"/>
      <c r="L31" s="225"/>
      <c r="M31" s="225"/>
      <c r="N31" s="224"/>
      <c r="O31" s="224"/>
      <c r="P31" s="224"/>
      <c r="Q31" s="224"/>
      <c r="R31" s="225"/>
      <c r="S31" s="225"/>
      <c r="T31" s="225"/>
      <c r="U31" s="225"/>
      <c r="V31" s="225"/>
      <c r="W31" s="225"/>
      <c r="X31" s="225"/>
      <c r="Y31" s="225"/>
      <c r="Z31" s="214"/>
      <c r="AA31" s="214"/>
      <c r="AB31" s="214"/>
      <c r="AC31" s="214"/>
      <c r="AD31" s="214"/>
      <c r="AE31" s="214"/>
      <c r="AF31" s="214"/>
      <c r="AG31" s="214" t="s">
        <v>121</v>
      </c>
      <c r="AH31" s="214">
        <v>0</v>
      </c>
      <c r="AI31" s="214"/>
      <c r="AJ31" s="214"/>
      <c r="AK31" s="214"/>
      <c r="AL31" s="214"/>
      <c r="AM31" s="214"/>
      <c r="AN31" s="214"/>
      <c r="AO31" s="214"/>
      <c r="AP31" s="214"/>
      <c r="AQ31" s="214"/>
      <c r="AR31" s="214"/>
      <c r="AS31" s="214"/>
      <c r="AT31" s="214"/>
      <c r="AU31" s="214"/>
      <c r="AV31" s="214"/>
      <c r="AW31" s="214"/>
      <c r="AX31" s="214"/>
      <c r="AY31" s="214"/>
      <c r="AZ31" s="214"/>
      <c r="BA31" s="214"/>
      <c r="BB31" s="214"/>
      <c r="BC31" s="214"/>
      <c r="BD31" s="214"/>
      <c r="BE31" s="214"/>
      <c r="BF31" s="214"/>
      <c r="BG31" s="214"/>
      <c r="BH31" s="214"/>
    </row>
    <row r="32" spans="1:60" outlineLevel="3" x14ac:dyDescent="0.2">
      <c r="A32" s="222"/>
      <c r="B32" s="223"/>
      <c r="C32" s="254" t="s">
        <v>118</v>
      </c>
      <c r="D32" s="229"/>
      <c r="E32" s="230"/>
      <c r="F32" s="225"/>
      <c r="G32" s="225"/>
      <c r="H32" s="225"/>
      <c r="I32" s="225"/>
      <c r="J32" s="225"/>
      <c r="K32" s="225"/>
      <c r="L32" s="225"/>
      <c r="M32" s="225"/>
      <c r="N32" s="224"/>
      <c r="O32" s="224"/>
      <c r="P32" s="224"/>
      <c r="Q32" s="224"/>
      <c r="R32" s="225"/>
      <c r="S32" s="225"/>
      <c r="T32" s="225"/>
      <c r="U32" s="225"/>
      <c r="V32" s="225"/>
      <c r="W32" s="225"/>
      <c r="X32" s="225"/>
      <c r="Y32" s="225"/>
      <c r="Z32" s="214"/>
      <c r="AA32" s="214"/>
      <c r="AB32" s="214"/>
      <c r="AC32" s="214"/>
      <c r="AD32" s="214"/>
      <c r="AE32" s="214"/>
      <c r="AF32" s="214"/>
      <c r="AG32" s="214" t="s">
        <v>121</v>
      </c>
      <c r="AH32" s="214">
        <v>0</v>
      </c>
      <c r="AI32" s="214"/>
      <c r="AJ32" s="214"/>
      <c r="AK32" s="214"/>
      <c r="AL32" s="214"/>
      <c r="AM32" s="214"/>
      <c r="AN32" s="214"/>
      <c r="AO32" s="214"/>
      <c r="AP32" s="214"/>
      <c r="AQ32" s="214"/>
      <c r="AR32" s="214"/>
      <c r="AS32" s="214"/>
      <c r="AT32" s="214"/>
      <c r="AU32" s="214"/>
      <c r="AV32" s="214"/>
      <c r="AW32" s="214"/>
      <c r="AX32" s="214"/>
      <c r="AY32" s="214"/>
      <c r="AZ32" s="214"/>
      <c r="BA32" s="214"/>
      <c r="BB32" s="214"/>
      <c r="BC32" s="214"/>
      <c r="BD32" s="214"/>
      <c r="BE32" s="214"/>
      <c r="BF32" s="214"/>
      <c r="BG32" s="214"/>
      <c r="BH32" s="214"/>
    </row>
    <row r="33" spans="1:60" outlineLevel="3" x14ac:dyDescent="0.2">
      <c r="A33" s="222"/>
      <c r="B33" s="223"/>
      <c r="C33" s="254" t="s">
        <v>133</v>
      </c>
      <c r="D33" s="229"/>
      <c r="E33" s="230"/>
      <c r="F33" s="225"/>
      <c r="G33" s="225"/>
      <c r="H33" s="225"/>
      <c r="I33" s="225"/>
      <c r="J33" s="225"/>
      <c r="K33" s="225"/>
      <c r="L33" s="225"/>
      <c r="M33" s="225"/>
      <c r="N33" s="224"/>
      <c r="O33" s="224"/>
      <c r="P33" s="224"/>
      <c r="Q33" s="224"/>
      <c r="R33" s="225"/>
      <c r="S33" s="225"/>
      <c r="T33" s="225"/>
      <c r="U33" s="225"/>
      <c r="V33" s="225"/>
      <c r="W33" s="225"/>
      <c r="X33" s="225"/>
      <c r="Y33" s="225"/>
      <c r="Z33" s="214"/>
      <c r="AA33" s="214"/>
      <c r="AB33" s="214"/>
      <c r="AC33" s="214"/>
      <c r="AD33" s="214"/>
      <c r="AE33" s="214"/>
      <c r="AF33" s="214"/>
      <c r="AG33" s="214" t="s">
        <v>121</v>
      </c>
      <c r="AH33" s="214">
        <v>0</v>
      </c>
      <c r="AI33" s="214"/>
      <c r="AJ33" s="214"/>
      <c r="AK33" s="214"/>
      <c r="AL33" s="214"/>
      <c r="AM33" s="214"/>
      <c r="AN33" s="214"/>
      <c r="AO33" s="214"/>
      <c r="AP33" s="214"/>
      <c r="AQ33" s="214"/>
      <c r="AR33" s="214"/>
      <c r="AS33" s="214"/>
      <c r="AT33" s="214"/>
      <c r="AU33" s="214"/>
      <c r="AV33" s="214"/>
      <c r="AW33" s="214"/>
      <c r="AX33" s="214"/>
      <c r="AY33" s="214"/>
      <c r="AZ33" s="214"/>
      <c r="BA33" s="214"/>
      <c r="BB33" s="214"/>
      <c r="BC33" s="214"/>
      <c r="BD33" s="214"/>
      <c r="BE33" s="214"/>
      <c r="BF33" s="214"/>
      <c r="BG33" s="214"/>
      <c r="BH33" s="214"/>
    </row>
    <row r="34" spans="1:60" outlineLevel="3" x14ac:dyDescent="0.2">
      <c r="A34" s="222"/>
      <c r="B34" s="223"/>
      <c r="C34" s="254" t="s">
        <v>118</v>
      </c>
      <c r="D34" s="229"/>
      <c r="E34" s="230"/>
      <c r="F34" s="225"/>
      <c r="G34" s="225"/>
      <c r="H34" s="225"/>
      <c r="I34" s="225"/>
      <c r="J34" s="225"/>
      <c r="K34" s="225"/>
      <c r="L34" s="225"/>
      <c r="M34" s="225"/>
      <c r="N34" s="224"/>
      <c r="O34" s="224"/>
      <c r="P34" s="224"/>
      <c r="Q34" s="224"/>
      <c r="R34" s="225"/>
      <c r="S34" s="225"/>
      <c r="T34" s="225"/>
      <c r="U34" s="225"/>
      <c r="V34" s="225"/>
      <c r="W34" s="225"/>
      <c r="X34" s="225"/>
      <c r="Y34" s="225"/>
      <c r="Z34" s="214"/>
      <c r="AA34" s="214"/>
      <c r="AB34" s="214"/>
      <c r="AC34" s="214"/>
      <c r="AD34" s="214"/>
      <c r="AE34" s="214"/>
      <c r="AF34" s="214"/>
      <c r="AG34" s="214" t="s">
        <v>121</v>
      </c>
      <c r="AH34" s="214">
        <v>0</v>
      </c>
      <c r="AI34" s="214"/>
      <c r="AJ34" s="214"/>
      <c r="AK34" s="214"/>
      <c r="AL34" s="214"/>
      <c r="AM34" s="214"/>
      <c r="AN34" s="214"/>
      <c r="AO34" s="214"/>
      <c r="AP34" s="214"/>
      <c r="AQ34" s="214"/>
      <c r="AR34" s="214"/>
      <c r="AS34" s="214"/>
      <c r="AT34" s="214"/>
      <c r="AU34" s="214"/>
      <c r="AV34" s="214"/>
      <c r="AW34" s="214"/>
      <c r="AX34" s="214"/>
      <c r="AY34" s="214"/>
      <c r="AZ34" s="214"/>
      <c r="BA34" s="214"/>
      <c r="BB34" s="214"/>
      <c r="BC34" s="214"/>
      <c r="BD34" s="214"/>
      <c r="BE34" s="214"/>
      <c r="BF34" s="214"/>
      <c r="BG34" s="214"/>
      <c r="BH34" s="214"/>
    </row>
    <row r="35" spans="1:60" outlineLevel="3" x14ac:dyDescent="0.2">
      <c r="A35" s="222"/>
      <c r="B35" s="223"/>
      <c r="C35" s="254" t="s">
        <v>134</v>
      </c>
      <c r="D35" s="229"/>
      <c r="E35" s="230"/>
      <c r="F35" s="225"/>
      <c r="G35" s="225"/>
      <c r="H35" s="225"/>
      <c r="I35" s="225"/>
      <c r="J35" s="225"/>
      <c r="K35" s="225"/>
      <c r="L35" s="225"/>
      <c r="M35" s="225"/>
      <c r="N35" s="224"/>
      <c r="O35" s="224"/>
      <c r="P35" s="224"/>
      <c r="Q35" s="224"/>
      <c r="R35" s="225"/>
      <c r="S35" s="225"/>
      <c r="T35" s="225"/>
      <c r="U35" s="225"/>
      <c r="V35" s="225"/>
      <c r="W35" s="225"/>
      <c r="X35" s="225"/>
      <c r="Y35" s="225"/>
      <c r="Z35" s="214"/>
      <c r="AA35" s="214"/>
      <c r="AB35" s="214"/>
      <c r="AC35" s="214"/>
      <c r="AD35" s="214"/>
      <c r="AE35" s="214"/>
      <c r="AF35" s="214"/>
      <c r="AG35" s="214" t="s">
        <v>121</v>
      </c>
      <c r="AH35" s="214">
        <v>0</v>
      </c>
      <c r="AI35" s="214"/>
      <c r="AJ35" s="214"/>
      <c r="AK35" s="214"/>
      <c r="AL35" s="214"/>
      <c r="AM35" s="214"/>
      <c r="AN35" s="214"/>
      <c r="AO35" s="214"/>
      <c r="AP35" s="214"/>
      <c r="AQ35" s="214"/>
      <c r="AR35" s="214"/>
      <c r="AS35" s="214"/>
      <c r="AT35" s="214"/>
      <c r="AU35" s="214"/>
      <c r="AV35" s="214"/>
      <c r="AW35" s="214"/>
      <c r="AX35" s="214"/>
      <c r="AY35" s="214"/>
      <c r="AZ35" s="214"/>
      <c r="BA35" s="214"/>
      <c r="BB35" s="214"/>
      <c r="BC35" s="214"/>
      <c r="BD35" s="214"/>
      <c r="BE35" s="214"/>
      <c r="BF35" s="214"/>
      <c r="BG35" s="214"/>
      <c r="BH35" s="214"/>
    </row>
    <row r="36" spans="1:60" outlineLevel="3" x14ac:dyDescent="0.2">
      <c r="A36" s="222"/>
      <c r="B36" s="223"/>
      <c r="C36" s="254" t="s">
        <v>135</v>
      </c>
      <c r="D36" s="229"/>
      <c r="E36" s="230"/>
      <c r="F36" s="225"/>
      <c r="G36" s="225"/>
      <c r="H36" s="225"/>
      <c r="I36" s="225"/>
      <c r="J36" s="225"/>
      <c r="K36" s="225"/>
      <c r="L36" s="225"/>
      <c r="M36" s="225"/>
      <c r="N36" s="224"/>
      <c r="O36" s="224"/>
      <c r="P36" s="224"/>
      <c r="Q36" s="224"/>
      <c r="R36" s="225"/>
      <c r="S36" s="225"/>
      <c r="T36" s="225"/>
      <c r="U36" s="225"/>
      <c r="V36" s="225"/>
      <c r="W36" s="225"/>
      <c r="X36" s="225"/>
      <c r="Y36" s="225"/>
      <c r="Z36" s="214"/>
      <c r="AA36" s="214"/>
      <c r="AB36" s="214"/>
      <c r="AC36" s="214"/>
      <c r="AD36" s="214"/>
      <c r="AE36" s="214"/>
      <c r="AF36" s="214"/>
      <c r="AG36" s="214" t="s">
        <v>121</v>
      </c>
      <c r="AH36" s="214">
        <v>0</v>
      </c>
      <c r="AI36" s="214"/>
      <c r="AJ36" s="214"/>
      <c r="AK36" s="214"/>
      <c r="AL36" s="214"/>
      <c r="AM36" s="214"/>
      <c r="AN36" s="214"/>
      <c r="AO36" s="214"/>
      <c r="AP36" s="214"/>
      <c r="AQ36" s="214"/>
      <c r="AR36" s="214"/>
      <c r="AS36" s="214"/>
      <c r="AT36" s="214"/>
      <c r="AU36" s="214"/>
      <c r="AV36" s="214"/>
      <c r="AW36" s="214"/>
      <c r="AX36" s="214"/>
      <c r="AY36" s="214"/>
      <c r="AZ36" s="214"/>
      <c r="BA36" s="214"/>
      <c r="BB36" s="214"/>
      <c r="BC36" s="214"/>
      <c r="BD36" s="214"/>
      <c r="BE36" s="214"/>
      <c r="BF36" s="214"/>
      <c r="BG36" s="214"/>
      <c r="BH36" s="214"/>
    </row>
    <row r="37" spans="1:60" outlineLevel="3" x14ac:dyDescent="0.2">
      <c r="A37" s="222"/>
      <c r="B37" s="223"/>
      <c r="C37" s="254" t="s">
        <v>136</v>
      </c>
      <c r="D37" s="229"/>
      <c r="E37" s="230"/>
      <c r="F37" s="225"/>
      <c r="G37" s="225"/>
      <c r="H37" s="225"/>
      <c r="I37" s="225"/>
      <c r="J37" s="225"/>
      <c r="K37" s="225"/>
      <c r="L37" s="225"/>
      <c r="M37" s="225"/>
      <c r="N37" s="224"/>
      <c r="O37" s="224"/>
      <c r="P37" s="224"/>
      <c r="Q37" s="224"/>
      <c r="R37" s="225"/>
      <c r="S37" s="225"/>
      <c r="T37" s="225"/>
      <c r="U37" s="225"/>
      <c r="V37" s="225"/>
      <c r="W37" s="225"/>
      <c r="X37" s="225"/>
      <c r="Y37" s="225"/>
      <c r="Z37" s="214"/>
      <c r="AA37" s="214"/>
      <c r="AB37" s="214"/>
      <c r="AC37" s="214"/>
      <c r="AD37" s="214"/>
      <c r="AE37" s="214"/>
      <c r="AF37" s="214"/>
      <c r="AG37" s="214" t="s">
        <v>121</v>
      </c>
      <c r="AH37" s="214">
        <v>0</v>
      </c>
      <c r="AI37" s="214"/>
      <c r="AJ37" s="214"/>
      <c r="AK37" s="214"/>
      <c r="AL37" s="214"/>
      <c r="AM37" s="214"/>
      <c r="AN37" s="214"/>
      <c r="AO37" s="214"/>
      <c r="AP37" s="214"/>
      <c r="AQ37" s="214"/>
      <c r="AR37" s="214"/>
      <c r="AS37" s="214"/>
      <c r="AT37" s="214"/>
      <c r="AU37" s="214"/>
      <c r="AV37" s="214"/>
      <c r="AW37" s="214"/>
      <c r="AX37" s="214"/>
      <c r="AY37" s="214"/>
      <c r="AZ37" s="214"/>
      <c r="BA37" s="214"/>
      <c r="BB37" s="214"/>
      <c r="BC37" s="214"/>
      <c r="BD37" s="214"/>
      <c r="BE37" s="214"/>
      <c r="BF37" s="214"/>
      <c r="BG37" s="214"/>
      <c r="BH37" s="214"/>
    </row>
    <row r="38" spans="1:60" outlineLevel="3" x14ac:dyDescent="0.2">
      <c r="A38" s="222"/>
      <c r="B38" s="223"/>
      <c r="C38" s="254" t="s">
        <v>137</v>
      </c>
      <c r="D38" s="229"/>
      <c r="E38" s="230"/>
      <c r="F38" s="225"/>
      <c r="G38" s="225"/>
      <c r="H38" s="225"/>
      <c r="I38" s="225"/>
      <c r="J38" s="225"/>
      <c r="K38" s="225"/>
      <c r="L38" s="225"/>
      <c r="M38" s="225"/>
      <c r="N38" s="224"/>
      <c r="O38" s="224"/>
      <c r="P38" s="224"/>
      <c r="Q38" s="224"/>
      <c r="R38" s="225"/>
      <c r="S38" s="225"/>
      <c r="T38" s="225"/>
      <c r="U38" s="225"/>
      <c r="V38" s="225"/>
      <c r="W38" s="225"/>
      <c r="X38" s="225"/>
      <c r="Y38" s="225"/>
      <c r="Z38" s="214"/>
      <c r="AA38" s="214"/>
      <c r="AB38" s="214"/>
      <c r="AC38" s="214"/>
      <c r="AD38" s="214"/>
      <c r="AE38" s="214"/>
      <c r="AF38" s="214"/>
      <c r="AG38" s="214" t="s">
        <v>121</v>
      </c>
      <c r="AH38" s="214">
        <v>0</v>
      </c>
      <c r="AI38" s="214"/>
      <c r="AJ38" s="214"/>
      <c r="AK38" s="214"/>
      <c r="AL38" s="214"/>
      <c r="AM38" s="214"/>
      <c r="AN38" s="214"/>
      <c r="AO38" s="214"/>
      <c r="AP38" s="214"/>
      <c r="AQ38" s="214"/>
      <c r="AR38" s="214"/>
      <c r="AS38" s="214"/>
      <c r="AT38" s="214"/>
      <c r="AU38" s="214"/>
      <c r="AV38" s="214"/>
      <c r="AW38" s="214"/>
      <c r="AX38" s="214"/>
      <c r="AY38" s="214"/>
      <c r="AZ38" s="214"/>
      <c r="BA38" s="214"/>
      <c r="BB38" s="214"/>
      <c r="BC38" s="214"/>
      <c r="BD38" s="214"/>
      <c r="BE38" s="214"/>
      <c r="BF38" s="214"/>
      <c r="BG38" s="214"/>
      <c r="BH38" s="214"/>
    </row>
    <row r="39" spans="1:60" x14ac:dyDescent="0.2">
      <c r="A39" s="3"/>
      <c r="B39" s="4"/>
      <c r="C39" s="255"/>
      <c r="D39" s="6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AE39">
        <v>12</v>
      </c>
      <c r="AF39">
        <v>21</v>
      </c>
      <c r="AG39" t="s">
        <v>85</v>
      </c>
    </row>
    <row r="40" spans="1:60" x14ac:dyDescent="0.2">
      <c r="A40" s="217"/>
      <c r="B40" s="218" t="s">
        <v>29</v>
      </c>
      <c r="C40" s="256"/>
      <c r="D40" s="219"/>
      <c r="E40" s="220"/>
      <c r="F40" s="220"/>
      <c r="G40" s="238">
        <f>G8</f>
        <v>0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AE40">
        <f>SUMIF(L7:L38,AE39,G7:G38)</f>
        <v>0</v>
      </c>
      <c r="AF40">
        <f>SUMIF(L7:L38,AF39,G7:G38)</f>
        <v>0</v>
      </c>
      <c r="AG40" t="s">
        <v>138</v>
      </c>
    </row>
    <row r="41" spans="1:60" x14ac:dyDescent="0.2">
      <c r="A41" s="221" t="s">
        <v>139</v>
      </c>
      <c r="B41" s="221"/>
      <c r="C41" s="255"/>
      <c r="D41" s="6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60" x14ac:dyDescent="0.2">
      <c r="A42" s="3"/>
      <c r="B42" s="4" t="s">
        <v>118</v>
      </c>
      <c r="C42" s="255" t="s">
        <v>118</v>
      </c>
      <c r="D42" s="6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AG42" t="s">
        <v>140</v>
      </c>
    </row>
    <row r="43" spans="1:60" x14ac:dyDescent="0.2">
      <c r="A43" s="3"/>
      <c r="B43" s="4" t="s">
        <v>141</v>
      </c>
      <c r="C43" s="255" t="s">
        <v>118</v>
      </c>
      <c r="D43" s="6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AG43" t="s">
        <v>142</v>
      </c>
    </row>
    <row r="44" spans="1:60" x14ac:dyDescent="0.2">
      <c r="A44" s="3"/>
      <c r="B44" s="4"/>
      <c r="C44" s="255" t="s">
        <v>118</v>
      </c>
      <c r="D44" s="6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AG44" t="s">
        <v>143</v>
      </c>
    </row>
    <row r="45" spans="1:60" x14ac:dyDescent="0.2">
      <c r="A45" s="3"/>
      <c r="B45" s="4"/>
      <c r="C45" s="255"/>
      <c r="D45" s="6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60" x14ac:dyDescent="0.2">
      <c r="C46" s="257"/>
      <c r="D46" s="10"/>
      <c r="AG46" t="s">
        <v>144</v>
      </c>
    </row>
    <row r="47" spans="1:60" x14ac:dyDescent="0.2">
      <c r="D47" s="10"/>
    </row>
    <row r="48" spans="1:60" x14ac:dyDescent="0.2">
      <c r="D48" s="10"/>
    </row>
    <row r="49" spans="4:4" x14ac:dyDescent="0.2">
      <c r="D49" s="10"/>
    </row>
    <row r="50" spans="4:4" x14ac:dyDescent="0.2">
      <c r="D50" s="10"/>
    </row>
    <row r="51" spans="4:4" x14ac:dyDescent="0.2">
      <c r="D51" s="10"/>
    </row>
    <row r="52" spans="4:4" x14ac:dyDescent="0.2">
      <c r="D52" s="10"/>
    </row>
    <row r="53" spans="4:4" x14ac:dyDescent="0.2">
      <c r="D53" s="10"/>
    </row>
    <row r="54" spans="4:4" x14ac:dyDescent="0.2">
      <c r="D54" s="10"/>
    </row>
    <row r="55" spans="4:4" x14ac:dyDescent="0.2">
      <c r="D55" s="10"/>
    </row>
    <row r="56" spans="4:4" x14ac:dyDescent="0.2">
      <c r="D56" s="10"/>
    </row>
    <row r="57" spans="4:4" x14ac:dyDescent="0.2">
      <c r="D57" s="10"/>
    </row>
    <row r="58" spans="4:4" x14ac:dyDescent="0.2">
      <c r="D58" s="10"/>
    </row>
    <row r="59" spans="4:4" x14ac:dyDescent="0.2">
      <c r="D59" s="10"/>
    </row>
    <row r="60" spans="4:4" x14ac:dyDescent="0.2">
      <c r="D60" s="10"/>
    </row>
    <row r="61" spans="4:4" x14ac:dyDescent="0.2">
      <c r="D61" s="10"/>
    </row>
    <row r="62" spans="4:4" x14ac:dyDescent="0.2">
      <c r="D62" s="10"/>
    </row>
    <row r="63" spans="4:4" x14ac:dyDescent="0.2">
      <c r="D63" s="10"/>
    </row>
    <row r="64" spans="4:4" x14ac:dyDescent="0.2">
      <c r="D64" s="10"/>
    </row>
    <row r="65" spans="4:4" x14ac:dyDescent="0.2">
      <c r="D65" s="10"/>
    </row>
    <row r="66" spans="4:4" x14ac:dyDescent="0.2">
      <c r="D66" s="10"/>
    </row>
    <row r="67" spans="4:4" x14ac:dyDescent="0.2">
      <c r="D67" s="10"/>
    </row>
    <row r="68" spans="4:4" x14ac:dyDescent="0.2">
      <c r="D68" s="10"/>
    </row>
    <row r="69" spans="4:4" x14ac:dyDescent="0.2">
      <c r="D69" s="10"/>
    </row>
    <row r="70" spans="4:4" x14ac:dyDescent="0.2">
      <c r="D70" s="10"/>
    </row>
    <row r="71" spans="4:4" x14ac:dyDescent="0.2">
      <c r="D71" s="10"/>
    </row>
    <row r="72" spans="4:4" x14ac:dyDescent="0.2">
      <c r="D72" s="10"/>
    </row>
    <row r="73" spans="4:4" x14ac:dyDescent="0.2">
      <c r="D73" s="10"/>
    </row>
    <row r="74" spans="4:4" x14ac:dyDescent="0.2">
      <c r="D74" s="10"/>
    </row>
    <row r="75" spans="4:4" x14ac:dyDescent="0.2">
      <c r="D75" s="10"/>
    </row>
    <row r="76" spans="4:4" x14ac:dyDescent="0.2">
      <c r="D76" s="10"/>
    </row>
    <row r="77" spans="4:4" x14ac:dyDescent="0.2">
      <c r="D77" s="10"/>
    </row>
    <row r="78" spans="4:4" x14ac:dyDescent="0.2">
      <c r="D78" s="10"/>
    </row>
    <row r="79" spans="4:4" x14ac:dyDescent="0.2">
      <c r="D79" s="10"/>
    </row>
    <row r="80" spans="4:4" x14ac:dyDescent="0.2">
      <c r="D80" s="10"/>
    </row>
    <row r="81" spans="4:4" x14ac:dyDescent="0.2">
      <c r="D81" s="10"/>
    </row>
    <row r="82" spans="4:4" x14ac:dyDescent="0.2">
      <c r="D82" s="10"/>
    </row>
    <row r="83" spans="4:4" x14ac:dyDescent="0.2">
      <c r="D83" s="10"/>
    </row>
    <row r="84" spans="4:4" x14ac:dyDescent="0.2">
      <c r="D84" s="10"/>
    </row>
    <row r="85" spans="4:4" x14ac:dyDescent="0.2">
      <c r="D85" s="10"/>
    </row>
    <row r="86" spans="4:4" x14ac:dyDescent="0.2">
      <c r="D86" s="10"/>
    </row>
    <row r="87" spans="4:4" x14ac:dyDescent="0.2">
      <c r="D87" s="10"/>
    </row>
    <row r="88" spans="4:4" x14ac:dyDescent="0.2">
      <c r="D88" s="10"/>
    </row>
    <row r="89" spans="4:4" x14ac:dyDescent="0.2">
      <c r="D89" s="10"/>
    </row>
    <row r="90" spans="4:4" x14ac:dyDescent="0.2">
      <c r="D90" s="10"/>
    </row>
    <row r="91" spans="4:4" x14ac:dyDescent="0.2">
      <c r="D91" s="10"/>
    </row>
    <row r="92" spans="4:4" x14ac:dyDescent="0.2">
      <c r="D92" s="10"/>
    </row>
    <row r="93" spans="4:4" x14ac:dyDescent="0.2">
      <c r="D93" s="10"/>
    </row>
    <row r="94" spans="4:4" x14ac:dyDescent="0.2">
      <c r="D94" s="10"/>
    </row>
    <row r="95" spans="4:4" x14ac:dyDescent="0.2">
      <c r="D95" s="10"/>
    </row>
    <row r="96" spans="4:4" x14ac:dyDescent="0.2">
      <c r="D96" s="10"/>
    </row>
    <row r="97" spans="4:4" x14ac:dyDescent="0.2">
      <c r="D97" s="10"/>
    </row>
    <row r="98" spans="4:4" x14ac:dyDescent="0.2">
      <c r="D98" s="10"/>
    </row>
    <row r="99" spans="4:4" x14ac:dyDescent="0.2">
      <c r="D99" s="10"/>
    </row>
    <row r="100" spans="4:4" x14ac:dyDescent="0.2">
      <c r="D100" s="10"/>
    </row>
    <row r="101" spans="4:4" x14ac:dyDescent="0.2">
      <c r="D101" s="10"/>
    </row>
    <row r="102" spans="4:4" x14ac:dyDescent="0.2">
      <c r="D102" s="10"/>
    </row>
    <row r="103" spans="4:4" x14ac:dyDescent="0.2">
      <c r="D103" s="10"/>
    </row>
    <row r="104" spans="4:4" x14ac:dyDescent="0.2">
      <c r="D104" s="10"/>
    </row>
    <row r="105" spans="4:4" x14ac:dyDescent="0.2">
      <c r="D105" s="10"/>
    </row>
    <row r="106" spans="4:4" x14ac:dyDescent="0.2">
      <c r="D106" s="10"/>
    </row>
    <row r="107" spans="4:4" x14ac:dyDescent="0.2">
      <c r="D107" s="10"/>
    </row>
    <row r="108" spans="4:4" x14ac:dyDescent="0.2">
      <c r="D108" s="10"/>
    </row>
    <row r="109" spans="4:4" x14ac:dyDescent="0.2">
      <c r="D109" s="10"/>
    </row>
    <row r="110" spans="4:4" x14ac:dyDescent="0.2">
      <c r="D110" s="10"/>
    </row>
    <row r="111" spans="4:4" x14ac:dyDescent="0.2">
      <c r="D111" s="10"/>
    </row>
    <row r="112" spans="4:4" x14ac:dyDescent="0.2">
      <c r="D112" s="10"/>
    </row>
    <row r="113" spans="4:4" x14ac:dyDescent="0.2">
      <c r="D113" s="10"/>
    </row>
    <row r="114" spans="4:4" x14ac:dyDescent="0.2">
      <c r="D114" s="10"/>
    </row>
    <row r="115" spans="4:4" x14ac:dyDescent="0.2">
      <c r="D115" s="10"/>
    </row>
    <row r="116" spans="4:4" x14ac:dyDescent="0.2">
      <c r="D116" s="10"/>
    </row>
    <row r="117" spans="4:4" x14ac:dyDescent="0.2">
      <c r="D117" s="10"/>
    </row>
    <row r="118" spans="4:4" x14ac:dyDescent="0.2">
      <c r="D118" s="10"/>
    </row>
    <row r="119" spans="4:4" x14ac:dyDescent="0.2">
      <c r="D119" s="10"/>
    </row>
    <row r="120" spans="4:4" x14ac:dyDescent="0.2">
      <c r="D120" s="10"/>
    </row>
    <row r="121" spans="4:4" x14ac:dyDescent="0.2">
      <c r="D121" s="10"/>
    </row>
    <row r="122" spans="4:4" x14ac:dyDescent="0.2">
      <c r="D122" s="10"/>
    </row>
    <row r="123" spans="4:4" x14ac:dyDescent="0.2">
      <c r="D123" s="10"/>
    </row>
    <row r="124" spans="4:4" x14ac:dyDescent="0.2">
      <c r="D124" s="10"/>
    </row>
    <row r="125" spans="4:4" x14ac:dyDescent="0.2">
      <c r="D125" s="10"/>
    </row>
    <row r="126" spans="4:4" x14ac:dyDescent="0.2">
      <c r="D126" s="10"/>
    </row>
    <row r="127" spans="4:4" x14ac:dyDescent="0.2">
      <c r="D127" s="10"/>
    </row>
    <row r="128" spans="4:4" x14ac:dyDescent="0.2">
      <c r="D128" s="10"/>
    </row>
    <row r="129" spans="4:4" x14ac:dyDescent="0.2">
      <c r="D129" s="10"/>
    </row>
    <row r="130" spans="4:4" x14ac:dyDescent="0.2">
      <c r="D130" s="10"/>
    </row>
    <row r="131" spans="4:4" x14ac:dyDescent="0.2">
      <c r="D131" s="10"/>
    </row>
    <row r="132" spans="4:4" x14ac:dyDescent="0.2">
      <c r="D132" s="10"/>
    </row>
    <row r="133" spans="4:4" x14ac:dyDescent="0.2">
      <c r="D133" s="10"/>
    </row>
    <row r="134" spans="4:4" x14ac:dyDescent="0.2">
      <c r="D134" s="10"/>
    </row>
    <row r="135" spans="4:4" x14ac:dyDescent="0.2">
      <c r="D135" s="10"/>
    </row>
    <row r="136" spans="4:4" x14ac:dyDescent="0.2">
      <c r="D136" s="10"/>
    </row>
    <row r="137" spans="4:4" x14ac:dyDescent="0.2">
      <c r="D137" s="10"/>
    </row>
    <row r="138" spans="4:4" x14ac:dyDescent="0.2">
      <c r="D138" s="10"/>
    </row>
    <row r="139" spans="4:4" x14ac:dyDescent="0.2">
      <c r="D139" s="10"/>
    </row>
    <row r="140" spans="4:4" x14ac:dyDescent="0.2">
      <c r="D140" s="10"/>
    </row>
    <row r="141" spans="4:4" x14ac:dyDescent="0.2">
      <c r="D141" s="10"/>
    </row>
    <row r="142" spans="4:4" x14ac:dyDescent="0.2">
      <c r="D142" s="10"/>
    </row>
    <row r="143" spans="4:4" x14ac:dyDescent="0.2">
      <c r="D143" s="10"/>
    </row>
    <row r="144" spans="4:4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sheetProtection algorithmName="SHA-512" hashValue="tsmhjieqcwryft0KAFfytwgZ7AFDiyPOD2tBlELHwCKI40p7RqRAnn55vfjJc7VCGnvnkgtQI0BfsT5584pW9g==" saltValue="pKBbHQbPUKUYsQLq/oWVIA==" spinCount="100000" sheet="1" formatRows="0"/>
  <mergeCells count="14">
    <mergeCell ref="C15:G15"/>
    <mergeCell ref="C16:G16"/>
    <mergeCell ref="C17:G17"/>
    <mergeCell ref="C19:G19"/>
    <mergeCell ref="A1:G1"/>
    <mergeCell ref="C2:G2"/>
    <mergeCell ref="C3:G3"/>
    <mergeCell ref="C4:G4"/>
    <mergeCell ref="A41:B41"/>
    <mergeCell ref="C10:G10"/>
    <mergeCell ref="C11:G11"/>
    <mergeCell ref="C12:G12"/>
    <mergeCell ref="C13:G13"/>
    <mergeCell ref="C14:G14"/>
  </mergeCells>
  <pageMargins left="0.59055118110236204" right="0.196850393700787" top="0.78740157499999996" bottom="0.78740157499999996" header="0.3" footer="0.3"/>
  <pageSetup paperSize="9" orientation="landscape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01 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1 Pol'!Názvy_tisku</vt:lpstr>
      <vt:lpstr>oadresa</vt:lpstr>
      <vt:lpstr>Stavba!Objednatel</vt:lpstr>
      <vt:lpstr>Stavba!Objekt</vt:lpstr>
      <vt:lpstr>'01 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 Novotná</dc:creator>
  <cp:lastModifiedBy>Hana Novotná</cp:lastModifiedBy>
  <cp:lastPrinted>2019-03-19T12:27:02Z</cp:lastPrinted>
  <dcterms:created xsi:type="dcterms:W3CDTF">2009-04-08T07:15:50Z</dcterms:created>
  <dcterms:modified xsi:type="dcterms:W3CDTF">2025-06-20T08:17:31Z</dcterms:modified>
</cp:coreProperties>
</file>