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0_Rozdělané zakázky\224028-38_Rekonstrukce rozvodů ZTI v objektu Pellicova 1b, Brno\07_Rozpočet\"/>
    </mc:Choice>
  </mc:AlternateContent>
  <xr:revisionPtr revIDLastSave="0" documentId="13_ncr:11_{5B5A633B-1FB2-4AA0-9E39-5D062A8F8288}" xr6:coauthVersionLast="47" xr6:coauthVersionMax="47" xr10:uidLastSave="{00000000-0000-0000-0000-000000000000}"/>
  <workbookProtection workbookAlgorithmName="SHA-512" workbookHashValue="WpumUKhg8v9aOYaZzkDkOSBSLYHNS8y8anhBwXbHtK0qa4ebfPrXvAw3SKsI3Tj9p4Mf7p01cNeMdNiUbc4ruQ==" workbookSaltValue="MIQ81vURgvbQO0iY1cCgYA==" workbookSpinCount="100000" lockStructure="1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1 01 Pol" sheetId="12" r:id="rId4"/>
    <sheet name="SO01 02 Pol" sheetId="13" r:id="rId5"/>
    <sheet name="SO01 03 Pol" sheetId="14" r:id="rId6"/>
    <sheet name="SO01 04 Pol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01 Pol'!$1:$7</definedName>
    <definedName name="_xlnm.Print_Titles" localSheetId="4">'SO01 02 Pol'!$1:$7</definedName>
    <definedName name="_xlnm.Print_Titles" localSheetId="5">'SO01 03 Pol'!$1:$7</definedName>
    <definedName name="_xlnm.Print_Titles" localSheetId="6">'SO01 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01 Pol'!$A$1:$Y$327</definedName>
    <definedName name="_xlnm.Print_Area" localSheetId="4">'SO01 02 Pol'!$A$1:$Y$438</definedName>
    <definedName name="_xlnm.Print_Area" localSheetId="5">'SO01 03 Pol'!$A$1:$Y$73</definedName>
    <definedName name="_xlnm.Print_Area" localSheetId="6">'SO01 04 Pol'!$A$1:$Y$40</definedName>
    <definedName name="_xlnm.Print_Area" localSheetId="1">Stavba!$A$1:$J$96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5" i="1" l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G45" i="1"/>
  <c r="F45" i="1"/>
  <c r="G44" i="1"/>
  <c r="F44" i="1"/>
  <c r="G43" i="1"/>
  <c r="F43" i="1"/>
  <c r="G42" i="1"/>
  <c r="F42" i="1"/>
  <c r="G41" i="1"/>
  <c r="F41" i="1"/>
  <c r="G39" i="1"/>
  <c r="F39" i="1"/>
  <c r="G39" i="15"/>
  <c r="BA25" i="15"/>
  <c r="BA21" i="15"/>
  <c r="BA19" i="15"/>
  <c r="BA17" i="15"/>
  <c r="BA11" i="15"/>
  <c r="G9" i="15"/>
  <c r="I9" i="15"/>
  <c r="K9" i="15"/>
  <c r="K8" i="15" s="1"/>
  <c r="M9" i="15"/>
  <c r="O9" i="15"/>
  <c r="Q9" i="15"/>
  <c r="V9" i="15"/>
  <c r="V8" i="15" s="1"/>
  <c r="G10" i="15"/>
  <c r="I10" i="15"/>
  <c r="K10" i="15"/>
  <c r="M10" i="15"/>
  <c r="O10" i="15"/>
  <c r="Q10" i="15"/>
  <c r="Q8" i="15" s="1"/>
  <c r="V10" i="15"/>
  <c r="G12" i="15"/>
  <c r="I12" i="15"/>
  <c r="K12" i="15"/>
  <c r="M12" i="15"/>
  <c r="O12" i="15"/>
  <c r="O8" i="15" s="1"/>
  <c r="Q12" i="15"/>
  <c r="V12" i="15"/>
  <c r="G14" i="15"/>
  <c r="I14" i="15"/>
  <c r="I8" i="15" s="1"/>
  <c r="K14" i="15"/>
  <c r="M14" i="15"/>
  <c r="O14" i="15"/>
  <c r="Q14" i="15"/>
  <c r="V14" i="15"/>
  <c r="G15" i="15"/>
  <c r="G8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8" i="15"/>
  <c r="M18" i="15" s="1"/>
  <c r="I18" i="15"/>
  <c r="K18" i="15"/>
  <c r="O18" i="15"/>
  <c r="Q18" i="15"/>
  <c r="V18" i="15"/>
  <c r="G20" i="15"/>
  <c r="M20" i="15" s="1"/>
  <c r="I20" i="15"/>
  <c r="K20" i="15"/>
  <c r="O20" i="15"/>
  <c r="Q20" i="15"/>
  <c r="V20" i="15"/>
  <c r="G23" i="15"/>
  <c r="G22" i="15" s="1"/>
  <c r="I23" i="15"/>
  <c r="K23" i="15"/>
  <c r="M23" i="15"/>
  <c r="O23" i="15"/>
  <c r="Q23" i="15"/>
  <c r="V23" i="15"/>
  <c r="G24" i="15"/>
  <c r="I24" i="15"/>
  <c r="K24" i="15"/>
  <c r="M24" i="15"/>
  <c r="O24" i="15"/>
  <c r="O22" i="15" s="1"/>
  <c r="Q24" i="15"/>
  <c r="V24" i="15"/>
  <c r="V22" i="15" s="1"/>
  <c r="G26" i="15"/>
  <c r="I26" i="15"/>
  <c r="K26" i="15"/>
  <c r="M26" i="15"/>
  <c r="O26" i="15"/>
  <c r="Q26" i="15"/>
  <c r="Q22" i="15" s="1"/>
  <c r="V26" i="15"/>
  <c r="G27" i="15"/>
  <c r="I27" i="15"/>
  <c r="K27" i="15"/>
  <c r="M27" i="15"/>
  <c r="O27" i="15"/>
  <c r="Q27" i="15"/>
  <c r="V27" i="15"/>
  <c r="G28" i="15"/>
  <c r="I28" i="15"/>
  <c r="I22" i="15" s="1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K22" i="15" s="1"/>
  <c r="M31" i="15"/>
  <c r="O31" i="15"/>
  <c r="Q31" i="15"/>
  <c r="V31" i="15"/>
  <c r="G32" i="15"/>
  <c r="I32" i="15"/>
  <c r="K32" i="15"/>
  <c r="M32" i="15"/>
  <c r="O32" i="15"/>
  <c r="Q32" i="15"/>
  <c r="V32" i="15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AE39" i="15"/>
  <c r="AF39" i="15"/>
  <c r="G72" i="14"/>
  <c r="BA36" i="14"/>
  <c r="G9" i="14"/>
  <c r="I9" i="14"/>
  <c r="I8" i="14" s="1"/>
  <c r="K9" i="14"/>
  <c r="K8" i="14" s="1"/>
  <c r="M9" i="14"/>
  <c r="O9" i="14"/>
  <c r="O8" i="14" s="1"/>
  <c r="Q9" i="14"/>
  <c r="Q8" i="14" s="1"/>
  <c r="V9" i="14"/>
  <c r="V8" i="14" s="1"/>
  <c r="G10" i="14"/>
  <c r="G8" i="14" s="1"/>
  <c r="I10" i="14"/>
  <c r="K10" i="14"/>
  <c r="O10" i="14"/>
  <c r="Q10" i="14"/>
  <c r="V10" i="14"/>
  <c r="G11" i="14"/>
  <c r="I11" i="14"/>
  <c r="K11" i="14"/>
  <c r="M11" i="14"/>
  <c r="O11" i="14"/>
  <c r="Q11" i="14"/>
  <c r="V11" i="14"/>
  <c r="G12" i="14"/>
  <c r="M12" i="14" s="1"/>
  <c r="I12" i="14"/>
  <c r="K12" i="14"/>
  <c r="O12" i="14"/>
  <c r="Q12" i="14"/>
  <c r="V12" i="14"/>
  <c r="G14" i="14"/>
  <c r="G13" i="14" s="1"/>
  <c r="I14" i="14"/>
  <c r="I13" i="14" s="1"/>
  <c r="K14" i="14"/>
  <c r="K13" i="14" s="1"/>
  <c r="M14" i="14"/>
  <c r="O14" i="14"/>
  <c r="O13" i="14" s="1"/>
  <c r="Q14" i="14"/>
  <c r="V14" i="14"/>
  <c r="V13" i="14" s="1"/>
  <c r="G16" i="14"/>
  <c r="I16" i="14"/>
  <c r="K16" i="14"/>
  <c r="M16" i="14"/>
  <c r="O16" i="14"/>
  <c r="Q16" i="14"/>
  <c r="V16" i="14"/>
  <c r="G17" i="14"/>
  <c r="I17" i="14"/>
  <c r="K17" i="14"/>
  <c r="M17" i="14"/>
  <c r="O17" i="14"/>
  <c r="Q17" i="14"/>
  <c r="Q13" i="14" s="1"/>
  <c r="V17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I24" i="14"/>
  <c r="K24" i="14"/>
  <c r="M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2" i="14"/>
  <c r="I32" i="14"/>
  <c r="K32" i="14"/>
  <c r="M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5" i="14"/>
  <c r="I35" i="14"/>
  <c r="K35" i="14"/>
  <c r="M35" i="14"/>
  <c r="O35" i="14"/>
  <c r="Q35" i="14"/>
  <c r="V35" i="14"/>
  <c r="G38" i="14"/>
  <c r="I38" i="14"/>
  <c r="I37" i="14" s="1"/>
  <c r="K38" i="14"/>
  <c r="M38" i="14"/>
  <c r="O38" i="14"/>
  <c r="Q38" i="14"/>
  <c r="V38" i="14"/>
  <c r="V37" i="14" s="1"/>
  <c r="G39" i="14"/>
  <c r="I39" i="14"/>
  <c r="K39" i="14"/>
  <c r="K37" i="14" s="1"/>
  <c r="M39" i="14"/>
  <c r="O39" i="14"/>
  <c r="O37" i="14" s="1"/>
  <c r="Q39" i="14"/>
  <c r="V39" i="14"/>
  <c r="G40" i="14"/>
  <c r="I40" i="14"/>
  <c r="K40" i="14"/>
  <c r="M40" i="14"/>
  <c r="O40" i="14"/>
  <c r="Q40" i="14"/>
  <c r="Q37" i="14" s="1"/>
  <c r="V40" i="14"/>
  <c r="G41" i="14"/>
  <c r="I41" i="14"/>
  <c r="K41" i="14"/>
  <c r="M41" i="14"/>
  <c r="O41" i="14"/>
  <c r="Q41" i="14"/>
  <c r="V41" i="14"/>
  <c r="G42" i="14"/>
  <c r="I42" i="14"/>
  <c r="K42" i="14"/>
  <c r="M42" i="14"/>
  <c r="O42" i="14"/>
  <c r="Q42" i="14"/>
  <c r="V42" i="14"/>
  <c r="G43" i="14"/>
  <c r="M43" i="14" s="1"/>
  <c r="I43" i="14"/>
  <c r="K43" i="14"/>
  <c r="O43" i="14"/>
  <c r="Q43" i="14"/>
  <c r="V43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8" i="14"/>
  <c r="I48" i="14"/>
  <c r="K48" i="14"/>
  <c r="M48" i="14"/>
  <c r="O48" i="14"/>
  <c r="Q48" i="14"/>
  <c r="V48" i="14"/>
  <c r="G49" i="14"/>
  <c r="I49" i="14"/>
  <c r="K49" i="14"/>
  <c r="M49" i="14"/>
  <c r="O49" i="14"/>
  <c r="Q49" i="14"/>
  <c r="V49" i="14"/>
  <c r="G50" i="14"/>
  <c r="I50" i="14"/>
  <c r="K50" i="14"/>
  <c r="M50" i="14"/>
  <c r="O50" i="14"/>
  <c r="Q50" i="14"/>
  <c r="V50" i="14"/>
  <c r="G51" i="14"/>
  <c r="I51" i="14"/>
  <c r="K51" i="14"/>
  <c r="M51" i="14"/>
  <c r="O51" i="14"/>
  <c r="Q51" i="14"/>
  <c r="V51" i="14"/>
  <c r="G52" i="14"/>
  <c r="I52" i="14"/>
  <c r="K52" i="14"/>
  <c r="M52" i="14"/>
  <c r="O52" i="14"/>
  <c r="Q52" i="14"/>
  <c r="V52" i="14"/>
  <c r="G53" i="14"/>
  <c r="AE72" i="14" s="1"/>
  <c r="I53" i="14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I55" i="14"/>
  <c r="K55" i="14"/>
  <c r="M55" i="14"/>
  <c r="O55" i="14"/>
  <c r="Q55" i="14"/>
  <c r="V55" i="14"/>
  <c r="G56" i="14"/>
  <c r="I56" i="14"/>
  <c r="K56" i="14"/>
  <c r="M56" i="14"/>
  <c r="O56" i="14"/>
  <c r="Q56" i="14"/>
  <c r="V56" i="14"/>
  <c r="G57" i="14"/>
  <c r="I57" i="14"/>
  <c r="K57" i="14"/>
  <c r="M57" i="14"/>
  <c r="O57" i="14"/>
  <c r="Q57" i="14"/>
  <c r="V57" i="14"/>
  <c r="G58" i="14"/>
  <c r="I58" i="14"/>
  <c r="K58" i="14"/>
  <c r="M58" i="14"/>
  <c r="O58" i="14"/>
  <c r="Q58" i="14"/>
  <c r="V58" i="14"/>
  <c r="G59" i="14"/>
  <c r="M59" i="14" s="1"/>
  <c r="I59" i="14"/>
  <c r="K59" i="14"/>
  <c r="O59" i="14"/>
  <c r="Q59" i="14"/>
  <c r="V59" i="14"/>
  <c r="G60" i="14"/>
  <c r="I60" i="14"/>
  <c r="K60" i="14"/>
  <c r="M60" i="14"/>
  <c r="O60" i="14"/>
  <c r="Q60" i="14"/>
  <c r="V60" i="14"/>
  <c r="G61" i="14"/>
  <c r="M61" i="14" s="1"/>
  <c r="I61" i="14"/>
  <c r="K61" i="14"/>
  <c r="O61" i="14"/>
  <c r="Q61" i="14"/>
  <c r="V61" i="14"/>
  <c r="I62" i="14"/>
  <c r="G63" i="14"/>
  <c r="M63" i="14" s="1"/>
  <c r="I63" i="14"/>
  <c r="K63" i="14"/>
  <c r="K62" i="14" s="1"/>
  <c r="O63" i="14"/>
  <c r="O62" i="14" s="1"/>
  <c r="Q63" i="14"/>
  <c r="V63" i="14"/>
  <c r="G64" i="14"/>
  <c r="I64" i="14"/>
  <c r="K64" i="14"/>
  <c r="M64" i="14"/>
  <c r="O64" i="14"/>
  <c r="Q64" i="14"/>
  <c r="Q62" i="14" s="1"/>
  <c r="V64" i="14"/>
  <c r="G65" i="14"/>
  <c r="I65" i="14"/>
  <c r="K65" i="14"/>
  <c r="M65" i="14"/>
  <c r="O65" i="14"/>
  <c r="Q65" i="14"/>
  <c r="V65" i="14"/>
  <c r="V62" i="14" s="1"/>
  <c r="G66" i="14"/>
  <c r="I66" i="14"/>
  <c r="K66" i="14"/>
  <c r="M66" i="14"/>
  <c r="O66" i="14"/>
  <c r="Q66" i="14"/>
  <c r="V66" i="14"/>
  <c r="G67" i="14"/>
  <c r="I67" i="14"/>
  <c r="K67" i="14"/>
  <c r="M67" i="14"/>
  <c r="O67" i="14"/>
  <c r="Q67" i="14"/>
  <c r="V67" i="14"/>
  <c r="G68" i="14"/>
  <c r="I68" i="14"/>
  <c r="K68" i="14"/>
  <c r="M68" i="14"/>
  <c r="O68" i="14"/>
  <c r="Q68" i="14"/>
  <c r="V68" i="14"/>
  <c r="G69" i="14"/>
  <c r="G62" i="14" s="1"/>
  <c r="I69" i="14"/>
  <c r="K69" i="14"/>
  <c r="O69" i="14"/>
  <c r="Q69" i="14"/>
  <c r="V69" i="14"/>
  <c r="G70" i="14"/>
  <c r="M70" i="14" s="1"/>
  <c r="I70" i="14"/>
  <c r="K70" i="14"/>
  <c r="O70" i="14"/>
  <c r="Q70" i="14"/>
  <c r="V70" i="14"/>
  <c r="AF72" i="14"/>
  <c r="G437" i="13"/>
  <c r="BA426" i="13"/>
  <c r="BA421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3" i="13"/>
  <c r="M13" i="13" s="1"/>
  <c r="I13" i="13"/>
  <c r="K13" i="13"/>
  <c r="O13" i="13"/>
  <c r="Q13" i="13"/>
  <c r="V13" i="13"/>
  <c r="Q18" i="13"/>
  <c r="V18" i="13"/>
  <c r="G19" i="13"/>
  <c r="M19" i="13" s="1"/>
  <c r="M18" i="13" s="1"/>
  <c r="I19" i="13"/>
  <c r="I18" i="13" s="1"/>
  <c r="K19" i="13"/>
  <c r="K18" i="13" s="1"/>
  <c r="O19" i="13"/>
  <c r="O18" i="13" s="1"/>
  <c r="Q19" i="13"/>
  <c r="V19" i="13"/>
  <c r="G23" i="13"/>
  <c r="I23" i="13"/>
  <c r="I22" i="13" s="1"/>
  <c r="K23" i="13"/>
  <c r="K22" i="13" s="1"/>
  <c r="M23" i="13"/>
  <c r="O23" i="13"/>
  <c r="O22" i="13" s="1"/>
  <c r="Q23" i="13"/>
  <c r="V23" i="13"/>
  <c r="V22" i="13" s="1"/>
  <c r="G24" i="13"/>
  <c r="I24" i="13"/>
  <c r="K24" i="13"/>
  <c r="M24" i="13"/>
  <c r="O24" i="13"/>
  <c r="Q24" i="13"/>
  <c r="V24" i="13"/>
  <c r="G25" i="13"/>
  <c r="I25" i="13"/>
  <c r="K25" i="13"/>
  <c r="M25" i="13"/>
  <c r="O25" i="13"/>
  <c r="Q25" i="13"/>
  <c r="Q22" i="13" s="1"/>
  <c r="V25" i="13"/>
  <c r="G27" i="13"/>
  <c r="I27" i="13"/>
  <c r="K27" i="13"/>
  <c r="M27" i="13"/>
  <c r="O27" i="13"/>
  <c r="Q27" i="13"/>
  <c r="V27" i="13"/>
  <c r="G28" i="13"/>
  <c r="I28" i="13"/>
  <c r="K28" i="13"/>
  <c r="M28" i="13"/>
  <c r="O28" i="13"/>
  <c r="Q28" i="13"/>
  <c r="V28" i="13"/>
  <c r="G29" i="13"/>
  <c r="M29" i="13" s="1"/>
  <c r="I29" i="13"/>
  <c r="K29" i="13"/>
  <c r="O29" i="13"/>
  <c r="Q29" i="13"/>
  <c r="V29" i="13"/>
  <c r="G30" i="13"/>
  <c r="I30" i="13"/>
  <c r="K30" i="13"/>
  <c r="M30" i="13"/>
  <c r="O30" i="13"/>
  <c r="Q30" i="13"/>
  <c r="V30" i="13"/>
  <c r="G31" i="13"/>
  <c r="M31" i="13" s="1"/>
  <c r="I31" i="13"/>
  <c r="K31" i="13"/>
  <c r="O31" i="13"/>
  <c r="Q31" i="13"/>
  <c r="V31" i="13"/>
  <c r="G33" i="13"/>
  <c r="I33" i="13"/>
  <c r="K33" i="13"/>
  <c r="M33" i="13"/>
  <c r="O33" i="13"/>
  <c r="Q33" i="13"/>
  <c r="V33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36" i="13"/>
  <c r="I36" i="13"/>
  <c r="K36" i="13"/>
  <c r="M36" i="13"/>
  <c r="O36" i="13"/>
  <c r="Q36" i="13"/>
  <c r="V36" i="13"/>
  <c r="G37" i="13"/>
  <c r="M37" i="13" s="1"/>
  <c r="I37" i="13"/>
  <c r="K37" i="13"/>
  <c r="O37" i="13"/>
  <c r="Q37" i="13"/>
  <c r="V37" i="13"/>
  <c r="G41" i="13"/>
  <c r="M41" i="13" s="1"/>
  <c r="I41" i="13"/>
  <c r="K41" i="13"/>
  <c r="O41" i="13"/>
  <c r="Q41" i="13"/>
  <c r="V41" i="13"/>
  <c r="G45" i="13"/>
  <c r="M45" i="13" s="1"/>
  <c r="I45" i="13"/>
  <c r="K45" i="13"/>
  <c r="O45" i="13"/>
  <c r="Q45" i="13"/>
  <c r="V45" i="13"/>
  <c r="G49" i="13"/>
  <c r="M49" i="13" s="1"/>
  <c r="I49" i="13"/>
  <c r="K49" i="13"/>
  <c r="O49" i="13"/>
  <c r="Q49" i="13"/>
  <c r="V49" i="13"/>
  <c r="G53" i="13"/>
  <c r="I53" i="13"/>
  <c r="K53" i="13"/>
  <c r="M53" i="13"/>
  <c r="O53" i="13"/>
  <c r="Q53" i="13"/>
  <c r="V53" i="13"/>
  <c r="G56" i="13"/>
  <c r="I56" i="13"/>
  <c r="K56" i="13"/>
  <c r="M56" i="13"/>
  <c r="O56" i="13"/>
  <c r="Q56" i="13"/>
  <c r="V56" i="13"/>
  <c r="G61" i="13"/>
  <c r="I61" i="13"/>
  <c r="K61" i="13"/>
  <c r="M61" i="13"/>
  <c r="O61" i="13"/>
  <c r="Q61" i="13"/>
  <c r="V61" i="13"/>
  <c r="G66" i="13"/>
  <c r="I66" i="13"/>
  <c r="K66" i="13"/>
  <c r="M66" i="13"/>
  <c r="O66" i="13"/>
  <c r="Q66" i="13"/>
  <c r="V66" i="13"/>
  <c r="G71" i="13"/>
  <c r="I71" i="13"/>
  <c r="K71" i="13"/>
  <c r="M71" i="13"/>
  <c r="O71" i="13"/>
  <c r="Q71" i="13"/>
  <c r="V71" i="13"/>
  <c r="G80" i="13"/>
  <c r="M80" i="13" s="1"/>
  <c r="I80" i="13"/>
  <c r="K80" i="13"/>
  <c r="O80" i="13"/>
  <c r="Q80" i="13"/>
  <c r="V80" i="13"/>
  <c r="G83" i="13"/>
  <c r="I83" i="13"/>
  <c r="K83" i="13"/>
  <c r="M83" i="13"/>
  <c r="O83" i="13"/>
  <c r="Q83" i="13"/>
  <c r="V83" i="13"/>
  <c r="G87" i="13"/>
  <c r="M87" i="13" s="1"/>
  <c r="I87" i="13"/>
  <c r="K87" i="13"/>
  <c r="O87" i="13"/>
  <c r="Q87" i="13"/>
  <c r="V87" i="13"/>
  <c r="G89" i="13"/>
  <c r="I89" i="13"/>
  <c r="K89" i="13"/>
  <c r="M89" i="13"/>
  <c r="O89" i="13"/>
  <c r="Q89" i="13"/>
  <c r="V89" i="13"/>
  <c r="G92" i="13"/>
  <c r="I92" i="13"/>
  <c r="K92" i="13"/>
  <c r="M92" i="13"/>
  <c r="O92" i="13"/>
  <c r="Q92" i="13"/>
  <c r="V92" i="13"/>
  <c r="G95" i="13"/>
  <c r="I95" i="13"/>
  <c r="K95" i="13"/>
  <c r="M95" i="13"/>
  <c r="O95" i="13"/>
  <c r="Q95" i="13"/>
  <c r="V95" i="13"/>
  <c r="G97" i="13"/>
  <c r="I97" i="13"/>
  <c r="K97" i="13"/>
  <c r="M97" i="13"/>
  <c r="O97" i="13"/>
  <c r="Q97" i="13"/>
  <c r="V97" i="13"/>
  <c r="G99" i="13"/>
  <c r="M99" i="13" s="1"/>
  <c r="I99" i="13"/>
  <c r="K99" i="13"/>
  <c r="O99" i="13"/>
  <c r="Q99" i="13"/>
  <c r="V99" i="13"/>
  <c r="G101" i="13"/>
  <c r="M101" i="13" s="1"/>
  <c r="I101" i="13"/>
  <c r="K101" i="13"/>
  <c r="O101" i="13"/>
  <c r="Q101" i="13"/>
  <c r="V101" i="13"/>
  <c r="G103" i="13"/>
  <c r="M103" i="13" s="1"/>
  <c r="I103" i="13"/>
  <c r="K103" i="13"/>
  <c r="O103" i="13"/>
  <c r="Q103" i="13"/>
  <c r="V103" i="13"/>
  <c r="G104" i="13"/>
  <c r="M104" i="13" s="1"/>
  <c r="I104" i="13"/>
  <c r="K104" i="13"/>
  <c r="O104" i="13"/>
  <c r="Q104" i="13"/>
  <c r="V104" i="13"/>
  <c r="G106" i="13"/>
  <c r="I106" i="13"/>
  <c r="K106" i="13"/>
  <c r="M106" i="13"/>
  <c r="O106" i="13"/>
  <c r="Q106" i="13"/>
  <c r="V106" i="13"/>
  <c r="G113" i="13"/>
  <c r="I113" i="13"/>
  <c r="K113" i="13"/>
  <c r="M113" i="13"/>
  <c r="O113" i="13"/>
  <c r="Q113" i="13"/>
  <c r="V113" i="13"/>
  <c r="G117" i="13"/>
  <c r="I117" i="13"/>
  <c r="K117" i="13"/>
  <c r="M117" i="13"/>
  <c r="O117" i="13"/>
  <c r="Q117" i="13"/>
  <c r="V117" i="13"/>
  <c r="G121" i="13"/>
  <c r="I121" i="13"/>
  <c r="K121" i="13"/>
  <c r="K120" i="13" s="1"/>
  <c r="M121" i="13"/>
  <c r="O121" i="13"/>
  <c r="Q121" i="13"/>
  <c r="Q120" i="13" s="1"/>
  <c r="V121" i="13"/>
  <c r="V120" i="13" s="1"/>
  <c r="G123" i="13"/>
  <c r="G120" i="13" s="1"/>
  <c r="I123" i="13"/>
  <c r="K123" i="13"/>
  <c r="O123" i="13"/>
  <c r="Q123" i="13"/>
  <c r="V123" i="13"/>
  <c r="G124" i="13"/>
  <c r="I124" i="13"/>
  <c r="I120" i="13" s="1"/>
  <c r="K124" i="13"/>
  <c r="M124" i="13"/>
  <c r="O124" i="13"/>
  <c r="Q124" i="13"/>
  <c r="V124" i="13"/>
  <c r="G125" i="13"/>
  <c r="M125" i="13" s="1"/>
  <c r="I125" i="13"/>
  <c r="K125" i="13"/>
  <c r="O125" i="13"/>
  <c r="Q125" i="13"/>
  <c r="V125" i="13"/>
  <c r="G126" i="13"/>
  <c r="I126" i="13"/>
  <c r="K126" i="13"/>
  <c r="M126" i="13"/>
  <c r="O126" i="13"/>
  <c r="Q126" i="13"/>
  <c r="V126" i="13"/>
  <c r="G127" i="13"/>
  <c r="I127" i="13"/>
  <c r="K127" i="13"/>
  <c r="M127" i="13"/>
  <c r="O127" i="13"/>
  <c r="O120" i="13" s="1"/>
  <c r="Q127" i="13"/>
  <c r="V127" i="13"/>
  <c r="G128" i="13"/>
  <c r="I128" i="13"/>
  <c r="K128" i="13"/>
  <c r="M128" i="13"/>
  <c r="O128" i="13"/>
  <c r="Q128" i="13"/>
  <c r="V128" i="13"/>
  <c r="G131" i="13"/>
  <c r="I131" i="13"/>
  <c r="K131" i="13"/>
  <c r="M131" i="13"/>
  <c r="O131" i="13"/>
  <c r="Q131" i="13"/>
  <c r="V131" i="13"/>
  <c r="G132" i="13"/>
  <c r="M132" i="13" s="1"/>
  <c r="I132" i="13"/>
  <c r="K132" i="13"/>
  <c r="O132" i="13"/>
  <c r="Q132" i="13"/>
  <c r="V132" i="13"/>
  <c r="G133" i="13"/>
  <c r="M133" i="13" s="1"/>
  <c r="I133" i="13"/>
  <c r="K133" i="13"/>
  <c r="O133" i="13"/>
  <c r="Q133" i="13"/>
  <c r="V133" i="13"/>
  <c r="G138" i="13"/>
  <c r="M138" i="13" s="1"/>
  <c r="I138" i="13"/>
  <c r="K138" i="13"/>
  <c r="O138" i="13"/>
  <c r="Q138" i="13"/>
  <c r="V138" i="13"/>
  <c r="G141" i="13"/>
  <c r="M141" i="13" s="1"/>
  <c r="I141" i="13"/>
  <c r="K141" i="13"/>
  <c r="O141" i="13"/>
  <c r="Q141" i="13"/>
  <c r="V141" i="13"/>
  <c r="G143" i="13"/>
  <c r="I143" i="13"/>
  <c r="K143" i="13"/>
  <c r="M143" i="13"/>
  <c r="O143" i="13"/>
  <c r="Q143" i="13"/>
  <c r="V143" i="13"/>
  <c r="G156" i="13"/>
  <c r="I156" i="13"/>
  <c r="K156" i="13"/>
  <c r="M156" i="13"/>
  <c r="O156" i="13"/>
  <c r="Q156" i="13"/>
  <c r="V156" i="13"/>
  <c r="G158" i="13"/>
  <c r="I158" i="13"/>
  <c r="K158" i="13"/>
  <c r="M158" i="13"/>
  <c r="O158" i="13"/>
  <c r="Q158" i="13"/>
  <c r="V158" i="13"/>
  <c r="G161" i="13"/>
  <c r="M161" i="13" s="1"/>
  <c r="I161" i="13"/>
  <c r="K161" i="13"/>
  <c r="O161" i="13"/>
  <c r="Q161" i="13"/>
  <c r="V161" i="13"/>
  <c r="G164" i="13"/>
  <c r="I164" i="13"/>
  <c r="K164" i="13"/>
  <c r="M164" i="13"/>
  <c r="O164" i="13"/>
  <c r="Q164" i="13"/>
  <c r="V164" i="13"/>
  <c r="G167" i="13"/>
  <c r="M167" i="13" s="1"/>
  <c r="I167" i="13"/>
  <c r="K167" i="13"/>
  <c r="O167" i="13"/>
  <c r="Q167" i="13"/>
  <c r="V167" i="13"/>
  <c r="G170" i="13"/>
  <c r="I170" i="13"/>
  <c r="K170" i="13"/>
  <c r="M170" i="13"/>
  <c r="O170" i="13"/>
  <c r="Q170" i="13"/>
  <c r="V170" i="13"/>
  <c r="G173" i="13"/>
  <c r="M173" i="13" s="1"/>
  <c r="I173" i="13"/>
  <c r="K173" i="13"/>
  <c r="O173" i="13"/>
  <c r="Q173" i="13"/>
  <c r="V173" i="13"/>
  <c r="G176" i="13"/>
  <c r="I176" i="13"/>
  <c r="K176" i="13"/>
  <c r="M176" i="13"/>
  <c r="O176" i="13"/>
  <c r="Q176" i="13"/>
  <c r="V176" i="13"/>
  <c r="G179" i="13"/>
  <c r="I179" i="13"/>
  <c r="K179" i="13"/>
  <c r="M179" i="13"/>
  <c r="O179" i="13"/>
  <c r="Q179" i="13"/>
  <c r="V179" i="13"/>
  <c r="G182" i="13"/>
  <c r="I182" i="13"/>
  <c r="K182" i="13"/>
  <c r="M182" i="13"/>
  <c r="O182" i="13"/>
  <c r="Q182" i="13"/>
  <c r="V182" i="13"/>
  <c r="G185" i="13"/>
  <c r="I185" i="13"/>
  <c r="K185" i="13"/>
  <c r="M185" i="13"/>
  <c r="O185" i="13"/>
  <c r="Q185" i="13"/>
  <c r="V185" i="13"/>
  <c r="G188" i="13"/>
  <c r="M188" i="13" s="1"/>
  <c r="I188" i="13"/>
  <c r="K188" i="13"/>
  <c r="O188" i="13"/>
  <c r="Q188" i="13"/>
  <c r="V188" i="13"/>
  <c r="G191" i="13"/>
  <c r="M191" i="13" s="1"/>
  <c r="I191" i="13"/>
  <c r="K191" i="13"/>
  <c r="O191" i="13"/>
  <c r="Q191" i="13"/>
  <c r="V191" i="13"/>
  <c r="G194" i="13"/>
  <c r="M194" i="13" s="1"/>
  <c r="I194" i="13"/>
  <c r="K194" i="13"/>
  <c r="O194" i="13"/>
  <c r="Q194" i="13"/>
  <c r="V194" i="13"/>
  <c r="G196" i="13"/>
  <c r="M196" i="13" s="1"/>
  <c r="I196" i="13"/>
  <c r="K196" i="13"/>
  <c r="O196" i="13"/>
  <c r="Q196" i="13"/>
  <c r="V196" i="13"/>
  <c r="G198" i="13"/>
  <c r="I198" i="13"/>
  <c r="K198" i="13"/>
  <c r="M198" i="13"/>
  <c r="O198" i="13"/>
  <c r="Q198" i="13"/>
  <c r="V198" i="13"/>
  <c r="G199" i="13"/>
  <c r="I199" i="13"/>
  <c r="K199" i="13"/>
  <c r="M199" i="13"/>
  <c r="O199" i="13"/>
  <c r="Q199" i="13"/>
  <c r="V199" i="13"/>
  <c r="G201" i="13"/>
  <c r="I201" i="13"/>
  <c r="K201" i="13"/>
  <c r="M201" i="13"/>
  <c r="O201" i="13"/>
  <c r="Q201" i="13"/>
  <c r="V201" i="13"/>
  <c r="G203" i="13"/>
  <c r="M203" i="13" s="1"/>
  <c r="I203" i="13"/>
  <c r="K203" i="13"/>
  <c r="O203" i="13"/>
  <c r="Q203" i="13"/>
  <c r="V203" i="13"/>
  <c r="G204" i="13"/>
  <c r="I204" i="13"/>
  <c r="K204" i="13"/>
  <c r="M204" i="13"/>
  <c r="O204" i="13"/>
  <c r="Q204" i="13"/>
  <c r="V204" i="13"/>
  <c r="G205" i="13"/>
  <c r="M205" i="13" s="1"/>
  <c r="I205" i="13"/>
  <c r="K205" i="13"/>
  <c r="O205" i="13"/>
  <c r="Q205" i="13"/>
  <c r="V205" i="13"/>
  <c r="G206" i="13"/>
  <c r="I206" i="13"/>
  <c r="K206" i="13"/>
  <c r="M206" i="13"/>
  <c r="O206" i="13"/>
  <c r="Q206" i="13"/>
  <c r="V206" i="13"/>
  <c r="G209" i="13"/>
  <c r="M209" i="13" s="1"/>
  <c r="I209" i="13"/>
  <c r="K209" i="13"/>
  <c r="O209" i="13"/>
  <c r="Q209" i="13"/>
  <c r="V209" i="13"/>
  <c r="G210" i="13"/>
  <c r="I210" i="13"/>
  <c r="K210" i="13"/>
  <c r="M210" i="13"/>
  <c r="O210" i="13"/>
  <c r="Q210" i="13"/>
  <c r="V210" i="13"/>
  <c r="G215" i="13"/>
  <c r="I215" i="13"/>
  <c r="K215" i="13"/>
  <c r="M215" i="13"/>
  <c r="O215" i="13"/>
  <c r="Q215" i="13"/>
  <c r="V215" i="13"/>
  <c r="G219" i="13"/>
  <c r="I219" i="13"/>
  <c r="K219" i="13"/>
  <c r="M219" i="13"/>
  <c r="O219" i="13"/>
  <c r="Q219" i="13"/>
  <c r="V219" i="13"/>
  <c r="G221" i="13"/>
  <c r="I221" i="13"/>
  <c r="K221" i="13"/>
  <c r="M221" i="13"/>
  <c r="O221" i="13"/>
  <c r="Q221" i="13"/>
  <c r="V221" i="13"/>
  <c r="G224" i="13"/>
  <c r="M224" i="13" s="1"/>
  <c r="I224" i="13"/>
  <c r="K224" i="13"/>
  <c r="O224" i="13"/>
  <c r="Q224" i="13"/>
  <c r="V224" i="13"/>
  <c r="G226" i="13"/>
  <c r="M226" i="13" s="1"/>
  <c r="I226" i="13"/>
  <c r="K226" i="13"/>
  <c r="O226" i="13"/>
  <c r="Q226" i="13"/>
  <c r="V226" i="13"/>
  <c r="G228" i="13"/>
  <c r="M228" i="13" s="1"/>
  <c r="I228" i="13"/>
  <c r="K228" i="13"/>
  <c r="O228" i="13"/>
  <c r="Q228" i="13"/>
  <c r="V228" i="13"/>
  <c r="G233" i="13"/>
  <c r="M233" i="13" s="1"/>
  <c r="I233" i="13"/>
  <c r="K233" i="13"/>
  <c r="O233" i="13"/>
  <c r="Q233" i="13"/>
  <c r="V233" i="13"/>
  <c r="G236" i="13"/>
  <c r="I236" i="13"/>
  <c r="K236" i="13"/>
  <c r="M236" i="13"/>
  <c r="O236" i="13"/>
  <c r="Q236" i="13"/>
  <c r="V236" i="13"/>
  <c r="G239" i="13"/>
  <c r="I239" i="13"/>
  <c r="K239" i="13"/>
  <c r="M239" i="13"/>
  <c r="O239" i="13"/>
  <c r="Q239" i="13"/>
  <c r="V239" i="13"/>
  <c r="G240" i="13"/>
  <c r="I240" i="13"/>
  <c r="K240" i="13"/>
  <c r="M240" i="13"/>
  <c r="O240" i="13"/>
  <c r="Q240" i="13"/>
  <c r="V240" i="13"/>
  <c r="G242" i="13"/>
  <c r="M242" i="13" s="1"/>
  <c r="I242" i="13"/>
  <c r="K242" i="13"/>
  <c r="O242" i="13"/>
  <c r="Q242" i="13"/>
  <c r="V242" i="13"/>
  <c r="G249" i="13"/>
  <c r="I249" i="13"/>
  <c r="K249" i="13"/>
  <c r="M249" i="13"/>
  <c r="O249" i="13"/>
  <c r="Q249" i="13"/>
  <c r="V249" i="13"/>
  <c r="G257" i="13"/>
  <c r="K257" i="13"/>
  <c r="V257" i="13"/>
  <c r="G258" i="13"/>
  <c r="I258" i="13"/>
  <c r="I257" i="13" s="1"/>
  <c r="K258" i="13"/>
  <c r="M258" i="13"/>
  <c r="M257" i="13" s="1"/>
  <c r="O258" i="13"/>
  <c r="O257" i="13" s="1"/>
  <c r="Q258" i="13"/>
  <c r="Q257" i="13" s="1"/>
  <c r="V258" i="13"/>
  <c r="G259" i="13"/>
  <c r="K259" i="13"/>
  <c r="G260" i="13"/>
  <c r="I260" i="13"/>
  <c r="I259" i="13" s="1"/>
  <c r="K260" i="13"/>
  <c r="M260" i="13"/>
  <c r="M259" i="13" s="1"/>
  <c r="O260" i="13"/>
  <c r="Q260" i="13"/>
  <c r="Q259" i="13" s="1"/>
  <c r="V260" i="13"/>
  <c r="V259" i="13" s="1"/>
  <c r="G268" i="13"/>
  <c r="I268" i="13"/>
  <c r="K268" i="13"/>
  <c r="M268" i="13"/>
  <c r="O268" i="13"/>
  <c r="O259" i="13" s="1"/>
  <c r="Q268" i="13"/>
  <c r="V268" i="13"/>
  <c r="G274" i="13"/>
  <c r="I274" i="13"/>
  <c r="I273" i="13" s="1"/>
  <c r="K274" i="13"/>
  <c r="K273" i="13" s="1"/>
  <c r="M274" i="13"/>
  <c r="O274" i="13"/>
  <c r="O273" i="13" s="1"/>
  <c r="Q274" i="13"/>
  <c r="Q273" i="13" s="1"/>
  <c r="V274" i="13"/>
  <c r="V273" i="13" s="1"/>
  <c r="G275" i="13"/>
  <c r="M275" i="13" s="1"/>
  <c r="I275" i="13"/>
  <c r="K275" i="13"/>
  <c r="O275" i="13"/>
  <c r="Q275" i="13"/>
  <c r="V275" i="13"/>
  <c r="G276" i="13"/>
  <c r="G273" i="13" s="1"/>
  <c r="I276" i="13"/>
  <c r="K276" i="13"/>
  <c r="O276" i="13"/>
  <c r="Q276" i="13"/>
  <c r="V276" i="13"/>
  <c r="G278" i="13"/>
  <c r="M278" i="13" s="1"/>
  <c r="I278" i="13"/>
  <c r="K278" i="13"/>
  <c r="O278" i="13"/>
  <c r="Q278" i="13"/>
  <c r="V278" i="13"/>
  <c r="G281" i="13"/>
  <c r="G282" i="13"/>
  <c r="I282" i="13"/>
  <c r="I281" i="13" s="1"/>
  <c r="K282" i="13"/>
  <c r="K281" i="13" s="1"/>
  <c r="M282" i="13"/>
  <c r="M281" i="13" s="1"/>
  <c r="O282" i="13"/>
  <c r="O281" i="13" s="1"/>
  <c r="Q282" i="13"/>
  <c r="Q281" i="13" s="1"/>
  <c r="V282" i="13"/>
  <c r="V281" i="13" s="1"/>
  <c r="G285" i="13"/>
  <c r="I285" i="13"/>
  <c r="I284" i="13" s="1"/>
  <c r="K285" i="13"/>
  <c r="M285" i="13"/>
  <c r="O285" i="13"/>
  <c r="O284" i="13" s="1"/>
  <c r="Q285" i="13"/>
  <c r="Q284" i="13" s="1"/>
  <c r="V285" i="13"/>
  <c r="V284" i="13" s="1"/>
  <c r="G291" i="13"/>
  <c r="M291" i="13" s="1"/>
  <c r="I291" i="13"/>
  <c r="K291" i="13"/>
  <c r="K284" i="13" s="1"/>
  <c r="O291" i="13"/>
  <c r="Q291" i="13"/>
  <c r="V291" i="13"/>
  <c r="G293" i="13"/>
  <c r="I293" i="13"/>
  <c r="K293" i="13"/>
  <c r="M293" i="13"/>
  <c r="O293" i="13"/>
  <c r="Q293" i="13"/>
  <c r="V293" i="13"/>
  <c r="G295" i="13"/>
  <c r="M295" i="13" s="1"/>
  <c r="I295" i="13"/>
  <c r="K295" i="13"/>
  <c r="O295" i="13"/>
  <c r="Q295" i="13"/>
  <c r="V295" i="13"/>
  <c r="G296" i="13"/>
  <c r="M296" i="13" s="1"/>
  <c r="I296" i="13"/>
  <c r="K296" i="13"/>
  <c r="O296" i="13"/>
  <c r="Q296" i="13"/>
  <c r="V296" i="13"/>
  <c r="G308" i="13"/>
  <c r="M308" i="13" s="1"/>
  <c r="I308" i="13"/>
  <c r="K308" i="13"/>
  <c r="O308" i="13"/>
  <c r="Q308" i="13"/>
  <c r="V308" i="13"/>
  <c r="G310" i="13"/>
  <c r="I310" i="13"/>
  <c r="K310" i="13"/>
  <c r="M310" i="13"/>
  <c r="O310" i="13"/>
  <c r="Q310" i="13"/>
  <c r="V310" i="13"/>
  <c r="G313" i="13"/>
  <c r="I313" i="13"/>
  <c r="K313" i="13"/>
  <c r="M313" i="13"/>
  <c r="O313" i="13"/>
  <c r="Q313" i="13"/>
  <c r="V313" i="13"/>
  <c r="G315" i="13"/>
  <c r="I315" i="13"/>
  <c r="K315" i="13"/>
  <c r="M315" i="13"/>
  <c r="O315" i="13"/>
  <c r="Q315" i="13"/>
  <c r="V315" i="13"/>
  <c r="G317" i="13"/>
  <c r="I317" i="13"/>
  <c r="K317" i="13"/>
  <c r="M317" i="13"/>
  <c r="O317" i="13"/>
  <c r="Q317" i="13"/>
  <c r="V317" i="13"/>
  <c r="G320" i="13"/>
  <c r="I320" i="13"/>
  <c r="K320" i="13"/>
  <c r="M320" i="13"/>
  <c r="O320" i="13"/>
  <c r="Q320" i="13"/>
  <c r="V320" i="13"/>
  <c r="G323" i="13"/>
  <c r="M323" i="13" s="1"/>
  <c r="I323" i="13"/>
  <c r="K323" i="13"/>
  <c r="O323" i="13"/>
  <c r="Q323" i="13"/>
  <c r="V323" i="13"/>
  <c r="G325" i="13"/>
  <c r="M325" i="13" s="1"/>
  <c r="I325" i="13"/>
  <c r="K325" i="13"/>
  <c r="O325" i="13"/>
  <c r="Q325" i="13"/>
  <c r="V325" i="13"/>
  <c r="G327" i="13"/>
  <c r="M327" i="13" s="1"/>
  <c r="I327" i="13"/>
  <c r="K327" i="13"/>
  <c r="O327" i="13"/>
  <c r="Q327" i="13"/>
  <c r="V327" i="13"/>
  <c r="I329" i="13"/>
  <c r="G330" i="13"/>
  <c r="M330" i="13" s="1"/>
  <c r="I330" i="13"/>
  <c r="K330" i="13"/>
  <c r="K329" i="13" s="1"/>
  <c r="O330" i="13"/>
  <c r="O329" i="13" s="1"/>
  <c r="Q330" i="13"/>
  <c r="V330" i="13"/>
  <c r="G331" i="13"/>
  <c r="I331" i="13"/>
  <c r="K331" i="13"/>
  <c r="M331" i="13"/>
  <c r="O331" i="13"/>
  <c r="Q331" i="13"/>
  <c r="Q329" i="13" s="1"/>
  <c r="V331" i="13"/>
  <c r="G332" i="13"/>
  <c r="M332" i="13" s="1"/>
  <c r="I332" i="13"/>
  <c r="K332" i="13"/>
  <c r="O332" i="13"/>
  <c r="Q332" i="13"/>
  <c r="V332" i="13"/>
  <c r="V329" i="13" s="1"/>
  <c r="G333" i="13"/>
  <c r="I333" i="13"/>
  <c r="K333" i="13"/>
  <c r="M333" i="13"/>
  <c r="O333" i="13"/>
  <c r="Q333" i="13"/>
  <c r="V333" i="13"/>
  <c r="G334" i="13"/>
  <c r="M334" i="13" s="1"/>
  <c r="I334" i="13"/>
  <c r="K334" i="13"/>
  <c r="O334" i="13"/>
  <c r="Q334" i="13"/>
  <c r="V334" i="13"/>
  <c r="G335" i="13"/>
  <c r="M335" i="13" s="1"/>
  <c r="I335" i="13"/>
  <c r="K335" i="13"/>
  <c r="O335" i="13"/>
  <c r="Q335" i="13"/>
  <c r="V335" i="13"/>
  <c r="G337" i="13"/>
  <c r="I337" i="13"/>
  <c r="I336" i="13" s="1"/>
  <c r="K337" i="13"/>
  <c r="M337" i="13"/>
  <c r="O337" i="13"/>
  <c r="Q337" i="13"/>
  <c r="V337" i="13"/>
  <c r="G339" i="13"/>
  <c r="I339" i="13"/>
  <c r="K339" i="13"/>
  <c r="K336" i="13" s="1"/>
  <c r="M339" i="13"/>
  <c r="O339" i="13"/>
  <c r="O336" i="13" s="1"/>
  <c r="Q339" i="13"/>
  <c r="V339" i="13"/>
  <c r="G340" i="13"/>
  <c r="I340" i="13"/>
  <c r="K340" i="13"/>
  <c r="M340" i="13"/>
  <c r="O340" i="13"/>
  <c r="Q340" i="13"/>
  <c r="Q336" i="13" s="1"/>
  <c r="V340" i="13"/>
  <c r="G341" i="13"/>
  <c r="I341" i="13"/>
  <c r="K341" i="13"/>
  <c r="M341" i="13"/>
  <c r="O341" i="13"/>
  <c r="Q341" i="13"/>
  <c r="V341" i="13"/>
  <c r="V336" i="13" s="1"/>
  <c r="G343" i="13"/>
  <c r="I343" i="13"/>
  <c r="K343" i="13"/>
  <c r="M343" i="13"/>
  <c r="O343" i="13"/>
  <c r="Q343" i="13"/>
  <c r="V343" i="13"/>
  <c r="G346" i="13"/>
  <c r="M346" i="13" s="1"/>
  <c r="I346" i="13"/>
  <c r="K346" i="13"/>
  <c r="O346" i="13"/>
  <c r="Q346" i="13"/>
  <c r="V346" i="13"/>
  <c r="G348" i="13"/>
  <c r="M348" i="13" s="1"/>
  <c r="I348" i="13"/>
  <c r="K348" i="13"/>
  <c r="O348" i="13"/>
  <c r="Q348" i="13"/>
  <c r="V348" i="13"/>
  <c r="G350" i="13"/>
  <c r="M350" i="13" s="1"/>
  <c r="I350" i="13"/>
  <c r="K350" i="13"/>
  <c r="O350" i="13"/>
  <c r="Q350" i="13"/>
  <c r="V350" i="13"/>
  <c r="G353" i="13"/>
  <c r="I353" i="13"/>
  <c r="K353" i="13"/>
  <c r="M353" i="13"/>
  <c r="O353" i="13"/>
  <c r="Q353" i="13"/>
  <c r="V353" i="13"/>
  <c r="G356" i="13"/>
  <c r="M356" i="13" s="1"/>
  <c r="I356" i="13"/>
  <c r="K356" i="13"/>
  <c r="O356" i="13"/>
  <c r="Q356" i="13"/>
  <c r="V356" i="13"/>
  <c r="G358" i="13"/>
  <c r="I358" i="13"/>
  <c r="K358" i="13"/>
  <c r="M358" i="13"/>
  <c r="O358" i="13"/>
  <c r="Q358" i="13"/>
  <c r="V358" i="13"/>
  <c r="G360" i="13"/>
  <c r="M360" i="13" s="1"/>
  <c r="I360" i="13"/>
  <c r="K360" i="13"/>
  <c r="O360" i="13"/>
  <c r="Q360" i="13"/>
  <c r="V360" i="13"/>
  <c r="G363" i="13"/>
  <c r="I363" i="13"/>
  <c r="K363" i="13"/>
  <c r="M363" i="13"/>
  <c r="O363" i="13"/>
  <c r="Q363" i="13"/>
  <c r="V363" i="13"/>
  <c r="G365" i="13"/>
  <c r="M365" i="13" s="1"/>
  <c r="I365" i="13"/>
  <c r="K365" i="13"/>
  <c r="O365" i="13"/>
  <c r="Q365" i="13"/>
  <c r="V365" i="13"/>
  <c r="G367" i="13"/>
  <c r="M367" i="13" s="1"/>
  <c r="I367" i="13"/>
  <c r="K367" i="13"/>
  <c r="O367" i="13"/>
  <c r="Q367" i="13"/>
  <c r="V367" i="13"/>
  <c r="G369" i="13"/>
  <c r="M369" i="13" s="1"/>
  <c r="I369" i="13"/>
  <c r="K369" i="13"/>
  <c r="O369" i="13"/>
  <c r="Q369" i="13"/>
  <c r="V369" i="13"/>
  <c r="G370" i="13"/>
  <c r="M370" i="13" s="1"/>
  <c r="I370" i="13"/>
  <c r="K370" i="13"/>
  <c r="O370" i="13"/>
  <c r="Q370" i="13"/>
  <c r="V370" i="13"/>
  <c r="G372" i="13"/>
  <c r="I372" i="13"/>
  <c r="K372" i="13"/>
  <c r="M372" i="13"/>
  <c r="O372" i="13"/>
  <c r="Q372" i="13"/>
  <c r="V372" i="13"/>
  <c r="G373" i="13"/>
  <c r="I373" i="13"/>
  <c r="K373" i="13"/>
  <c r="M373" i="13"/>
  <c r="O373" i="13"/>
  <c r="Q373" i="13"/>
  <c r="V373" i="13"/>
  <c r="G375" i="13"/>
  <c r="I375" i="13"/>
  <c r="K375" i="13"/>
  <c r="M375" i="13"/>
  <c r="O375" i="13"/>
  <c r="Q375" i="13"/>
  <c r="V375" i="13"/>
  <c r="G378" i="13"/>
  <c r="I378" i="13"/>
  <c r="K378" i="13"/>
  <c r="M378" i="13"/>
  <c r="O378" i="13"/>
  <c r="Q378" i="13"/>
  <c r="V378" i="13"/>
  <c r="G380" i="13"/>
  <c r="M380" i="13" s="1"/>
  <c r="I380" i="13"/>
  <c r="K380" i="13"/>
  <c r="O380" i="13"/>
  <c r="Q380" i="13"/>
  <c r="V380" i="13"/>
  <c r="G382" i="13"/>
  <c r="M382" i="13" s="1"/>
  <c r="I382" i="13"/>
  <c r="K382" i="13"/>
  <c r="O382" i="13"/>
  <c r="Q382" i="13"/>
  <c r="V382" i="13"/>
  <c r="G384" i="13"/>
  <c r="M384" i="13" s="1"/>
  <c r="I384" i="13"/>
  <c r="K384" i="13"/>
  <c r="O384" i="13"/>
  <c r="Q384" i="13"/>
  <c r="V384" i="13"/>
  <c r="G386" i="13"/>
  <c r="I386" i="13"/>
  <c r="K386" i="13"/>
  <c r="M386" i="13"/>
  <c r="O386" i="13"/>
  <c r="Q386" i="13"/>
  <c r="V386" i="13"/>
  <c r="G388" i="13"/>
  <c r="M388" i="13" s="1"/>
  <c r="I388" i="13"/>
  <c r="K388" i="13"/>
  <c r="O388" i="13"/>
  <c r="Q388" i="13"/>
  <c r="V388" i="13"/>
  <c r="G389" i="13"/>
  <c r="I389" i="13"/>
  <c r="K389" i="13"/>
  <c r="M389" i="13"/>
  <c r="O389" i="13"/>
  <c r="Q389" i="13"/>
  <c r="V389" i="13"/>
  <c r="K390" i="13"/>
  <c r="G391" i="13"/>
  <c r="I391" i="13"/>
  <c r="K391" i="13"/>
  <c r="M391" i="13"/>
  <c r="O391" i="13"/>
  <c r="Q391" i="13"/>
  <c r="Q390" i="13" s="1"/>
  <c r="V391" i="13"/>
  <c r="V390" i="13" s="1"/>
  <c r="G393" i="13"/>
  <c r="G390" i="13" s="1"/>
  <c r="I393" i="13"/>
  <c r="I390" i="13" s="1"/>
  <c r="K393" i="13"/>
  <c r="O393" i="13"/>
  <c r="O390" i="13" s="1"/>
  <c r="Q393" i="13"/>
  <c r="V393" i="13"/>
  <c r="G396" i="13"/>
  <c r="M396" i="13" s="1"/>
  <c r="M395" i="13" s="1"/>
  <c r="I396" i="13"/>
  <c r="I395" i="13" s="1"/>
  <c r="K396" i="13"/>
  <c r="K395" i="13" s="1"/>
  <c r="O396" i="13"/>
  <c r="O395" i="13" s="1"/>
  <c r="Q396" i="13"/>
  <c r="Q395" i="13" s="1"/>
  <c r="V396" i="13"/>
  <c r="V395" i="13" s="1"/>
  <c r="G399" i="13"/>
  <c r="M399" i="13" s="1"/>
  <c r="I399" i="13"/>
  <c r="K399" i="13"/>
  <c r="O399" i="13"/>
  <c r="Q399" i="13"/>
  <c r="V399" i="13"/>
  <c r="G401" i="13"/>
  <c r="K401" i="13"/>
  <c r="O401" i="13"/>
  <c r="Q401" i="13"/>
  <c r="V401" i="13"/>
  <c r="G402" i="13"/>
  <c r="I402" i="13"/>
  <c r="I401" i="13" s="1"/>
  <c r="K402" i="13"/>
  <c r="M402" i="13"/>
  <c r="M401" i="13" s="1"/>
  <c r="O402" i="13"/>
  <c r="Q402" i="13"/>
  <c r="V402" i="13"/>
  <c r="O406" i="13"/>
  <c r="G407" i="13"/>
  <c r="I407" i="13"/>
  <c r="I406" i="13" s="1"/>
  <c r="K407" i="13"/>
  <c r="M407" i="13"/>
  <c r="M406" i="13" s="1"/>
  <c r="O407" i="13"/>
  <c r="Q407" i="13"/>
  <c r="Q406" i="13" s="1"/>
  <c r="V407" i="13"/>
  <c r="G408" i="13"/>
  <c r="M408" i="13" s="1"/>
  <c r="I408" i="13"/>
  <c r="K408" i="13"/>
  <c r="K406" i="13" s="1"/>
  <c r="O408" i="13"/>
  <c r="Q408" i="13"/>
  <c r="V408" i="13"/>
  <c r="V406" i="13" s="1"/>
  <c r="G411" i="13"/>
  <c r="I411" i="13"/>
  <c r="K411" i="13"/>
  <c r="M411" i="13"/>
  <c r="O411" i="13"/>
  <c r="Q411" i="13"/>
  <c r="V411" i="13"/>
  <c r="G414" i="13"/>
  <c r="M414" i="13" s="1"/>
  <c r="I414" i="13"/>
  <c r="K414" i="13"/>
  <c r="O414" i="13"/>
  <c r="Q414" i="13"/>
  <c r="V414" i="13"/>
  <c r="G415" i="13"/>
  <c r="I415" i="13"/>
  <c r="G416" i="13"/>
  <c r="M416" i="13" s="1"/>
  <c r="M415" i="13" s="1"/>
  <c r="I416" i="13"/>
  <c r="K416" i="13"/>
  <c r="K415" i="13" s="1"/>
  <c r="O416" i="13"/>
  <c r="Q416" i="13"/>
  <c r="V416" i="13"/>
  <c r="V415" i="13" s="1"/>
  <c r="G417" i="13"/>
  <c r="I417" i="13"/>
  <c r="K417" i="13"/>
  <c r="M417" i="13"/>
  <c r="O417" i="13"/>
  <c r="O415" i="13" s="1"/>
  <c r="Q417" i="13"/>
  <c r="Q415" i="13" s="1"/>
  <c r="V417" i="13"/>
  <c r="K419" i="13"/>
  <c r="G420" i="13"/>
  <c r="I420" i="13"/>
  <c r="I419" i="13" s="1"/>
  <c r="K420" i="13"/>
  <c r="M420" i="13"/>
  <c r="O420" i="13"/>
  <c r="O419" i="13" s="1"/>
  <c r="Q420" i="13"/>
  <c r="Q419" i="13" s="1"/>
  <c r="V420" i="13"/>
  <c r="V419" i="13" s="1"/>
  <c r="G425" i="13"/>
  <c r="G419" i="13" s="1"/>
  <c r="I425" i="13"/>
  <c r="K425" i="13"/>
  <c r="O425" i="13"/>
  <c r="Q425" i="13"/>
  <c r="V425" i="13"/>
  <c r="V429" i="13"/>
  <c r="G430" i="13"/>
  <c r="M430" i="13" s="1"/>
  <c r="M429" i="13" s="1"/>
  <c r="I430" i="13"/>
  <c r="I429" i="13" s="1"/>
  <c r="K430" i="13"/>
  <c r="K429" i="13" s="1"/>
  <c r="O430" i="13"/>
  <c r="O429" i="13" s="1"/>
  <c r="Q430" i="13"/>
  <c r="V430" i="13"/>
  <c r="G432" i="13"/>
  <c r="M432" i="13" s="1"/>
  <c r="I432" i="13"/>
  <c r="K432" i="13"/>
  <c r="O432" i="13"/>
  <c r="Q432" i="13"/>
  <c r="Q429" i="13" s="1"/>
  <c r="V432" i="13"/>
  <c r="AE437" i="13"/>
  <c r="AF437" i="13"/>
  <c r="G326" i="12"/>
  <c r="BA182" i="12"/>
  <c r="BA151" i="12"/>
  <c r="BA92" i="12"/>
  <c r="BA82" i="12"/>
  <c r="BA53" i="12"/>
  <c r="BA49" i="12"/>
  <c r="BA45" i="12"/>
  <c r="BA31" i="12"/>
  <c r="BA20" i="12"/>
  <c r="V8" i="12"/>
  <c r="G9" i="12"/>
  <c r="I9" i="12"/>
  <c r="K9" i="12"/>
  <c r="M9" i="12"/>
  <c r="O9" i="12"/>
  <c r="Q9" i="12"/>
  <c r="V9" i="12"/>
  <c r="G13" i="12"/>
  <c r="I13" i="12"/>
  <c r="K13" i="12"/>
  <c r="K8" i="12" s="1"/>
  <c r="M13" i="12"/>
  <c r="O13" i="12"/>
  <c r="Q13" i="12"/>
  <c r="V13" i="12"/>
  <c r="G16" i="12"/>
  <c r="M16" i="12" s="1"/>
  <c r="I16" i="12"/>
  <c r="I8" i="12" s="1"/>
  <c r="K16" i="12"/>
  <c r="O16" i="12"/>
  <c r="Q16" i="12"/>
  <c r="V16" i="12"/>
  <c r="G19" i="12"/>
  <c r="M19" i="12" s="1"/>
  <c r="I19" i="12"/>
  <c r="K19" i="12"/>
  <c r="O19" i="12"/>
  <c r="O8" i="12" s="1"/>
  <c r="Q19" i="12"/>
  <c r="V19" i="12"/>
  <c r="G24" i="12"/>
  <c r="I24" i="12"/>
  <c r="K24" i="12"/>
  <c r="M24" i="12"/>
  <c r="O24" i="12"/>
  <c r="Q24" i="12"/>
  <c r="V24" i="12"/>
  <c r="G27" i="12"/>
  <c r="I27" i="12"/>
  <c r="K27" i="12"/>
  <c r="M27" i="12"/>
  <c r="O27" i="12"/>
  <c r="Q27" i="12"/>
  <c r="V27" i="12"/>
  <c r="G36" i="12"/>
  <c r="I36" i="12"/>
  <c r="K36" i="12"/>
  <c r="M36" i="12"/>
  <c r="O36" i="12"/>
  <c r="Q36" i="12"/>
  <c r="Q8" i="12" s="1"/>
  <c r="V36" i="12"/>
  <c r="G40" i="12"/>
  <c r="I40" i="12"/>
  <c r="K40" i="12"/>
  <c r="M40" i="12"/>
  <c r="O40" i="12"/>
  <c r="Q40" i="12"/>
  <c r="V40" i="12"/>
  <c r="G44" i="12"/>
  <c r="I44" i="12"/>
  <c r="K44" i="12"/>
  <c r="M44" i="12"/>
  <c r="O44" i="12"/>
  <c r="Q44" i="12"/>
  <c r="V44" i="12"/>
  <c r="G48" i="12"/>
  <c r="AE326" i="12" s="1"/>
  <c r="I48" i="12"/>
  <c r="K48" i="12"/>
  <c r="O48" i="12"/>
  <c r="Q48" i="12"/>
  <c r="V48" i="12"/>
  <c r="G52" i="12"/>
  <c r="I52" i="12"/>
  <c r="K52" i="12"/>
  <c r="M52" i="12"/>
  <c r="O52" i="12"/>
  <c r="Q52" i="12"/>
  <c r="V52" i="12"/>
  <c r="G57" i="12"/>
  <c r="M57" i="12" s="1"/>
  <c r="I57" i="12"/>
  <c r="K57" i="12"/>
  <c r="O57" i="12"/>
  <c r="Q57" i="12"/>
  <c r="V57" i="12"/>
  <c r="G62" i="12"/>
  <c r="M62" i="12" s="1"/>
  <c r="I62" i="12"/>
  <c r="K62" i="12"/>
  <c r="O62" i="12"/>
  <c r="Q62" i="12"/>
  <c r="V62" i="12"/>
  <c r="G65" i="12"/>
  <c r="I65" i="12"/>
  <c r="K65" i="12"/>
  <c r="M65" i="12"/>
  <c r="O65" i="12"/>
  <c r="Q65" i="12"/>
  <c r="V65" i="12"/>
  <c r="G69" i="12"/>
  <c r="I69" i="12"/>
  <c r="K69" i="12"/>
  <c r="M69" i="12"/>
  <c r="O69" i="12"/>
  <c r="Q69" i="12"/>
  <c r="V69" i="12"/>
  <c r="O72" i="12"/>
  <c r="Q72" i="12"/>
  <c r="V72" i="12"/>
  <c r="G73" i="12"/>
  <c r="I73" i="12"/>
  <c r="K73" i="12"/>
  <c r="M73" i="12"/>
  <c r="O73" i="12"/>
  <c r="Q73" i="12"/>
  <c r="V73" i="12"/>
  <c r="G76" i="12"/>
  <c r="I76" i="12"/>
  <c r="K76" i="12"/>
  <c r="K72" i="12" s="1"/>
  <c r="M76" i="12"/>
  <c r="O76" i="12"/>
  <c r="Q76" i="12"/>
  <c r="V76" i="12"/>
  <c r="G80" i="12"/>
  <c r="M80" i="12" s="1"/>
  <c r="M72" i="12" s="1"/>
  <c r="I80" i="12"/>
  <c r="I72" i="12" s="1"/>
  <c r="K80" i="12"/>
  <c r="O80" i="12"/>
  <c r="Q80" i="12"/>
  <c r="V80" i="12"/>
  <c r="G84" i="12"/>
  <c r="O84" i="12"/>
  <c r="Q84" i="12"/>
  <c r="V84" i="12"/>
  <c r="G85" i="12"/>
  <c r="I85" i="12"/>
  <c r="I84" i="12" s="1"/>
  <c r="K85" i="12"/>
  <c r="K84" i="12" s="1"/>
  <c r="M85" i="12"/>
  <c r="M84" i="12" s="1"/>
  <c r="O85" i="12"/>
  <c r="Q85" i="12"/>
  <c r="V85" i="12"/>
  <c r="G87" i="12"/>
  <c r="V87" i="12"/>
  <c r="G88" i="12"/>
  <c r="I88" i="12"/>
  <c r="I87" i="12" s="1"/>
  <c r="K88" i="12"/>
  <c r="M88" i="12"/>
  <c r="M87" i="12" s="1"/>
  <c r="O88" i="12"/>
  <c r="O87" i="12" s="1"/>
  <c r="Q88" i="12"/>
  <c r="Q87" i="12" s="1"/>
  <c r="V88" i="12"/>
  <c r="G91" i="12"/>
  <c r="I91" i="12"/>
  <c r="K91" i="12"/>
  <c r="K87" i="12" s="1"/>
  <c r="M91" i="12"/>
  <c r="O91" i="12"/>
  <c r="Q91" i="12"/>
  <c r="V91" i="12"/>
  <c r="I95" i="12"/>
  <c r="K95" i="12"/>
  <c r="Q95" i="12"/>
  <c r="V95" i="12"/>
  <c r="G96" i="12"/>
  <c r="M96" i="12" s="1"/>
  <c r="M95" i="12" s="1"/>
  <c r="I96" i="12"/>
  <c r="K96" i="12"/>
  <c r="O96" i="12"/>
  <c r="O95" i="12" s="1"/>
  <c r="Q96" i="12"/>
  <c r="V96" i="12"/>
  <c r="G100" i="12"/>
  <c r="M100" i="12" s="1"/>
  <c r="I100" i="12"/>
  <c r="I99" i="12" s="1"/>
  <c r="K100" i="12"/>
  <c r="K99" i="12" s="1"/>
  <c r="O100" i="12"/>
  <c r="Q100" i="12"/>
  <c r="V100" i="12"/>
  <c r="V99" i="12" s="1"/>
  <c r="G103" i="12"/>
  <c r="I103" i="12"/>
  <c r="K103" i="12"/>
  <c r="M103" i="12"/>
  <c r="O103" i="12"/>
  <c r="O99" i="12" s="1"/>
  <c r="Q103" i="12"/>
  <c r="Q99" i="12" s="1"/>
  <c r="V103" i="12"/>
  <c r="G107" i="12"/>
  <c r="I107" i="12"/>
  <c r="K107" i="12"/>
  <c r="M107" i="12"/>
  <c r="O107" i="12"/>
  <c r="Q107" i="12"/>
  <c r="V107" i="12"/>
  <c r="G110" i="12"/>
  <c r="I110" i="12"/>
  <c r="K110" i="12"/>
  <c r="M110" i="12"/>
  <c r="O110" i="12"/>
  <c r="Q110" i="12"/>
  <c r="V110" i="12"/>
  <c r="G112" i="12"/>
  <c r="G99" i="12" s="1"/>
  <c r="I112" i="12"/>
  <c r="K112" i="12"/>
  <c r="O112" i="12"/>
  <c r="Q112" i="12"/>
  <c r="V112" i="12"/>
  <c r="G118" i="12"/>
  <c r="I118" i="12"/>
  <c r="K118" i="12"/>
  <c r="M118" i="12"/>
  <c r="O118" i="12"/>
  <c r="Q118" i="12"/>
  <c r="V118" i="12"/>
  <c r="G121" i="12"/>
  <c r="I121" i="12"/>
  <c r="K121" i="12"/>
  <c r="M121" i="12"/>
  <c r="O121" i="12"/>
  <c r="Q121" i="12"/>
  <c r="V121" i="12"/>
  <c r="G125" i="12"/>
  <c r="I125" i="12"/>
  <c r="Q125" i="12"/>
  <c r="G126" i="12"/>
  <c r="I126" i="12"/>
  <c r="K126" i="12"/>
  <c r="K125" i="12" s="1"/>
  <c r="M126" i="12"/>
  <c r="M125" i="12" s="1"/>
  <c r="O126" i="12"/>
  <c r="O125" i="12" s="1"/>
  <c r="Q126" i="12"/>
  <c r="V126" i="12"/>
  <c r="V125" i="12" s="1"/>
  <c r="G129" i="12"/>
  <c r="I129" i="12"/>
  <c r="K129" i="12"/>
  <c r="M129" i="12"/>
  <c r="O129" i="12"/>
  <c r="Q129" i="12"/>
  <c r="V129" i="12"/>
  <c r="G132" i="12"/>
  <c r="M132" i="12"/>
  <c r="V132" i="12"/>
  <c r="G133" i="12"/>
  <c r="I133" i="12"/>
  <c r="I132" i="12" s="1"/>
  <c r="K133" i="12"/>
  <c r="M133" i="12"/>
  <c r="O133" i="12"/>
  <c r="O132" i="12" s="1"/>
  <c r="Q133" i="12"/>
  <c r="Q132" i="12" s="1"/>
  <c r="V133" i="12"/>
  <c r="G136" i="12"/>
  <c r="I136" i="12"/>
  <c r="K136" i="12"/>
  <c r="K132" i="12" s="1"/>
  <c r="M136" i="12"/>
  <c r="O136" i="12"/>
  <c r="Q136" i="12"/>
  <c r="V136" i="12"/>
  <c r="I139" i="12"/>
  <c r="K139" i="12"/>
  <c r="Q139" i="12"/>
  <c r="V139" i="12"/>
  <c r="G140" i="12"/>
  <c r="M140" i="12" s="1"/>
  <c r="M139" i="12" s="1"/>
  <c r="I140" i="12"/>
  <c r="K140" i="12"/>
  <c r="O140" i="12"/>
  <c r="O139" i="12" s="1"/>
  <c r="Q140" i="12"/>
  <c r="V140" i="12"/>
  <c r="G142" i="12"/>
  <c r="O142" i="12"/>
  <c r="Q142" i="12"/>
  <c r="G143" i="12"/>
  <c r="M143" i="12" s="1"/>
  <c r="M142" i="12" s="1"/>
  <c r="I143" i="12"/>
  <c r="I142" i="12" s="1"/>
  <c r="K143" i="12"/>
  <c r="K142" i="12" s="1"/>
  <c r="O143" i="12"/>
  <c r="Q143" i="12"/>
  <c r="V143" i="12"/>
  <c r="V142" i="12" s="1"/>
  <c r="G146" i="12"/>
  <c r="I146" i="12"/>
  <c r="K146" i="12"/>
  <c r="Q146" i="12"/>
  <c r="V146" i="12"/>
  <c r="G147" i="12"/>
  <c r="I147" i="12"/>
  <c r="K147" i="12"/>
  <c r="M147" i="12"/>
  <c r="M146" i="12" s="1"/>
  <c r="O147" i="12"/>
  <c r="O146" i="12" s="1"/>
  <c r="Q147" i="12"/>
  <c r="V147" i="12"/>
  <c r="G150" i="12"/>
  <c r="G149" i="12" s="1"/>
  <c r="I150" i="12"/>
  <c r="K150" i="12"/>
  <c r="O150" i="12"/>
  <c r="Q150" i="12"/>
  <c r="Q149" i="12" s="1"/>
  <c r="V150" i="12"/>
  <c r="V149" i="12" s="1"/>
  <c r="G153" i="12"/>
  <c r="I153" i="12"/>
  <c r="K153" i="12"/>
  <c r="M153" i="12"/>
  <c r="O153" i="12"/>
  <c r="Q153" i="12"/>
  <c r="V153" i="12"/>
  <c r="G155" i="12"/>
  <c r="I155" i="12"/>
  <c r="I149" i="12" s="1"/>
  <c r="K155" i="12"/>
  <c r="K149" i="12" s="1"/>
  <c r="M155" i="12"/>
  <c r="O155" i="12"/>
  <c r="Q155" i="12"/>
  <c r="V155" i="12"/>
  <c r="G158" i="12"/>
  <c r="M158" i="12" s="1"/>
  <c r="I158" i="12"/>
  <c r="K158" i="12"/>
  <c r="O158" i="12"/>
  <c r="Q158" i="12"/>
  <c r="V158" i="12"/>
  <c r="G161" i="12"/>
  <c r="I161" i="12"/>
  <c r="K161" i="12"/>
  <c r="M161" i="12"/>
  <c r="O161" i="12"/>
  <c r="O149" i="12" s="1"/>
  <c r="Q161" i="12"/>
  <c r="V161" i="12"/>
  <c r="G164" i="12"/>
  <c r="I164" i="12"/>
  <c r="K164" i="12"/>
  <c r="M164" i="12"/>
  <c r="O164" i="12"/>
  <c r="Q164" i="12"/>
  <c r="V164" i="12"/>
  <c r="G167" i="12"/>
  <c r="I167" i="12"/>
  <c r="K167" i="12"/>
  <c r="M167" i="12"/>
  <c r="O167" i="12"/>
  <c r="Q167" i="12"/>
  <c r="V167" i="12"/>
  <c r="G170" i="12"/>
  <c r="I170" i="12"/>
  <c r="K170" i="12"/>
  <c r="M170" i="12"/>
  <c r="O170" i="12"/>
  <c r="Q170" i="12"/>
  <c r="V170" i="12"/>
  <c r="G173" i="12"/>
  <c r="I173" i="12"/>
  <c r="K173" i="12"/>
  <c r="M173" i="12"/>
  <c r="O173" i="12"/>
  <c r="Q173" i="12"/>
  <c r="V173" i="12"/>
  <c r="G176" i="12"/>
  <c r="M176" i="12" s="1"/>
  <c r="I176" i="12"/>
  <c r="K176" i="12"/>
  <c r="O176" i="12"/>
  <c r="Q176" i="12"/>
  <c r="V176" i="12"/>
  <c r="G180" i="12"/>
  <c r="O180" i="12"/>
  <c r="Q180" i="12"/>
  <c r="V180" i="12"/>
  <c r="G181" i="12"/>
  <c r="I181" i="12"/>
  <c r="I180" i="12" s="1"/>
  <c r="K181" i="12"/>
  <c r="K180" i="12" s="1"/>
  <c r="M181" i="12"/>
  <c r="M180" i="12" s="1"/>
  <c r="O181" i="12"/>
  <c r="Q181" i="12"/>
  <c r="V181" i="12"/>
  <c r="G184" i="12"/>
  <c r="I184" i="12"/>
  <c r="K184" i="12"/>
  <c r="V184" i="12"/>
  <c r="G185" i="12"/>
  <c r="M185" i="12" s="1"/>
  <c r="M184" i="12" s="1"/>
  <c r="I185" i="12"/>
  <c r="K185" i="12"/>
  <c r="O185" i="12"/>
  <c r="O184" i="12" s="1"/>
  <c r="Q185" i="12"/>
  <c r="Q184" i="12" s="1"/>
  <c r="V185" i="12"/>
  <c r="K187" i="12"/>
  <c r="O187" i="12"/>
  <c r="G188" i="12"/>
  <c r="I188" i="12"/>
  <c r="I187" i="12" s="1"/>
  <c r="K188" i="12"/>
  <c r="M188" i="12"/>
  <c r="O188" i="12"/>
  <c r="Q188" i="12"/>
  <c r="Q187" i="12" s="1"/>
  <c r="V188" i="12"/>
  <c r="V187" i="12" s="1"/>
  <c r="G190" i="12"/>
  <c r="G187" i="12" s="1"/>
  <c r="I190" i="12"/>
  <c r="K190" i="12"/>
  <c r="O190" i="12"/>
  <c r="Q190" i="12"/>
  <c r="V190" i="12"/>
  <c r="G192" i="12"/>
  <c r="I192" i="12"/>
  <c r="K192" i="12"/>
  <c r="M192" i="12"/>
  <c r="O192" i="12"/>
  <c r="Q192" i="12"/>
  <c r="V192" i="12"/>
  <c r="K194" i="12"/>
  <c r="V194" i="12"/>
  <c r="G195" i="12"/>
  <c r="M195" i="12" s="1"/>
  <c r="M194" i="12" s="1"/>
  <c r="I195" i="12"/>
  <c r="I194" i="12" s="1"/>
  <c r="K195" i="12"/>
  <c r="O195" i="12"/>
  <c r="Q195" i="12"/>
  <c r="Q194" i="12" s="1"/>
  <c r="V195" i="12"/>
  <c r="G197" i="12"/>
  <c r="I197" i="12"/>
  <c r="K197" i="12"/>
  <c r="M197" i="12"/>
  <c r="O197" i="12"/>
  <c r="O194" i="12" s="1"/>
  <c r="Q197" i="12"/>
  <c r="V197" i="12"/>
  <c r="G199" i="12"/>
  <c r="I199" i="12"/>
  <c r="K199" i="12"/>
  <c r="M199" i="12"/>
  <c r="O199" i="12"/>
  <c r="O198" i="12" s="1"/>
  <c r="Q199" i="12"/>
  <c r="Q198" i="12" s="1"/>
  <c r="V199" i="12"/>
  <c r="V198" i="12" s="1"/>
  <c r="G201" i="12"/>
  <c r="I201" i="12"/>
  <c r="K201" i="12"/>
  <c r="M201" i="12"/>
  <c r="O201" i="12"/>
  <c r="Q201" i="12"/>
  <c r="V201" i="12"/>
  <c r="G203" i="12"/>
  <c r="I203" i="12"/>
  <c r="K203" i="12"/>
  <c r="M203" i="12"/>
  <c r="O203" i="12"/>
  <c r="Q203" i="12"/>
  <c r="V203" i="12"/>
  <c r="G205" i="12"/>
  <c r="I205" i="12"/>
  <c r="K205" i="12"/>
  <c r="M205" i="12"/>
  <c r="O205" i="12"/>
  <c r="Q205" i="12"/>
  <c r="V205" i="12"/>
  <c r="G207" i="12"/>
  <c r="M207" i="12" s="1"/>
  <c r="I207" i="12"/>
  <c r="K207" i="12"/>
  <c r="O207" i="12"/>
  <c r="Q207" i="12"/>
  <c r="V207" i="12"/>
  <c r="G209" i="12"/>
  <c r="I209" i="12"/>
  <c r="K209" i="12"/>
  <c r="M209" i="12"/>
  <c r="O209" i="12"/>
  <c r="Q209" i="12"/>
  <c r="V209" i="12"/>
  <c r="G211" i="12"/>
  <c r="M211" i="12" s="1"/>
  <c r="I211" i="12"/>
  <c r="I198" i="12" s="1"/>
  <c r="K211" i="12"/>
  <c r="K198" i="12" s="1"/>
  <c r="O211" i="12"/>
  <c r="Q211" i="12"/>
  <c r="V211" i="12"/>
  <c r="G213" i="12"/>
  <c r="I213" i="12"/>
  <c r="K213" i="12"/>
  <c r="M213" i="12"/>
  <c r="O213" i="12"/>
  <c r="Q213" i="12"/>
  <c r="V213" i="12"/>
  <c r="G215" i="12"/>
  <c r="I215" i="12"/>
  <c r="K215" i="12"/>
  <c r="M215" i="12"/>
  <c r="O215" i="12"/>
  <c r="Q215" i="12"/>
  <c r="V215" i="12"/>
  <c r="G218" i="12"/>
  <c r="I218" i="12"/>
  <c r="K218" i="12"/>
  <c r="M218" i="12"/>
  <c r="O218" i="12"/>
  <c r="Q218" i="12"/>
  <c r="V218" i="12"/>
  <c r="G220" i="12"/>
  <c r="M220" i="12" s="1"/>
  <c r="I220" i="12"/>
  <c r="K220" i="12"/>
  <c r="O220" i="12"/>
  <c r="Q220" i="12"/>
  <c r="V220" i="12"/>
  <c r="G223" i="12"/>
  <c r="G222" i="12" s="1"/>
  <c r="I223" i="12"/>
  <c r="I222" i="12" s="1"/>
  <c r="K223" i="12"/>
  <c r="K222" i="12" s="1"/>
  <c r="O223" i="12"/>
  <c r="O222" i="12" s="1"/>
  <c r="Q223" i="12"/>
  <c r="Q222" i="12" s="1"/>
  <c r="V223" i="12"/>
  <c r="V222" i="12" s="1"/>
  <c r="G226" i="12"/>
  <c r="M226" i="12" s="1"/>
  <c r="I226" i="12"/>
  <c r="K226" i="12"/>
  <c r="O226" i="12"/>
  <c r="Q226" i="12"/>
  <c r="V226" i="12"/>
  <c r="G230" i="12"/>
  <c r="G229" i="12" s="1"/>
  <c r="I230" i="12"/>
  <c r="I229" i="12" s="1"/>
  <c r="K230" i="12"/>
  <c r="K229" i="12" s="1"/>
  <c r="M230" i="12"/>
  <c r="O230" i="12"/>
  <c r="Q230" i="12"/>
  <c r="V230" i="12"/>
  <c r="G233" i="12"/>
  <c r="I233" i="12"/>
  <c r="K233" i="12"/>
  <c r="M233" i="12"/>
  <c r="O233" i="12"/>
  <c r="Q233" i="12"/>
  <c r="Q229" i="12" s="1"/>
  <c r="V233" i="12"/>
  <c r="V229" i="12" s="1"/>
  <c r="G235" i="12"/>
  <c r="I235" i="12"/>
  <c r="K235" i="12"/>
  <c r="M235" i="12"/>
  <c r="O235" i="12"/>
  <c r="O229" i="12" s="1"/>
  <c r="Q235" i="12"/>
  <c r="V235" i="12"/>
  <c r="G237" i="12"/>
  <c r="I237" i="12"/>
  <c r="K237" i="12"/>
  <c r="M237" i="12"/>
  <c r="O237" i="12"/>
  <c r="Q237" i="12"/>
  <c r="V237" i="12"/>
  <c r="G241" i="12"/>
  <c r="I241" i="12"/>
  <c r="K241" i="12"/>
  <c r="M241" i="12"/>
  <c r="O241" i="12"/>
  <c r="Q241" i="12"/>
  <c r="V241" i="12"/>
  <c r="G243" i="12"/>
  <c r="M243" i="12" s="1"/>
  <c r="I243" i="12"/>
  <c r="K243" i="12"/>
  <c r="O243" i="12"/>
  <c r="Q243" i="12"/>
  <c r="V243" i="12"/>
  <c r="G246" i="12"/>
  <c r="I246" i="12"/>
  <c r="K246" i="12"/>
  <c r="M246" i="12"/>
  <c r="O246" i="12"/>
  <c r="Q246" i="12"/>
  <c r="V246" i="12"/>
  <c r="G250" i="12"/>
  <c r="M250" i="12" s="1"/>
  <c r="I250" i="12"/>
  <c r="K250" i="12"/>
  <c r="O250" i="12"/>
  <c r="Q250" i="12"/>
  <c r="V250" i="12"/>
  <c r="Q252" i="12"/>
  <c r="V252" i="12"/>
  <c r="G253" i="12"/>
  <c r="G252" i="12" s="1"/>
  <c r="I253" i="12"/>
  <c r="I252" i="12" s="1"/>
  <c r="K253" i="12"/>
  <c r="K252" i="12" s="1"/>
  <c r="M253" i="12"/>
  <c r="M252" i="12" s="1"/>
  <c r="O253" i="12"/>
  <c r="O252" i="12" s="1"/>
  <c r="Q253" i="12"/>
  <c r="V253" i="12"/>
  <c r="G256" i="12"/>
  <c r="G255" i="12" s="1"/>
  <c r="I256" i="12"/>
  <c r="K256" i="12"/>
  <c r="K255" i="12" s="1"/>
  <c r="O256" i="12"/>
  <c r="O255" i="12" s="1"/>
  <c r="Q256" i="12"/>
  <c r="Q255" i="12" s="1"/>
  <c r="V256" i="12"/>
  <c r="V255" i="12" s="1"/>
  <c r="G258" i="12"/>
  <c r="I258" i="12"/>
  <c r="K258" i="12"/>
  <c r="M258" i="12"/>
  <c r="O258" i="12"/>
  <c r="Q258" i="12"/>
  <c r="V258" i="12"/>
  <c r="G261" i="12"/>
  <c r="M261" i="12" s="1"/>
  <c r="I261" i="12"/>
  <c r="I255" i="12" s="1"/>
  <c r="K261" i="12"/>
  <c r="O261" i="12"/>
  <c r="Q261" i="12"/>
  <c r="V261" i="12"/>
  <c r="G263" i="12"/>
  <c r="M263" i="12" s="1"/>
  <c r="I263" i="12"/>
  <c r="K263" i="12"/>
  <c r="O263" i="12"/>
  <c r="Q263" i="12"/>
  <c r="V263" i="12"/>
  <c r="G265" i="12"/>
  <c r="I265" i="12"/>
  <c r="K265" i="12"/>
  <c r="M265" i="12"/>
  <c r="O265" i="12"/>
  <c r="Q265" i="12"/>
  <c r="V265" i="12"/>
  <c r="G267" i="12"/>
  <c r="I267" i="12"/>
  <c r="K267" i="12"/>
  <c r="M267" i="12"/>
  <c r="O267" i="12"/>
  <c r="Q267" i="12"/>
  <c r="V267" i="12"/>
  <c r="G272" i="12"/>
  <c r="I272" i="12"/>
  <c r="K272" i="12"/>
  <c r="M272" i="12"/>
  <c r="O272" i="12"/>
  <c r="Q272" i="12"/>
  <c r="V272" i="12"/>
  <c r="O273" i="12"/>
  <c r="Q273" i="12"/>
  <c r="G274" i="12"/>
  <c r="I274" i="12"/>
  <c r="K274" i="12"/>
  <c r="M274" i="12"/>
  <c r="O274" i="12"/>
  <c r="Q274" i="12"/>
  <c r="V274" i="12"/>
  <c r="V273" i="12" s="1"/>
  <c r="G279" i="12"/>
  <c r="I279" i="12"/>
  <c r="I273" i="12" s="1"/>
  <c r="K279" i="12"/>
  <c r="K273" i="12" s="1"/>
  <c r="M279" i="12"/>
  <c r="O279" i="12"/>
  <c r="Q279" i="12"/>
  <c r="V279" i="12"/>
  <c r="G284" i="12"/>
  <c r="M284" i="12" s="1"/>
  <c r="M273" i="12" s="1"/>
  <c r="I284" i="12"/>
  <c r="K284" i="12"/>
  <c r="O284" i="12"/>
  <c r="Q284" i="12"/>
  <c r="V284" i="12"/>
  <c r="G286" i="12"/>
  <c r="I286" i="12"/>
  <c r="K286" i="12"/>
  <c r="M286" i="12"/>
  <c r="O286" i="12"/>
  <c r="Q286" i="12"/>
  <c r="V286" i="12"/>
  <c r="G289" i="12"/>
  <c r="M289" i="12" s="1"/>
  <c r="I289" i="12"/>
  <c r="K289" i="12"/>
  <c r="O289" i="12"/>
  <c r="Q289" i="12"/>
  <c r="V289" i="12"/>
  <c r="G291" i="12"/>
  <c r="I291" i="12"/>
  <c r="K291" i="12"/>
  <c r="M291" i="12"/>
  <c r="O291" i="12"/>
  <c r="Q291" i="12"/>
  <c r="V291" i="12"/>
  <c r="G293" i="12"/>
  <c r="K293" i="12"/>
  <c r="O293" i="12"/>
  <c r="G294" i="12"/>
  <c r="I294" i="12"/>
  <c r="K294" i="12"/>
  <c r="M294" i="12"/>
  <c r="O294" i="12"/>
  <c r="Q294" i="12"/>
  <c r="Q293" i="12" s="1"/>
  <c r="V294" i="12"/>
  <c r="V293" i="12" s="1"/>
  <c r="G296" i="12"/>
  <c r="M296" i="12" s="1"/>
  <c r="M293" i="12" s="1"/>
  <c r="I296" i="12"/>
  <c r="I293" i="12" s="1"/>
  <c r="K296" i="12"/>
  <c r="O296" i="12"/>
  <c r="Q296" i="12"/>
  <c r="V296" i="12"/>
  <c r="G298" i="12"/>
  <c r="I298" i="12"/>
  <c r="K298" i="12"/>
  <c r="M298" i="12"/>
  <c r="O298" i="12"/>
  <c r="Q298" i="12"/>
  <c r="V298" i="12"/>
  <c r="G300" i="12"/>
  <c r="M300" i="12" s="1"/>
  <c r="M299" i="12" s="1"/>
  <c r="I300" i="12"/>
  <c r="I299" i="12" s="1"/>
  <c r="K300" i="12"/>
  <c r="O300" i="12"/>
  <c r="Q300" i="12"/>
  <c r="V300" i="12"/>
  <c r="G303" i="12"/>
  <c r="M303" i="12" s="1"/>
  <c r="I303" i="12"/>
  <c r="K303" i="12"/>
  <c r="O303" i="12"/>
  <c r="Q303" i="12"/>
  <c r="Q299" i="12" s="1"/>
  <c r="V303" i="12"/>
  <c r="G305" i="12"/>
  <c r="I305" i="12"/>
  <c r="K305" i="12"/>
  <c r="K299" i="12" s="1"/>
  <c r="M305" i="12"/>
  <c r="O305" i="12"/>
  <c r="Q305" i="12"/>
  <c r="V305" i="12"/>
  <c r="G308" i="12"/>
  <c r="I308" i="12"/>
  <c r="K308" i="12"/>
  <c r="M308" i="12"/>
  <c r="O308" i="12"/>
  <c r="Q308" i="12"/>
  <c r="V308" i="12"/>
  <c r="G310" i="12"/>
  <c r="I310" i="12"/>
  <c r="K310" i="12"/>
  <c r="M310" i="12"/>
  <c r="O310" i="12"/>
  <c r="O299" i="12" s="1"/>
  <c r="Q310" i="12"/>
  <c r="V310" i="12"/>
  <c r="G312" i="12"/>
  <c r="I312" i="12"/>
  <c r="K312" i="12"/>
  <c r="M312" i="12"/>
  <c r="O312" i="12"/>
  <c r="Q312" i="12"/>
  <c r="V312" i="12"/>
  <c r="G314" i="12"/>
  <c r="I314" i="12"/>
  <c r="K314" i="12"/>
  <c r="M314" i="12"/>
  <c r="O314" i="12"/>
  <c r="Q314" i="12"/>
  <c r="V314" i="12"/>
  <c r="V299" i="12" s="1"/>
  <c r="G322" i="12"/>
  <c r="M322" i="12" s="1"/>
  <c r="I322" i="12"/>
  <c r="K322" i="12"/>
  <c r="O322" i="12"/>
  <c r="Q322" i="12"/>
  <c r="V322" i="12"/>
  <c r="AF326" i="12"/>
  <c r="I20" i="1"/>
  <c r="I19" i="1"/>
  <c r="I18" i="1"/>
  <c r="I17" i="1"/>
  <c r="I16" i="1"/>
  <c r="I96" i="1"/>
  <c r="J86" i="1" s="1"/>
  <c r="F46" i="1"/>
  <c r="G46" i="1"/>
  <c r="G25" i="1" s="1"/>
  <c r="A25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6" i="1" s="1"/>
  <c r="J28" i="1"/>
  <c r="J26" i="1"/>
  <c r="G38" i="1"/>
  <c r="F38" i="1"/>
  <c r="J23" i="1"/>
  <c r="J24" i="1"/>
  <c r="J25" i="1"/>
  <c r="J27" i="1"/>
  <c r="E24" i="1"/>
  <c r="E26" i="1"/>
  <c r="J91" i="1" l="1"/>
  <c r="J90" i="1"/>
  <c r="J65" i="1"/>
  <c r="J66" i="1"/>
  <c r="J81" i="1"/>
  <c r="J73" i="1"/>
  <c r="J82" i="1"/>
  <c r="J92" i="1"/>
  <c r="J75" i="1"/>
  <c r="J83" i="1"/>
  <c r="J84" i="1"/>
  <c r="J74" i="1"/>
  <c r="J59" i="1"/>
  <c r="J60" i="1"/>
  <c r="J68" i="1"/>
  <c r="J76" i="1"/>
  <c r="J95" i="1"/>
  <c r="J67" i="1"/>
  <c r="J61" i="1"/>
  <c r="J69" i="1"/>
  <c r="J77" i="1"/>
  <c r="J87" i="1"/>
  <c r="J62" i="1"/>
  <c r="J70" i="1"/>
  <c r="J79" i="1"/>
  <c r="J88" i="1"/>
  <c r="J63" i="1"/>
  <c r="J71" i="1"/>
  <c r="J80" i="1"/>
  <c r="J89" i="1"/>
  <c r="J64" i="1"/>
  <c r="J72" i="1"/>
  <c r="J93" i="1"/>
  <c r="J85" i="1"/>
  <c r="J78" i="1"/>
  <c r="J94" i="1"/>
  <c r="G26" i="1"/>
  <c r="A26" i="1"/>
  <c r="G28" i="1"/>
  <c r="G23" i="1"/>
  <c r="M22" i="15"/>
  <c r="M15" i="15"/>
  <c r="M8" i="15" s="1"/>
  <c r="M13" i="14"/>
  <c r="M69" i="14"/>
  <c r="M62" i="14" s="1"/>
  <c r="M53" i="14"/>
  <c r="M37" i="14" s="1"/>
  <c r="G37" i="14"/>
  <c r="M10" i="14"/>
  <c r="M8" i="14" s="1"/>
  <c r="M22" i="13"/>
  <c r="M329" i="13"/>
  <c r="M8" i="13"/>
  <c r="M390" i="13"/>
  <c r="M120" i="13"/>
  <c r="M336" i="13"/>
  <c r="M284" i="13"/>
  <c r="G336" i="13"/>
  <c r="G329" i="13"/>
  <c r="M276" i="13"/>
  <c r="M273" i="13" s="1"/>
  <c r="G406" i="13"/>
  <c r="G18" i="13"/>
  <c r="G429" i="13"/>
  <c r="G395" i="13"/>
  <c r="G22" i="13"/>
  <c r="G284" i="13"/>
  <c r="M425" i="13"/>
  <c r="M419" i="13" s="1"/>
  <c r="M393" i="13"/>
  <c r="M123" i="13"/>
  <c r="M198" i="12"/>
  <c r="M229" i="12"/>
  <c r="M256" i="12"/>
  <c r="M255" i="12" s="1"/>
  <c r="G198" i="12"/>
  <c r="M190" i="12"/>
  <c r="M187" i="12" s="1"/>
  <c r="M150" i="12"/>
  <c r="M149" i="12" s="1"/>
  <c r="M112" i="12"/>
  <c r="M99" i="12" s="1"/>
  <c r="G273" i="12"/>
  <c r="M223" i="12"/>
  <c r="M222" i="12" s="1"/>
  <c r="G72" i="12"/>
  <c r="G8" i="12"/>
  <c r="G139" i="12"/>
  <c r="G95" i="12"/>
  <c r="G299" i="12"/>
  <c r="G194" i="12"/>
  <c r="M48" i="12"/>
  <c r="M8" i="12" s="1"/>
  <c r="I21" i="1"/>
  <c r="I39" i="1"/>
  <c r="I46" i="1" s="1"/>
  <c r="J96" i="1" l="1"/>
  <c r="A23" i="1"/>
  <c r="J41" i="1"/>
  <c r="J45" i="1"/>
  <c r="J39" i="1"/>
  <c r="J46" i="1" s="1"/>
  <c r="J44" i="1"/>
  <c r="J43" i="1"/>
  <c r="J42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Uradnicek Pavel</author>
  </authors>
  <commentList>
    <comment ref="S6" authorId="0" shapeId="0" xr:uid="{8B607707-1DFB-45F7-8545-E4CD5E8F67B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140FF88-BB53-408E-BF6A-FE75FEBC30F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Uradnicek Pavel</author>
  </authors>
  <commentList>
    <comment ref="S6" authorId="0" shapeId="0" xr:uid="{E1DAE827-D925-4382-A2E4-5466AF904B3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408B76B-D2CD-46A8-A829-929AF8084EE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Uradnicek Pavel</author>
  </authors>
  <commentList>
    <comment ref="S6" authorId="0" shapeId="0" xr:uid="{8C9D3A4A-C652-4D51-A626-0E28DCEE84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B5D125-F2F1-4F94-BB59-D17CA3CA8D2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Uradnicek Pavel</author>
  </authors>
  <commentList>
    <comment ref="S6" authorId="0" shapeId="0" xr:uid="{A13B0CB4-0DEF-4C12-82D2-6DA03BE2223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3BB8E2F-3FEB-4D94-BAA8-F17CAF09E0B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<sst xmlns="http://schemas.openxmlformats.org/spreadsheetml/2006/main" count="4387" uniqueCount="1198">
  <si>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</si>
  <si>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</si>
  <si>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</si>
  <si>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</si>
  <si>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</si>
  <si>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</si>
  <si>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</si>
  <si>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</si>
  <si>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</si>
  <si>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</si>
  <si>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</si>
  <si>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</si>
  <si>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</si>
  <si>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</si>
  <si>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</si>
  <si>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</si>
  <si>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</si>
  <si>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</si>
  <si>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</si>
  <si>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</si>
  <si>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</si>
  <si>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</si>
  <si>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</si>
  <si>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</si>
  <si>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</si>
  <si>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</si>
  <si>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</si>
  <si>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</si>
  <si>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</si>
  <si>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</si>
  <si>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</si>
  <si>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</si>
  <si>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</si>
  <si>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</si>
  <si>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</si>
  <si>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</si>
  <si>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</si>
  <si>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</si>
  <si>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</si>
  <si>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</si>
  <si>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</si>
  <si>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</si>
  <si>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</si>
  <si>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224028-38</t>
  </si>
  <si>
    <t>Rekonstrukce rozvodů ZTI v objektu Pellicova 1b, Brno</t>
  </si>
  <si>
    <t>UCHYTIL s.r.o.</t>
  </si>
  <si>
    <t>K terminálu 507/7</t>
  </si>
  <si>
    <t>Brno-Horní Heršpice</t>
  </si>
  <si>
    <t>61900</t>
  </si>
  <si>
    <t>60734078</t>
  </si>
  <si>
    <t>CZ60734078</t>
  </si>
  <si>
    <t>Stavba</t>
  </si>
  <si>
    <t>Stavební objekt</t>
  </si>
  <si>
    <t>SO01</t>
  </si>
  <si>
    <t>01</t>
  </si>
  <si>
    <t>Stavební část</t>
  </si>
  <si>
    <t>02</t>
  </si>
  <si>
    <t>ZTI</t>
  </si>
  <si>
    <t>03</t>
  </si>
  <si>
    <t>Sillnoproudá elektrotechnika</t>
  </si>
  <si>
    <t>04</t>
  </si>
  <si>
    <t>Ostatní a vedlejší náklady</t>
  </si>
  <si>
    <t>Celkem za stavbu</t>
  </si>
  <si>
    <t>CZK</t>
  </si>
  <si>
    <t>#POPS</t>
  </si>
  <si>
    <t>Popis stavby: 224028-38 - Rekonstrukce rozvodů ZTI v objektu Pellicova 1b, Brno</t>
  </si>
  <si>
    <t>#POPO</t>
  </si>
  <si>
    <t>Popis objektu: SO01 - Rekonstrukce rozvodů ZTI v objektu Pellicova 1b, Brno</t>
  </si>
  <si>
    <t>#POPR</t>
  </si>
  <si>
    <t>Popis rozpočtu: 01 - Stavební část</t>
  </si>
  <si>
    <t>Popis rozpočtu: 02 - ZTI</t>
  </si>
  <si>
    <t>Popis rozpočtu: 03 - Sillnoproudá elektrotechnika</t>
  </si>
  <si>
    <t>Popis rozpočtu: 04 - Ostatní a vedlejší náklady</t>
  </si>
  <si>
    <t>Rekapitulace dílů</t>
  </si>
  <si>
    <t>Typ dílu</t>
  </si>
  <si>
    <t>1</t>
  </si>
  <si>
    <t>Zemní práce</t>
  </si>
  <si>
    <t>3</t>
  </si>
  <si>
    <t>Svislé a kompletní konstrukce</t>
  </si>
  <si>
    <t>416</t>
  </si>
  <si>
    <t>Podhledy a mezistropy montované lehké</t>
  </si>
  <si>
    <t>5</t>
  </si>
  <si>
    <t>Komunikace</t>
  </si>
  <si>
    <t>6</t>
  </si>
  <si>
    <t>Úpravy povrchu, podlahy</t>
  </si>
  <si>
    <t>61</t>
  </si>
  <si>
    <t>Úpravy povrchů vnitřní</t>
  </si>
  <si>
    <t>63</t>
  </si>
  <si>
    <t>Podlahy a podlahové konstrukce</t>
  </si>
  <si>
    <t>90</t>
  </si>
  <si>
    <t>Systémové skladby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</si>
  <si>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</si>
  <si>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</si>
  <si>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</si>
  <si>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</si>
  <si>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</si>
  <si>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</si>
  <si>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</si>
  <si>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</si>
  <si>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</si>
  <si>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Přesuny suti a vybouraných hmot</t>
  </si>
  <si>
    <t>99</t>
  </si>
  <si>
    <t>Staveništní přesun hmot</t>
  </si>
  <si>
    <t>VN a ON</t>
  </si>
  <si>
    <t>Vedlejší a ostatní náklady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</si>
  <si>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</si>
  <si>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</si>
  <si>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</si>
  <si>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</si>
  <si>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</si>
  <si>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</si>
  <si>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</si>
  <si>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</si>
  <si>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</si>
  <si>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</si>
  <si>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</si>
  <si>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</si>
  <si>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</t>
  </si>
  <si>
    <t>Vzduchotechnika</t>
  </si>
  <si>
    <t>734</t>
  </si>
  <si>
    <t>Armatury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</si>
  <si>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</si>
  <si>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</si>
  <si>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</si>
  <si>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</si>
  <si>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</si>
  <si>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</si>
  <si>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</si>
  <si>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</si>
  <si>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</si>
  <si>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</si>
  <si>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784</t>
  </si>
  <si>
    <t>Malby</t>
  </si>
  <si>
    <t>799</t>
  </si>
  <si>
    <t>Ostatní</t>
  </si>
  <si>
    <t>M21</t>
  </si>
  <si>
    <t>Elektromontáže</t>
  </si>
  <si>
    <t>M23</t>
  </si>
  <si>
    <t>Montáže potrubí</t>
  </si>
  <si>
    <t>M34</t>
  </si>
  <si>
    <t>Materiál - elektrické instalace a rozvody</t>
  </si>
  <si>
    <t>M650</t>
  </si>
  <si>
    <t>Demontáže</t>
  </si>
  <si>
    <t>D96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</si>
  <si>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</si>
  <si>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</si>
  <si>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</si>
  <si>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</si>
  <si>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</si>
  <si>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</si>
  <si>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</si>
  <si>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</si>
  <si>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</si>
  <si>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</si>
  <si>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</si>
  <si>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</si>
  <si>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</si>
  <si>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</si>
  <si>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</si>
  <si>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</si>
  <si>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</si>
  <si>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</si>
  <si>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</si>
  <si>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</si>
  <si>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</si>
  <si>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</si>
  <si>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</si>
  <si>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</si>
  <si>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</si>
  <si>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</si>
  <si>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</si>
  <si>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</si>
  <si>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</si>
  <si>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</si>
  <si>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</si>
  <si>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</si>
  <si>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113106121R00</t>
  </si>
  <si>
    <t>Rozebrání komunikací pro pěší s jakýmkoliv ložem a výplní spár  z betonových nebo kameninových dlaždic nebo tvarovek</t>
  </si>
  <si>
    <t>m2</t>
  </si>
  <si>
    <t>822-1</t>
  </si>
  <si>
    <t>RTS 25/ I</t>
  </si>
  <si>
    <t>Práce</t>
  </si>
  <si>
    <t>Běžná</t>
  </si>
  <si>
    <t>POL1_</t>
  </si>
  <si>
    <t>s přemístěním hmot na skládku na vzdálenost do 3 m nebo s naložením na dopravní prostředek</t>
  </si>
  <si>
    <t>SPI</t>
  </si>
  <si>
    <t>Viz technická zpráva a výkresová část C, D</t>
  </si>
  <si>
    <t>POP</t>
  </si>
  <si>
    <t>0,5*1*2</t>
  </si>
  <si>
    <t>VV</t>
  </si>
  <si>
    <t>113107505R00</t>
  </si>
  <si>
    <t>Odstranění podkladů nebo krytů z kameniva hrubého drceného, v ploše jednotlivě do 50 m2, tloušťka vrstvy 50 mm</t>
  </si>
  <si>
    <t>Odkaz na mn. položky pořadí 1 : 1,00000</t>
  </si>
  <si>
    <t>113107515R00</t>
  </si>
  <si>
    <t>Odstranění podkladů nebo krytů z kameniva hrubého drceného, v ploše jednotlivě do 50 m2, tloušťka vrstvy 150 mm</t>
  </si>
  <si>
    <t>Odkaz na mn. položky pořadí 2 : 1,00000</t>
  </si>
  <si>
    <t>121101101R00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</si>
  <si>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</si>
  <si>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</si>
  <si>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</si>
  <si>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</si>
  <si>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viz. technická zpráva a výkresová část C</t>
  </si>
  <si>
    <t>- odstranění květinové skalky</t>
  </si>
  <si>
    <t>Odkaz na mn. položky pořadí 11 : 0,56000*0,2</t>
  </si>
  <si>
    <t>139601102R00</t>
  </si>
  <si>
    <t>Ruční výkop jam, rýh a šachet v hornině 3</t>
  </si>
  <si>
    <t>s přehozením na vzdálenost do 5 m nebo s naložením na ruční dopravní prostředek</t>
  </si>
  <si>
    <t>2*(0,8*0,6*0,6)</t>
  </si>
  <si>
    <t>162201102R00</t>
  </si>
  <si>
    <t>Vodorovné přemístění výkopku z horniny 1 až 4, na vzdálenost přes 20  do 50 m</t>
  </si>
  <si>
    <t>POL1_1</t>
  </si>
  <si>
    <t>po suchu, bez naložení výkopku, avšak se složením bez rozhrnutí, zpáteční cesta vozidla.</t>
  </si>
  <si>
    <t>V položce je započten:</t>
  </si>
  <si>
    <t xml:space="preserve"> - odvoz výkopku horniny 1-4 z místní a účelové komunikace (chodníkova tělesa, vozovky) na mezideponii zhotovitele</t>
  </si>
  <si>
    <t xml:space="preserve"> - dovoz výkopku horniny 1-4 z mezideponie zhotovitele pro zásyp jam, rýh, šachet se zhutněním</t>
  </si>
  <si>
    <t>Odkaz na mn. položky pořadí 7 : 0,17600</t>
  </si>
  <si>
    <t>Odkaz na mn. položky pořadí 8 : 0,17600</t>
  </si>
  <si>
    <t>171201101R00</t>
  </si>
  <si>
    <t>Uložení sypaniny do násypů nezhutněných</t>
  </si>
  <si>
    <t>Odkaz na mn. položky pořadí 5 : 0,57600</t>
  </si>
  <si>
    <t>Odkaz na mn. položky pořadí 9 : 0,40000*-1</t>
  </si>
  <si>
    <t>174101101R00</t>
  </si>
  <si>
    <t>Zásyp sypaninou se zhutněním jam, šachet, rýh nebo kolem objektů v těchto vykopávkách</t>
  </si>
  <si>
    <t>z jakékoliv horniny s uložením výkopku po vrstvách,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</si>
  <si>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</si>
  <si>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</si>
  <si>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</si>
  <si>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2*0,5*0,4</t>
  </si>
  <si>
    <t>175101109R00</t>
  </si>
  <si>
    <t xml:space="preserve">Obsyp potrubí příplatek za prohození sypaniny </t>
  </si>
  <si>
    <t>včetně dodávky obsypového materiálu</t>
  </si>
  <si>
    <t>Odkaz na mn. položky pořadí 9 : 0,40000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</si>
  <si>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</si>
  <si>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</si>
  <si>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</si>
  <si>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 xml:space="preserve"> - obnova květinové skalky</t>
  </si>
  <si>
    <t>2*(0,7*0,4)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</si>
  <si>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</si>
  <si>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</si>
  <si>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</si>
  <si>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</si>
  <si>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Odkaz na mn. položky pořadí 11 : 0,56000</t>
  </si>
  <si>
    <t>199000002R00</t>
  </si>
  <si>
    <t>Poplatky za skládku horniny 1- 4, skupina 17 05 04 z Katalogu odpadů</t>
  </si>
  <si>
    <t>viz. technická zpráva, výkresová část C</t>
  </si>
  <si>
    <t>18-01</t>
  </si>
  <si>
    <t>Uskladnění dlažby</t>
  </si>
  <si>
    <t>Vlastní</t>
  </si>
  <si>
    <t>Indiv</t>
  </si>
  <si>
    <t xml:space="preserve"> - odstranění květinové skalky</t>
  </si>
  <si>
    <t>58153304R01</t>
  </si>
  <si>
    <t>Písek technický KP 04 - kamenivo přírodní těžené frakce 0,0 až 4,0 mm; třída prané</t>
  </si>
  <si>
    <t>t</t>
  </si>
  <si>
    <t>Specifikace</t>
  </si>
  <si>
    <t>POL3_</t>
  </si>
  <si>
    <t>Odkaz na mn. položky pořadí 9 : 0,40000*2</t>
  </si>
  <si>
    <t>310238211R00</t>
  </si>
  <si>
    <t>Zazdívka otvorů o ploše přes 0,25 m2 do 1 m2 ve zdivu nadzákladovém cihlami pálenými pro jakoukoliv maltu vápenocementovou</t>
  </si>
  <si>
    <t>801-4</t>
  </si>
  <si>
    <t>včetně pomocného pracovního lešení</t>
  </si>
  <si>
    <t>Odkaz na mn. položky pořadí 37 : 1,96000*0,1</t>
  </si>
  <si>
    <t>342941113R00</t>
  </si>
  <si>
    <t>Kotvení příček ke konstrukci kotvou uchycenou turbošrouby</t>
  </si>
  <si>
    <t>m</t>
  </si>
  <si>
    <t>801-1</t>
  </si>
  <si>
    <t>Včetně dodávky kotev a spojovacího materiálu.</t>
  </si>
  <si>
    <t>Včetně dodávky kotev i spojovacího materiálu.</t>
  </si>
  <si>
    <t>389381001RT4</t>
  </si>
  <si>
    <t>Dobetonování prefabrikovaných konstrukcí betonem třídy C 20/25</t>
  </si>
  <si>
    <t>801-2</t>
  </si>
  <si>
    <t>se zřízením a odstraněním bednění</t>
  </si>
  <si>
    <t>Dobetonování stropních ŽB konstrukcí v bytovém jádru po demontážích a montážích nového stoupacího rozvodu vnitřního vodovodu.</t>
  </si>
  <si>
    <t>Odkaz na mn. položky pořadí 41 : 0,40500</t>
  </si>
  <si>
    <t>342264051RT3</t>
  </si>
  <si>
    <t>Podhledy na kovové konstrukci opláštěné deskami sádrokartonovými nosná konstrukce z profilů CD s přímým uchycením 1x deska, tloušťky 12,5 mm, impregnovaná, bez izolace</t>
  </si>
  <si>
    <t>1,2*(2,4+3,6)</t>
  </si>
  <si>
    <t>564851111R00</t>
  </si>
  <si>
    <t>Podklad ze štěrkodrti s rozprostřením a zhutněním frakce 0-63 mm, tloušťka po zhutnění 150 mm</t>
  </si>
  <si>
    <t>Odkaz na mn. položky pořadí 21 : 1,00000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</si>
  <si>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</si>
  <si>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</si>
  <si>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</si>
  <si>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>602021148R00</t>
  </si>
  <si>
    <t xml:space="preserve">Omítka stěn z hotových směsí stěrka, vápenocementová, filcovaná, tloušťka vrstvy 2 mm,  </t>
  </si>
  <si>
    <t>po jednotlivých vrstvách</t>
  </si>
  <si>
    <t>Odkaz na mn. položky pořadí 46 : 123,22000</t>
  </si>
  <si>
    <t>611421331RT2</t>
  </si>
  <si>
    <t>Oprava vnitřních vápenných omítek stropů železobetonových rovných tvárnicových a kleneb v množství opravované plochy  v množství opravované plochy přes 10 do 30 %, štukových</t>
  </si>
  <si>
    <t>Včetně pomocného pracovního lešení o výšce podlahy do 1900 mm a pro zatížení do 1,5 kPa.</t>
  </si>
  <si>
    <t>Odkaz na mn. položky pořadí 73 : 32,60000</t>
  </si>
  <si>
    <t>612403386R00</t>
  </si>
  <si>
    <t>Hrubá výplň rýh ve stěnách, jakoukoliv maltou maltou ze suchých směsí  100 x 100 mm</t>
  </si>
  <si>
    <t>jakékoliv šířky rýhy,</t>
  </si>
  <si>
    <t>Odkaz na mn. položky pořadí 42 : 41,80000</t>
  </si>
  <si>
    <t>Odkaz na mn. položky pořadí 43 : 43,20000</t>
  </si>
  <si>
    <t>612403388R00</t>
  </si>
  <si>
    <t>Hrubá výplň rýh ve stěnách, jakoukoliv maltou maltou ze suchých směsí  150 x 150 mm</t>
  </si>
  <si>
    <t>Odkaz na mn. položky pořadí 47 : 0,07536</t>
  </si>
  <si>
    <t>612421637R00</t>
  </si>
  <si>
    <t>Omítky vnitřní stěn vápenné nebo vápenocementové v podlaží i ve schodišti štukové</t>
  </si>
  <si>
    <t>0,6+0,3+0,5+0,2+0,6</t>
  </si>
  <si>
    <t>612421331RT2</t>
  </si>
  <si>
    <t>Oprava vnitřních vápenných omítek stěn v množství opravované plochy přes 10 do 30 %,  štukových</t>
  </si>
  <si>
    <t>371,5*1</t>
  </si>
  <si>
    <t>(3+2,4)*3</t>
  </si>
  <si>
    <t>(3+2,5+3,1+1,2+0,5+1,5+2,2+2,8+0,7+4,2+4,2+1,5+5,8)*3</t>
  </si>
  <si>
    <t>48,7</t>
  </si>
  <si>
    <t>612481211RT2</t>
  </si>
  <si>
    <t>Vyztužení povrchu vnitřních stěn sklotextilní síťovinou s dodávkou síťoviny a stěrkového tmelu</t>
  </si>
  <si>
    <t>Odkaz na mn. položky pořadí 22 : 123,22000</t>
  </si>
  <si>
    <t>5,4*3+2,2+3,7</t>
  </si>
  <si>
    <t>61-02</t>
  </si>
  <si>
    <t>Začištění, vyspravení a doplnění stávajících konstrukcí po provedení bouracích prací a prostupů</t>
  </si>
  <si>
    <t>hod</t>
  </si>
  <si>
    <t>HZS</t>
  </si>
  <si>
    <t>POL10_</t>
  </si>
  <si>
    <t>Viz TZ</t>
  </si>
  <si>
    <t>Materiál pro zapravení je obsažen ve specifikaci položek nového rozvodu.</t>
  </si>
  <si>
    <t>32</t>
  </si>
  <si>
    <t>631312141R00</t>
  </si>
  <si>
    <t>Doplnění mazanin betonem prostým rýh v dosavadních mazaninách</t>
  </si>
  <si>
    <t>prostým betonem (s dodáním hmot) bez potěru,</t>
  </si>
  <si>
    <t>Odkaz na mn. položky pořadí 45 : 16,00000*0,0225</t>
  </si>
  <si>
    <t>632415110RT1</t>
  </si>
  <si>
    <t>Potěr ze suchých směsí cementový samonivelační podkladový, tloušťky 10 mm, včetně penetrace</t>
  </si>
  <si>
    <t>s rozprostřením a uhlazením</t>
  </si>
  <si>
    <t>Odkaz na mn. položky pořadí 69 : 32,60000</t>
  </si>
  <si>
    <t>900      R04</t>
  </si>
  <si>
    <t>Hodinové zúčtovací sazby stavební dělník, tarifní třída 7</t>
  </si>
  <si>
    <t>h</t>
  </si>
  <si>
    <t>specialista vzduchoteniky</t>
  </si>
  <si>
    <t>12</t>
  </si>
  <si>
    <t>900      RT5</t>
  </si>
  <si>
    <t>HZS, Práce v tarifní třídě 8 (např. tesař)</t>
  </si>
  <si>
    <t>RTS 23/ II</t>
  </si>
  <si>
    <t>pomocné truhlářské práce pro zpětné osazení kuchyňských linek, obložkových zárubní</t>
  </si>
  <si>
    <t>7*16</t>
  </si>
  <si>
    <t>901      R00</t>
  </si>
  <si>
    <t>Hzs-předběžná obhlídka     čl.17-1a</t>
  </si>
  <si>
    <t>941955003R00</t>
  </si>
  <si>
    <t>Lešení lehké pracovní pomocné pomocné, o výšce lešeňové podlahy přes 1,9 do 2,5 m</t>
  </si>
  <si>
    <t>800-3</t>
  </si>
  <si>
    <t>Položka určena pro provedení všech stavebních prací.</t>
  </si>
  <si>
    <t>7*8+2+6+3</t>
  </si>
  <si>
    <t>953981103R00</t>
  </si>
  <si>
    <t>Chemické kotvy do betonu, do cihelného zdiva do betonu, hloubky 110 mm, M 12, ampule pro chemickou kotvu</t>
  </si>
  <si>
    <t>kus</t>
  </si>
  <si>
    <t>7*4</t>
  </si>
  <si>
    <t>962031116R00</t>
  </si>
  <si>
    <t>Bourání příček z cihel pálených plných, tloušťky 140 mm</t>
  </si>
  <si>
    <t>801-3</t>
  </si>
  <si>
    <t>nebo vybourání otvorů průřezové plochy přes 4 m2 v příčkách, včetně pomocného lešení o výšce podlahy do 1900 mm a pro zatížení do 1,5 kPa  (150 kg/m2),</t>
  </si>
  <si>
    <t>0,6*0,6*3+0,4+3*0,4*0,4</t>
  </si>
  <si>
    <t>963016111R00</t>
  </si>
  <si>
    <t>Demontáž sádrokartonových a sádrovláknitých podhledů z desek bez minerální izolace, na jednoduché ocelové konstrukci, 1x opláštěné tl. 12,5 mm</t>
  </si>
  <si>
    <t>Odkaz na mn. položky pořadí 19 : 7,20000</t>
  </si>
  <si>
    <t>965048150R00</t>
  </si>
  <si>
    <t>Dočištění povrchu po vybourání dlažeb do tmele, plochy do 50%</t>
  </si>
  <si>
    <t>Odkaz na mn. položky pořadí 40 : 25,80000</t>
  </si>
  <si>
    <t>965081713R00</t>
  </si>
  <si>
    <t>Bourání podlah z keramických dlaždic, tloušťky do 10 mm, plochy přes 1 m2</t>
  </si>
  <si>
    <t>bez podkladního lože, s jakoukoliv výplní spár</t>
  </si>
  <si>
    <t>1,2+2,2+1,1+2,8+1,2+2,0+3,2+1,2+2,2+1,6+3,6+2+1,5</t>
  </si>
  <si>
    <t>972054491R00</t>
  </si>
  <si>
    <t>Vybourání otvorů ve stropech nebo klenbách železobetonových plochy do 1 m2, tloušťky přes 81 mm</t>
  </si>
  <si>
    <t>bez odstranění podlahy a násypu,</t>
  </si>
  <si>
    <t>(6+3+3+3)*0,3*0,3*0,3</t>
  </si>
  <si>
    <t>974031142R00</t>
  </si>
  <si>
    <t>Vysekání rýh v jakémkoliv zdivu cihelném v ploše  do hloubky 70 mm, šířky do 70 mm</t>
  </si>
  <si>
    <t>Včetně pomocného lešení o výšce podlahy do 1900 mm a pro zatížení do 1,5 kPa  (150 kg/m2).</t>
  </si>
  <si>
    <t>7,6+5+1,4*3+1,8*3+4,8+3,6+7*1,6</t>
  </si>
  <si>
    <t>974031143R00</t>
  </si>
  <si>
    <t>Vysekání rýh v jakémkoliv zdivu cihelném v ploše  do hloubky 70 mm, šířky do 100 mm</t>
  </si>
  <si>
    <t>7,6+5+1,4*3+1,8*3+4,8+3,6+7*1,8</t>
  </si>
  <si>
    <t>974031164R00</t>
  </si>
  <si>
    <t>Vysekání rýh v jakémkoliv zdivu cihelném v ploše  do hloubky 150 mm, šířky do 150 mm</t>
  </si>
  <si>
    <t>10,8+10,8+9,2+11,4+11,4+10,2</t>
  </si>
  <si>
    <t>974042564R00</t>
  </si>
  <si>
    <t>Vysekání rýh v betonové a jiné monolitické dlažbě do hloubky 150 mm, šířky do 150 mm</t>
  </si>
  <si>
    <t>s betonovým podkladem,</t>
  </si>
  <si>
    <t>2,4+1+2,4+0,9+2,5+1+1,4+1,6+0,8+1,2+0,8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</si>
  <si>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</si>
  <si>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</si>
  <si>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</si>
  <si>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koupelny+WC : 3,6*1,3+7,4*1,8+3,4*0,1+6,2*2,4+3,6*0,2+7,4*1,5+6,8*1,9+3,6*1,2+7,4*1,5+6,2*1,3+6,8*1,5+3,2*1,3+7,2*2,1</t>
  </si>
  <si>
    <t>kuchyně : 4,1*0,7+4,1*1,6+4,1*0,7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</si>
  <si>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</si>
  <si>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</si>
  <si>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</si>
  <si>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65 : 0,07536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</si>
  <si>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</si>
  <si>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</si>
  <si>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</si>
  <si>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</si>
  <si>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</si>
  <si>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711212601R00</t>
  </si>
  <si>
    <t>Izolace proti vodě doplňky  těsnicí pás š.120 mm do spoje podlaha-stěna</t>
  </si>
  <si>
    <t>800-711</t>
  </si>
  <si>
    <t>Odkaz na mn. položky pořadí 70 : 215,60000</t>
  </si>
  <si>
    <t>711212602R00</t>
  </si>
  <si>
    <t>Izolace proti vodě doplňky  těsnicí roh do spoje podlaha stěna</t>
  </si>
  <si>
    <t>68</t>
  </si>
  <si>
    <t>711212611R00</t>
  </si>
  <si>
    <t>Izolace proti vodě doplňky  těsnicí pás šířky 120 mm do svislých koutů</t>
  </si>
  <si>
    <t>68*2,1</t>
  </si>
  <si>
    <t>768-01</t>
  </si>
  <si>
    <t>Úprava vzduchotechnického potrubí pro zpětnu montáž VZT prvků</t>
  </si>
  <si>
    <t>0R-01</t>
  </si>
  <si>
    <t>Drobný materiál</t>
  </si>
  <si>
    <t>soubor</t>
  </si>
  <si>
    <t>766662811R00</t>
  </si>
  <si>
    <t>Demontáž dveřních křídel prahů dveří  jednokřídlových</t>
  </si>
  <si>
    <t>800-766</t>
  </si>
  <si>
    <t>10</t>
  </si>
  <si>
    <t>766670011R00</t>
  </si>
  <si>
    <t>Montáž obložkové nebo rámové zárubně a dveřního křídla jednokřídlového</t>
  </si>
  <si>
    <t>766695213R00</t>
  </si>
  <si>
    <t>Ostatní montáž prahů dveří  jednokřídlých, šířky přes 100 mm</t>
  </si>
  <si>
    <t>Odkaz na mn. položky pořadí 54 : 10,00000</t>
  </si>
  <si>
    <t>766812112R00</t>
  </si>
  <si>
    <t>Montáž kuchyňských linek dřevěných,  , šířky přes 1200 do 1500 mm mm</t>
  </si>
  <si>
    <t>Odkaz na mn. položky pořadí 59 : 6,00000</t>
  </si>
  <si>
    <t>766812114R00</t>
  </si>
  <si>
    <t>Montáž kuchyňských linek dřevěných,  , šířky přes 1800 do 2100 mm mm</t>
  </si>
  <si>
    <t>Odkaz na mn. položky pořadí 60 : 4,00000</t>
  </si>
  <si>
    <t>766812820R00</t>
  </si>
  <si>
    <t>Demontáž kuchyňských linek délky do 1500 mm</t>
  </si>
  <si>
    <t>766812840R00</t>
  </si>
  <si>
    <t>Demontáž kuchyňských linek délky přes 1800 do 2100 mnm</t>
  </si>
  <si>
    <t>4</t>
  </si>
  <si>
    <t>766-02</t>
  </si>
  <si>
    <t>Uskladnění prahů dveří</t>
  </si>
  <si>
    <t>Soubor</t>
  </si>
  <si>
    <t>766-03</t>
  </si>
  <si>
    <t>Uskladnění kuchynské linky, délka do 3000 mm, šířka 600 mm</t>
  </si>
  <si>
    <t>Včetně poliček atp.</t>
  </si>
  <si>
    <t>7</t>
  </si>
  <si>
    <t>766-04</t>
  </si>
  <si>
    <t>Zárubeň obložková š. 60 - 170 mm, do 800 x 1970 mm L/P</t>
  </si>
  <si>
    <t>1+1+1+1</t>
  </si>
  <si>
    <t>998766102R00</t>
  </si>
  <si>
    <t>Přesun hmot pro konstrukce truhlářské v objektech výšky do 12 m</t>
  </si>
  <si>
    <t>50 m vodorovně</t>
  </si>
  <si>
    <t>767996802R00</t>
  </si>
  <si>
    <t>Demontáž ostatních doplňků staveb atypických konstrukcí  o hmotnosti přes 50 do 100 kg</t>
  </si>
  <si>
    <t>kg</t>
  </si>
  <si>
    <t>800-767</t>
  </si>
  <si>
    <t xml:space="preserve"> - demontáž stávajících ocelových podlahových kanálků</t>
  </si>
  <si>
    <t>2,4*0,004*7850</t>
  </si>
  <si>
    <t>767-01</t>
  </si>
  <si>
    <t>Plech slza S235, tl. 5 mm, s povrchovou úpravou, včetně montáže</t>
  </si>
  <si>
    <t>pro zakrytí podlahového kanálku</t>
  </si>
  <si>
    <t>Odkaz na mn. položky pořadí 65 : 75,36000</t>
  </si>
  <si>
    <t>771101142R00</t>
  </si>
  <si>
    <t>Příprava podkladu před kladením dlažeb hydroizolační stěrka dvouvrstvá</t>
  </si>
  <si>
    <t>800-771</t>
  </si>
  <si>
    <t>vytažení hydroizolace 10cm nad podlahu : 3,6*0,1+7,4*0,1+3,4*0,1+6,2*0,1+3,6*0,1+7,4*0,1+6,8*0,1+3,6*0,1+7,4*0,1+6,2*2,1+6,8*0,1+3,2*0,1+7,2*0,1</t>
  </si>
  <si>
    <t>771101210R00</t>
  </si>
  <si>
    <t>Příprava podkladu pod dlažby penetrace podkladu pod dlažby</t>
  </si>
  <si>
    <t>771575109RT0</t>
  </si>
  <si>
    <t>Montáž podlah vnitřních z dlaždic keramických 300 x 200 mm, režných nebo glazovaných, hladkých, kladených do flexibilního tmele</t>
  </si>
  <si>
    <t>771578011RT1</t>
  </si>
  <si>
    <t>Montáž podlah vnitřních z dlaždic keramických Zvláštní úpravy spár spára podlaha-stěna silikonem</t>
  </si>
  <si>
    <t>vč. dodávky a montáže silikonu.</t>
  </si>
  <si>
    <t>3,6+7,4+3,4+6,2+3,6+7,4+6,8+3,6+7,4+6,2+6,8+3,2+7,2</t>
  </si>
  <si>
    <t>771579792R00</t>
  </si>
  <si>
    <t>Montáž podlah vnitřních z dlaždic keramických Příplatky k položkám montáže podlah keramických příplatek za podlahy keramické v omezeném prostoru</t>
  </si>
  <si>
    <t>585822050R</t>
  </si>
  <si>
    <t>stěrka izolační cementová; hydroizolační; překlenutí trhlin do 0,50 mm; pro interiér i exteriér; tl. vrstvy od 2,0 mm; teplotní odolnost -20 až 80 °C; trvale pružná</t>
  </si>
  <si>
    <t>SPCM</t>
  </si>
  <si>
    <t>Odkaz na mn. položky pořadí 67 : 52,28000*2,5</t>
  </si>
  <si>
    <t>Odkaz na mn. položky pořadí 76 : 94,81600*2,5</t>
  </si>
  <si>
    <t>771-02</t>
  </si>
  <si>
    <t>Dlažba hladká protiskluzová 300x300x10 mm</t>
  </si>
  <si>
    <t>Bude provedeno dle standartu ÚMČ Brno -Střed</t>
  </si>
  <si>
    <t>Konkrétní výrobky budou vybrány v rámci vzorkování mezi zhotovitelem a investorem stavby.</t>
  </si>
  <si>
    <t>1,2+2,2+1,1+1,1+2,8+1,2+3,3+3,2+1,2+3,3+1,6+3,6+2,8+1,2+1,6+1,2</t>
  </si>
  <si>
    <t>998771102R00</t>
  </si>
  <si>
    <t>Přesun hmot pro podlahy z dlaždic v objektech výšky do 12 m</t>
  </si>
  <si>
    <t>776591920R00</t>
  </si>
  <si>
    <t>Ostatní opravy na nášlapné ploše v ploše přes 0,25 do 0,50 m2</t>
  </si>
  <si>
    <t>800-775</t>
  </si>
  <si>
    <t>781101142R00</t>
  </si>
  <si>
    <t>Příprava podkladu před provedením obkladu provedení hydroizolační stěrky dvouvrstvé</t>
  </si>
  <si>
    <t>Odkaz na mn. položky pořadí 81 : 237,04000*0,4</t>
  </si>
  <si>
    <t>781101210RT4</t>
  </si>
  <si>
    <t>Příprava podkladu pod obklady penetrace podkladu pod obklady</t>
  </si>
  <si>
    <t>Provedení penetračního nátěru včetně dodávky materiálu.</t>
  </si>
  <si>
    <t>Odkaz na mn. položky pořadí 78 : 237,04000</t>
  </si>
  <si>
    <t>781475116RT2</t>
  </si>
  <si>
    <t>Montáž obkladů vnitřních z dlaždic keramických 300 x 300 mm,  , kladených do flexibilního tmele</t>
  </si>
  <si>
    <t>Odkaz na mn. položky pořadí 81 : 237,04000</t>
  </si>
  <si>
    <t>781497131R00</t>
  </si>
  <si>
    <t xml:space="preserve">Lišty k obkladům profil ukončovací nerez odolná proti oděru, uložení do tmele, výška profilu 8 mm,  </t>
  </si>
  <si>
    <t>0,8+1,3+1+0,8+0,9+1,2+0,8</t>
  </si>
  <si>
    <t>781497132R00</t>
  </si>
  <si>
    <t xml:space="preserve">Lišty k obkladům profil rohový nerez ododlná proti oděru, uložení do tmele,  , výška profilu 8 mm,  </t>
  </si>
  <si>
    <t>11*2,1+1,2</t>
  </si>
  <si>
    <t>781-01</t>
  </si>
  <si>
    <t>Obkládačka 59,8x29,8x8 mm</t>
  </si>
  <si>
    <t>koupelny+WC : 3,6*3,1+7,4*3,1+3,4*2,4+6,2*2,4+3,6*3,1+7,4*3,1+7,8*2,5+3,6*3,1+7,4*3,1+6,2*2,5+6,8*2,1+6,6*3,1+3,2*3,1+7,2*2,45</t>
  </si>
  <si>
    <t>kuchyně : 4,1*0,6+4,1*1,8+4,1*0,6+3,5*0,6</t>
  </si>
  <si>
    <t>998781102R00</t>
  </si>
  <si>
    <t>Přesun hmot pro obklady keramické v objektech výšky do 12 m</t>
  </si>
  <si>
    <t>784442001RT2</t>
  </si>
  <si>
    <t>Malby z malířských směsí disperzních, v místnostech do 3,8 m, jednobarevné, dvojnásobné + 1x penetrace</t>
  </si>
  <si>
    <t>800-784</t>
  </si>
  <si>
    <t>stropy koupelny+WC : 1,2+2,2+1,1+1,1+2,8+1,2+3,3+3,2+1,2+3,3+1,6+3,6+2,8+1,2</t>
  </si>
  <si>
    <t>stěny koupelny+WC : 7</t>
  </si>
  <si>
    <t>stěny kuchyně : 4,1*0,7+4,1*1,6+4,1*0,7+5,4</t>
  </si>
  <si>
    <t>prostory 1.NP : 2,4+2,4+0,8*2,1+6,8+1,2+2,4*14,2</t>
  </si>
  <si>
    <t>784011111R00</t>
  </si>
  <si>
    <t xml:space="preserve">Ostatní práce oprášení/ometení podkladu,  ,   </t>
  </si>
  <si>
    <t>Očištění dotčených konstrukcí před penetrací podkladu.</t>
  </si>
  <si>
    <t>Odkaz na mn. položky pořadí 83 : 103,06000</t>
  </si>
  <si>
    <t>784011121R00</t>
  </si>
  <si>
    <t xml:space="preserve">Ostatní práce broušení štuků a nových omítek,  ,   </t>
  </si>
  <si>
    <t>784011211R00</t>
  </si>
  <si>
    <t>Ostatní práce olepování vnitřních ploch,  , bez dodávky materiálu</t>
  </si>
  <si>
    <t xml:space="preserve">m2    </t>
  </si>
  <si>
    <t>10*2*0,8</t>
  </si>
  <si>
    <t>7*14</t>
  </si>
  <si>
    <t>784011221R00</t>
  </si>
  <si>
    <t>Ostatní práce zakrytí předmětů,  , bez dodávky materiálu</t>
  </si>
  <si>
    <t>7*3</t>
  </si>
  <si>
    <t>784011222R00</t>
  </si>
  <si>
    <t>Ostatní práce zakrytí podlah,  , bez dodávky materiálu</t>
  </si>
  <si>
    <t>7*4,2</t>
  </si>
  <si>
    <t>0R-02</t>
  </si>
  <si>
    <t>Kč</t>
  </si>
  <si>
    <t>ON-01</t>
  </si>
  <si>
    <t>Stavební přípomocné práce pro profese ZTI</t>
  </si>
  <si>
    <t xml:space="preserve">hod   </t>
  </si>
  <si>
    <t>80</t>
  </si>
  <si>
    <t>220250000100R</t>
  </si>
  <si>
    <t>Agregát elektrického proudu do  15 kVA</t>
  </si>
  <si>
    <t>STROJ</t>
  </si>
  <si>
    <t>Stroj</t>
  </si>
  <si>
    <t>POL6_</t>
  </si>
  <si>
    <t>979089001R00</t>
  </si>
  <si>
    <t>Poplatek za uložení odpadní štěrk a kamenivo, tř. odpadu 010408</t>
  </si>
  <si>
    <t>Odkaz na dem. hmot. položky pořadí 2 : 0,11000</t>
  </si>
  <si>
    <t>Odkaz na dem. hmot. položky pořadí 3 : 0,33000</t>
  </si>
  <si>
    <t>979011111R00</t>
  </si>
  <si>
    <t>Svislá doprava suti a vybouraných hmot za prvé podlaží nad nebo pod základním podlažím</t>
  </si>
  <si>
    <t>Hodnota z bývalého odkazu. : 12,79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</si>
  <si>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</si>
  <si>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</si>
  <si>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</si>
  <si>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</si>
  <si>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</si>
  <si>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</si>
  <si>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</si>
  <si>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</si>
  <si>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</si>
  <si>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</si>
  <si>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</si>
  <si>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</si>
  <si>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Odkaz na dem. hmot. položky pořadí 37 : 0,62524</t>
  </si>
  <si>
    <t>Odkaz na dem. hmot. položky pořadí 47 : 0,00000</t>
  </si>
  <si>
    <t>Odkaz na dem. hmot. položky pořadí 45 : 0,80000</t>
  </si>
  <si>
    <t>Odkaz na dem. hmot. položky pořadí 41 : 0,97200</t>
  </si>
  <si>
    <t>Odkaz na dem. hmot. položky pořadí 42 : 0,37620</t>
  </si>
  <si>
    <t>Odkaz na dem. hmot. položky pořadí 43 : 0,56160</t>
  </si>
  <si>
    <t>979999984R00</t>
  </si>
  <si>
    <t>Poplatek za recyklaci, tašky, stavební keramika, kusovost do 1600 cm2, skupina 17 01 03 z Katalogu odpadů</t>
  </si>
  <si>
    <t>Odkaz na dem. hmot. položky pořadí 40 : 0,51600</t>
  </si>
  <si>
    <t>Odkaz na dem. hmot. položky pořadí 46 : 8,37896</t>
  </si>
  <si>
    <t>SUM</t>
  </si>
  <si>
    <t xml:space="preserve"> - odvoz výkopku horniny 1-4 ze zeleně na mezideponii zhotovitele</t>
  </si>
  <si>
    <t>END</t>
  </si>
  <si>
    <t>969011121R00</t>
  </si>
  <si>
    <t>Vybourání vodovodního, plynového a podobného vedení DN do 52 mm</t>
  </si>
  <si>
    <t>včetně pomocného lešení o výšce podlahy do 1900 mm a pro zatížení do 1,5 kPa  (150 kg/m2),</t>
  </si>
  <si>
    <t>Odkaz na mn. položky pořadí 51 : 368,00000</t>
  </si>
  <si>
    <t>Odkaz na mn. položky pořadí 52 : 19,60000</t>
  </si>
  <si>
    <t>969021121R00</t>
  </si>
  <si>
    <t>Vybourání kanalizačního potrubí DN do 200 mm</t>
  </si>
  <si>
    <t>Odkaz na mn. položky pořadí 38 : 22,10000</t>
  </si>
  <si>
    <t>Odkaz na mn. položky pořadí 37 : 17,40000</t>
  </si>
  <si>
    <t>Odkaz na mn. položky pořadí 36 : 82,10000</t>
  </si>
  <si>
    <t>713400821R00</t>
  </si>
  <si>
    <t>Odstranění tepelné izolace potrubí pásy nebo foĺiemi  potrubí</t>
  </si>
  <si>
    <t>800-713</t>
  </si>
  <si>
    <t>721 10</t>
  </si>
  <si>
    <t>Napojení na stávající potrubí dešťové kanalizace, včetně pomocného materiálu do DN150, včetně montáže</t>
  </si>
  <si>
    <t>721 01</t>
  </si>
  <si>
    <t>Uchycení kanalizačního potrubí</t>
  </si>
  <si>
    <t>721 012</t>
  </si>
  <si>
    <t>Zajištění stávajícího ocelového potrubí ÚT</t>
  </si>
  <si>
    <t>Stoupací a ležaté potrubí ÚT</t>
  </si>
  <si>
    <t>721-02</t>
  </si>
  <si>
    <t>Těsnící protipožární ucpávka pro plastové potrubí do d110, včetně montáže</t>
  </si>
  <si>
    <t>721-05</t>
  </si>
  <si>
    <t>Přechod HT trubky na litinovou trubku 75, včetně montáže</t>
  </si>
  <si>
    <t>721-06</t>
  </si>
  <si>
    <t>Přechod HT trubky na litinovou trubku 110, včetně montáže</t>
  </si>
  <si>
    <t>721-04</t>
  </si>
  <si>
    <t>Přechod HTUG z litinové trubky na HT trubku 75 a těsnění, včetně montáže</t>
  </si>
  <si>
    <t>721210813R00</t>
  </si>
  <si>
    <t>Demontáž vpusti z kameniny, DN 100</t>
  </si>
  <si>
    <t>800-721</t>
  </si>
  <si>
    <t>721-09</t>
  </si>
  <si>
    <t>Přechod KGUG z litinové trubky na KG trubku 110 a těsnění, včetně montáže</t>
  </si>
  <si>
    <t>721-03</t>
  </si>
  <si>
    <t>Přechod HTUG z litinové trubky na HT trubku 110 a těsnění, včetně montáže</t>
  </si>
  <si>
    <t>721-07</t>
  </si>
  <si>
    <t>Čistí kus HTRE 75, včetně montáže</t>
  </si>
  <si>
    <t>721-08</t>
  </si>
  <si>
    <t>Čistí kus HTRE 110, včetně montáže</t>
  </si>
  <si>
    <t>721176102R00</t>
  </si>
  <si>
    <t>Potrubí HT připojovací vnější průměr D 40 mm, tloušťka stěny 1,8 mm, DN 40</t>
  </si>
  <si>
    <t>včetně tvarovek, objímek. Bez zednických výpomocí.</t>
  </si>
  <si>
    <t>Potrubí včetně tvarovek. Bez zednických výpomocí.</t>
  </si>
  <si>
    <t>3*2,3+0,6+0,6+0,5+2+1,6+0,6+0,8</t>
  </si>
  <si>
    <t>721176103R00</t>
  </si>
  <si>
    <t>Potrubí HT připojovací vnější průměr D 50 mm, tloušťka stěny 1,8 mm, DN 50</t>
  </si>
  <si>
    <t>3*3,6+2,2+3,8+4,3+3,8+3,6+2,7+5,9+5,2+3,8+1,6+0,7+0,6+1,8</t>
  </si>
  <si>
    <t>721176104R00</t>
  </si>
  <si>
    <t>Potrubí HT připojovací vnější průměr D 75 mm, tloušťka stěny 1,9 mm, DN 70</t>
  </si>
  <si>
    <t>0,7+0,8+1,8</t>
  </si>
  <si>
    <t>721176105R00</t>
  </si>
  <si>
    <t>Potrubí HT připojovací vnější průměr D 110 mm, tloušťka stěny 2,7 mm, DN 100</t>
  </si>
  <si>
    <t>3*1,4+1,1+2,3+1,4+1,6</t>
  </si>
  <si>
    <t>721176115R00</t>
  </si>
  <si>
    <t>Potrubí HT odpadní svislé vnější průměr D 110 mm, tloušťka stěny 2,7 mm, DN 100</t>
  </si>
  <si>
    <t>2,4+2,4+1+1</t>
  </si>
  <si>
    <t>721176114R00</t>
  </si>
  <si>
    <t>Potrubí HT odpadní svislé vnější průměr D 75 mm, tloušťka stěny 1,9 mm, DN 70</t>
  </si>
  <si>
    <t>Potrubí včetně tvarovek, objímek a vložek pro tlumení hluku.</t>
  </si>
  <si>
    <t>Včetně zřízení a demontáže pomocného lešení.</t>
  </si>
  <si>
    <t>2,4+1</t>
  </si>
  <si>
    <t>721178114R00</t>
  </si>
  <si>
    <t>Potrubí s vysokým útlumem zvuku - svislé třívrstvé - vnější vrstva z kopolymeru PP, střední vrstva z PP zesílená minerálními látkami, vnitřní vrstva z kopolymeru PP, vnější průměr D 75 mm, tloušťka stěny 2,6 mm, DN 70</t>
  </si>
  <si>
    <t>včetně tvarovek, objímek a vložek pro tlumení hluku, popř. elektrospojek. Bez zednických výpomocí.</t>
  </si>
  <si>
    <t>Potrubí včetně tvarovek a objímek a ukotvení.</t>
  </si>
  <si>
    <t>Včetně pomocného lešení o výšce podlahy do 1900 mm a pro zatížení do 1,5 kPa.</t>
  </si>
  <si>
    <t>11</t>
  </si>
  <si>
    <t>721178116R00</t>
  </si>
  <si>
    <t>Potrubí s vysokým útlumem zvuku - svislé třívrstvé - vnější vrstva z kopolymeru PP, střední vrstva z PP zesílená minerálními látkami, vnitřní vrstva z kopolymeru PP, vnější průměr D 110 mm, tloušťka stěny 3,6 mm, DN 100</t>
  </si>
  <si>
    <t>11,8+10,3</t>
  </si>
  <si>
    <t>721290111R00</t>
  </si>
  <si>
    <t>Zkouška těsnosti kanalizace v objektech vodou, DN 125</t>
  </si>
  <si>
    <t>Odkaz na mn. položky pořadí 16 : 13,60000</t>
  </si>
  <si>
    <t>Odkaz na mn. položky pořadí 17 : 50,80000</t>
  </si>
  <si>
    <t>Odkaz na mn. položky pořadí 18 : 3,30000</t>
  </si>
  <si>
    <t>Odkaz na mn. položky pořadí 19 : 10,60000</t>
  </si>
  <si>
    <t>Odkaz na mn. položky pořadí 20 : 6,80000</t>
  </si>
  <si>
    <t>Odkaz na mn. položky pořadí 21 : 3,40000</t>
  </si>
  <si>
    <t>Odkaz na mn. položky pořadí 22 : 11,00000</t>
  </si>
  <si>
    <t>Odkaz na mn. položky pořadí 23 : 22,10000</t>
  </si>
  <si>
    <t>721194104R00</t>
  </si>
  <si>
    <t>Zřízení přípojek na potrubí D 40 mm</t>
  </si>
  <si>
    <t>vyvedení a upevnění odpadních výpustek,</t>
  </si>
  <si>
    <t>Odkaz na mn. položky pořadí 104 : 7,00000</t>
  </si>
  <si>
    <t>721176222R00</t>
  </si>
  <si>
    <t>Potrubí KG svodné (ležaté) v zemi vnější průměr D 110 mm, tloušťka stěny 3,2 mm, DN 100</t>
  </si>
  <si>
    <t>721223423RT2</t>
  </si>
  <si>
    <t>Vpusť podlahová se zápachovou uzávěrkou průměr 50, 75 110 mm, se svislým odtokem, zápachový uzávěr funkční i pří vyschnutí, 123x123mm/115x115mm, včetně dodávky materiálu</t>
  </si>
  <si>
    <t>721194105R00</t>
  </si>
  <si>
    <t>Zřízení přípojek na potrubí D 50 mm</t>
  </si>
  <si>
    <t>7+7+7</t>
  </si>
  <si>
    <t>721194109R00</t>
  </si>
  <si>
    <t>Zřízení přípojek na potrubí D 110  mm</t>
  </si>
  <si>
    <t>Odkaz na mn. položky pořadí 102 : 7,00000</t>
  </si>
  <si>
    <t>721300922R00</t>
  </si>
  <si>
    <t>Pročištění ležatých svodů do DN 300</t>
  </si>
  <si>
    <t>24</t>
  </si>
  <si>
    <t>721160915R00</t>
  </si>
  <si>
    <t>Opravy odpadního potrubí vláknocementového propojení dosavadního potrubí, DN 100</t>
  </si>
  <si>
    <t>721160916R00</t>
  </si>
  <si>
    <t>Opravy odpadního potrubí vláknocementového propojení dosavadního potrubí, DN 125</t>
  </si>
  <si>
    <t>998721102R00</t>
  </si>
  <si>
    <t>Přesun hmot pro vnitřní kanalizaci v objektech výšky do 12 m</t>
  </si>
  <si>
    <t>50 m vodorovně, měřeno od těžiště půdorysné plochy skládky do těžiště půdorysné plochy objektu</t>
  </si>
  <si>
    <t>721140933R00</t>
  </si>
  <si>
    <t>Opravy odpadního potrubí litinového přechod z plastových trub na litinu, DN 70</t>
  </si>
  <si>
    <t>721140935R00</t>
  </si>
  <si>
    <t>Opravy odpadního potrubí litinového přechod z plastových trub na litinu, DN 100</t>
  </si>
  <si>
    <t>2+2+1+1+1</t>
  </si>
  <si>
    <t>721171803R00</t>
  </si>
  <si>
    <t>Demontáž potrubí z novodurových trub do D 75 mm</t>
  </si>
  <si>
    <t>odpadního nebo připojovacího,</t>
  </si>
  <si>
    <t>721171809R00</t>
  </si>
  <si>
    <t>Demontáž potrubí z novodurových trub přes D 114 mm do D 160 mm</t>
  </si>
  <si>
    <t>721140806R00</t>
  </si>
  <si>
    <t>Demontáž potrubí z litinových trub přes DN 100 do DN 200</t>
  </si>
  <si>
    <t>odpadního nebo dešťového,</t>
  </si>
  <si>
    <t>722-40</t>
  </si>
  <si>
    <t>Uschování stávajících vodoměrů pro zpětnou montáž</t>
  </si>
  <si>
    <t>10+1+10</t>
  </si>
  <si>
    <t>722 09</t>
  </si>
  <si>
    <t>Uzavření a vypuštění stávajících vodovodních rozvodů</t>
  </si>
  <si>
    <t>722 091</t>
  </si>
  <si>
    <t>Kontrolní rozbory pitné vody</t>
  </si>
  <si>
    <t>722 10</t>
  </si>
  <si>
    <t>Napuštění nového vodovodního potrubí</t>
  </si>
  <si>
    <t>722 11</t>
  </si>
  <si>
    <t>Napojení nového vodovodního potrubí na stávající rozvody v SV, TV, CV v 1.NP</t>
  </si>
  <si>
    <t>722 12</t>
  </si>
  <si>
    <t>Napojení nového vodovodního potrubí na stávající vodovodní přípojku</t>
  </si>
  <si>
    <t>722 15</t>
  </si>
  <si>
    <t>Těsnící protipožární ucpávka do d40, včetně montáže</t>
  </si>
  <si>
    <t>Protipožární ucpávka pro vodovodní rozvody. Pro potrubí studené, teplé vody a cirkulace do d40.</t>
  </si>
  <si>
    <t>722 17</t>
  </si>
  <si>
    <t>Zaregulování systému teplé vody a cirkulace</t>
  </si>
  <si>
    <t>722-39</t>
  </si>
  <si>
    <t>Automatický termostatický ventil pro vyvážení cirkulace teplé vody s vnitřním závitem DN15, PN10, včetně montáže</t>
  </si>
  <si>
    <t>722190401R00</t>
  </si>
  <si>
    <t>Vyvedení a upevnění výpustek DN 15</t>
  </si>
  <si>
    <t>Odkaz na mn. položky pořadí 125 : 6,00000</t>
  </si>
  <si>
    <t>Odkaz na mn. položky pořadí 126 : 22,00000</t>
  </si>
  <si>
    <t>722220121R00</t>
  </si>
  <si>
    <t>Nástěnka nátrubková mosazná pro baterii, vnitřní závit, DN 15, PN 10, včetně dodávky materiálu</t>
  </si>
  <si>
    <t>pár</t>
  </si>
  <si>
    <t>Včetně vyvedení a upevnění výpustek.</t>
  </si>
  <si>
    <t>Odkaz na mn. položky pořadí 117 : 3,00000</t>
  </si>
  <si>
    <t>722202213R00</t>
  </si>
  <si>
    <t>Nástěnka vnitřní závit,  spoj svařováním, D 20 mm x DN 15, včetně dodávky materiálu</t>
  </si>
  <si>
    <t>Odkaz na mn. položky pořadí 48 : 57,00000</t>
  </si>
  <si>
    <t>722170801R00</t>
  </si>
  <si>
    <t>Demontáž potrubí z trubek z PH tlakových do D 32 mm</t>
  </si>
  <si>
    <t>Odkaz na mn. položky pořadí 53 : 100,60000</t>
  </si>
  <si>
    <t>Odkaz na mn. položky pořadí 54 : 23,00000</t>
  </si>
  <si>
    <t>Odkaz na mn. položky pořadí 55 : 21,80000</t>
  </si>
  <si>
    <t>Odkaz na mn. položky pořadí 56 : 92,40000</t>
  </si>
  <si>
    <t>Odkaz na mn. položky pořadí 57 : 45,40000</t>
  </si>
  <si>
    <t>Odkaz na mn. položky pořadí 58 : 21,80000</t>
  </si>
  <si>
    <t>Odkaz na mn. položky pořadí 60 : 11,00000</t>
  </si>
  <si>
    <t>Odkaz na mn. položky pořadí 61 : 6,90000</t>
  </si>
  <si>
    <t>Odkaz na mn. položky pořadí 62 : 11,00000</t>
  </si>
  <si>
    <t>Odkaz na mn. položky pořadí 63 : 11,00000</t>
  </si>
  <si>
    <t>Odkaz na mn. položky pořadí 64 : 2,40000</t>
  </si>
  <si>
    <t>9,1+11,6</t>
  </si>
  <si>
    <t>722170804R00</t>
  </si>
  <si>
    <t>Demontáž potrubí z trubek z PH tlakových přes D 32 mm do D 63 mm</t>
  </si>
  <si>
    <t>10,2+9,4 : 10,2+9,4</t>
  </si>
  <si>
    <t>722181212RT7</t>
  </si>
  <si>
    <t>Izolace vodovodního potrubí návleková z trubic z pěnového polyetylenu, tloušťka stěny 9 mm, d 22 mm</t>
  </si>
  <si>
    <t>V položce je kalkulována dodávka izolační trubice, spon a lepicí pásky.</t>
  </si>
  <si>
    <t>8,7+14,6+4,1+3*2,6+2,3+8,9+8,6+11,4+3*6,4+3*3,2+2,3+3,1</t>
  </si>
  <si>
    <t>722181212RT8</t>
  </si>
  <si>
    <t>Izolace vodovodního potrubí návleková z trubic z pěnového polyetylenu, tloušťka stěny 9 mm, d 25 mm</t>
  </si>
  <si>
    <t>11,4+6*1,2+3*1+1,4</t>
  </si>
  <si>
    <t>722181212RU1</t>
  </si>
  <si>
    <t>Izolace vodovodního potrubí návleková z trubic z pěnového polyetylenu, tloušťka stěny 9 mm, d 32 mm</t>
  </si>
  <si>
    <t>4+8,3+8,3+1,2</t>
  </si>
  <si>
    <t>722181213RT7</t>
  </si>
  <si>
    <t>Izolace vodovodního potrubí návleková z trubic z pěnového polyetylenu, tloušťka stěny 13 mm, d 22 mm</t>
  </si>
  <si>
    <t>14,4+4,1+3*2,4+11,4+7,4+7,5+10,2+5,6+3*6,4+2,3+3,1</t>
  </si>
  <si>
    <t>722181213RT8</t>
  </si>
  <si>
    <t>Izolace vodovodního potrubí návleková z trubic z pěnového polyetylenu, tloušťka stěny 13 mm, d 25 mm</t>
  </si>
  <si>
    <t>11,4+4+8,3+6*1,2+8,3+3*1,6+1,4</t>
  </si>
  <si>
    <t>722181213RU1</t>
  </si>
  <si>
    <t>Izolace vodovodního potrubí návleková z trubic z pěnového polyetylenu, tloušťka stěny 13 mm, d 32 mm</t>
  </si>
  <si>
    <t>722181214RV9</t>
  </si>
  <si>
    <t>Izolace vodovodního potrubí návleková z trubic z pěnového polyetylenu, tloušťka stěny 20 mm, d 40 mm</t>
  </si>
  <si>
    <t>10,2</t>
  </si>
  <si>
    <t>722181214RU1</t>
  </si>
  <si>
    <t>Izolace vodovodního potrubí návleková z trubic z pěnového polyetylenu, tloušťka stěny 20 mm, d 32 mm</t>
  </si>
  <si>
    <t>1,8+8,2+1</t>
  </si>
  <si>
    <t>722181214RT8</t>
  </si>
  <si>
    <t>Izolace vodovodního potrubí návleková z trubic z pěnového polyetylenu, tloušťka stěny 20 mm, d 25 mm</t>
  </si>
  <si>
    <t>1,8+5,1</t>
  </si>
  <si>
    <t>722181215RT8</t>
  </si>
  <si>
    <t>Izolace vodovodního potrubí návleková z trubic z pěnového polyetylenu, tloušťka stěny 25 mm, d 25 mm</t>
  </si>
  <si>
    <t>722181215RU1</t>
  </si>
  <si>
    <t>Izolace vodovodního potrubí návleková z trubic z pěnového polyetylenu, tloušťka stěny 25 mm, d 32 mm</t>
  </si>
  <si>
    <t>722181215RT7</t>
  </si>
  <si>
    <t>Izolace vodovodního potrubí návleková z trubic z pěnového polyetylenu, tloušťka stěny 25 mm, d 22 mm</t>
  </si>
  <si>
    <t>1,8+0,6</t>
  </si>
  <si>
    <t>722191112R00</t>
  </si>
  <si>
    <t>Hadice flexibilní k baterii M 10, DN 15, délky 500 mm</t>
  </si>
  <si>
    <t xml:space="preserve">ks    </t>
  </si>
  <si>
    <t>4+7</t>
  </si>
  <si>
    <t>722191133R00</t>
  </si>
  <si>
    <t>Hadice flexibilní sanitární, DN 15, délky 500 mm</t>
  </si>
  <si>
    <t>722235111R00</t>
  </si>
  <si>
    <t>Kohout kulový, mosazný, vnitřní-vnitřní závit, DN 15, PN 25</t>
  </si>
  <si>
    <t>722202412R00</t>
  </si>
  <si>
    <t>Kohout kulový nerozebíratelný, spoj svařováním, D 20 mm, včetně dodávky materiálu</t>
  </si>
  <si>
    <t>722202413R00</t>
  </si>
  <si>
    <t>Kohout kulový nerozebíratelný, spoj svařováním, D 25 mm, včetně dodávky materiálu</t>
  </si>
  <si>
    <t>7+7</t>
  </si>
  <si>
    <t>722237132R00</t>
  </si>
  <si>
    <t>Kohout kulový s vypouštěním, mosazný, vnitřní-vnitřní závit, DN 20, PN 42</t>
  </si>
  <si>
    <t>722237133R00</t>
  </si>
  <si>
    <t>Kohout kulový s vypouštěním, mosazný, vnitřní-vnitřní závit, DN 25, PN 35</t>
  </si>
  <si>
    <t>722237134R00</t>
  </si>
  <si>
    <t>Kohout kulový s vypouštěním, mosazný, vnitřní-vnitřní závit, DN 32, PN 35</t>
  </si>
  <si>
    <t>722235814R00</t>
  </si>
  <si>
    <t>Ventil redukční s manometrem, 2x šroubení, PN 25, DN 32, mosazný</t>
  </si>
  <si>
    <t>rozsah manometru 0 až 10 bar, T = +40 °C</t>
  </si>
  <si>
    <t>722237131R00</t>
  </si>
  <si>
    <t>Kohout kulový s vypouštěním, mosazný, vnitřní-vnitřní závit, DN 15, PN 42</t>
  </si>
  <si>
    <t>722239101R00</t>
  </si>
  <si>
    <t>Montáž armatury závitové se dvěma závity G 1/2"</t>
  </si>
  <si>
    <t>Odkaz na mn. položky pořadí 67 : 1,00000</t>
  </si>
  <si>
    <t>Odkaz na mn. položky pořadí 68 : 6,00000</t>
  </si>
  <si>
    <t>Odkaz na mn. položky pořadí 74 : 1,00000</t>
  </si>
  <si>
    <t>Odkaz na mn. položky pořadí 149 : 2,00000</t>
  </si>
  <si>
    <t>722239102R00</t>
  </si>
  <si>
    <t>Montáž armatury závitové se dvěma závity G 3/4"</t>
  </si>
  <si>
    <t>Odkaz na mn. položky pořadí 69 : 14,00000</t>
  </si>
  <si>
    <t>Odkaz na mn. položky pořadí 70 : 4,00000</t>
  </si>
  <si>
    <t>Odkaz na mn. položky pořadí 148 : 1,00000</t>
  </si>
  <si>
    <t>722239103R00</t>
  </si>
  <si>
    <t>Montáž armatury závitové se dvěma závity G 1"</t>
  </si>
  <si>
    <t>Odkaz na mn. položky pořadí 71 : 4,00000</t>
  </si>
  <si>
    <t>722239104R00</t>
  </si>
  <si>
    <t>Montáž armatury závitové se dvěma závity G 5/4"</t>
  </si>
  <si>
    <t>Odkaz na mn. položky pořadí 72 : 1,00000</t>
  </si>
  <si>
    <t>Odkaz na mn. položky pořadí 73 : 1,00000</t>
  </si>
  <si>
    <t>722260813R00</t>
  </si>
  <si>
    <t>Demontáž vodoměrů závitových G 1"</t>
  </si>
  <si>
    <t>2+1+3*2+2*5+4</t>
  </si>
  <si>
    <t>722269111R00</t>
  </si>
  <si>
    <t>Montáž vodoměru závitového jednovtokového suchoběžného, G 1/2"</t>
  </si>
  <si>
    <t>Odkaz na mn. položky pořadí 39 : 21,00000</t>
  </si>
  <si>
    <t>722280106R00</t>
  </si>
  <si>
    <t>Tlaková zkouška vodovodního potrubí do DN 32</t>
  </si>
  <si>
    <t>Včetně dodávky vody, uzavření a zabezpečení konců potrubí.</t>
  </si>
  <si>
    <t>Odkaz na mn. položky pořadí 86 : 195,40000</t>
  </si>
  <si>
    <t>Odkaz na mn. položky pořadí 87 : 86,30000</t>
  </si>
  <si>
    <t>Odkaz na mn. položky pořadí 89 : 65,60000</t>
  </si>
  <si>
    <t>722280107R00</t>
  </si>
  <si>
    <t>Tlaková zkouška vodovodního potrubí přes DN 32 do DN 40</t>
  </si>
  <si>
    <t>Odkaz na mn. položky pořadí 90 : 10,20000</t>
  </si>
  <si>
    <t>722290234R00</t>
  </si>
  <si>
    <t>Proplach a dezinfekce vodovodního potrubí do DN 80</t>
  </si>
  <si>
    <t>Včetně dodání desinfekčního prostředku.</t>
  </si>
  <si>
    <t>Odkaz na mn. položky pořadí 81 : 347,30000</t>
  </si>
  <si>
    <t>732199100RM1</t>
  </si>
  <si>
    <t>Montáž orientačních štítků s dodávkou orientačního štítku</t>
  </si>
  <si>
    <t>800-731</t>
  </si>
  <si>
    <t>998722102R00</t>
  </si>
  <si>
    <t>Přesun hmot pro vnitřní vodovod v objektech výšky do 12 m</t>
  </si>
  <si>
    <t>vodorovně do 50 m</t>
  </si>
  <si>
    <t>722172331R00-01</t>
  </si>
  <si>
    <t>Potrubí z PP-RCT, D 20x2,3 mm, PN 22, vč. zed. výpom.</t>
  </si>
  <si>
    <t>RTS 20/ I</t>
  </si>
  <si>
    <t>Potrubí včetně tvarovek a zednických výpomocí.</t>
  </si>
  <si>
    <t>viz technická zpráva a výkresová část</t>
  </si>
  <si>
    <t>722172332R00-02</t>
  </si>
  <si>
    <t>Potrubí z PP-RCT, D 25x2,8 mm, PN 22, vč. zed. výpom.</t>
  </si>
  <si>
    <t>722172333R00-03</t>
  </si>
  <si>
    <t>Potrubí z PP-RCT, D 32x3,6 mm, PN 22, vč. zed. výpom.</t>
  </si>
  <si>
    <t>722172334R00-04</t>
  </si>
  <si>
    <t>Potrubí z PP-RCT, D 40x4,5 mm, PN 22, vč. zed. výpom.</t>
  </si>
  <si>
    <t>Odkaz na mn. položky pořadí 59 : 10,20000</t>
  </si>
  <si>
    <t>725 011</t>
  </si>
  <si>
    <t>Sprchová vanička čtvercová 800x800 mm, litý mramor, včetně veškerého příslušenství</t>
  </si>
  <si>
    <t>725 012</t>
  </si>
  <si>
    <t>Sprchové dveře výšky 185 cm do niky, dvoukřídlé, sklo neprůhledné včetně veškerého příslušenství, šířka dveří doměřena na stavbě, včetně montáže</t>
  </si>
  <si>
    <t>725 014</t>
  </si>
  <si>
    <t>Sprchová kout čtvrtkruh, bílá - 80x80 cm, vanička litý mramor, s posuvnými dveřmi z bezpečno. skla, včetně veškerého příslušenství</t>
  </si>
  <si>
    <t>725 015</t>
  </si>
  <si>
    <t>Sifon k sprchové vaničce, průměr  90 - chrom, včetně montáže</t>
  </si>
  <si>
    <t>Odkaz na mn. položky pořadí 91 : 1,00000</t>
  </si>
  <si>
    <t>Odkaz na mn. položky pořadí 93 : 3,00000</t>
  </si>
  <si>
    <t>734265314R00</t>
  </si>
  <si>
    <t>Šroubení topenářské, přímé, mosazné, DN 25, PN 16, včetně dodávky materiálu</t>
  </si>
  <si>
    <t>725 05</t>
  </si>
  <si>
    <t>Osilikonování zařizovacích předmětů</t>
  </si>
  <si>
    <t>Odkaz na mn. položky pořadí 108 : 2,00000</t>
  </si>
  <si>
    <t>28696752R</t>
  </si>
  <si>
    <t>Příslušenství ZTI armatury - ovládací tlačítko splachovacího systému; mechanické spouštění; pochromovaný plast; rozměr: 246 x 164 x 12,0 mm</t>
  </si>
  <si>
    <t>998725102R00</t>
  </si>
  <si>
    <t>Přesun hmot pro zařizovací předměty v objektech výšky do 12 m</t>
  </si>
  <si>
    <t>725110814R00</t>
  </si>
  <si>
    <t>Demontáž klozetů kombinovaných</t>
  </si>
  <si>
    <t>725590812R00</t>
  </si>
  <si>
    <t>Vnitrostaveništní  přemístění vybouraných hmot svislé, v objektech výšky přes 6 do 12 m</t>
  </si>
  <si>
    <t>vodorovně do 100 m,</t>
  </si>
  <si>
    <t>Odkaz na dem. hmot. položky pořadí 99 : 0,20520</t>
  </si>
  <si>
    <t>Odkaz na dem. hmot. položky pořadí 101 : 0,01933</t>
  </si>
  <si>
    <t>Odkaz na dem. hmot. položky pořadí 107 : 0,03414</t>
  </si>
  <si>
    <t>Odkaz na dem. hmot. položky pořadí 109 : 0,02205</t>
  </si>
  <si>
    <t>Odkaz na dem. hmot. položky pořadí 134 : 0,00595</t>
  </si>
  <si>
    <t>Odkaz na dem. hmot. položky pořadí 135 : 0,23940</t>
  </si>
  <si>
    <t>Odkaz na dem. hmot. položky pořadí 136 : 0,13622</t>
  </si>
  <si>
    <t>Odkaz na dem. hmot. položky pořadí 137 : 0,38040</t>
  </si>
  <si>
    <t>Odkaz na dem. hmot. položky pořadí 138 : 0,23030</t>
  </si>
  <si>
    <t>Odkaz na dem. hmot. položky pořadí 142 : 0,10350</t>
  </si>
  <si>
    <t>725110811R00</t>
  </si>
  <si>
    <t>Demontáž klozetů splachovacích</t>
  </si>
  <si>
    <t>závěsný WC, včetně podomítkového modulu a příslušenství</t>
  </si>
  <si>
    <t>725014173R00</t>
  </si>
  <si>
    <t>Klozetové mísy závěsné, bilé, hluboké splachování bez splachovacího kruhu, zadní, včetně sedátka, šířka 360 mm, hloubka 530 mm, výška 400 mm</t>
  </si>
  <si>
    <t>Odkaz na mn. položky pořadí 99 : 6,00000</t>
  </si>
  <si>
    <t>Odkaz na mn. položky pořadí 101 : 1,00000</t>
  </si>
  <si>
    <t>725119306R00</t>
  </si>
  <si>
    <t>Klozetové mísy montáž  závěsné</t>
  </si>
  <si>
    <t>725017161R00</t>
  </si>
  <si>
    <t>Umyvadlo na šrouby, bílé, šířka 500 mm, hloubka 410 mm</t>
  </si>
  <si>
    <t>Odkaz na mn. položky pořadí 136 : 7,00000</t>
  </si>
  <si>
    <t>725219201R00</t>
  </si>
  <si>
    <t>Umyvadlo montáž na konzoly</t>
  </si>
  <si>
    <t>Včetně kotvících prvků.</t>
  </si>
  <si>
    <t>725249102R00</t>
  </si>
  <si>
    <t>Montáž sprchové mísy a vaničky sprchových mís a vaniček</t>
  </si>
  <si>
    <t>Hodnota z bývalého odkazu. : 1</t>
  </si>
  <si>
    <t>725310821R00</t>
  </si>
  <si>
    <t>Demontáž dřezů jednodílných na konzolách</t>
  </si>
  <si>
    <t>bez výtokových armatur,</t>
  </si>
  <si>
    <t>725319101R00</t>
  </si>
  <si>
    <t>Montáž dřezu jednoduchého</t>
  </si>
  <si>
    <t>Odkaz na mn. položky pořadí 107 : 2,00000</t>
  </si>
  <si>
    <t>725810811R00</t>
  </si>
  <si>
    <t>Demontáž výtokových ventilů nástěnných</t>
  </si>
  <si>
    <t>12+12+9+6+6</t>
  </si>
  <si>
    <t>721242803R00</t>
  </si>
  <si>
    <t>Demontáž lapačů střešních splavenin DN 100</t>
  </si>
  <si>
    <t>721242804R00</t>
  </si>
  <si>
    <t>Demontáž lapačů střešních splavenin DN 125</t>
  </si>
  <si>
    <t>28611141.AR</t>
  </si>
  <si>
    <t>Trubka plastová pro venkovní kanalizaci spoj: hrdlový; potrubí: vícevrstvé; skladba: PVC-U - pěna - PVC-U; povrch: hladký; DN = 100; de = 110,0 mm; tl. stěny = 3,2 mm; l = 1 000 mm; SDR 41,0; SN 4</t>
  </si>
  <si>
    <t>28611146.AR</t>
  </si>
  <si>
    <t>Trubka plastová pro venkovní kanalizaci spoj: hrdlový; potrubí: vícevrstvé; skladba: PVC-U - pěna - PVC-U; povrch: hladký; DN = 125; de = 125,0 mm; tl. stěny = 3,2 mm; l = 1 000 mm; SDR 41,0; SN 4</t>
  </si>
  <si>
    <t>721242115R00</t>
  </si>
  <si>
    <t>Lapač střešních splavenin DN 100, litina, včetně dodávky materiálu</t>
  </si>
  <si>
    <t>721242116R00</t>
  </si>
  <si>
    <t>Lapač střešních splavenin DN 125, litina, včetně dodávky materiálu</t>
  </si>
  <si>
    <t>725823111RT1</t>
  </si>
  <si>
    <t>Baterie umyvadlové a dřezové umyvadlová, stojánková, ruční ovládání bez otvírání odpadu, standardní, včetně dodávky materiálu</t>
  </si>
  <si>
    <t>725825114RT1</t>
  </si>
  <si>
    <t>Baterie umyvadlové a dřezové dřezová, nástěnná, ruční ovládání, standardní, včetně dodávky materiálu</t>
  </si>
  <si>
    <t>725823114RT1</t>
  </si>
  <si>
    <t>Baterie umyvadlové a dřezové dřezová, stojánková, ruční ovládání bez otvírání odpadu, standardní, včetně dodávky materiálu</t>
  </si>
  <si>
    <t>28349056R</t>
  </si>
  <si>
    <t>Dvířka revizní použití: vana; funkce: klasické; šířka = 300 mm; výška = 300 mm; materiál: plast; počet křídel: 1</t>
  </si>
  <si>
    <t>Odkaz na mn. položky pořadí 123 : 3,00000</t>
  </si>
  <si>
    <t>725829201R00</t>
  </si>
  <si>
    <t>Baterie umyvadlové a dřezové Montáž baterií umyvadlových a dřezových umyvadlové a dřezové nástěnné chromové</t>
  </si>
  <si>
    <t>Odkaz na mn. položky pořadí 116 : 7,00000</t>
  </si>
  <si>
    <t>725835113RT1</t>
  </si>
  <si>
    <t>Baterie vanová nástěnná, ruční ovládání včetně příslušentsví, standardní, včetně dodávky materiálu</t>
  </si>
  <si>
    <t>725839203R00</t>
  </si>
  <si>
    <t>Baterie vanová Montáž baterie vanové nástěnné, G 1/2"</t>
  </si>
  <si>
    <t>Odkaz na mn. položky pořadí 121 : 3,00000</t>
  </si>
  <si>
    <t>55220578R</t>
  </si>
  <si>
    <t>Vana koupací ocelová tvar: hranatý; dl = 1 700 mm; hl = 700 mm; objem = 190 l; povrchová úprava: smalt</t>
  </si>
  <si>
    <t>včetně nožiček</t>
  </si>
  <si>
    <t>725229102R00</t>
  </si>
  <si>
    <t>Montáž vany s dodávkou zápach. uzávěrky HL 500-5/4</t>
  </si>
  <si>
    <t>Včetně dodání zápachové uzávěrky.</t>
  </si>
  <si>
    <t>725 010</t>
  </si>
  <si>
    <t>Rohový ventil 1/2"x3/8"x3/4", včetně montáže</t>
  </si>
  <si>
    <t>RTS 24/ II</t>
  </si>
  <si>
    <t>725814107R00</t>
  </si>
  <si>
    <t>Ventil  rohový, mosazný, s filtrem, bez matky, DN 15 x DN 10, včetně dodávky materiálu</t>
  </si>
  <si>
    <t>4*2+7*2</t>
  </si>
  <si>
    <t>725845111RT1</t>
  </si>
  <si>
    <t>Baterie sprchová nástěnná, ruční ovládání bez příslušentsví, standardní, včetně dodávky materiálu</t>
  </si>
  <si>
    <t>725989101R00</t>
  </si>
  <si>
    <t>Montáž dvířek kovových i plastových</t>
  </si>
  <si>
    <t>Odkaz na mn. položky pořadí 119 : 3,00000</t>
  </si>
  <si>
    <t>725849201R00</t>
  </si>
  <si>
    <t>Baterie sprchová Montáž baterie sprchové pevná výška</t>
  </si>
  <si>
    <t>Odkaz na mn. položky pořadí 127 : 4,00000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</si>
  <si>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</si>
  <si>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</si>
  <si>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725860184RT1</t>
  </si>
  <si>
    <t>Zápachová uzávěrka (sifon) pro zařizovací předměty D 40/50 mm; pro pračky/myčky; PE; příslušenství zpětný uzávěr, přip.koleno, krycí deska nerez, montážní kryt, přivzd. ventil, montážní deska, výtok. v, včetně dodávky materiálu</t>
  </si>
  <si>
    <t>725249103R00</t>
  </si>
  <si>
    <t xml:space="preserve">Montáž sprchového koutu  </t>
  </si>
  <si>
    <t>725860202R00</t>
  </si>
  <si>
    <t>Zápachová uzávěrka (sifon) pro zařizovací předměty D 40, 50 mm x 6/4"; pro dřezy; PP; příslušenství stavitelný kulový kloub, včetně dodávky materiálu</t>
  </si>
  <si>
    <t>725860811R00</t>
  </si>
  <si>
    <t>Demontáž zápachových uzávěrek pro zařiz. předměty jednoduchých</t>
  </si>
  <si>
    <t>725110815R00</t>
  </si>
  <si>
    <t>Demontáž splachovacího a připojovacího příslušenství klozetů</t>
  </si>
  <si>
    <t>725210822R00</t>
  </si>
  <si>
    <t>Demontáž umyvadel s výtokovou armaturou a zápachovou uzávěrkou</t>
  </si>
  <si>
    <t>725220840R00</t>
  </si>
  <si>
    <t>Demontáž van ocelových volných 1800x750, včetně výtokové armatury a zápachové uzávěrky</t>
  </si>
  <si>
    <t>725220860R00</t>
  </si>
  <si>
    <t>Demontáž, uskladnění a zpětná montáž stávajících sporáků, včetně příslušenství</t>
  </si>
  <si>
    <t>725220861R00</t>
  </si>
  <si>
    <t>Demontáž, uskladnění a zpětná montáž stávajících automatických praček, včetně armatur a příslušenství</t>
  </si>
  <si>
    <t>725220862R00</t>
  </si>
  <si>
    <t>Demontáž, uskladnění a zpětná montáž stávajících otopných těles, včetně armatur</t>
  </si>
  <si>
    <t>725220880R00</t>
  </si>
  <si>
    <t>Demontáž, uskladnění a zpětná montáž vybavení místností, (odkládací prvky, poličky, zrcadla atp.)</t>
  </si>
  <si>
    <t>725240851R00</t>
  </si>
  <si>
    <t>Demontáž sprchových koutů včetně příslušenství</t>
  </si>
  <si>
    <t>998726122R00</t>
  </si>
  <si>
    <t>Přesun hmot pro předstěnové systémy v objektech výšky do 12 m</t>
  </si>
  <si>
    <t>725119401R00</t>
  </si>
  <si>
    <t>Doplňky Montáž doplňků zařízení záchodů předstěnový systém</t>
  </si>
  <si>
    <t>734265312R00</t>
  </si>
  <si>
    <t>Šroubení topenářské, přímé, mosazné, DN 15, PN 16, včetně dodávky materiálu</t>
  </si>
  <si>
    <t>734265313R00</t>
  </si>
  <si>
    <t>Šroubení topenářské, přímé, mosazné, DN 20, PN 16, včetně dodávky materiálu</t>
  </si>
  <si>
    <t>726211121R00</t>
  </si>
  <si>
    <t>Předstěnový modul pro WC zavěšené, s nádržkou, pro instalaci s mokrými procesy do masivních zděných konstrukcí nebo pro předstěnovou instalaci s předezděním, včetně soupravy na tlumení hluku, bez ovládacího tlačitka, ovládání zepředu, stavební výška 108 cm, včetně dodávky materiálu</t>
  </si>
  <si>
    <t>montáž a dodávka materiálu</t>
  </si>
  <si>
    <t>Včetně dodávky a připevnění montážního prvku vč. napojení na kanalizační popř. vodovodní potrubí.</t>
  </si>
  <si>
    <t>734233112R00</t>
  </si>
  <si>
    <t>Kohout kulový, mosazný, DN 20, PN 25, vnitřní-vnitřní, včetně dodávky materiálu</t>
  </si>
  <si>
    <t>734295382R00</t>
  </si>
  <si>
    <t>Kohout kulový, výtokový (zahradní), mosazný, DN 15, PN 10, včetně dodávky materiálu</t>
  </si>
  <si>
    <t>s možností napojení na hadici</t>
  </si>
  <si>
    <t>1+1</t>
  </si>
  <si>
    <t>734200823R00</t>
  </si>
  <si>
    <t>Demontáž závitových armatur se dvěma závity, přes 1 do G 6/4"</t>
  </si>
  <si>
    <t>na ležatém potrubí : 13+2</t>
  </si>
  <si>
    <t>na připojovacím potrubí pro bytové rozvody : 7*2</t>
  </si>
  <si>
    <t>998734103R00</t>
  </si>
  <si>
    <t>Přesun hmot pro armatury v objektech výšky do 4 m</t>
  </si>
  <si>
    <t>230170001R00</t>
  </si>
  <si>
    <t>Příprava pro zkoušku těsnosti, DN do 40</t>
  </si>
  <si>
    <t>sada</t>
  </si>
  <si>
    <t>230170011R00</t>
  </si>
  <si>
    <t>Zkouška těsnosti potrubí, DN do 40</t>
  </si>
  <si>
    <t>Odkaz na mn. položky pořadí 83 : 347,30000</t>
  </si>
  <si>
    <t>979951122R00</t>
  </si>
  <si>
    <t>Výkup kovů litina, velikost nad 40x40 cm</t>
  </si>
  <si>
    <t>Odkaz na dem. hmot. položky pořadí 38 : 0,67737</t>
  </si>
  <si>
    <t>Odkaz na dem. hmot. položky pořadí 111 : 0,02517</t>
  </si>
  <si>
    <t>Odkaz na dem. hmot. položky pořadí 110 : 0,02113</t>
  </si>
  <si>
    <t>Odkaz na dem. hmot. položky pořadí 150 : 0,06380</t>
  </si>
  <si>
    <t>VRN</t>
  </si>
  <si>
    <t>POL99_8</t>
  </si>
  <si>
    <t>viz technická zpráva</t>
  </si>
  <si>
    <t>Stavební přípomocné práce pro instalaci nových trubních rozvodů a technologických celků.</t>
  </si>
  <si>
    <t>OE-101</t>
  </si>
  <si>
    <t>Doplňující ochranné pospojení</t>
  </si>
  <si>
    <t>ON-103-01</t>
  </si>
  <si>
    <t>Revize elektro - bytové rozvodnice</t>
  </si>
  <si>
    <t>ks</t>
  </si>
  <si>
    <t>ON-200</t>
  </si>
  <si>
    <t>Stavební pomocné práce - sekání, průrazy, zazdívky, likvidace suti, úklid</t>
  </si>
  <si>
    <t>soub</t>
  </si>
  <si>
    <t>OE-004</t>
  </si>
  <si>
    <t>Drobný elektroinstalační a spojovací materiál (vazací pásky, hmoždinky, vruty, wago svorky, sádra,, popisky, popisovače, barevné lepící pásky…)</t>
  </si>
  <si>
    <t>POL3_0</t>
  </si>
  <si>
    <t>971033122R00</t>
  </si>
  <si>
    <t>Vybourání otvorů ve zdivu cihelném vrtání otvorů ve zdivu z jakýchkoliv cihel pálených  průměru do 30 mm, do hloubky 300 mm</t>
  </si>
  <si>
    <t>POL1_9</t>
  </si>
  <si>
    <t>základovém nebo nadzákladovém,</t>
  </si>
  <si>
    <t>974054208R00</t>
  </si>
  <si>
    <t>Vyvrtání kapes pro krabice ve zdivu cihelném průměr do 80 mm</t>
  </si>
  <si>
    <t>974082112R00</t>
  </si>
  <si>
    <t>Vysekání rýh pro vodiče v omítce stěn  z jakékoliv malty vápenné nebo vápenocementové, šířky do 30 mm</t>
  </si>
  <si>
    <t>728614212R00</t>
  </si>
  <si>
    <t>Montáž axiálního nízkotlakého ventilátoru potrubního do kruhového potrubí, do průměru d 200 mm</t>
  </si>
  <si>
    <t>800-728</t>
  </si>
  <si>
    <t>210201533R00</t>
  </si>
  <si>
    <t>Zapojení LED svítidla ve skříni</t>
  </si>
  <si>
    <t>210800546R00</t>
  </si>
  <si>
    <t xml:space="preserve">Montáž vodiče H07V-U (CY), 4 mm2, uloženého pevně,  </t>
  </si>
  <si>
    <t>650012111R00</t>
  </si>
  <si>
    <t xml:space="preserve">Uložení krabice pod omítku kruhové, bez zapojení,  </t>
  </si>
  <si>
    <t>M65</t>
  </si>
  <si>
    <t>650031121R00</t>
  </si>
  <si>
    <t>Osazení rozvodnice na zeď, pl. do 0,2 m2</t>
  </si>
  <si>
    <t>650051111R00</t>
  </si>
  <si>
    <t xml:space="preserve">Montáž spínače nástěnného, řazení 1, do obyčejného prostředí,  </t>
  </si>
  <si>
    <t>650051171R00</t>
  </si>
  <si>
    <t xml:space="preserve">Montáž spínače nástěnného, řazení 1/0, do obyčejného prostředí,  </t>
  </si>
  <si>
    <t>650052711R00</t>
  </si>
  <si>
    <t xml:space="preserve">Montáž zásuvky zapuštěné nebo polozapuštěné, do obyčejného prostředí, 2P+PE,  </t>
  </si>
  <si>
    <t>650052712R00</t>
  </si>
  <si>
    <t xml:space="preserve">Montáž zásuvky zapuštěné nebo polozapuštěné, do obyčejného prostředí, 2x(2P+PE),  </t>
  </si>
  <si>
    <t>650061611R00</t>
  </si>
  <si>
    <t xml:space="preserve">Montáž jističe modulárního, jednopólového, do 25 A </t>
  </si>
  <si>
    <t>650063611R00</t>
  </si>
  <si>
    <t>Montáž proudového chrániče dvoupólového, do 25 A</t>
  </si>
  <si>
    <t>650071623R00</t>
  </si>
  <si>
    <t>Montáž relé časového</t>
  </si>
  <si>
    <t>650101521R00</t>
  </si>
  <si>
    <t>Montáž svítidla LED, stropního, přisazeného</t>
  </si>
  <si>
    <t>650124141R00</t>
  </si>
  <si>
    <t xml:space="preserve">Uložení Cu kabelu 3 x 1,5 mm2, pevně,  </t>
  </si>
  <si>
    <t>650124143R00</t>
  </si>
  <si>
    <t xml:space="preserve">Uložení Cu kabelu 3 x 2,5 mm2, pevně,  </t>
  </si>
  <si>
    <t>M21_006</t>
  </si>
  <si>
    <t>Připojení odsavače par/digestoře</t>
  </si>
  <si>
    <t>971100021RAC</t>
  </si>
  <si>
    <t>Vybourání otvorů ve zdivu z cihel tloušťka 60 cm</t>
  </si>
  <si>
    <t>AP-HSV</t>
  </si>
  <si>
    <t>Součtová</t>
  </si>
  <si>
    <t>Agregovaná položka</t>
  </si>
  <si>
    <t>POL2_9</t>
  </si>
  <si>
    <t>základovém nebo nadzákladovém  na jakoukoliv maltu vápennou nebo vápenocementovou. Svislá a vodorovná doprava suti, odvoz do 10 km.</t>
  </si>
  <si>
    <t>34111030R</t>
  </si>
  <si>
    <t>kabel CYKY; instalační; pro pevné uložení ve vnitřních a venk.prostorách v zemi, betonu; Cu plné holé jádro, tvar jádra RE-kulatý jednodrát; počet a průřez žil 3x1,5mm2; počet žil 3; teplota použití -30 až 70 °C; max.provoz.teplota při zkratu 160 °C; min.teplota pokládky -5 °C; průřez vodiče 1,5 mm2; samozhášivý; odolnost vůči UV záření; barva pláště černá</t>
  </si>
  <si>
    <t>34111036R</t>
  </si>
  <si>
    <t>kabel CYKY; instalační; pro pevné uložení ve vnitřních a venk.prostorách v zemi, betonu; Cu plné holé jádro, tvar jádra RE-kulatý jednodrát; počet a průřez žil 3x2,5mm2; počet žil 3; teplota použití -30 až 70 °C; max.provoz.teplota při zkratu 160 °C; min.teplota pokládky -5 °C; průřez vodiče 2,5 mm2; samozhášivý; odolnost vůči UV záření; barva pláště černá</t>
  </si>
  <si>
    <t>34140925R</t>
  </si>
  <si>
    <t>vodič CY; silový, propojovací jednožilový; pevné uložení; jádro Cu plné holé; počet žil 1; jmen.průřez jádra 4,00 mm2; vnější průměr 4,3 mm; izolace PVC; tl. izolace min 0,8 mm; odolnost proti šíření plamene</t>
  </si>
  <si>
    <t>345 36705.R</t>
  </si>
  <si>
    <t>Rámeček dvojnásobný, vodorovný 3901A-B20</t>
  </si>
  <si>
    <t>345 51612.R</t>
  </si>
  <si>
    <t>Zásuvka jednonásobná, chráněná, s clonkami, s bezšroubovými svorkami</t>
  </si>
  <si>
    <t>34535440R</t>
  </si>
  <si>
    <t>strojek pro jednopólový spínač; řazení 1, 1So; 10AX, 250VAC</t>
  </si>
  <si>
    <t>34535456R</t>
  </si>
  <si>
    <t>strojek pro ovladač; řazení 1/O, 1/OSo, 1/OS; 10 A, 250 V AC</t>
  </si>
  <si>
    <t>34536490R</t>
  </si>
  <si>
    <t>kryt spínače; jednoduchý; pro pro spínače řazení 1,6,7,1/0</t>
  </si>
  <si>
    <t>34536700R</t>
  </si>
  <si>
    <t>rámeček pro elektroinst. přístroje (zásuvky a spínače); jednonásobný</t>
  </si>
  <si>
    <t>34551622R</t>
  </si>
  <si>
    <t>zásuvka kompletní,dvojnásobná s ochrannými kolíky, s clonkami; řazení 2x(2P+PE); 16A,250VAC; IP 40</t>
  </si>
  <si>
    <t>34571511R</t>
  </si>
  <si>
    <t>krabice elektroinstalační pod omítku; přístrojová; mat. PVC samozhášivé; teplot.rozsah -5 až 60 °C; určeno pro rozvody s napětím 400 V a proudem max. 16 A; rozměry-průměr,hloubka pr.73x30 mm</t>
  </si>
  <si>
    <t>M34-001</t>
  </si>
  <si>
    <t>Multifunkční časové relé pro montáž do instalační krabice pod tlačítko bez připojení středního, vodiče</t>
  </si>
  <si>
    <t>M34-002</t>
  </si>
  <si>
    <t>LED stropní přisazené svítidlo koupelnové, 24W 1920LM 4000K IP44 D=400MM</t>
  </si>
  <si>
    <t>M34-003</t>
  </si>
  <si>
    <t>LED stropní přisazené svítidlo, 18W 1440LM 4000K D=350MM</t>
  </si>
  <si>
    <t>M34-005</t>
  </si>
  <si>
    <t>LED kuchyňské svítidlo pro podsvícení kuchyňské linky TL4009-LED10W 4000K 850LM 60CM</t>
  </si>
  <si>
    <t>M34-006</t>
  </si>
  <si>
    <t>LED svítidlo koupelnové nástěnné nad umyvadlo 12W-NW-C 4000K 1170LM IP44 CHROM 34935</t>
  </si>
  <si>
    <t>M34-007</t>
  </si>
  <si>
    <t>Axiální ventilátor koupelnový, zpětná klapka, připojení do průměru 100 mm, IPX4</t>
  </si>
  <si>
    <t>M34-008</t>
  </si>
  <si>
    <t>Axiální ventilátor, zpětná klapka, připojení do průměru 100 mm, IPX2</t>
  </si>
  <si>
    <t>M34-009</t>
  </si>
  <si>
    <t>Proudový chránič s nadproudovou ochranou 10 KZS-2M AC B20/0,03 10kA</t>
  </si>
  <si>
    <t>M34-010</t>
  </si>
  <si>
    <t>Proudový chránič s nadproudovou ochranou 6 KZS-1M UNI 1P+N A B10/0,03 6kA</t>
  </si>
  <si>
    <t>M34-011</t>
  </si>
  <si>
    <t>Proudový chránič s nadproudovou ochranou 6 KZS-1M UNI 1P+N A B16/0,03 6kA</t>
  </si>
  <si>
    <t>M34-012</t>
  </si>
  <si>
    <t>Plastová rozvodnice na povrch ECT12PO 12M bílá, dvířka IP40</t>
  </si>
  <si>
    <t>M34-013</t>
  </si>
  <si>
    <t>Plastová rozvodnice na povrch ECT18PO 18M bílá, dvířka IP40</t>
  </si>
  <si>
    <t>728614821R00</t>
  </si>
  <si>
    <t>Demontáž ventilátorů axiálních nízkotlakých potrubních, do průměru d 200 mm</t>
  </si>
  <si>
    <t>650801153R00</t>
  </si>
  <si>
    <t>Demontáž svítidla nástěnného, přisazeného</t>
  </si>
  <si>
    <t>M650-001</t>
  </si>
  <si>
    <t>Demontáž jističe</t>
  </si>
  <si>
    <t>M650-003</t>
  </si>
  <si>
    <t>Demontáž proudového chrániče s nadproudovou ochranou</t>
  </si>
  <si>
    <t>M650-004</t>
  </si>
  <si>
    <t>Demontáž vypínače, řaz 1, 5, 6, 7</t>
  </si>
  <si>
    <t>M650-005</t>
  </si>
  <si>
    <t>Demontáž zásuvky jednonásobné</t>
  </si>
  <si>
    <t>M650-006</t>
  </si>
  <si>
    <t>Demontáž rozvodnice plastové do 48 modulů</t>
  </si>
  <si>
    <t>M650-007</t>
  </si>
  <si>
    <t>Demontáž kabelových tras, stávajícího připojení k domovnímu rozvodu a elektroinstalačních krabic</t>
  </si>
  <si>
    <t>VRN-VN-11</t>
  </si>
  <si>
    <t>Označení štítky - popis zařízení, armatur a strojů</t>
  </si>
  <si>
    <t>00411 R</t>
  </si>
  <si>
    <t>Přípravné a průzkumné služby či práce</t>
  </si>
  <si>
    <t>Náklady dodavatele vyplývající z povinností dodavatele stanovených obchodními podmínkami před zahájením stavebních prací. Tato skupina zahrnuje zejména náklady na přípravné činnosti.</t>
  </si>
  <si>
    <t>005121 R</t>
  </si>
  <si>
    <t>Zařízení staveniště</t>
  </si>
  <si>
    <t>Veškeré náklady spojené s vybudováním, provozem a odstraněním zařízení staveniště.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</si>
  <si>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</si>
  <si>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</si>
  <si>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</si>
  <si>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</si>
  <si>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</si>
  <si>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</si>
  <si>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</si>
  <si>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</si>
  <si>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</si>
  <si>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</si>
  <si>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005123 R</t>
  </si>
  <si>
    <t>Územní vlivy</t>
  </si>
  <si>
    <t>Náklady na ztížené podmínky provádění tam, kde se vyskytují omezující vlivy konkrétního prostředí, které mají prokazatelný vliv na provádění stavebních prací, Jedná se zejména o náklady související s extrémními podmínkami místa provádění.</t>
  </si>
  <si>
    <t>VRN-ON-02</t>
  </si>
  <si>
    <t>Zajištění pravidelného úklidu komunikací, prostor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</si>
  <si>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</si>
  <si>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</si>
  <si>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</si>
  <si>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2 01</t>
  </si>
  <si>
    <t>Zpracování technologických postupů jednotlivých prací včetně průběžné aktualizace a odsouhlasení</t>
  </si>
  <si>
    <t>2 02</t>
  </si>
  <si>
    <t>Zpracování plánu BOZP včetně průběžné aktualizace a odsouhlasení</t>
  </si>
  <si>
    <t>2 03</t>
  </si>
  <si>
    <t>Zpracování technologických postupů bouracích prací včetně vymezení ohroženého prostoru, podchycení a odsouhlasení navrženého řešení</t>
  </si>
  <si>
    <t>2 04</t>
  </si>
  <si>
    <t>D+M pomocné konstrukce zajištující ochranu osob stavby včetně veškerého přslušenství, doplňků,, kotevních a spojovacích prvků</t>
  </si>
  <si>
    <t>2 05</t>
  </si>
  <si>
    <t>Vystěhování a příprava řešeného prostoru k provádění stavebních úprav včetně D+M zakrytí a zabezp., stávajících konstrukcí, předmětů a prvků před znečištěním, nebo porušením v průběhu stavebních úprav</t>
  </si>
  <si>
    <t>2 06</t>
  </si>
  <si>
    <t>Zpětné nastěhování a montáž zařízení do řešeného prostoru (např.nábytek, vybavení, zařízení a jiné předměty a konstrukce)</t>
  </si>
  <si>
    <t>2 07</t>
  </si>
  <si>
    <t>Vymezení řešeného prostoru stavebního objektu a vymezení transportních tras stavebního materiálu</t>
  </si>
  <si>
    <t>2 08</t>
  </si>
  <si>
    <t>Opatření proti vstupu nepovolaných osob včetně veškerého příslušenství, kotevních a spojovacích prvků, povrchových úprav</t>
  </si>
  <si>
    <t>2 12</t>
  </si>
  <si>
    <t>Zpracování plánu organizace výstavby</t>
  </si>
  <si>
    <t>2 13</t>
  </si>
  <si>
    <t>Koordinační činnost dodavatele v rámci stavby, včetně koordinační činnosti se subdodavateli, ostatními zhotoviteli, objednatelem a uživatelem stavby</t>
  </si>
  <si>
    <t>2 14</t>
  </si>
  <si>
    <t>Fotodokumentace postupu prací - 2 x týdně, elektronicky</t>
  </si>
  <si>
    <t>2 15</t>
  </si>
  <si>
    <t>Předložení použité technologie a vzorků před konečnou montáží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</si>
</sst>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no09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M14" sqref="M14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4" t="s">
        <v>39</v>
      </c>
      <c r="B2" s="74"/>
      <c r="C2" s="74"/>
      <c r="D2" s="74"/>
      <c r="E2" s="74"/>
      <c r="F2" s="74"/>
      <c r="G2" s="74"/>
    </row>
  </sheetData>
  <sheetProtection algorithmName="SHA-512" hashValue="9IL2cPn32If0l1pH/uHeKJMg5XPAPx7G1U0gsGKlDUCjcsFzCGRpGt78Or813D/GSViODtykqebsQUtv0M4zbA==" saltValue="ZeHs+QCmrX+/sUq89XfMD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9"/>
  <sheetViews>
    <sheetView showGridLines="0" tabSelected="1" topLeftCell="B1" zoomScaleNormal="100" zoomScaleSheetLayoutView="75" workbookViewId="0">
      <selection activeCell="Q4" sqref="Q4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5" t="s">
        <v>41</v>
      </c>
      <c r="C1" s="76"/>
      <c r="D1" s="76"/>
      <c r="E1" s="76"/>
      <c r="F1" s="76"/>
      <c r="G1" s="76"/>
      <c r="H1" s="76"/>
      <c r="I1" s="76"/>
      <c r="J1" s="77"/>
    </row>
    <row r="2" spans="1:15" ht="36" customHeight="1" x14ac:dyDescent="0.2">
      <c r="A2" s="2"/>
      <c r="B2" s="109" t="s">
        <v>22</v>
      </c>
      <c r="C2" s="110"/>
      <c r="D2" s="111" t="s">
        <v>43</v>
      </c>
      <c r="E2" s="112" t="s">
        <v>44</v>
      </c>
      <c r="F2" s="113"/>
      <c r="G2" s="113"/>
      <c r="H2" s="113"/>
      <c r="I2" s="113"/>
      <c r="J2" s="114"/>
      <c r="O2" s="1"/>
    </row>
    <row r="3" spans="1:15" ht="27" hidden="1" customHeight="1" x14ac:dyDescent="0.2">
      <c r="A3" s="2"/>
      <c r="B3" s="115"/>
      <c r="C3" s="110"/>
      <c r="D3" s="116"/>
      <c r="E3" s="117"/>
      <c r="F3" s="118"/>
      <c r="G3" s="118"/>
      <c r="H3" s="118"/>
      <c r="I3" s="118"/>
      <c r="J3" s="119"/>
    </row>
    <row r="4" spans="1:15" ht="23.25" customHeight="1" x14ac:dyDescent="0.2">
      <c r="A4" s="2"/>
      <c r="B4" s="120"/>
      <c r="C4" s="121"/>
      <c r="D4" s="122"/>
      <c r="E4" s="123"/>
      <c r="F4" s="123"/>
      <c r="G4" s="123"/>
      <c r="H4" s="123"/>
      <c r="I4" s="123"/>
      <c r="J4" s="124"/>
    </row>
    <row r="5" spans="1:15" ht="24" customHeight="1" x14ac:dyDescent="0.2">
      <c r="A5" s="2"/>
      <c r="B5" s="31" t="s">
        <v>42</v>
      </c>
      <c r="D5" s="90"/>
      <c r="E5" s="91"/>
      <c r="F5" s="91"/>
      <c r="G5" s="91"/>
      <c r="H5" s="18" t="s">
        <v>40</v>
      </c>
      <c r="I5" s="22"/>
      <c r="J5" s="8"/>
    </row>
    <row r="6" spans="1:15" ht="15.75" customHeight="1" x14ac:dyDescent="0.2">
      <c r="A6" s="2"/>
      <c r="B6" s="28"/>
      <c r="C6" s="54"/>
      <c r="D6" s="84"/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5"/>
      <c r="D7" s="52"/>
      <c r="E7" s="93"/>
      <c r="F7" s="94"/>
      <c r="G7" s="94"/>
      <c r="H7" s="24"/>
      <c r="I7" s="23"/>
      <c r="J7" s="34"/>
    </row>
    <row r="8" spans="1:15" ht="24" hidden="1" customHeight="1" x14ac:dyDescent="0.2">
      <c r="A8" s="2"/>
      <c r="B8" s="31" t="s">
        <v>20</v>
      </c>
      <c r="D8" s="125" t="s">
        <v>45</v>
      </c>
      <c r="H8" s="18" t="s">
        <v>40</v>
      </c>
      <c r="I8" s="128" t="s">
        <v>49</v>
      </c>
      <c r="J8" s="8"/>
    </row>
    <row r="9" spans="1:15" ht="15.75" hidden="1" customHeight="1" x14ac:dyDescent="0.2">
      <c r="A9" s="2"/>
      <c r="B9" s="2"/>
      <c r="D9" s="125" t="s">
        <v>46</v>
      </c>
      <c r="H9" s="18" t="s">
        <v>34</v>
      </c>
      <c r="I9" s="128" t="s">
        <v>50</v>
      </c>
      <c r="J9" s="8"/>
    </row>
    <row r="10" spans="1:15" ht="15.75" hidden="1" customHeight="1" x14ac:dyDescent="0.2">
      <c r="A10" s="2"/>
      <c r="B10" s="35"/>
      <c r="C10" s="55"/>
      <c r="D10" s="127" t="s">
        <v>48</v>
      </c>
      <c r="E10" s="126" t="s">
        <v>47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4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5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6"/>
      <c r="D14" s="57"/>
      <c r="E14" s="58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9"/>
      <c r="D15" s="53"/>
      <c r="E15" s="85"/>
      <c r="F15" s="85"/>
      <c r="G15" s="86"/>
      <c r="H15" s="86"/>
      <c r="I15" s="86" t="s">
        <v>29</v>
      </c>
      <c r="J15" s="87"/>
    </row>
    <row r="16" spans="1:15" ht="23.25" customHeight="1" x14ac:dyDescent="0.2">
      <c r="A16" s="196" t="s">
        <v>24</v>
      </c>
      <c r="B16" s="38" t="s">
        <v>24</v>
      </c>
      <c r="C16" s="60"/>
      <c r="D16" s="61"/>
      <c r="E16" s="81"/>
      <c r="F16" s="82"/>
      <c r="G16" s="81"/>
      <c r="H16" s="82"/>
      <c r="I16" s="81">
        <f>SUMIF(F59:F95,A16,I59:I95)+SUMIF(F59:F95,"PSU",I59:I95)</f>
        <v>0</v>
      </c>
      <c r="J16" s="83"/>
    </row>
    <row r="17" spans="1:10" ht="23.25" customHeight="1" x14ac:dyDescent="0.2">
      <c r="A17" s="196" t="s">
        <v>25</v>
      </c>
      <c r="B17" s="38" t="s">
        <v>25</v>
      </c>
      <c r="C17" s="60"/>
      <c r="D17" s="61"/>
      <c r="E17" s="81"/>
      <c r="F17" s="82"/>
      <c r="G17" s="81"/>
      <c r="H17" s="82"/>
      <c r="I17" s="81">
        <f>SUMIF(F59:F95,A17,I59:I95)</f>
        <v>0</v>
      </c>
      <c r="J17" s="83"/>
    </row>
    <row r="18" spans="1:10" ht="23.25" customHeight="1" x14ac:dyDescent="0.2">
      <c r="A18" s="196" t="s">
        <v>26</v>
      </c>
      <c r="B18" s="38" t="s">
        <v>26</v>
      </c>
      <c r="C18" s="60"/>
      <c r="D18" s="61"/>
      <c r="E18" s="81"/>
      <c r="F18" s="82"/>
      <c r="G18" s="81"/>
      <c r="H18" s="82"/>
      <c r="I18" s="81">
        <f>SUMIF(F59:F95,A18,I59:I95)</f>
        <v>0</v>
      </c>
      <c r="J18" s="83"/>
    </row>
    <row r="19" spans="1:10" ht="23.25" customHeight="1" x14ac:dyDescent="0.2">
      <c r="A19" s="196" t="s">
        <v>145</v>
      </c>
      <c r="B19" s="38" t="s">
        <v>27</v>
      </c>
      <c r="C19" s="60"/>
      <c r="D19" s="61"/>
      <c r="E19" s="81"/>
      <c r="F19" s="82"/>
      <c r="G19" s="81"/>
      <c r="H19" s="82"/>
      <c r="I19" s="81">
        <f>SUMIF(F59:F95,A19,I59:I95)</f>
        <v>0</v>
      </c>
      <c r="J19" s="83"/>
    </row>
    <row r="20" spans="1:10" ht="23.25" customHeight="1" x14ac:dyDescent="0.2">
      <c r="A20" s="196" t="s">
        <v>146</v>
      </c>
      <c r="B20" s="38" t="s">
        <v>28</v>
      </c>
      <c r="C20" s="60"/>
      <c r="D20" s="61"/>
      <c r="E20" s="81"/>
      <c r="F20" s="82"/>
      <c r="G20" s="81"/>
      <c r="H20" s="82"/>
      <c r="I20" s="81">
        <f>SUMIF(F59:F95,A20,I59:I95)</f>
        <v>0</v>
      </c>
      <c r="J20" s="83"/>
    </row>
    <row r="21" spans="1:10" ht="23.25" customHeight="1" x14ac:dyDescent="0.2">
      <c r="A21" s="2"/>
      <c r="B21" s="48" t="s">
        <v>29</v>
      </c>
      <c r="C21" s="62"/>
      <c r="D21" s="63"/>
      <c r="E21" s="88"/>
      <c r="F21" s="89"/>
      <c r="G21" s="88"/>
      <c r="H21" s="89"/>
      <c r="I21" s="88">
        <f>SUM(I16:J20)</f>
        <v>0</v>
      </c>
      <c r="J21" s="100"/>
    </row>
    <row r="22" spans="1:10" ht="33" customHeight="1" x14ac:dyDescent="0.2">
      <c r="A22" s="2"/>
      <c r="B22" s="42" t="s">
        <v>33</v>
      </c>
      <c r="C22" s="60"/>
      <c r="D22" s="61"/>
      <c r="E22" s="64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0"/>
      <c r="D23" s="61"/>
      <c r="E23" s="65">
        <v>12</v>
      </c>
      <c r="F23" s="39" t="s">
        <v>0</v>
      </c>
      <c r="G23" s="98">
        <f>ZakladDPHSniVypocet</f>
        <v>0</v>
      </c>
      <c r="H23" s="99"/>
      <c r="I23" s="99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0"/>
      <c r="D24" s="61"/>
      <c r="E24" s="65">
        <f>SazbaDPH1</f>
        <v>12</v>
      </c>
      <c r="F24" s="39" t="s">
        <v>0</v>
      </c>
      <c r="G24" s="96">
        <f>A23</f>
        <v>0</v>
      </c>
      <c r="H24" s="97"/>
      <c r="I24" s="97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0"/>
      <c r="D25" s="61"/>
      <c r="E25" s="65">
        <v>21</v>
      </c>
      <c r="F25" s="39" t="s">
        <v>0</v>
      </c>
      <c r="G25" s="98">
        <f>ZakladDPHZaklVypocet</f>
        <v>0</v>
      </c>
      <c r="H25" s="99"/>
      <c r="I25" s="99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6"/>
      <c r="D26" s="53"/>
      <c r="E26" s="67">
        <f>SazbaDPH2</f>
        <v>21</v>
      </c>
      <c r="F26" s="30" t="s">
        <v>0</v>
      </c>
      <c r="G26" s="78">
        <f>A25</f>
        <v>0</v>
      </c>
      <c r="H26" s="79"/>
      <c r="I26" s="79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68"/>
      <c r="D27" s="69"/>
      <c r="E27" s="68"/>
      <c r="F27" s="16"/>
      <c r="G27" s="80">
        <f>CenaCelkem-(ZakladDPHSni+DPHSni+ZakladDPHZakl+DPHZakl)</f>
        <v>0</v>
      </c>
      <c r="H27" s="80"/>
      <c r="I27" s="80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0" t="s">
        <v>11</v>
      </c>
      <c r="D32" s="71"/>
      <c r="E32" s="71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2"/>
      <c r="D34" s="101"/>
      <c r="E34" s="102"/>
      <c r="G34" s="103"/>
      <c r="H34" s="104"/>
      <c r="I34" s="104"/>
      <c r="J34" s="25"/>
    </row>
    <row r="35" spans="1:10" ht="12.75" customHeight="1" x14ac:dyDescent="0.2">
      <c r="A35" s="2"/>
      <c r="B35" s="2"/>
      <c r="D35" s="95" t="s">
        <v>2</v>
      </c>
      <c r="E35" s="95"/>
      <c r="H35" s="10" t="s">
        <v>3</v>
      </c>
      <c r="J35" s="9"/>
    </row>
    <row r="36" spans="1:10" ht="13.5" customHeight="1" thickBot="1" x14ac:dyDescent="0.25">
      <c r="A36" s="11"/>
      <c r="B36" s="11"/>
      <c r="C36" s="73"/>
      <c r="D36" s="73"/>
      <c r="E36" s="73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'SO01 01 Pol'!AE326+'SO01 02 Pol'!AE437+'SO01 03 Pol'!AE72+'SO01 04 Pol'!AE39</f>
        <v>0</v>
      </c>
      <c r="G39" s="149">
        <f>'SO01 01 Pol'!AF326+'SO01 02 Pol'!AF437+'SO01 03 Pol'!AF72+'SO01 04 Pol'!AF39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/>
      <c r="G40" s="155"/>
      <c r="H40" s="155">
        <f>(F40*SazbaDPH1/100)+(G40*SazbaDPH2/100)</f>
        <v>0</v>
      </c>
      <c r="I40" s="155"/>
      <c r="J40" s="156"/>
    </row>
    <row r="41" spans="1:10" ht="25.5" customHeight="1" x14ac:dyDescent="0.2">
      <c r="A41" s="136">
        <v>2</v>
      </c>
      <c r="B41" s="152" t="s">
        <v>53</v>
      </c>
      <c r="C41" s="153" t="s">
        <v>44</v>
      </c>
      <c r="D41" s="153"/>
      <c r="E41" s="153"/>
      <c r="F41" s="154">
        <f>'SO01 01 Pol'!AE326+'SO01 02 Pol'!AE437+'SO01 03 Pol'!AE72+'SO01 04 Pol'!AE39</f>
        <v>0</v>
      </c>
      <c r="G41" s="155">
        <f>'SO01 01 Pol'!AF326+'SO01 02 Pol'!AF437+'SO01 03 Pol'!AF72+'SO01 04 Pol'!AF39</f>
        <v>0</v>
      </c>
      <c r="H41" s="155">
        <f>(F41*SazbaDPH1/100)+(G41*SazbaDPH2/100)</f>
        <v>0</v>
      </c>
      <c r="I41" s="155">
        <f>F41+G41+H41</f>
        <v>0</v>
      </c>
      <c r="J41" s="156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54</v>
      </c>
      <c r="C42" s="147" t="s">
        <v>55</v>
      </c>
      <c r="D42" s="147"/>
      <c r="E42" s="147"/>
      <c r="F42" s="158">
        <f>'SO01 01 Pol'!AE326</f>
        <v>0</v>
      </c>
      <c r="G42" s="150">
        <f>'SO01 01 Pol'!AF326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56</v>
      </c>
      <c r="C43" s="147" t="s">
        <v>57</v>
      </c>
      <c r="D43" s="147"/>
      <c r="E43" s="147"/>
      <c r="F43" s="158">
        <f>'SO01 02 Pol'!AE437</f>
        <v>0</v>
      </c>
      <c r="G43" s="150">
        <f>'SO01 02 Pol'!AF437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58</v>
      </c>
      <c r="C44" s="147" t="s">
        <v>59</v>
      </c>
      <c r="D44" s="147"/>
      <c r="E44" s="147"/>
      <c r="F44" s="158">
        <f>'SO01 03 Pol'!AE72</f>
        <v>0</v>
      </c>
      <c r="G44" s="150">
        <f>'SO01 03 Pol'!AF72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>
        <v>3</v>
      </c>
      <c r="B45" s="157" t="s">
        <v>60</v>
      </c>
      <c r="C45" s="147" t="s">
        <v>61</v>
      </c>
      <c r="D45" s="147"/>
      <c r="E45" s="147"/>
      <c r="F45" s="158">
        <f>'SO01 04 Pol'!AE39</f>
        <v>0</v>
      </c>
      <c r="G45" s="150">
        <f>'SO01 04 Pol'!AF39</f>
        <v>0</v>
      </c>
      <c r="H45" s="150">
        <f>(F45*SazbaDPH1/100)+(G45*SazbaDPH2/100)</f>
        <v>0</v>
      </c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6"/>
      <c r="B46" s="159" t="s">
        <v>62</v>
      </c>
      <c r="C46" s="160"/>
      <c r="D46" s="160"/>
      <c r="E46" s="161"/>
      <c r="F46" s="162">
        <f>SUMIF(A39:A45,"=1",F39:F45)</f>
        <v>0</v>
      </c>
      <c r="G46" s="163">
        <f>SUMIF(A39:A45,"=1",G39:G45)</f>
        <v>0</v>
      </c>
      <c r="H46" s="163">
        <f>SUMIF(A39:A45,"=1",H39:H45)</f>
        <v>0</v>
      </c>
      <c r="I46" s="163">
        <f>SUMIF(A39:A45,"=1",I39:I45)</f>
        <v>0</v>
      </c>
      <c r="J46" s="164">
        <f>SUMIF(A39:A45,"=1",J39:J45)</f>
        <v>0</v>
      </c>
    </row>
    <row r="48" spans="1:10" x14ac:dyDescent="0.2">
      <c r="A48" t="s">
        <v>64</v>
      </c>
      <c r="B48" t="s">
        <v>65</v>
      </c>
    </row>
    <row r="49" spans="1:10" x14ac:dyDescent="0.2">
      <c r="A49" t="s">
        <v>66</v>
      </c>
      <c r="B49" t="s">
        <v>67</v>
      </c>
    </row>
    <row r="50" spans="1:10" x14ac:dyDescent="0.2">
      <c r="A50" t="s">
        <v>68</v>
      </c>
      <c r="B50" t="s">
        <v>69</v>
      </c>
    </row>
    <row r="51" spans="1:10" x14ac:dyDescent="0.2">
      <c r="A51" t="s">
        <v>68</v>
      </c>
      <c r="B51" t="s">
        <v>70</v>
      </c>
    </row>
    <row r="52" spans="1:10" x14ac:dyDescent="0.2">
      <c r="A52" t="s">
        <v>68</v>
      </c>
      <c r="B52" t="s">
        <v>71</v>
      </c>
    </row>
    <row r="53" spans="1:10" x14ac:dyDescent="0.2">
      <c r="A53" t="s">
        <v>68</v>
      </c>
      <c r="B53" t="s">
        <v>72</v>
      </c>
    </row>
    <row r="56" spans="1:10" ht="15.75" x14ac:dyDescent="0.25">
      <c r="B56" s="175" t="s">
        <v>73</v>
      </c>
    </row>
    <row r="58" spans="1:10" ht="25.5" customHeight="1" x14ac:dyDescent="0.2">
      <c r="A58" s="177"/>
      <c r="B58" s="180" t="s">
        <v>17</v>
      </c>
      <c r="C58" s="180" t="s">
        <v>5</v>
      </c>
      <c r="D58" s="181"/>
      <c r="E58" s="181"/>
      <c r="F58" s="182" t="s">
        <v>74</v>
      </c>
      <c r="G58" s="182"/>
      <c r="H58" s="182"/>
      <c r="I58" s="182" t="s">
        <v>29</v>
      </c>
      <c r="J58" s="182" t="s">
        <v>0</v>
      </c>
    </row>
    <row r="59" spans="1:10" ht="36.75" customHeight="1" x14ac:dyDescent="0.2">
      <c r="A59" s="178"/>
      <c r="B59" s="183" t="s">
        <v>75</v>
      </c>
      <c r="C59" s="184" t="s">
        <v>76</v>
      </c>
      <c r="D59" s="185"/>
      <c r="E59" s="185"/>
      <c r="F59" s="192" t="s">
        <v>24</v>
      </c>
      <c r="G59" s="193"/>
      <c r="H59" s="193"/>
      <c r="I59" s="193">
        <f>'SO01 01 Pol'!G8</f>
        <v>0</v>
      </c>
      <c r="J59" s="189" t="str">
        <f>IF(I96=0,"",I59/I96*100)</f>
        <v/>
      </c>
    </row>
    <row r="60" spans="1:10" ht="36.75" customHeight="1" x14ac:dyDescent="0.2">
      <c r="A60" s="178"/>
      <c r="B60" s="183" t="s">
        <v>77</v>
      </c>
      <c r="C60" s="184" t="s">
        <v>78</v>
      </c>
      <c r="D60" s="185"/>
      <c r="E60" s="185"/>
      <c r="F60" s="192" t="s">
        <v>24</v>
      </c>
      <c r="G60" s="193"/>
      <c r="H60" s="193"/>
      <c r="I60" s="193">
        <f>'SO01 01 Pol'!G72</f>
        <v>0</v>
      </c>
      <c r="J60" s="189" t="str">
        <f>IF(I96=0,"",I60/I96*100)</f>
        <v/>
      </c>
    </row>
    <row r="61" spans="1:10" ht="36.75" customHeight="1" x14ac:dyDescent="0.2">
      <c r="A61" s="178"/>
      <c r="B61" s="183" t="s">
        <v>79</v>
      </c>
      <c r="C61" s="184" t="s">
        <v>80</v>
      </c>
      <c r="D61" s="185"/>
      <c r="E61" s="185"/>
      <c r="F61" s="192" t="s">
        <v>24</v>
      </c>
      <c r="G61" s="193"/>
      <c r="H61" s="193"/>
      <c r="I61" s="193">
        <f>'SO01 01 Pol'!G84</f>
        <v>0</v>
      </c>
      <c r="J61" s="189" t="str">
        <f>IF(I96=0,"",I61/I96*100)</f>
        <v/>
      </c>
    </row>
    <row r="62" spans="1:10" ht="36.75" customHeight="1" x14ac:dyDescent="0.2">
      <c r="A62" s="178"/>
      <c r="B62" s="183" t="s">
        <v>81</v>
      </c>
      <c r="C62" s="184" t="s">
        <v>82</v>
      </c>
      <c r="D62" s="185"/>
      <c r="E62" s="185"/>
      <c r="F62" s="192" t="s">
        <v>24</v>
      </c>
      <c r="G62" s="193"/>
      <c r="H62" s="193"/>
      <c r="I62" s="193">
        <f>'SO01 01 Pol'!G87</f>
        <v>0</v>
      </c>
      <c r="J62" s="189" t="str">
        <f>IF(I96=0,"",I62/I96*100)</f>
        <v/>
      </c>
    </row>
    <row r="63" spans="1:10" ht="36.75" customHeight="1" x14ac:dyDescent="0.2">
      <c r="A63" s="178"/>
      <c r="B63" s="183" t="s">
        <v>83</v>
      </c>
      <c r="C63" s="184" t="s">
        <v>84</v>
      </c>
      <c r="D63" s="185"/>
      <c r="E63" s="185"/>
      <c r="F63" s="192" t="s">
        <v>24</v>
      </c>
      <c r="G63" s="193"/>
      <c r="H63" s="193"/>
      <c r="I63" s="193">
        <f>'SO01 01 Pol'!G95</f>
        <v>0</v>
      </c>
      <c r="J63" s="189" t="str">
        <f>IF(I96=0,"",I63/I96*100)</f>
        <v/>
      </c>
    </row>
    <row r="64" spans="1:10" ht="36.75" customHeight="1" x14ac:dyDescent="0.2">
      <c r="A64" s="178"/>
      <c r="B64" s="183" t="s">
        <v>85</v>
      </c>
      <c r="C64" s="184" t="s">
        <v>86</v>
      </c>
      <c r="D64" s="185"/>
      <c r="E64" s="185"/>
      <c r="F64" s="192" t="s">
        <v>24</v>
      </c>
      <c r="G64" s="193"/>
      <c r="H64" s="193"/>
      <c r="I64" s="193">
        <f>'SO01 01 Pol'!G99</f>
        <v>0</v>
      </c>
      <c r="J64" s="189" t="str">
        <f>IF(I96=0,"",I64/I96*100)</f>
        <v/>
      </c>
    </row>
    <row r="65" spans="1:10" ht="36.75" customHeight="1" x14ac:dyDescent="0.2">
      <c r="A65" s="178"/>
      <c r="B65" s="183" t="s">
        <v>87</v>
      </c>
      <c r="C65" s="184" t="s">
        <v>88</v>
      </c>
      <c r="D65" s="185"/>
      <c r="E65" s="185"/>
      <c r="F65" s="192" t="s">
        <v>24</v>
      </c>
      <c r="G65" s="193"/>
      <c r="H65" s="193"/>
      <c r="I65" s="193">
        <f>'SO01 01 Pol'!G125</f>
        <v>0</v>
      </c>
      <c r="J65" s="189" t="str">
        <f>IF(I96=0,"",I65/I96*100)</f>
        <v/>
      </c>
    </row>
    <row r="66" spans="1:10" ht="36.75" customHeight="1" x14ac:dyDescent="0.2">
      <c r="A66" s="178"/>
      <c r="B66" s="183" t="s">
        <v>89</v>
      </c>
      <c r="C66" s="184" t="s">
        <v>90</v>
      </c>
      <c r="D66" s="185"/>
      <c r="E66" s="185"/>
      <c r="F66" s="192" t="s">
        <v>24</v>
      </c>
      <c r="G66" s="193"/>
      <c r="H66" s="193"/>
      <c r="I66" s="193">
        <f>'SO01 01 Pol'!G132</f>
        <v>0</v>
      </c>
      <c r="J66" s="189" t="str">
        <f>IF(I96=0,"",I66/I96*100)</f>
        <v/>
      </c>
    </row>
    <row r="67" spans="1:10" ht="36.75" customHeight="1" x14ac:dyDescent="0.2">
      <c r="A67" s="178"/>
      <c r="B67" s="183" t="s">
        <v>91</v>
      </c>
      <c r="C67" s="184" t="s">
        <v>92</v>
      </c>
      <c r="D67" s="185"/>
      <c r="E67" s="185"/>
      <c r="F67" s="192" t="s">
        <v>24</v>
      </c>
      <c r="G67" s="193"/>
      <c r="H67" s="193"/>
      <c r="I67" s="193">
        <f>'SO01 01 Pol'!G139</f>
        <v>0</v>
      </c>
      <c r="J67" s="189" t="str">
        <f>IF(I96=0,"",I67/I96*100)</f>
        <v/>
      </c>
    </row>
    <row r="68" spans="1:10" ht="36.75" customHeight="1" x14ac:dyDescent="0.2">
      <c r="A68" s="178"/>
      <c r="B68" s="183" t="s">
        <v>93</v>
      </c>
      <c r="C68" s="184" t="s">
        <v>94</v>
      </c>
      <c r="D68" s="185"/>
      <c r="E68" s="185"/>
      <c r="F68" s="192" t="s">
        <v>24</v>
      </c>
      <c r="G68" s="193"/>
      <c r="H68" s="193"/>
      <c r="I68" s="193">
        <f>'SO01 01 Pol'!G142</f>
        <v>0</v>
      </c>
      <c r="J68" s="189" t="str">
        <f>IF(I96=0,"",I68/I96*100)</f>
        <v/>
      </c>
    </row>
    <row r="69" spans="1:10" ht="36.75" customHeight="1" x14ac:dyDescent="0.2">
      <c r="A69" s="178"/>
      <c r="B69" s="183" t="s">
        <v>95</v>
      </c>
      <c r="C69" s="184" t="s">
        <v>96</v>
      </c>
      <c r="D69" s="185"/>
      <c r="E69" s="185"/>
      <c r="F69" s="192" t="s">
        <v>24</v>
      </c>
      <c r="G69" s="193"/>
      <c r="H69" s="193"/>
      <c r="I69" s="193">
        <f>'SO01 01 Pol'!G146</f>
        <v>0</v>
      </c>
      <c r="J69" s="189" t="str">
        <f>IF(I96=0,"",I69/I96*100)</f>
        <v/>
      </c>
    </row>
    <row r="70" spans="1:10" ht="36.75" customHeight="1" x14ac:dyDescent="0.2">
      <c r="A70" s="178"/>
      <c r="B70" s="183" t="s">
        <v>97</v>
      </c>
      <c r="C70" s="184" t="s">
        <v>98</v>
      </c>
      <c r="D70" s="185"/>
      <c r="E70" s="185"/>
      <c r="F70" s="192" t="s">
        <v>24</v>
      </c>
      <c r="G70" s="193"/>
      <c r="H70" s="193"/>
      <c r="I70" s="193">
        <f>'SO01 01 Pol'!G149+'SO01 02 Pol'!G8</f>
        <v>0</v>
      </c>
      <c r="J70" s="189" t="str">
        <f>IF(I96=0,"",I70/I96*100)</f>
        <v/>
      </c>
    </row>
    <row r="71" spans="1:10" ht="36.75" customHeight="1" x14ac:dyDescent="0.2">
      <c r="A71" s="178"/>
      <c r="B71" s="183" t="s">
        <v>99</v>
      </c>
      <c r="C71" s="184" t="s">
        <v>100</v>
      </c>
      <c r="D71" s="185"/>
      <c r="E71" s="185"/>
      <c r="F71" s="192" t="s">
        <v>24</v>
      </c>
      <c r="G71" s="193"/>
      <c r="H71" s="193"/>
      <c r="I71" s="193">
        <f>'SO01 01 Pol'!G180</f>
        <v>0</v>
      </c>
      <c r="J71" s="189" t="str">
        <f>IF(I96=0,"",I71/I96*100)</f>
        <v/>
      </c>
    </row>
    <row r="72" spans="1:10" ht="36.75" customHeight="1" x14ac:dyDescent="0.2">
      <c r="A72" s="178"/>
      <c r="B72" s="183" t="s">
        <v>101</v>
      </c>
      <c r="C72" s="184" t="s">
        <v>102</v>
      </c>
      <c r="D72" s="185"/>
      <c r="E72" s="185"/>
      <c r="F72" s="192" t="s">
        <v>24</v>
      </c>
      <c r="G72" s="193"/>
      <c r="H72" s="193"/>
      <c r="I72" s="193">
        <f>'SO01 01 Pol'!G184</f>
        <v>0</v>
      </c>
      <c r="J72" s="189" t="str">
        <f>IF(I96=0,"",I72/I96*100)</f>
        <v/>
      </c>
    </row>
    <row r="73" spans="1:10" ht="36.75" customHeight="1" x14ac:dyDescent="0.2">
      <c r="A73" s="178"/>
      <c r="B73" s="183" t="s">
        <v>103</v>
      </c>
      <c r="C73" s="184" t="s">
        <v>104</v>
      </c>
      <c r="D73" s="185"/>
      <c r="E73" s="185"/>
      <c r="F73" s="192" t="s">
        <v>24</v>
      </c>
      <c r="G73" s="193"/>
      <c r="H73" s="193"/>
      <c r="I73" s="193">
        <f>'SO01 03 Pol'!G8</f>
        <v>0</v>
      </c>
      <c r="J73" s="189" t="str">
        <f>IF(I96=0,"",I73/I96*100)</f>
        <v/>
      </c>
    </row>
    <row r="74" spans="1:10" ht="36.75" customHeight="1" x14ac:dyDescent="0.2">
      <c r="A74" s="178"/>
      <c r="B74" s="183" t="s">
        <v>105</v>
      </c>
      <c r="C74" s="184" t="s">
        <v>106</v>
      </c>
      <c r="D74" s="185"/>
      <c r="E74" s="185"/>
      <c r="F74" s="192" t="s">
        <v>25</v>
      </c>
      <c r="G74" s="193"/>
      <c r="H74" s="193"/>
      <c r="I74" s="193">
        <f>'SO01 01 Pol'!G187</f>
        <v>0</v>
      </c>
      <c r="J74" s="189" t="str">
        <f>IF(I96=0,"",I74/I96*100)</f>
        <v/>
      </c>
    </row>
    <row r="75" spans="1:10" ht="36.75" customHeight="1" x14ac:dyDescent="0.2">
      <c r="A75" s="178"/>
      <c r="B75" s="183" t="s">
        <v>107</v>
      </c>
      <c r="C75" s="184" t="s">
        <v>108</v>
      </c>
      <c r="D75" s="185"/>
      <c r="E75" s="185"/>
      <c r="F75" s="192" t="s">
        <v>25</v>
      </c>
      <c r="G75" s="193"/>
      <c r="H75" s="193"/>
      <c r="I75" s="193">
        <f>'SO01 02 Pol'!G18</f>
        <v>0</v>
      </c>
      <c r="J75" s="189" t="str">
        <f>IF(I96=0,"",I75/I96*100)</f>
        <v/>
      </c>
    </row>
    <row r="76" spans="1:10" ht="36.75" customHeight="1" x14ac:dyDescent="0.2">
      <c r="A76" s="178"/>
      <c r="B76" s="183" t="s">
        <v>109</v>
      </c>
      <c r="C76" s="184" t="s">
        <v>110</v>
      </c>
      <c r="D76" s="185"/>
      <c r="E76" s="185"/>
      <c r="F76" s="192" t="s">
        <v>25</v>
      </c>
      <c r="G76" s="193"/>
      <c r="H76" s="193"/>
      <c r="I76" s="193">
        <f>'SO01 02 Pol'!G22+'SO01 02 Pol'!G329</f>
        <v>0</v>
      </c>
      <c r="J76" s="189" t="str">
        <f>IF(I96=0,"",I76/I96*100)</f>
        <v/>
      </c>
    </row>
    <row r="77" spans="1:10" ht="36.75" customHeight="1" x14ac:dyDescent="0.2">
      <c r="A77" s="178"/>
      <c r="B77" s="183" t="s">
        <v>111</v>
      </c>
      <c r="C77" s="184" t="s">
        <v>112</v>
      </c>
      <c r="D77" s="185"/>
      <c r="E77" s="185"/>
      <c r="F77" s="192" t="s">
        <v>25</v>
      </c>
      <c r="G77" s="193"/>
      <c r="H77" s="193"/>
      <c r="I77" s="193">
        <f>'SO01 02 Pol'!G120+'SO01 02 Pol'!G259+'SO01 02 Pol'!G281+'SO01 02 Pol'!G395</f>
        <v>0</v>
      </c>
      <c r="J77" s="189" t="str">
        <f>IF(I96=0,"",I77/I96*100)</f>
        <v/>
      </c>
    </row>
    <row r="78" spans="1:10" ht="36.75" customHeight="1" x14ac:dyDescent="0.2">
      <c r="A78" s="178"/>
      <c r="B78" s="183" t="s">
        <v>113</v>
      </c>
      <c r="C78" s="184" t="s">
        <v>114</v>
      </c>
      <c r="D78" s="185"/>
      <c r="E78" s="185"/>
      <c r="F78" s="192" t="s">
        <v>25</v>
      </c>
      <c r="G78" s="193"/>
      <c r="H78" s="193"/>
      <c r="I78" s="193">
        <f>'SO01 02 Pol'!G273+'SO01 02 Pol'!G284+'SO01 02 Pol'!G336</f>
        <v>0</v>
      </c>
      <c r="J78" s="189" t="str">
        <f>IF(I96=0,"",I78/I96*100)</f>
        <v/>
      </c>
    </row>
    <row r="79" spans="1:10" ht="36.75" customHeight="1" x14ac:dyDescent="0.2">
      <c r="A79" s="178"/>
      <c r="B79" s="183" t="s">
        <v>115</v>
      </c>
      <c r="C79" s="184" t="s">
        <v>116</v>
      </c>
      <c r="D79" s="185"/>
      <c r="E79" s="185"/>
      <c r="F79" s="192" t="s">
        <v>25</v>
      </c>
      <c r="G79" s="193"/>
      <c r="H79" s="193"/>
      <c r="I79" s="193">
        <f>'SO01 02 Pol'!G390+'SO01 02 Pol'!G401</f>
        <v>0</v>
      </c>
      <c r="J79" s="189" t="str">
        <f>IF(I96=0,"",I79/I96*100)</f>
        <v/>
      </c>
    </row>
    <row r="80" spans="1:10" ht="36.75" customHeight="1" x14ac:dyDescent="0.2">
      <c r="A80" s="178"/>
      <c r="B80" s="183" t="s">
        <v>117</v>
      </c>
      <c r="C80" s="184" t="s">
        <v>118</v>
      </c>
      <c r="D80" s="185"/>
      <c r="E80" s="185"/>
      <c r="F80" s="192" t="s">
        <v>25</v>
      </c>
      <c r="G80" s="193"/>
      <c r="H80" s="193"/>
      <c r="I80" s="193">
        <f>'SO01 01 Pol'!G194</f>
        <v>0</v>
      </c>
      <c r="J80" s="189" t="str">
        <f>IF(I96=0,"",I80/I96*100)</f>
        <v/>
      </c>
    </row>
    <row r="81" spans="1:10" ht="36.75" customHeight="1" x14ac:dyDescent="0.2">
      <c r="A81" s="178"/>
      <c r="B81" s="183" t="s">
        <v>119</v>
      </c>
      <c r="C81" s="184" t="s">
        <v>120</v>
      </c>
      <c r="D81" s="185"/>
      <c r="E81" s="185"/>
      <c r="F81" s="192" t="s">
        <v>25</v>
      </c>
      <c r="G81" s="193"/>
      <c r="H81" s="193"/>
      <c r="I81" s="193">
        <f>'SO01 02 Pol'!G406</f>
        <v>0</v>
      </c>
      <c r="J81" s="189" t="str">
        <f>IF(I96=0,"",I81/I96*100)</f>
        <v/>
      </c>
    </row>
    <row r="82" spans="1:10" ht="36.75" customHeight="1" x14ac:dyDescent="0.2">
      <c r="A82" s="178"/>
      <c r="B82" s="183" t="s">
        <v>121</v>
      </c>
      <c r="C82" s="184" t="s">
        <v>122</v>
      </c>
      <c r="D82" s="185"/>
      <c r="E82" s="185"/>
      <c r="F82" s="192" t="s">
        <v>25</v>
      </c>
      <c r="G82" s="193"/>
      <c r="H82" s="193"/>
      <c r="I82" s="193">
        <f>'SO01 01 Pol'!G198</f>
        <v>0</v>
      </c>
      <c r="J82" s="189" t="str">
        <f>IF(I96=0,"",I82/I96*100)</f>
        <v/>
      </c>
    </row>
    <row r="83" spans="1:10" ht="36.75" customHeight="1" x14ac:dyDescent="0.2">
      <c r="A83" s="178"/>
      <c r="B83" s="183" t="s">
        <v>123</v>
      </c>
      <c r="C83" s="184" t="s">
        <v>124</v>
      </c>
      <c r="D83" s="185"/>
      <c r="E83" s="185"/>
      <c r="F83" s="192" t="s">
        <v>25</v>
      </c>
      <c r="G83" s="193"/>
      <c r="H83" s="193"/>
      <c r="I83" s="193">
        <f>'SO01 01 Pol'!G222</f>
        <v>0</v>
      </c>
      <c r="J83" s="189" t="str">
        <f>IF(I96=0,"",I83/I96*100)</f>
        <v/>
      </c>
    </row>
    <row r="84" spans="1:10" ht="36.75" customHeight="1" x14ac:dyDescent="0.2">
      <c r="A84" s="178"/>
      <c r="B84" s="183" t="s">
        <v>125</v>
      </c>
      <c r="C84" s="184" t="s">
        <v>126</v>
      </c>
      <c r="D84" s="185"/>
      <c r="E84" s="185"/>
      <c r="F84" s="192" t="s">
        <v>25</v>
      </c>
      <c r="G84" s="193"/>
      <c r="H84" s="193"/>
      <c r="I84" s="193">
        <f>'SO01 01 Pol'!G229</f>
        <v>0</v>
      </c>
      <c r="J84" s="189" t="str">
        <f>IF(I96=0,"",I84/I96*100)</f>
        <v/>
      </c>
    </row>
    <row r="85" spans="1:10" ht="36.75" customHeight="1" x14ac:dyDescent="0.2">
      <c r="A85" s="178"/>
      <c r="B85" s="183" t="s">
        <v>127</v>
      </c>
      <c r="C85" s="184" t="s">
        <v>128</v>
      </c>
      <c r="D85" s="185"/>
      <c r="E85" s="185"/>
      <c r="F85" s="192" t="s">
        <v>25</v>
      </c>
      <c r="G85" s="193"/>
      <c r="H85" s="193"/>
      <c r="I85" s="193">
        <f>'SO01 01 Pol'!G252</f>
        <v>0</v>
      </c>
      <c r="J85" s="189" t="str">
        <f>IF(I96=0,"",I85/I96*100)</f>
        <v/>
      </c>
    </row>
    <row r="86" spans="1:10" ht="36.75" customHeight="1" x14ac:dyDescent="0.2">
      <c r="A86" s="178"/>
      <c r="B86" s="183" t="s">
        <v>129</v>
      </c>
      <c r="C86" s="184" t="s">
        <v>130</v>
      </c>
      <c r="D86" s="185"/>
      <c r="E86" s="185"/>
      <c r="F86" s="192" t="s">
        <v>25</v>
      </c>
      <c r="G86" s="193"/>
      <c r="H86" s="193"/>
      <c r="I86" s="193">
        <f>'SO01 01 Pol'!G255</f>
        <v>0</v>
      </c>
      <c r="J86" s="189" t="str">
        <f>IF(I96=0,"",I86/I96*100)</f>
        <v/>
      </c>
    </row>
    <row r="87" spans="1:10" ht="36.75" customHeight="1" x14ac:dyDescent="0.2">
      <c r="A87" s="178"/>
      <c r="B87" s="183" t="s">
        <v>131</v>
      </c>
      <c r="C87" s="184" t="s">
        <v>132</v>
      </c>
      <c r="D87" s="185"/>
      <c r="E87" s="185"/>
      <c r="F87" s="192" t="s">
        <v>25</v>
      </c>
      <c r="G87" s="193"/>
      <c r="H87" s="193"/>
      <c r="I87" s="193">
        <f>'SO01 01 Pol'!G273</f>
        <v>0</v>
      </c>
      <c r="J87" s="189" t="str">
        <f>IF(I96=0,"",I87/I96*100)</f>
        <v/>
      </c>
    </row>
    <row r="88" spans="1:10" ht="36.75" customHeight="1" x14ac:dyDescent="0.2">
      <c r="A88" s="178"/>
      <c r="B88" s="183" t="s">
        <v>133</v>
      </c>
      <c r="C88" s="184" t="s">
        <v>134</v>
      </c>
      <c r="D88" s="185"/>
      <c r="E88" s="185"/>
      <c r="F88" s="192" t="s">
        <v>25</v>
      </c>
      <c r="G88" s="193"/>
      <c r="H88" s="193"/>
      <c r="I88" s="193">
        <f>'SO01 01 Pol'!G293+'SO01 02 Pol'!G257+'SO01 02 Pol'!G429</f>
        <v>0</v>
      </c>
      <c r="J88" s="189" t="str">
        <f>IF(I96=0,"",I88/I96*100)</f>
        <v/>
      </c>
    </row>
    <row r="89" spans="1:10" ht="36.75" customHeight="1" x14ac:dyDescent="0.2">
      <c r="A89" s="178"/>
      <c r="B89" s="183" t="s">
        <v>135</v>
      </c>
      <c r="C89" s="184" t="s">
        <v>136</v>
      </c>
      <c r="D89" s="185"/>
      <c r="E89" s="185"/>
      <c r="F89" s="192" t="s">
        <v>26</v>
      </c>
      <c r="G89" s="193"/>
      <c r="H89" s="193"/>
      <c r="I89" s="193">
        <f>'SO01 03 Pol'!G13</f>
        <v>0</v>
      </c>
      <c r="J89" s="189" t="str">
        <f>IF(I96=0,"",I89/I96*100)</f>
        <v/>
      </c>
    </row>
    <row r="90" spans="1:10" ht="36.75" customHeight="1" x14ac:dyDescent="0.2">
      <c r="A90" s="178"/>
      <c r="B90" s="183" t="s">
        <v>137</v>
      </c>
      <c r="C90" s="184" t="s">
        <v>138</v>
      </c>
      <c r="D90" s="185"/>
      <c r="E90" s="185"/>
      <c r="F90" s="192" t="s">
        <v>26</v>
      </c>
      <c r="G90" s="193"/>
      <c r="H90" s="193"/>
      <c r="I90" s="193">
        <f>'SO01 02 Pol'!G415</f>
        <v>0</v>
      </c>
      <c r="J90" s="189" t="str">
        <f>IF(I96=0,"",I90/I96*100)</f>
        <v/>
      </c>
    </row>
    <row r="91" spans="1:10" ht="36.75" customHeight="1" x14ac:dyDescent="0.2">
      <c r="A91" s="178"/>
      <c r="B91" s="183" t="s">
        <v>139</v>
      </c>
      <c r="C91" s="184" t="s">
        <v>140</v>
      </c>
      <c r="D91" s="185"/>
      <c r="E91" s="185"/>
      <c r="F91" s="192" t="s">
        <v>26</v>
      </c>
      <c r="G91" s="193"/>
      <c r="H91" s="193"/>
      <c r="I91" s="193">
        <f>'SO01 03 Pol'!G37</f>
        <v>0</v>
      </c>
      <c r="J91" s="189" t="str">
        <f>IF(I96=0,"",I91/I96*100)</f>
        <v/>
      </c>
    </row>
    <row r="92" spans="1:10" ht="36.75" customHeight="1" x14ac:dyDescent="0.2">
      <c r="A92" s="178"/>
      <c r="B92" s="183" t="s">
        <v>141</v>
      </c>
      <c r="C92" s="184" t="s">
        <v>142</v>
      </c>
      <c r="D92" s="185"/>
      <c r="E92" s="185"/>
      <c r="F92" s="192" t="s">
        <v>26</v>
      </c>
      <c r="G92" s="193"/>
      <c r="H92" s="193"/>
      <c r="I92" s="193">
        <f>'SO01 03 Pol'!G62</f>
        <v>0</v>
      </c>
      <c r="J92" s="189" t="str">
        <f>IF(I96=0,"",I92/I96*100)</f>
        <v/>
      </c>
    </row>
    <row r="93" spans="1:10" ht="36.75" customHeight="1" x14ac:dyDescent="0.2">
      <c r="A93" s="178"/>
      <c r="B93" s="183" t="s">
        <v>143</v>
      </c>
      <c r="C93" s="184" t="s">
        <v>100</v>
      </c>
      <c r="D93" s="185"/>
      <c r="E93" s="185"/>
      <c r="F93" s="192" t="s">
        <v>144</v>
      </c>
      <c r="G93" s="193"/>
      <c r="H93" s="193"/>
      <c r="I93" s="193">
        <f>'SO01 01 Pol'!G299+'SO01 02 Pol'!G419</f>
        <v>0</v>
      </c>
      <c r="J93" s="189" t="str">
        <f>IF(I96=0,"",I93/I96*100)</f>
        <v/>
      </c>
    </row>
    <row r="94" spans="1:10" ht="36.75" customHeight="1" x14ac:dyDescent="0.2">
      <c r="A94" s="178"/>
      <c r="B94" s="183" t="s">
        <v>145</v>
      </c>
      <c r="C94" s="184" t="s">
        <v>27</v>
      </c>
      <c r="D94" s="185"/>
      <c r="E94" s="185"/>
      <c r="F94" s="192" t="s">
        <v>145</v>
      </c>
      <c r="G94" s="193"/>
      <c r="H94" s="193"/>
      <c r="I94" s="193">
        <f>'SO01 04 Pol'!G8</f>
        <v>0</v>
      </c>
      <c r="J94" s="189" t="str">
        <f>IF(I96=0,"",I94/I96*100)</f>
        <v/>
      </c>
    </row>
    <row r="95" spans="1:10" ht="36.75" customHeight="1" x14ac:dyDescent="0.2">
      <c r="A95" s="178"/>
      <c r="B95" s="183" t="s">
        <v>146</v>
      </c>
      <c r="C95" s="184" t="s">
        <v>28</v>
      </c>
      <c r="D95" s="185"/>
      <c r="E95" s="185"/>
      <c r="F95" s="192" t="s">
        <v>146</v>
      </c>
      <c r="G95" s="193"/>
      <c r="H95" s="193"/>
      <c r="I95" s="193">
        <f>'SO01 04 Pol'!G22</f>
        <v>0</v>
      </c>
      <c r="J95" s="189" t="str">
        <f>IF(I96=0,"",I95/I96*100)</f>
        <v/>
      </c>
    </row>
    <row r="96" spans="1:10" ht="25.5" customHeight="1" x14ac:dyDescent="0.2">
      <c r="A96" s="179"/>
      <c r="B96" s="186" t="s">
        <v>1</v>
      </c>
      <c r="C96" s="187"/>
      <c r="D96" s="188"/>
      <c r="E96" s="188"/>
      <c r="F96" s="194"/>
      <c r="G96" s="195"/>
      <c r="H96" s="195"/>
      <c r="I96" s="195">
        <f>SUM(I59:I95)</f>
        <v>0</v>
      </c>
      <c r="J96" s="190">
        <f>SUM(J59:J95)</f>
        <v>0</v>
      </c>
    </row>
    <row r="97" spans="6:10" x14ac:dyDescent="0.2">
      <c r="F97" s="135"/>
      <c r="G97" s="135"/>
      <c r="H97" s="135"/>
      <c r="I97" s="135"/>
      <c r="J97" s="191"/>
    </row>
    <row r="98" spans="6:10" x14ac:dyDescent="0.2">
      <c r="F98" s="135"/>
      <c r="G98" s="135"/>
      <c r="H98" s="135"/>
      <c r="I98" s="135"/>
      <c r="J98" s="191"/>
    </row>
    <row r="99" spans="6:10" x14ac:dyDescent="0.2">
      <c r="F99" s="135"/>
      <c r="G99" s="135"/>
      <c r="H99" s="135"/>
      <c r="I99" s="135"/>
      <c r="J99" s="191"/>
    </row>
  </sheetData>
  <sheetProtection algorithmName="SHA-512" hashValue="dRfhp7fs7/FycErvj4YX7sd0A7JeDJWVQdcZePETK+m9hGfdLcSr/CthR6wxBQxWdw724GkfpZQFDeif64/tPA==" saltValue="TrCfHz+T+j12j83tHsQ8+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6"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66:E66"/>
    <mergeCell ref="C67:E67"/>
    <mergeCell ref="C68:E68"/>
    <mergeCell ref="C69:E69"/>
    <mergeCell ref="C70:E70"/>
    <mergeCell ref="C61:E61"/>
    <mergeCell ref="C62:E62"/>
    <mergeCell ref="C63:E63"/>
    <mergeCell ref="C64:E64"/>
    <mergeCell ref="C65:E65"/>
    <mergeCell ref="C44:E44"/>
    <mergeCell ref="C45:E45"/>
    <mergeCell ref="B46:E46"/>
    <mergeCell ref="C59:E59"/>
    <mergeCell ref="C60:E60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5" t="s">
        <v>6</v>
      </c>
      <c r="B1" s="105"/>
      <c r="C1" s="106"/>
      <c r="D1" s="105"/>
      <c r="E1" s="105"/>
      <c r="F1" s="105"/>
      <c r="G1" s="105"/>
    </row>
    <row r="2" spans="1:7" ht="24.95" customHeight="1" x14ac:dyDescent="0.2">
      <c r="A2" s="50" t="s">
        <v>7</v>
      </c>
      <c r="B2" s="49"/>
      <c r="C2" s="107"/>
      <c r="D2" s="107"/>
      <c r="E2" s="107"/>
      <c r="F2" s="107"/>
      <c r="G2" s="108"/>
    </row>
    <row r="3" spans="1:7" ht="24.95" customHeight="1" x14ac:dyDescent="0.2">
      <c r="A3" s="50" t="s">
        <v>8</v>
      </c>
      <c r="B3" s="49"/>
      <c r="C3" s="107"/>
      <c r="D3" s="107"/>
      <c r="E3" s="107"/>
      <c r="F3" s="107"/>
      <c r="G3" s="108"/>
    </row>
    <row r="4" spans="1:7" ht="24.95" customHeight="1" x14ac:dyDescent="0.2">
      <c r="A4" s="50" t="s">
        <v>9</v>
      </c>
      <c r="B4" s="49"/>
      <c r="C4" s="107"/>
      <c r="D4" s="107"/>
      <c r="E4" s="107"/>
      <c r="F4" s="107"/>
      <c r="G4" s="108"/>
    </row>
    <row r="5" spans="1:7" x14ac:dyDescent="0.2">
      <c r="B5" s="4"/>
      <c r="C5" s="5"/>
      <c r="D5" s="6"/>
    </row>
  </sheetData>
  <sheetProtection algorithmName="SHA-512" hashValue="Zs/WUrDskjBYgsPWT3JKkkWjdqVrgjpnhbIcYoJ8oRMS9ODeKm7SNihKATXse0hnl4mVsLhCduG+zAEa06/uog==" saltValue="0/Px3ItcX5mRuZPwLdMQN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103BB-6111-462F-82D1-6C311376D8D4}">
  <sheetPr>
    <outlinePr summaryBelow="0"/>
  </sheetPr>
  <dimension ref="A1:BH5000"/>
  <sheetViews>
    <sheetView workbookViewId="0">
      <pane ySplit="7" topLeftCell="A8" activePane="bottomLeft" state="frozen"/>
      <selection pane="bottomLeft" activeCell="AA14" sqref="AA14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147</v>
      </c>
      <c r="B1" s="197"/>
      <c r="C1" s="197"/>
      <c r="D1" s="197"/>
      <c r="E1" s="197"/>
      <c r="F1" s="197"/>
      <c r="G1" s="197"/>
      <c r="AG1" t="s">
        <v>148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149</v>
      </c>
    </row>
    <row r="3" spans="1:60" ht="24.95" customHeight="1" x14ac:dyDescent="0.2">
      <c r="A3" s="198" t="s">
        <v>8</v>
      </c>
      <c r="B3" s="49" t="s">
        <v>53</v>
      </c>
      <c r="C3" s="201" t="s">
        <v>44</v>
      </c>
      <c r="D3" s="199"/>
      <c r="E3" s="199"/>
      <c r="F3" s="199"/>
      <c r="G3" s="200"/>
      <c r="AC3" s="176" t="s">
        <v>149</v>
      </c>
      <c r="AG3" t="s">
        <v>150</v>
      </c>
    </row>
    <row r="4" spans="1:60" ht="24.95" customHeight="1" x14ac:dyDescent="0.2">
      <c r="A4" s="202" t="s">
        <v>9</v>
      </c>
      <c r="B4" s="203" t="s">
        <v>54</v>
      </c>
      <c r="C4" s="204" t="s">
        <v>55</v>
      </c>
      <c r="D4" s="205"/>
      <c r="E4" s="205"/>
      <c r="F4" s="205"/>
      <c r="G4" s="206"/>
      <c r="AG4" t="s">
        <v>151</v>
      </c>
    </row>
    <row r="5" spans="1:60" x14ac:dyDescent="0.2">
      <c r="D5" s="10"/>
    </row>
    <row r="6" spans="1:60" ht="38.25" x14ac:dyDescent="0.2">
      <c r="A6" s="208" t="s">
        <v>152</v>
      </c>
      <c r="B6" s="210" t="s">
        <v>153</v>
      </c>
      <c r="C6" s="210" t="s">
        <v>154</v>
      </c>
      <c r="D6" s="209" t="s">
        <v>155</v>
      </c>
      <c r="E6" s="208" t="s">
        <v>156</v>
      </c>
      <c r="F6" s="207" t="s">
        <v>157</v>
      </c>
      <c r="G6" s="208" t="s">
        <v>29</v>
      </c>
      <c r="H6" s="211" t="s">
        <v>30</v>
      </c>
      <c r="I6" s="211" t="s">
        <v>158</v>
      </c>
      <c r="J6" s="211" t="s">
        <v>31</v>
      </c>
      <c r="K6" s="211" t="s">
        <v>159</v>
      </c>
      <c r="L6" s="211" t="s">
        <v>160</v>
      </c>
      <c r="M6" s="211" t="s">
        <v>161</v>
      </c>
      <c r="N6" s="211" t="s">
        <v>162</v>
      </c>
      <c r="O6" s="211" t="s">
        <v>163</v>
      </c>
      <c r="P6" s="211" t="s">
        <v>164</v>
      </c>
      <c r="Q6" s="211" t="s">
        <v>165</v>
      </c>
      <c r="R6" s="211" t="s">
        <v>166</v>
      </c>
      <c r="S6" s="211" t="s">
        <v>167</v>
      </c>
      <c r="T6" s="211" t="s">
        <v>168</v>
      </c>
      <c r="U6" s="211" t="s">
        <v>169</v>
      </c>
      <c r="V6" s="211" t="s">
        <v>170</v>
      </c>
      <c r="W6" s="211" t="s">
        <v>171</v>
      </c>
      <c r="X6" s="211" t="s">
        <v>172</v>
      </c>
      <c r="Y6" s="211" t="s">
        <v>173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174</v>
      </c>
      <c r="B8" s="227" t="s">
        <v>75</v>
      </c>
      <c r="C8" s="251" t="s">
        <v>76</v>
      </c>
      <c r="D8" s="228"/>
      <c r="E8" s="229"/>
      <c r="F8" s="230"/>
      <c r="G8" s="230">
        <f>SUMIF(AG9:AG71,"&lt;&gt;NOR",G9:G71)</f>
        <v>0</v>
      </c>
      <c r="H8" s="230"/>
      <c r="I8" s="230">
        <f>SUM(I9:I71)</f>
        <v>0</v>
      </c>
      <c r="J8" s="230"/>
      <c r="K8" s="230">
        <f>SUM(K9:K71)</f>
        <v>0</v>
      </c>
      <c r="L8" s="230"/>
      <c r="M8" s="230">
        <f>SUM(M9:M71)</f>
        <v>0</v>
      </c>
      <c r="N8" s="229"/>
      <c r="O8" s="229">
        <f>SUM(O9:O71)</f>
        <v>0.8</v>
      </c>
      <c r="P8" s="229"/>
      <c r="Q8" s="229">
        <f>SUM(Q9:Q71)</f>
        <v>0.58000000000000007</v>
      </c>
      <c r="R8" s="230"/>
      <c r="S8" s="230"/>
      <c r="T8" s="231"/>
      <c r="U8" s="225"/>
      <c r="V8" s="225">
        <f>SUM(V9:V71)</f>
        <v>4.2499999999999991</v>
      </c>
      <c r="W8" s="225"/>
      <c r="X8" s="225"/>
      <c r="Y8" s="225"/>
      <c r="AG8" t="s">
        <v>175</v>
      </c>
    </row>
    <row r="9" spans="1:60" ht="22.5" outlineLevel="1" x14ac:dyDescent="0.2">
      <c r="A9" s="233">
        <v>1</v>
      </c>
      <c r="B9" s="234" t="s">
        <v>176</v>
      </c>
      <c r="C9" s="252" t="s">
        <v>177</v>
      </c>
      <c r="D9" s="235" t="s">
        <v>178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0.13800000000000001</v>
      </c>
      <c r="Q9" s="236">
        <f>ROUND(E9*P9,2)</f>
        <v>0.14000000000000001</v>
      </c>
      <c r="R9" s="238" t="s">
        <v>179</v>
      </c>
      <c r="S9" s="238" t="s">
        <v>180</v>
      </c>
      <c r="T9" s="239" t="s">
        <v>180</v>
      </c>
      <c r="U9" s="222">
        <v>0.16</v>
      </c>
      <c r="V9" s="222">
        <f>ROUND(E9*U9,2)</f>
        <v>0.16</v>
      </c>
      <c r="W9" s="222"/>
      <c r="X9" s="222" t="s">
        <v>181</v>
      </c>
      <c r="Y9" s="222" t="s">
        <v>182</v>
      </c>
      <c r="Z9" s="212"/>
      <c r="AA9" s="212"/>
      <c r="AB9" s="212"/>
      <c r="AC9" s="212"/>
      <c r="AD9" s="212"/>
      <c r="AE9" s="212"/>
      <c r="AF9" s="212"/>
      <c r="AG9" s="212" t="s">
        <v>183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53" t="s">
        <v>184</v>
      </c>
      <c r="D10" s="240"/>
      <c r="E10" s="240"/>
      <c r="F10" s="240"/>
      <c r="G10" s="240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185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54" t="s">
        <v>186</v>
      </c>
      <c r="D11" s="241"/>
      <c r="E11" s="241"/>
      <c r="F11" s="241"/>
      <c r="G11" s="241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187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55" t="s">
        <v>188</v>
      </c>
      <c r="D12" s="223"/>
      <c r="E12" s="224">
        <v>1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189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33">
        <v>2</v>
      </c>
      <c r="B13" s="234" t="s">
        <v>190</v>
      </c>
      <c r="C13" s="252" t="s">
        <v>191</v>
      </c>
      <c r="D13" s="235" t="s">
        <v>178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0</v>
      </c>
      <c r="O13" s="236">
        <f>ROUND(E13*N13,2)</f>
        <v>0</v>
      </c>
      <c r="P13" s="236">
        <v>0.11</v>
      </c>
      <c r="Q13" s="236">
        <f>ROUND(E13*P13,2)</f>
        <v>0.11</v>
      </c>
      <c r="R13" s="238" t="s">
        <v>179</v>
      </c>
      <c r="S13" s="238" t="s">
        <v>180</v>
      </c>
      <c r="T13" s="239" t="s">
        <v>180</v>
      </c>
      <c r="U13" s="222">
        <v>0.21029999999999999</v>
      </c>
      <c r="V13" s="222">
        <f>ROUND(E13*U13,2)</f>
        <v>0.21</v>
      </c>
      <c r="W13" s="222"/>
      <c r="X13" s="222" t="s">
        <v>181</v>
      </c>
      <c r="Y13" s="222" t="s">
        <v>182</v>
      </c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56" t="s">
        <v>186</v>
      </c>
      <c r="D14" s="242"/>
      <c r="E14" s="242"/>
      <c r="F14" s="242"/>
      <c r="G14" s="24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187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55" t="s">
        <v>192</v>
      </c>
      <c r="D15" s="223"/>
      <c r="E15" s="224">
        <v>1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189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33">
        <v>3</v>
      </c>
      <c r="B16" s="234" t="s">
        <v>193</v>
      </c>
      <c r="C16" s="252" t="s">
        <v>194</v>
      </c>
      <c r="D16" s="235" t="s">
        <v>178</v>
      </c>
      <c r="E16" s="236">
        <v>1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12</v>
      </c>
      <c r="M16" s="238">
        <f>G16*(1+L16/100)</f>
        <v>0</v>
      </c>
      <c r="N16" s="236">
        <v>0</v>
      </c>
      <c r="O16" s="236">
        <f>ROUND(E16*N16,2)</f>
        <v>0</v>
      </c>
      <c r="P16" s="236">
        <v>0.33</v>
      </c>
      <c r="Q16" s="236">
        <f>ROUND(E16*P16,2)</f>
        <v>0.33</v>
      </c>
      <c r="R16" s="238" t="s">
        <v>179</v>
      </c>
      <c r="S16" s="238" t="s">
        <v>180</v>
      </c>
      <c r="T16" s="239" t="s">
        <v>180</v>
      </c>
      <c r="U16" s="222">
        <v>0.52649999999999997</v>
      </c>
      <c r="V16" s="222">
        <f>ROUND(E16*U16,2)</f>
        <v>0.53</v>
      </c>
      <c r="W16" s="222"/>
      <c r="X16" s="222" t="s">
        <v>181</v>
      </c>
      <c r="Y16" s="222" t="s">
        <v>182</v>
      </c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56" t="s">
        <v>186</v>
      </c>
      <c r="D17" s="242"/>
      <c r="E17" s="242"/>
      <c r="F17" s="242"/>
      <c r="G17" s="24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187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55" t="s">
        <v>195</v>
      </c>
      <c r="D18" s="223"/>
      <c r="E18" s="224">
        <v>1</v>
      </c>
      <c r="F18" s="222"/>
      <c r="G18" s="222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189</v>
      </c>
      <c r="AH18" s="212">
        <v>5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33">
        <v>4</v>
      </c>
      <c r="B19" s="234" t="s">
        <v>196</v>
      </c>
      <c r="C19" s="252" t="s">
        <v>197</v>
      </c>
      <c r="D19" s="235" t="s">
        <v>198</v>
      </c>
      <c r="E19" s="236">
        <v>0.112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199</v>
      </c>
      <c r="S19" s="238" t="s">
        <v>180</v>
      </c>
      <c r="T19" s="239" t="s">
        <v>180</v>
      </c>
      <c r="U19" s="222">
        <v>9.7000000000000003E-2</v>
      </c>
      <c r="V19" s="222">
        <f>ROUND(E19*U19,2)</f>
        <v>0.01</v>
      </c>
      <c r="W19" s="222"/>
      <c r="X19" s="222" t="s">
        <v>181</v>
      </c>
      <c r="Y19" s="222" t="s">
        <v>182</v>
      </c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53" t="s">
        <v>200</v>
      </c>
      <c r="D20" s="240"/>
      <c r="E20" s="240"/>
      <c r="F20" s="240"/>
      <c r="G20" s="240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185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43" t="str">
        <f>C20</f>
        <v>nebo lesní půdy, s vodorovným přemístěním na hromady v místě upotřebení nebo na dočasné či trvalé skládky se složením</v>
      </c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19"/>
      <c r="B21" s="220"/>
      <c r="C21" s="254" t="s">
        <v>201</v>
      </c>
      <c r="D21" s="241"/>
      <c r="E21" s="241"/>
      <c r="F21" s="241"/>
      <c r="G21" s="241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187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19"/>
      <c r="B22" s="220"/>
      <c r="C22" s="254" t="s">
        <v>202</v>
      </c>
      <c r="D22" s="241"/>
      <c r="E22" s="241"/>
      <c r="F22" s="241"/>
      <c r="G22" s="241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187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19"/>
      <c r="B23" s="220"/>
      <c r="C23" s="255" t="s">
        <v>203</v>
      </c>
      <c r="D23" s="223"/>
      <c r="E23" s="224">
        <v>0.112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189</v>
      </c>
      <c r="AH23" s="212">
        <v>5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3">
        <v>5</v>
      </c>
      <c r="B24" s="234" t="s">
        <v>204</v>
      </c>
      <c r="C24" s="252" t="s">
        <v>205</v>
      </c>
      <c r="D24" s="235" t="s">
        <v>198</v>
      </c>
      <c r="E24" s="236">
        <v>0.57599999999999996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 t="s">
        <v>199</v>
      </c>
      <c r="S24" s="238" t="s">
        <v>180</v>
      </c>
      <c r="T24" s="239" t="s">
        <v>180</v>
      </c>
      <c r="U24" s="222">
        <v>3.5329999999999999</v>
      </c>
      <c r="V24" s="222">
        <f>ROUND(E24*U24,2)</f>
        <v>2.04</v>
      </c>
      <c r="W24" s="222"/>
      <c r="X24" s="222" t="s">
        <v>181</v>
      </c>
      <c r="Y24" s="222" t="s">
        <v>182</v>
      </c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53" t="s">
        <v>206</v>
      </c>
      <c r="D25" s="240"/>
      <c r="E25" s="240"/>
      <c r="F25" s="240"/>
      <c r="G25" s="240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185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55" t="s">
        <v>207</v>
      </c>
      <c r="D26" s="223"/>
      <c r="E26" s="224">
        <v>0.57599999999999996</v>
      </c>
      <c r="F26" s="222"/>
      <c r="G26" s="22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189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33">
        <v>6</v>
      </c>
      <c r="B27" s="234" t="s">
        <v>208</v>
      </c>
      <c r="C27" s="252" t="s">
        <v>209</v>
      </c>
      <c r="D27" s="235" t="s">
        <v>198</v>
      </c>
      <c r="E27" s="236">
        <v>0.35199999999999998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0</v>
      </c>
      <c r="O27" s="236">
        <f>ROUND(E27*N27,2)</f>
        <v>0</v>
      </c>
      <c r="P27" s="236">
        <v>0</v>
      </c>
      <c r="Q27" s="236">
        <f>ROUND(E27*P27,2)</f>
        <v>0</v>
      </c>
      <c r="R27" s="238" t="s">
        <v>199</v>
      </c>
      <c r="S27" s="238" t="s">
        <v>180</v>
      </c>
      <c r="T27" s="239" t="s">
        <v>180</v>
      </c>
      <c r="U27" s="222">
        <v>7.3999999999999996E-2</v>
      </c>
      <c r="V27" s="222">
        <f>ROUND(E27*U27,2)</f>
        <v>0.03</v>
      </c>
      <c r="W27" s="222"/>
      <c r="X27" s="222" t="s">
        <v>181</v>
      </c>
      <c r="Y27" s="222" t="s">
        <v>182</v>
      </c>
      <c r="Z27" s="212"/>
      <c r="AA27" s="212"/>
      <c r="AB27" s="212"/>
      <c r="AC27" s="212"/>
      <c r="AD27" s="212"/>
      <c r="AE27" s="212"/>
      <c r="AF27" s="212"/>
      <c r="AG27" s="212" t="s">
        <v>210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53" t="s">
        <v>211</v>
      </c>
      <c r="D28" s="240"/>
      <c r="E28" s="240"/>
      <c r="F28" s="240"/>
      <c r="G28" s="240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185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54" t="s">
        <v>201</v>
      </c>
      <c r="D29" s="241"/>
      <c r="E29" s="241"/>
      <c r="F29" s="241"/>
      <c r="G29" s="241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187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19"/>
      <c r="B30" s="220"/>
      <c r="C30" s="254" t="s">
        <v>212</v>
      </c>
      <c r="D30" s="241"/>
      <c r="E30" s="241"/>
      <c r="F30" s="241"/>
      <c r="G30" s="241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187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19"/>
      <c r="B31" s="220"/>
      <c r="C31" s="254" t="s">
        <v>213</v>
      </c>
      <c r="D31" s="241"/>
      <c r="E31" s="241"/>
      <c r="F31" s="241"/>
      <c r="G31" s="241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187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43" t="str">
        <f>C31</f>
        <v xml:space="preserve"> - odvoz výkopku horniny 1-4 z místní a účelové komunikace (chodníkova tělesa, vozovky) na mezideponii zhotovitele</v>
      </c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19"/>
      <c r="B32" s="220"/>
      <c r="C32" s="254" t="s">
        <v>569</v>
      </c>
      <c r="D32" s="241"/>
      <c r="E32" s="241"/>
      <c r="F32" s="241"/>
      <c r="G32" s="241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187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19"/>
      <c r="B33" s="220"/>
      <c r="C33" s="254" t="s">
        <v>214</v>
      </c>
      <c r="D33" s="241"/>
      <c r="E33" s="241"/>
      <c r="F33" s="241"/>
      <c r="G33" s="241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187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55" t="s">
        <v>215</v>
      </c>
      <c r="D34" s="223"/>
      <c r="E34" s="224">
        <v>0.17599999999999999</v>
      </c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189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19"/>
      <c r="B35" s="220"/>
      <c r="C35" s="255" t="s">
        <v>216</v>
      </c>
      <c r="D35" s="223"/>
      <c r="E35" s="224">
        <v>0.17599999999999999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189</v>
      </c>
      <c r="AH35" s="212">
        <v>5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33">
        <v>7</v>
      </c>
      <c r="B36" s="234" t="s">
        <v>217</v>
      </c>
      <c r="C36" s="252" t="s">
        <v>218</v>
      </c>
      <c r="D36" s="235" t="s">
        <v>198</v>
      </c>
      <c r="E36" s="236">
        <v>0.17599999999999999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199</v>
      </c>
      <c r="S36" s="238" t="s">
        <v>180</v>
      </c>
      <c r="T36" s="239" t="s">
        <v>180</v>
      </c>
      <c r="U36" s="222">
        <v>3.1E-2</v>
      </c>
      <c r="V36" s="222">
        <f>ROUND(E36*U36,2)</f>
        <v>0.01</v>
      </c>
      <c r="W36" s="222"/>
      <c r="X36" s="222" t="s">
        <v>181</v>
      </c>
      <c r="Y36" s="222" t="s">
        <v>182</v>
      </c>
      <c r="Z36" s="212"/>
      <c r="AA36" s="212"/>
      <c r="AB36" s="212"/>
      <c r="AC36" s="212"/>
      <c r="AD36" s="212"/>
      <c r="AE36" s="212"/>
      <c r="AF36" s="212"/>
      <c r="AG36" s="212" t="s">
        <v>210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56" t="s">
        <v>201</v>
      </c>
      <c r="D37" s="242"/>
      <c r="E37" s="242"/>
      <c r="F37" s="242"/>
      <c r="G37" s="242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187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55" t="s">
        <v>219</v>
      </c>
      <c r="D38" s="223"/>
      <c r="E38" s="224">
        <v>0.57599999999999996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189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19"/>
      <c r="B39" s="220"/>
      <c r="C39" s="255" t="s">
        <v>220</v>
      </c>
      <c r="D39" s="223"/>
      <c r="E39" s="224">
        <v>-0.4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189</v>
      </c>
      <c r="AH39" s="212">
        <v>5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33">
        <v>8</v>
      </c>
      <c r="B40" s="234" t="s">
        <v>221</v>
      </c>
      <c r="C40" s="252" t="s">
        <v>222</v>
      </c>
      <c r="D40" s="235" t="s">
        <v>198</v>
      </c>
      <c r="E40" s="236">
        <v>0.17599999999999999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199</v>
      </c>
      <c r="S40" s="238" t="s">
        <v>180</v>
      </c>
      <c r="T40" s="239" t="s">
        <v>180</v>
      </c>
      <c r="U40" s="222">
        <v>0.20200000000000001</v>
      </c>
      <c r="V40" s="222">
        <f>ROUND(E40*U40,2)</f>
        <v>0.04</v>
      </c>
      <c r="W40" s="222"/>
      <c r="X40" s="222" t="s">
        <v>181</v>
      </c>
      <c r="Y40" s="222" t="s">
        <v>182</v>
      </c>
      <c r="Z40" s="212"/>
      <c r="AA40" s="212"/>
      <c r="AB40" s="212"/>
      <c r="AC40" s="212"/>
      <c r="AD40" s="212"/>
      <c r="AE40" s="212"/>
      <c r="AF40" s="212"/>
      <c r="AG40" s="212" t="s">
        <v>210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19"/>
      <c r="B41" s="220"/>
      <c r="C41" s="253" t="s">
        <v>223</v>
      </c>
      <c r="D41" s="240"/>
      <c r="E41" s="240"/>
      <c r="F41" s="240"/>
      <c r="G41" s="240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185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54" t="s">
        <v>201</v>
      </c>
      <c r="D42" s="241"/>
      <c r="E42" s="241"/>
      <c r="F42" s="241"/>
      <c r="G42" s="241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187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55" t="s">
        <v>215</v>
      </c>
      <c r="D43" s="223"/>
      <c r="E43" s="224">
        <v>0.17599999999999999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189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33">
        <v>9</v>
      </c>
      <c r="B44" s="234" t="s">
        <v>224</v>
      </c>
      <c r="C44" s="252" t="s">
        <v>225</v>
      </c>
      <c r="D44" s="235" t="s">
        <v>198</v>
      </c>
      <c r="E44" s="236">
        <v>0.4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199</v>
      </c>
      <c r="S44" s="238" t="s">
        <v>180</v>
      </c>
      <c r="T44" s="239" t="s">
        <v>180</v>
      </c>
      <c r="U44" s="222">
        <v>1.587</v>
      </c>
      <c r="V44" s="222">
        <f>ROUND(E44*U44,2)</f>
        <v>0.63</v>
      </c>
      <c r="W44" s="222"/>
      <c r="X44" s="222" t="s">
        <v>181</v>
      </c>
      <c r="Y44" s="222" t="s">
        <v>182</v>
      </c>
      <c r="Z44" s="212"/>
      <c r="AA44" s="212"/>
      <c r="AB44" s="212"/>
      <c r="AC44" s="212"/>
      <c r="AD44" s="212"/>
      <c r="AE44" s="212"/>
      <c r="AF44" s="212"/>
      <c r="AG44" s="212" t="s">
        <v>183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2.5" outlineLevel="2" x14ac:dyDescent="0.2">
      <c r="A45" s="219"/>
      <c r="B45" s="220"/>
      <c r="C45" s="253" t="s">
        <v>226</v>
      </c>
      <c r="D45" s="240"/>
      <c r="E45" s="240"/>
      <c r="F45" s="240"/>
      <c r="G45" s="240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185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43" t="str">
        <f>C45</f>
        <v>sypaninou z vhodných hornin tř. 1 - 4 nebo materiálem připraveným podél výkopu ve vzdálenosti do 3 m od jeho kraje, pro jakoukoliv hloubku výkopu a jakoukoliv míru zhutnění,</v>
      </c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54" t="s">
        <v>201</v>
      </c>
      <c r="D46" s="241"/>
      <c r="E46" s="241"/>
      <c r="F46" s="241"/>
      <c r="G46" s="241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187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55" t="s">
        <v>227</v>
      </c>
      <c r="D47" s="223"/>
      <c r="E47" s="224">
        <v>0.4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189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33">
        <v>10</v>
      </c>
      <c r="B48" s="234" t="s">
        <v>228</v>
      </c>
      <c r="C48" s="252" t="s">
        <v>229</v>
      </c>
      <c r="D48" s="235" t="s">
        <v>198</v>
      </c>
      <c r="E48" s="236">
        <v>0.4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12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 t="s">
        <v>199</v>
      </c>
      <c r="S48" s="238" t="s">
        <v>180</v>
      </c>
      <c r="T48" s="239" t="s">
        <v>180</v>
      </c>
      <c r="U48" s="222">
        <v>0.94</v>
      </c>
      <c r="V48" s="222">
        <f>ROUND(E48*U48,2)</f>
        <v>0.38</v>
      </c>
      <c r="W48" s="222"/>
      <c r="X48" s="222" t="s">
        <v>181</v>
      </c>
      <c r="Y48" s="222" t="s">
        <v>182</v>
      </c>
      <c r="Z48" s="212"/>
      <c r="AA48" s="212"/>
      <c r="AB48" s="212"/>
      <c r="AC48" s="212"/>
      <c r="AD48" s="212"/>
      <c r="AE48" s="212"/>
      <c r="AF48" s="212"/>
      <c r="AG48" s="212" t="s">
        <v>183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2" x14ac:dyDescent="0.2">
      <c r="A49" s="219"/>
      <c r="B49" s="220"/>
      <c r="C49" s="253" t="s">
        <v>226</v>
      </c>
      <c r="D49" s="240"/>
      <c r="E49" s="240"/>
      <c r="F49" s="240"/>
      <c r="G49" s="240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185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43" t="str">
        <f>C49</f>
        <v>sypaninou z vhodných hornin tř. 1 - 4 nebo materiálem připraveným podél výkopu ve vzdálenosti do 3 m od jeho kraje, pro jakoukoliv hloubku výkopu a jakoukoliv míru zhutnění,</v>
      </c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54" t="s">
        <v>230</v>
      </c>
      <c r="D50" s="241"/>
      <c r="E50" s="241"/>
      <c r="F50" s="241"/>
      <c r="G50" s="241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187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19"/>
      <c r="B51" s="220"/>
      <c r="C51" s="255" t="s">
        <v>231</v>
      </c>
      <c r="D51" s="223"/>
      <c r="E51" s="224">
        <v>0.4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189</v>
      </c>
      <c r="AH51" s="212">
        <v>5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1" x14ac:dyDescent="0.2">
      <c r="A52" s="233">
        <v>11</v>
      </c>
      <c r="B52" s="234" t="s">
        <v>232</v>
      </c>
      <c r="C52" s="252" t="s">
        <v>233</v>
      </c>
      <c r="D52" s="235" t="s">
        <v>178</v>
      </c>
      <c r="E52" s="236">
        <v>0.56000000000000005</v>
      </c>
      <c r="F52" s="237"/>
      <c r="G52" s="238">
        <f>ROUND(E52*F52,2)</f>
        <v>0</v>
      </c>
      <c r="H52" s="237"/>
      <c r="I52" s="238">
        <f>ROUND(E52*H52,2)</f>
        <v>0</v>
      </c>
      <c r="J52" s="237"/>
      <c r="K52" s="238">
        <f>ROUND(E52*J52,2)</f>
        <v>0</v>
      </c>
      <c r="L52" s="238">
        <v>12</v>
      </c>
      <c r="M52" s="238">
        <f>G52*(1+L52/100)</f>
        <v>0</v>
      </c>
      <c r="N52" s="236">
        <v>0</v>
      </c>
      <c r="O52" s="236">
        <f>ROUND(E52*N52,2)</f>
        <v>0</v>
      </c>
      <c r="P52" s="236">
        <v>0</v>
      </c>
      <c r="Q52" s="236">
        <f>ROUND(E52*P52,2)</f>
        <v>0</v>
      </c>
      <c r="R52" s="238" t="s">
        <v>199</v>
      </c>
      <c r="S52" s="238" t="s">
        <v>180</v>
      </c>
      <c r="T52" s="239" t="s">
        <v>180</v>
      </c>
      <c r="U52" s="222">
        <v>0.254</v>
      </c>
      <c r="V52" s="222">
        <f>ROUND(E52*U52,2)</f>
        <v>0.14000000000000001</v>
      </c>
      <c r="W52" s="222"/>
      <c r="X52" s="222" t="s">
        <v>181</v>
      </c>
      <c r="Y52" s="222" t="s">
        <v>182</v>
      </c>
      <c r="Z52" s="212"/>
      <c r="AA52" s="212"/>
      <c r="AB52" s="212"/>
      <c r="AC52" s="212"/>
      <c r="AD52" s="212"/>
      <c r="AE52" s="212"/>
      <c r="AF52" s="212"/>
      <c r="AG52" s="212" t="s">
        <v>183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2" x14ac:dyDescent="0.2">
      <c r="A53" s="219"/>
      <c r="B53" s="220"/>
      <c r="C53" s="253" t="s">
        <v>234</v>
      </c>
      <c r="D53" s="240"/>
      <c r="E53" s="240"/>
      <c r="F53" s="240"/>
      <c r="G53" s="240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185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43" t="str">
        <f>C53</f>
        <v>s případným nutným přemístěním hromad nebo dočasných skládek na místo potřeby ze vzdálenosti do 30 m, v rovině nebo ve svahu do 1 : 5,</v>
      </c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54" t="s">
        <v>201</v>
      </c>
      <c r="D54" s="241"/>
      <c r="E54" s="241"/>
      <c r="F54" s="241"/>
      <c r="G54" s="241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187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">
      <c r="A55" s="219"/>
      <c r="B55" s="220"/>
      <c r="C55" s="254" t="s">
        <v>235</v>
      </c>
      <c r="D55" s="241"/>
      <c r="E55" s="241"/>
      <c r="F55" s="241"/>
      <c r="G55" s="241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187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55" t="s">
        <v>236</v>
      </c>
      <c r="D56" s="223"/>
      <c r="E56" s="224">
        <v>0.56000000000000005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189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33">
        <v>12</v>
      </c>
      <c r="B57" s="234" t="s">
        <v>237</v>
      </c>
      <c r="C57" s="252" t="s">
        <v>238</v>
      </c>
      <c r="D57" s="235" t="s">
        <v>178</v>
      </c>
      <c r="E57" s="236">
        <v>0.56000000000000005</v>
      </c>
      <c r="F57" s="237"/>
      <c r="G57" s="238">
        <f>ROUND(E57*F57,2)</f>
        <v>0</v>
      </c>
      <c r="H57" s="237"/>
      <c r="I57" s="238">
        <f>ROUND(E57*H57,2)</f>
        <v>0</v>
      </c>
      <c r="J57" s="237"/>
      <c r="K57" s="238">
        <f>ROUND(E57*J57,2)</f>
        <v>0</v>
      </c>
      <c r="L57" s="238">
        <v>12</v>
      </c>
      <c r="M57" s="238">
        <f>G57*(1+L57/100)</f>
        <v>0</v>
      </c>
      <c r="N57" s="236">
        <v>0</v>
      </c>
      <c r="O57" s="236">
        <f>ROUND(E57*N57,2)</f>
        <v>0</v>
      </c>
      <c r="P57" s="236">
        <v>0</v>
      </c>
      <c r="Q57" s="236">
        <f>ROUND(E57*P57,2)</f>
        <v>0</v>
      </c>
      <c r="R57" s="238" t="s">
        <v>239</v>
      </c>
      <c r="S57" s="238" t="s">
        <v>180</v>
      </c>
      <c r="T57" s="239" t="s">
        <v>180</v>
      </c>
      <c r="U57" s="222">
        <v>0.09</v>
      </c>
      <c r="V57" s="222">
        <f>ROUND(E57*U57,2)</f>
        <v>0.05</v>
      </c>
      <c r="W57" s="222"/>
      <c r="X57" s="222" t="s">
        <v>181</v>
      </c>
      <c r="Y57" s="222" t="s">
        <v>182</v>
      </c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53" t="s">
        <v>240</v>
      </c>
      <c r="D58" s="240"/>
      <c r="E58" s="240"/>
      <c r="F58" s="240"/>
      <c r="G58" s="240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185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19"/>
      <c r="B59" s="220"/>
      <c r="C59" s="254" t="s">
        <v>201</v>
      </c>
      <c r="D59" s="241"/>
      <c r="E59" s="241"/>
      <c r="F59" s="241"/>
      <c r="G59" s="241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187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19"/>
      <c r="B60" s="220"/>
      <c r="C60" s="254" t="s">
        <v>235</v>
      </c>
      <c r="D60" s="241"/>
      <c r="E60" s="241"/>
      <c r="F60" s="241"/>
      <c r="G60" s="241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187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55" t="s">
        <v>241</v>
      </c>
      <c r="D61" s="223"/>
      <c r="E61" s="224">
        <v>0.56000000000000005</v>
      </c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189</v>
      </c>
      <c r="AH61" s="212">
        <v>5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33">
        <v>13</v>
      </c>
      <c r="B62" s="234" t="s">
        <v>242</v>
      </c>
      <c r="C62" s="252" t="s">
        <v>243</v>
      </c>
      <c r="D62" s="235" t="s">
        <v>198</v>
      </c>
      <c r="E62" s="236">
        <v>0.4</v>
      </c>
      <c r="F62" s="237"/>
      <c r="G62" s="238">
        <f>ROUND(E62*F62,2)</f>
        <v>0</v>
      </c>
      <c r="H62" s="237"/>
      <c r="I62" s="238">
        <f>ROUND(E62*H62,2)</f>
        <v>0</v>
      </c>
      <c r="J62" s="237"/>
      <c r="K62" s="238">
        <f>ROUND(E62*J62,2)</f>
        <v>0</v>
      </c>
      <c r="L62" s="238">
        <v>12</v>
      </c>
      <c r="M62" s="238">
        <f>G62*(1+L62/100)</f>
        <v>0</v>
      </c>
      <c r="N62" s="236">
        <v>0</v>
      </c>
      <c r="O62" s="236">
        <f>ROUND(E62*N62,2)</f>
        <v>0</v>
      </c>
      <c r="P62" s="236">
        <v>0</v>
      </c>
      <c r="Q62" s="236">
        <f>ROUND(E62*P62,2)</f>
        <v>0</v>
      </c>
      <c r="R62" s="238" t="s">
        <v>199</v>
      </c>
      <c r="S62" s="238" t="s">
        <v>180</v>
      </c>
      <c r="T62" s="239" t="s">
        <v>180</v>
      </c>
      <c r="U62" s="222">
        <v>0</v>
      </c>
      <c r="V62" s="222">
        <f>ROUND(E62*U62,2)</f>
        <v>0</v>
      </c>
      <c r="W62" s="222"/>
      <c r="X62" s="222" t="s">
        <v>181</v>
      </c>
      <c r="Y62" s="222" t="s">
        <v>182</v>
      </c>
      <c r="Z62" s="212"/>
      <c r="AA62" s="212"/>
      <c r="AB62" s="212"/>
      <c r="AC62" s="212"/>
      <c r="AD62" s="212"/>
      <c r="AE62" s="212"/>
      <c r="AF62" s="212"/>
      <c r="AG62" s="212" t="s">
        <v>183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56" t="s">
        <v>244</v>
      </c>
      <c r="D63" s="242"/>
      <c r="E63" s="242"/>
      <c r="F63" s="242"/>
      <c r="G63" s="242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187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55" t="s">
        <v>231</v>
      </c>
      <c r="D64" s="223"/>
      <c r="E64" s="224">
        <v>0.4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189</v>
      </c>
      <c r="AH64" s="212">
        <v>5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33">
        <v>14</v>
      </c>
      <c r="B65" s="234" t="s">
        <v>245</v>
      </c>
      <c r="C65" s="252" t="s">
        <v>246</v>
      </c>
      <c r="D65" s="235" t="s">
        <v>178</v>
      </c>
      <c r="E65" s="236">
        <v>1</v>
      </c>
      <c r="F65" s="237"/>
      <c r="G65" s="238">
        <f>ROUND(E65*F65,2)</f>
        <v>0</v>
      </c>
      <c r="H65" s="237"/>
      <c r="I65" s="238">
        <f>ROUND(E65*H65,2)</f>
        <v>0</v>
      </c>
      <c r="J65" s="237"/>
      <c r="K65" s="238">
        <f>ROUND(E65*J65,2)</f>
        <v>0</v>
      </c>
      <c r="L65" s="238">
        <v>12</v>
      </c>
      <c r="M65" s="238">
        <f>G65*(1+L65/100)</f>
        <v>0</v>
      </c>
      <c r="N65" s="236">
        <v>0</v>
      </c>
      <c r="O65" s="236">
        <f>ROUND(E65*N65,2)</f>
        <v>0</v>
      </c>
      <c r="P65" s="236">
        <v>5.9999999999999995E-4</v>
      </c>
      <c r="Q65" s="236">
        <f>ROUND(E65*P65,2)</f>
        <v>0</v>
      </c>
      <c r="R65" s="238"/>
      <c r="S65" s="238" t="s">
        <v>247</v>
      </c>
      <c r="T65" s="239" t="s">
        <v>248</v>
      </c>
      <c r="U65" s="222">
        <v>0.02</v>
      </c>
      <c r="V65" s="222">
        <f>ROUND(E65*U65,2)</f>
        <v>0.02</v>
      </c>
      <c r="W65" s="222"/>
      <c r="X65" s="222" t="s">
        <v>181</v>
      </c>
      <c r="Y65" s="222" t="s">
        <v>182</v>
      </c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56" t="s">
        <v>201</v>
      </c>
      <c r="D66" s="242"/>
      <c r="E66" s="242"/>
      <c r="F66" s="242"/>
      <c r="G66" s="242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187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19"/>
      <c r="B67" s="220"/>
      <c r="C67" s="254" t="s">
        <v>249</v>
      </c>
      <c r="D67" s="241"/>
      <c r="E67" s="241"/>
      <c r="F67" s="241"/>
      <c r="G67" s="241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187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55" t="s">
        <v>192</v>
      </c>
      <c r="D68" s="223"/>
      <c r="E68" s="224">
        <v>1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189</v>
      </c>
      <c r="AH68" s="212">
        <v>5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33">
        <v>15</v>
      </c>
      <c r="B69" s="234" t="s">
        <v>250</v>
      </c>
      <c r="C69" s="252" t="s">
        <v>251</v>
      </c>
      <c r="D69" s="235" t="s">
        <v>252</v>
      </c>
      <c r="E69" s="236">
        <v>0.8</v>
      </c>
      <c r="F69" s="237"/>
      <c r="G69" s="238">
        <f>ROUND(E69*F69,2)</f>
        <v>0</v>
      </c>
      <c r="H69" s="237"/>
      <c r="I69" s="238">
        <f>ROUND(E69*H69,2)</f>
        <v>0</v>
      </c>
      <c r="J69" s="237"/>
      <c r="K69" s="238">
        <f>ROUND(E69*J69,2)</f>
        <v>0</v>
      </c>
      <c r="L69" s="238">
        <v>12</v>
      </c>
      <c r="M69" s="238">
        <f>G69*(1+L69/100)</f>
        <v>0</v>
      </c>
      <c r="N69" s="236">
        <v>1</v>
      </c>
      <c r="O69" s="236">
        <f>ROUND(E69*N69,2)</f>
        <v>0.8</v>
      </c>
      <c r="P69" s="236">
        <v>0</v>
      </c>
      <c r="Q69" s="236">
        <f>ROUND(E69*P69,2)</f>
        <v>0</v>
      </c>
      <c r="R69" s="238"/>
      <c r="S69" s="238" t="s">
        <v>247</v>
      </c>
      <c r="T69" s="239" t="s">
        <v>248</v>
      </c>
      <c r="U69" s="222">
        <v>0</v>
      </c>
      <c r="V69" s="222">
        <f>ROUND(E69*U69,2)</f>
        <v>0</v>
      </c>
      <c r="W69" s="222"/>
      <c r="X69" s="222" t="s">
        <v>253</v>
      </c>
      <c r="Y69" s="222" t="s">
        <v>182</v>
      </c>
      <c r="Z69" s="212"/>
      <c r="AA69" s="212"/>
      <c r="AB69" s="212"/>
      <c r="AC69" s="212"/>
      <c r="AD69" s="212"/>
      <c r="AE69" s="212"/>
      <c r="AF69" s="212"/>
      <c r="AG69" s="212" t="s">
        <v>254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56" t="s">
        <v>201</v>
      </c>
      <c r="D70" s="242"/>
      <c r="E70" s="242"/>
      <c r="F70" s="242"/>
      <c r="G70" s="24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187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55" t="s">
        <v>255</v>
      </c>
      <c r="D71" s="223"/>
      <c r="E71" s="224">
        <v>0.8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189</v>
      </c>
      <c r="AH71" s="212">
        <v>5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226" t="s">
        <v>174</v>
      </c>
      <c r="B72" s="227" t="s">
        <v>77</v>
      </c>
      <c r="C72" s="251" t="s">
        <v>78</v>
      </c>
      <c r="D72" s="228"/>
      <c r="E72" s="229"/>
      <c r="F72" s="230"/>
      <c r="G72" s="230">
        <f>SUMIF(AG73:AG83,"&lt;&gt;NOR",G73:G83)</f>
        <v>0</v>
      </c>
      <c r="H72" s="230"/>
      <c r="I72" s="230">
        <f>SUM(I73:I83)</f>
        <v>0</v>
      </c>
      <c r="J72" s="230"/>
      <c r="K72" s="230">
        <f>SUM(K73:K83)</f>
        <v>0</v>
      </c>
      <c r="L72" s="230"/>
      <c r="M72" s="230">
        <f>SUM(M73:M83)</f>
        <v>0</v>
      </c>
      <c r="N72" s="229"/>
      <c r="O72" s="229">
        <f>SUM(O73:O83)</f>
        <v>1.4300000000000002</v>
      </c>
      <c r="P72" s="229"/>
      <c r="Q72" s="229">
        <f>SUM(Q73:Q83)</f>
        <v>0</v>
      </c>
      <c r="R72" s="230"/>
      <c r="S72" s="230"/>
      <c r="T72" s="231"/>
      <c r="U72" s="225"/>
      <c r="V72" s="225">
        <f>SUM(V73:V83)</f>
        <v>3.3499999999999996</v>
      </c>
      <c r="W72" s="225"/>
      <c r="X72" s="225"/>
      <c r="Y72" s="225"/>
      <c r="AG72" t="s">
        <v>175</v>
      </c>
    </row>
    <row r="73" spans="1:60" ht="22.5" outlineLevel="1" x14ac:dyDescent="0.2">
      <c r="A73" s="233">
        <v>16</v>
      </c>
      <c r="B73" s="234" t="s">
        <v>256</v>
      </c>
      <c r="C73" s="252" t="s">
        <v>257</v>
      </c>
      <c r="D73" s="235" t="s">
        <v>198</v>
      </c>
      <c r="E73" s="236">
        <v>0.19600000000000001</v>
      </c>
      <c r="F73" s="237"/>
      <c r="G73" s="238">
        <f>ROUND(E73*F73,2)</f>
        <v>0</v>
      </c>
      <c r="H73" s="237"/>
      <c r="I73" s="238">
        <f>ROUND(E73*H73,2)</f>
        <v>0</v>
      </c>
      <c r="J73" s="237"/>
      <c r="K73" s="238">
        <f>ROUND(E73*J73,2)</f>
        <v>0</v>
      </c>
      <c r="L73" s="238">
        <v>12</v>
      </c>
      <c r="M73" s="238">
        <f>G73*(1+L73/100)</f>
        <v>0</v>
      </c>
      <c r="N73" s="236">
        <v>1.9245399999999999</v>
      </c>
      <c r="O73" s="236">
        <f>ROUND(E73*N73,2)</f>
        <v>0.38</v>
      </c>
      <c r="P73" s="236">
        <v>0</v>
      </c>
      <c r="Q73" s="236">
        <f>ROUND(E73*P73,2)</f>
        <v>0</v>
      </c>
      <c r="R73" s="238" t="s">
        <v>258</v>
      </c>
      <c r="S73" s="238" t="s">
        <v>180</v>
      </c>
      <c r="T73" s="239" t="s">
        <v>180</v>
      </c>
      <c r="U73" s="222">
        <v>4.7939999999999996</v>
      </c>
      <c r="V73" s="222">
        <f>ROUND(E73*U73,2)</f>
        <v>0.94</v>
      </c>
      <c r="W73" s="222"/>
      <c r="X73" s="222" t="s">
        <v>181</v>
      </c>
      <c r="Y73" s="222" t="s">
        <v>182</v>
      </c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53" t="s">
        <v>259</v>
      </c>
      <c r="D74" s="240"/>
      <c r="E74" s="240"/>
      <c r="F74" s="240"/>
      <c r="G74" s="240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185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55" t="s">
        <v>260</v>
      </c>
      <c r="D75" s="223"/>
      <c r="E75" s="224">
        <v>0.19600000000000001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189</v>
      </c>
      <c r="AH75" s="212">
        <v>5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1" x14ac:dyDescent="0.2">
      <c r="A76" s="233">
        <v>17</v>
      </c>
      <c r="B76" s="234" t="s">
        <v>261</v>
      </c>
      <c r="C76" s="252" t="s">
        <v>262</v>
      </c>
      <c r="D76" s="235" t="s">
        <v>263</v>
      </c>
      <c r="E76" s="236">
        <v>5</v>
      </c>
      <c r="F76" s="237"/>
      <c r="G76" s="238">
        <f>ROUND(E76*F76,2)</f>
        <v>0</v>
      </c>
      <c r="H76" s="237"/>
      <c r="I76" s="238">
        <f>ROUND(E76*H76,2)</f>
        <v>0</v>
      </c>
      <c r="J76" s="237"/>
      <c r="K76" s="238">
        <f>ROUND(E76*J76,2)</f>
        <v>0</v>
      </c>
      <c r="L76" s="238">
        <v>12</v>
      </c>
      <c r="M76" s="238">
        <f>G76*(1+L76/100)</f>
        <v>0</v>
      </c>
      <c r="N76" s="236">
        <v>1.08E-3</v>
      </c>
      <c r="O76" s="236">
        <f>ROUND(E76*N76,2)</f>
        <v>0.01</v>
      </c>
      <c r="P76" s="236">
        <v>0</v>
      </c>
      <c r="Q76" s="236">
        <f>ROUND(E76*P76,2)</f>
        <v>0</v>
      </c>
      <c r="R76" s="238" t="s">
        <v>264</v>
      </c>
      <c r="S76" s="238" t="s">
        <v>180</v>
      </c>
      <c r="T76" s="239" t="s">
        <v>180</v>
      </c>
      <c r="U76" s="222">
        <v>0.16300000000000001</v>
      </c>
      <c r="V76" s="222">
        <f>ROUND(E76*U76,2)</f>
        <v>0.82</v>
      </c>
      <c r="W76" s="222"/>
      <c r="X76" s="222" t="s">
        <v>181</v>
      </c>
      <c r="Y76" s="222" t="s">
        <v>182</v>
      </c>
      <c r="Z76" s="212"/>
      <c r="AA76" s="212"/>
      <c r="AB76" s="212"/>
      <c r="AC76" s="212"/>
      <c r="AD76" s="212"/>
      <c r="AE76" s="212"/>
      <c r="AF76" s="212"/>
      <c r="AG76" s="212" t="s">
        <v>183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19"/>
      <c r="B77" s="220"/>
      <c r="C77" s="253" t="s">
        <v>265</v>
      </c>
      <c r="D77" s="240"/>
      <c r="E77" s="240"/>
      <c r="F77" s="240"/>
      <c r="G77" s="240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185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54" t="s">
        <v>266</v>
      </c>
      <c r="D78" s="241"/>
      <c r="E78" s="241"/>
      <c r="F78" s="241"/>
      <c r="G78" s="241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187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19"/>
      <c r="B79" s="220"/>
      <c r="C79" s="255" t="s">
        <v>81</v>
      </c>
      <c r="D79" s="223"/>
      <c r="E79" s="224">
        <v>5</v>
      </c>
      <c r="F79" s="222"/>
      <c r="G79" s="222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189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33">
        <v>18</v>
      </c>
      <c r="B80" s="234" t="s">
        <v>267</v>
      </c>
      <c r="C80" s="252" t="s">
        <v>268</v>
      </c>
      <c r="D80" s="235" t="s">
        <v>198</v>
      </c>
      <c r="E80" s="236">
        <v>0.40500000000000003</v>
      </c>
      <c r="F80" s="237"/>
      <c r="G80" s="238">
        <f>ROUND(E80*F80,2)</f>
        <v>0</v>
      </c>
      <c r="H80" s="237"/>
      <c r="I80" s="238">
        <f>ROUND(E80*H80,2)</f>
        <v>0</v>
      </c>
      <c r="J80" s="237"/>
      <c r="K80" s="238">
        <f>ROUND(E80*J80,2)</f>
        <v>0</v>
      </c>
      <c r="L80" s="238">
        <v>12</v>
      </c>
      <c r="M80" s="238">
        <f>G80*(1+L80/100)</f>
        <v>0</v>
      </c>
      <c r="N80" s="236">
        <v>2.5698099999999999</v>
      </c>
      <c r="O80" s="236">
        <f>ROUND(E80*N80,2)</f>
        <v>1.04</v>
      </c>
      <c r="P80" s="236">
        <v>0</v>
      </c>
      <c r="Q80" s="236">
        <f>ROUND(E80*P80,2)</f>
        <v>0</v>
      </c>
      <c r="R80" s="238" t="s">
        <v>269</v>
      </c>
      <c r="S80" s="238" t="s">
        <v>180</v>
      </c>
      <c r="T80" s="239" t="s">
        <v>180</v>
      </c>
      <c r="U80" s="222">
        <v>3.9289999999999998</v>
      </c>
      <c r="V80" s="222">
        <f>ROUND(E80*U80,2)</f>
        <v>1.59</v>
      </c>
      <c r="W80" s="222"/>
      <c r="X80" s="222" t="s">
        <v>181</v>
      </c>
      <c r="Y80" s="222" t="s">
        <v>182</v>
      </c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53" t="s">
        <v>270</v>
      </c>
      <c r="D81" s="240"/>
      <c r="E81" s="240"/>
      <c r="F81" s="240"/>
      <c r="G81" s="240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185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54" t="s">
        <v>271</v>
      </c>
      <c r="D82" s="241"/>
      <c r="E82" s="241"/>
      <c r="F82" s="241"/>
      <c r="G82" s="241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187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43" t="str">
        <f>C82</f>
        <v>Dobetonování stropních ŽB konstrukcí v bytovém jádru po demontážích a montážích nového stoupacího rozvodu vnitřního vodovodu.</v>
      </c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55" t="s">
        <v>272</v>
      </c>
      <c r="D83" s="223"/>
      <c r="E83" s="224">
        <v>0.40500000000000003</v>
      </c>
      <c r="F83" s="222"/>
      <c r="G83" s="222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189</v>
      </c>
      <c r="AH83" s="212">
        <v>5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x14ac:dyDescent="0.2">
      <c r="A84" s="226" t="s">
        <v>174</v>
      </c>
      <c r="B84" s="227" t="s">
        <v>79</v>
      </c>
      <c r="C84" s="251" t="s">
        <v>80</v>
      </c>
      <c r="D84" s="228"/>
      <c r="E84" s="229"/>
      <c r="F84" s="230"/>
      <c r="G84" s="230">
        <f>SUMIF(AG85:AG86,"&lt;&gt;NOR",G85:G86)</f>
        <v>0</v>
      </c>
      <c r="H84" s="230"/>
      <c r="I84" s="230">
        <f>SUM(I85:I86)</f>
        <v>0</v>
      </c>
      <c r="J84" s="230"/>
      <c r="K84" s="230">
        <f>SUM(K85:K86)</f>
        <v>0</v>
      </c>
      <c r="L84" s="230"/>
      <c r="M84" s="230">
        <f>SUM(M85:M86)</f>
        <v>0</v>
      </c>
      <c r="N84" s="229"/>
      <c r="O84" s="229">
        <f>SUM(O85:O86)</f>
        <v>0.09</v>
      </c>
      <c r="P84" s="229"/>
      <c r="Q84" s="229">
        <f>SUM(Q85:Q86)</f>
        <v>0</v>
      </c>
      <c r="R84" s="230"/>
      <c r="S84" s="230"/>
      <c r="T84" s="231"/>
      <c r="U84" s="225"/>
      <c r="V84" s="225">
        <f>SUM(V85:V86)</f>
        <v>7.28</v>
      </c>
      <c r="W84" s="225"/>
      <c r="X84" s="225"/>
      <c r="Y84" s="225"/>
      <c r="AG84" t="s">
        <v>175</v>
      </c>
    </row>
    <row r="85" spans="1:60" ht="33.75" outlineLevel="1" x14ac:dyDescent="0.2">
      <c r="A85" s="233">
        <v>19</v>
      </c>
      <c r="B85" s="234" t="s">
        <v>273</v>
      </c>
      <c r="C85" s="252" t="s">
        <v>274</v>
      </c>
      <c r="D85" s="235" t="s">
        <v>178</v>
      </c>
      <c r="E85" s="236">
        <v>7.2</v>
      </c>
      <c r="F85" s="237"/>
      <c r="G85" s="238">
        <f>ROUND(E85*F85,2)</f>
        <v>0</v>
      </c>
      <c r="H85" s="237"/>
      <c r="I85" s="238">
        <f>ROUND(E85*H85,2)</f>
        <v>0</v>
      </c>
      <c r="J85" s="237"/>
      <c r="K85" s="238">
        <f>ROUND(E85*J85,2)</f>
        <v>0</v>
      </c>
      <c r="L85" s="238">
        <v>12</v>
      </c>
      <c r="M85" s="238">
        <f>G85*(1+L85/100)</f>
        <v>0</v>
      </c>
      <c r="N85" s="236">
        <v>1.2149999999999999E-2</v>
      </c>
      <c r="O85" s="236">
        <f>ROUND(E85*N85,2)</f>
        <v>0.09</v>
      </c>
      <c r="P85" s="236">
        <v>0</v>
      </c>
      <c r="Q85" s="236">
        <f>ROUND(E85*P85,2)</f>
        <v>0</v>
      </c>
      <c r="R85" s="238" t="s">
        <v>264</v>
      </c>
      <c r="S85" s="238" t="s">
        <v>180</v>
      </c>
      <c r="T85" s="239" t="s">
        <v>180</v>
      </c>
      <c r="U85" s="222">
        <v>1.0109999999999999</v>
      </c>
      <c r="V85" s="222">
        <f>ROUND(E85*U85,2)</f>
        <v>7.28</v>
      </c>
      <c r="W85" s="222"/>
      <c r="X85" s="222" t="s">
        <v>181</v>
      </c>
      <c r="Y85" s="222" t="s">
        <v>182</v>
      </c>
      <c r="Z85" s="212"/>
      <c r="AA85" s="212"/>
      <c r="AB85" s="212"/>
      <c r="AC85" s="212"/>
      <c r="AD85" s="212"/>
      <c r="AE85" s="212"/>
      <c r="AF85" s="212"/>
      <c r="AG85" s="212" t="s">
        <v>183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55" t="s">
        <v>275</v>
      </c>
      <c r="D86" s="223"/>
      <c r="E86" s="224">
        <v>7.2</v>
      </c>
      <c r="F86" s="222"/>
      <c r="G86" s="222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189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x14ac:dyDescent="0.2">
      <c r="A87" s="226" t="s">
        <v>174</v>
      </c>
      <c r="B87" s="227" t="s">
        <v>81</v>
      </c>
      <c r="C87" s="251" t="s">
        <v>82</v>
      </c>
      <c r="D87" s="228"/>
      <c r="E87" s="229"/>
      <c r="F87" s="230"/>
      <c r="G87" s="230">
        <f>SUMIF(AG88:AG94,"&lt;&gt;NOR",G88:G94)</f>
        <v>0</v>
      </c>
      <c r="H87" s="230"/>
      <c r="I87" s="230">
        <f>SUM(I88:I94)</f>
        <v>0</v>
      </c>
      <c r="J87" s="230"/>
      <c r="K87" s="230">
        <f>SUM(K88:K94)</f>
        <v>0</v>
      </c>
      <c r="L87" s="230"/>
      <c r="M87" s="230">
        <f>SUM(M88:M94)</f>
        <v>0</v>
      </c>
      <c r="N87" s="229"/>
      <c r="O87" s="229">
        <f>SUM(O88:O94)</f>
        <v>0.45</v>
      </c>
      <c r="P87" s="229"/>
      <c r="Q87" s="229">
        <f>SUM(Q88:Q94)</f>
        <v>0</v>
      </c>
      <c r="R87" s="230"/>
      <c r="S87" s="230"/>
      <c r="T87" s="231"/>
      <c r="U87" s="225"/>
      <c r="V87" s="225">
        <f>SUM(V88:V94)</f>
        <v>0.41000000000000003</v>
      </c>
      <c r="W87" s="225"/>
      <c r="X87" s="225"/>
      <c r="Y87" s="225"/>
      <c r="AG87" t="s">
        <v>175</v>
      </c>
    </row>
    <row r="88" spans="1:60" ht="22.5" outlineLevel="1" x14ac:dyDescent="0.2">
      <c r="A88" s="233">
        <v>20</v>
      </c>
      <c r="B88" s="234" t="s">
        <v>276</v>
      </c>
      <c r="C88" s="252" t="s">
        <v>277</v>
      </c>
      <c r="D88" s="235" t="s">
        <v>178</v>
      </c>
      <c r="E88" s="236">
        <v>1</v>
      </c>
      <c r="F88" s="237"/>
      <c r="G88" s="238">
        <f>ROUND(E88*F88,2)</f>
        <v>0</v>
      </c>
      <c r="H88" s="237"/>
      <c r="I88" s="238">
        <f>ROUND(E88*H88,2)</f>
        <v>0</v>
      </c>
      <c r="J88" s="237"/>
      <c r="K88" s="238">
        <f>ROUND(E88*J88,2)</f>
        <v>0</v>
      </c>
      <c r="L88" s="238">
        <v>12</v>
      </c>
      <c r="M88" s="238">
        <f>G88*(1+L88/100)</f>
        <v>0</v>
      </c>
      <c r="N88" s="236">
        <v>0.378</v>
      </c>
      <c r="O88" s="236">
        <f>ROUND(E88*N88,2)</f>
        <v>0.38</v>
      </c>
      <c r="P88" s="236">
        <v>0</v>
      </c>
      <c r="Q88" s="236">
        <f>ROUND(E88*P88,2)</f>
        <v>0</v>
      </c>
      <c r="R88" s="238" t="s">
        <v>179</v>
      </c>
      <c r="S88" s="238" t="s">
        <v>180</v>
      </c>
      <c r="T88" s="239" t="s">
        <v>180</v>
      </c>
      <c r="U88" s="222">
        <v>2.5999999999999999E-2</v>
      </c>
      <c r="V88" s="222">
        <f>ROUND(E88*U88,2)</f>
        <v>0.03</v>
      </c>
      <c r="W88" s="222"/>
      <c r="X88" s="222" t="s">
        <v>181</v>
      </c>
      <c r="Y88" s="222" t="s">
        <v>182</v>
      </c>
      <c r="Z88" s="212"/>
      <c r="AA88" s="212"/>
      <c r="AB88" s="212"/>
      <c r="AC88" s="212"/>
      <c r="AD88" s="212"/>
      <c r="AE88" s="212"/>
      <c r="AF88" s="212"/>
      <c r="AG88" s="212" t="s">
        <v>183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19"/>
      <c r="B89" s="220"/>
      <c r="C89" s="256" t="s">
        <v>186</v>
      </c>
      <c r="D89" s="242"/>
      <c r="E89" s="242"/>
      <c r="F89" s="242"/>
      <c r="G89" s="242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187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55" t="s">
        <v>278</v>
      </c>
      <c r="D90" s="223"/>
      <c r="E90" s="224">
        <v>1</v>
      </c>
      <c r="F90" s="222"/>
      <c r="G90" s="222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189</v>
      </c>
      <c r="AH90" s="212">
        <v>5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33">
        <v>21</v>
      </c>
      <c r="B91" s="234" t="s">
        <v>279</v>
      </c>
      <c r="C91" s="252" t="s">
        <v>280</v>
      </c>
      <c r="D91" s="235" t="s">
        <v>178</v>
      </c>
      <c r="E91" s="236">
        <v>1</v>
      </c>
      <c r="F91" s="237"/>
      <c r="G91" s="238">
        <f>ROUND(E91*F91,2)</f>
        <v>0</v>
      </c>
      <c r="H91" s="237"/>
      <c r="I91" s="238">
        <f>ROUND(E91*H91,2)</f>
        <v>0</v>
      </c>
      <c r="J91" s="237"/>
      <c r="K91" s="238">
        <f>ROUND(E91*J91,2)</f>
        <v>0</v>
      </c>
      <c r="L91" s="238">
        <v>12</v>
      </c>
      <c r="M91" s="238">
        <f>G91*(1+L91/100)</f>
        <v>0</v>
      </c>
      <c r="N91" s="236">
        <v>7.1999999999999995E-2</v>
      </c>
      <c r="O91" s="236">
        <f>ROUND(E91*N91,2)</f>
        <v>7.0000000000000007E-2</v>
      </c>
      <c r="P91" s="236">
        <v>0</v>
      </c>
      <c r="Q91" s="236">
        <f>ROUND(E91*P91,2)</f>
        <v>0</v>
      </c>
      <c r="R91" s="238" t="s">
        <v>179</v>
      </c>
      <c r="S91" s="238" t="s">
        <v>180</v>
      </c>
      <c r="T91" s="239" t="s">
        <v>180</v>
      </c>
      <c r="U91" s="222">
        <v>0.375</v>
      </c>
      <c r="V91" s="222">
        <f>ROUND(E91*U91,2)</f>
        <v>0.38</v>
      </c>
      <c r="W91" s="222"/>
      <c r="X91" s="222" t="s">
        <v>181</v>
      </c>
      <c r="Y91" s="222" t="s">
        <v>182</v>
      </c>
      <c r="Z91" s="212"/>
      <c r="AA91" s="212"/>
      <c r="AB91" s="212"/>
      <c r="AC91" s="212"/>
      <c r="AD91" s="212"/>
      <c r="AE91" s="212"/>
      <c r="AF91" s="212"/>
      <c r="AG91" s="212" t="s">
        <v>183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22.5" outlineLevel="2" x14ac:dyDescent="0.2">
      <c r="A92" s="219"/>
      <c r="B92" s="220"/>
      <c r="C92" s="253" t="s">
        <v>281</v>
      </c>
      <c r="D92" s="240"/>
      <c r="E92" s="240"/>
      <c r="F92" s="240"/>
      <c r="G92" s="240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185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43" t="str">
        <f>C92</f>
        <v>komunikací pro pěší, z dlaždic betonových a teracových, do velikosti dlaždic 0,25 m2, s provedením lože do tl. 30 mm, s vyplněním spár a se smetením přebytečného materiálu na vzdálenost do 3 m</v>
      </c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54" t="s">
        <v>186</v>
      </c>
      <c r="D93" s="241"/>
      <c r="E93" s="241"/>
      <c r="F93" s="241"/>
      <c r="G93" s="241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187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55" t="s">
        <v>192</v>
      </c>
      <c r="D94" s="223"/>
      <c r="E94" s="224">
        <v>1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189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x14ac:dyDescent="0.2">
      <c r="A95" s="226" t="s">
        <v>174</v>
      </c>
      <c r="B95" s="227" t="s">
        <v>83</v>
      </c>
      <c r="C95" s="251" t="s">
        <v>84</v>
      </c>
      <c r="D95" s="228"/>
      <c r="E95" s="229"/>
      <c r="F95" s="230"/>
      <c r="G95" s="230">
        <f>SUMIF(AG96:AG98,"&lt;&gt;NOR",G96:G98)</f>
        <v>0</v>
      </c>
      <c r="H95" s="230"/>
      <c r="I95" s="230">
        <f>SUM(I96:I98)</f>
        <v>0</v>
      </c>
      <c r="J95" s="230"/>
      <c r="K95" s="230">
        <f>SUM(K96:K98)</f>
        <v>0</v>
      </c>
      <c r="L95" s="230"/>
      <c r="M95" s="230">
        <f>SUM(M96:M98)</f>
        <v>0</v>
      </c>
      <c r="N95" s="229"/>
      <c r="O95" s="229">
        <f>SUM(O96:O98)</f>
        <v>0.42</v>
      </c>
      <c r="P95" s="229"/>
      <c r="Q95" s="229">
        <f>SUM(Q96:Q98)</f>
        <v>0</v>
      </c>
      <c r="R95" s="230"/>
      <c r="S95" s="230"/>
      <c r="T95" s="231"/>
      <c r="U95" s="225"/>
      <c r="V95" s="225">
        <f>SUM(V96:V98)</f>
        <v>29.57</v>
      </c>
      <c r="W95" s="225"/>
      <c r="X95" s="225"/>
      <c r="Y95" s="225"/>
      <c r="AG95" t="s">
        <v>175</v>
      </c>
    </row>
    <row r="96" spans="1:60" ht="22.5" outlineLevel="1" x14ac:dyDescent="0.2">
      <c r="A96" s="233">
        <v>22</v>
      </c>
      <c r="B96" s="234" t="s">
        <v>282</v>
      </c>
      <c r="C96" s="252" t="s">
        <v>283</v>
      </c>
      <c r="D96" s="235" t="s">
        <v>178</v>
      </c>
      <c r="E96" s="236">
        <v>123.22</v>
      </c>
      <c r="F96" s="237"/>
      <c r="G96" s="238">
        <f>ROUND(E96*F96,2)</f>
        <v>0</v>
      </c>
      <c r="H96" s="237"/>
      <c r="I96" s="238">
        <f>ROUND(E96*H96,2)</f>
        <v>0</v>
      </c>
      <c r="J96" s="237"/>
      <c r="K96" s="238">
        <f>ROUND(E96*J96,2)</f>
        <v>0</v>
      </c>
      <c r="L96" s="238">
        <v>12</v>
      </c>
      <c r="M96" s="238">
        <f>G96*(1+L96/100)</f>
        <v>0</v>
      </c>
      <c r="N96" s="236">
        <v>3.3800000000000002E-3</v>
      </c>
      <c r="O96" s="236">
        <f>ROUND(E96*N96,2)</f>
        <v>0.42</v>
      </c>
      <c r="P96" s="236">
        <v>0</v>
      </c>
      <c r="Q96" s="236">
        <f>ROUND(E96*P96,2)</f>
        <v>0</v>
      </c>
      <c r="R96" s="238" t="s">
        <v>264</v>
      </c>
      <c r="S96" s="238" t="s">
        <v>180</v>
      </c>
      <c r="T96" s="239" t="s">
        <v>180</v>
      </c>
      <c r="U96" s="222">
        <v>0.24</v>
      </c>
      <c r="V96" s="222">
        <f>ROUND(E96*U96,2)</f>
        <v>29.57</v>
      </c>
      <c r="W96" s="222"/>
      <c r="X96" s="222" t="s">
        <v>181</v>
      </c>
      <c r="Y96" s="222" t="s">
        <v>182</v>
      </c>
      <c r="Z96" s="212"/>
      <c r="AA96" s="212"/>
      <c r="AB96" s="212"/>
      <c r="AC96" s="212"/>
      <c r="AD96" s="212"/>
      <c r="AE96" s="212"/>
      <c r="AF96" s="212"/>
      <c r="AG96" s="212" t="s">
        <v>183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19"/>
      <c r="B97" s="220"/>
      <c r="C97" s="253" t="s">
        <v>284</v>
      </c>
      <c r="D97" s="240"/>
      <c r="E97" s="240"/>
      <c r="F97" s="240"/>
      <c r="G97" s="240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185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55" t="s">
        <v>285</v>
      </c>
      <c r="D98" s="223"/>
      <c r="E98" s="224">
        <v>123.22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189</v>
      </c>
      <c r="AH98" s="212">
        <v>5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x14ac:dyDescent="0.2">
      <c r="A99" s="226" t="s">
        <v>174</v>
      </c>
      <c r="B99" s="227" t="s">
        <v>85</v>
      </c>
      <c r="C99" s="251" t="s">
        <v>86</v>
      </c>
      <c r="D99" s="228"/>
      <c r="E99" s="229"/>
      <c r="F99" s="230"/>
      <c r="G99" s="230">
        <f>SUMIF(AG100:AG124,"&lt;&gt;NOR",G100:G124)</f>
        <v>0</v>
      </c>
      <c r="H99" s="230"/>
      <c r="I99" s="230">
        <f>SUM(I100:I124)</f>
        <v>0</v>
      </c>
      <c r="J99" s="230"/>
      <c r="K99" s="230">
        <f>SUM(K100:K124)</f>
        <v>0</v>
      </c>
      <c r="L99" s="230"/>
      <c r="M99" s="230">
        <f>SUM(M100:M124)</f>
        <v>0</v>
      </c>
      <c r="N99" s="229"/>
      <c r="O99" s="229">
        <f>SUM(O100:O124)</f>
        <v>7.97</v>
      </c>
      <c r="P99" s="229"/>
      <c r="Q99" s="229">
        <f>SUM(Q100:Q124)</f>
        <v>0</v>
      </c>
      <c r="R99" s="230"/>
      <c r="S99" s="230"/>
      <c r="T99" s="231"/>
      <c r="U99" s="225"/>
      <c r="V99" s="225">
        <f>SUM(V100:V124)</f>
        <v>269.26</v>
      </c>
      <c r="W99" s="225"/>
      <c r="X99" s="225"/>
      <c r="Y99" s="225"/>
      <c r="AG99" t="s">
        <v>175</v>
      </c>
    </row>
    <row r="100" spans="1:60" ht="33.75" outlineLevel="1" x14ac:dyDescent="0.2">
      <c r="A100" s="233">
        <v>23</v>
      </c>
      <c r="B100" s="234" t="s">
        <v>286</v>
      </c>
      <c r="C100" s="252" t="s">
        <v>287</v>
      </c>
      <c r="D100" s="235" t="s">
        <v>178</v>
      </c>
      <c r="E100" s="236">
        <v>32.6</v>
      </c>
      <c r="F100" s="237"/>
      <c r="G100" s="238">
        <f>ROUND(E100*F100,2)</f>
        <v>0</v>
      </c>
      <c r="H100" s="237"/>
      <c r="I100" s="238">
        <f>ROUND(E100*H100,2)</f>
        <v>0</v>
      </c>
      <c r="J100" s="237"/>
      <c r="K100" s="238">
        <f>ROUND(E100*J100,2)</f>
        <v>0</v>
      </c>
      <c r="L100" s="238">
        <v>12</v>
      </c>
      <c r="M100" s="238">
        <f>G100*(1+L100/100)</f>
        <v>0</v>
      </c>
      <c r="N100" s="236">
        <v>1.184E-2</v>
      </c>
      <c r="O100" s="236">
        <f>ROUND(E100*N100,2)</f>
        <v>0.39</v>
      </c>
      <c r="P100" s="236">
        <v>0</v>
      </c>
      <c r="Q100" s="236">
        <f>ROUND(E100*P100,2)</f>
        <v>0</v>
      </c>
      <c r="R100" s="238" t="s">
        <v>258</v>
      </c>
      <c r="S100" s="238" t="s">
        <v>180</v>
      </c>
      <c r="T100" s="239" t="s">
        <v>180</v>
      </c>
      <c r="U100" s="222">
        <v>0.38947999999999999</v>
      </c>
      <c r="V100" s="222">
        <f>ROUND(E100*U100,2)</f>
        <v>12.7</v>
      </c>
      <c r="W100" s="222"/>
      <c r="X100" s="222" t="s">
        <v>181</v>
      </c>
      <c r="Y100" s="222" t="s">
        <v>182</v>
      </c>
      <c r="Z100" s="212"/>
      <c r="AA100" s="212"/>
      <c r="AB100" s="212"/>
      <c r="AC100" s="212"/>
      <c r="AD100" s="212"/>
      <c r="AE100" s="212"/>
      <c r="AF100" s="212"/>
      <c r="AG100" s="212" t="s">
        <v>183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19"/>
      <c r="B101" s="220"/>
      <c r="C101" s="256" t="s">
        <v>288</v>
      </c>
      <c r="D101" s="242"/>
      <c r="E101" s="242"/>
      <c r="F101" s="242"/>
      <c r="G101" s="24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187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55" t="s">
        <v>289</v>
      </c>
      <c r="D102" s="223"/>
      <c r="E102" s="224">
        <v>32.6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189</v>
      </c>
      <c r="AH102" s="212">
        <v>5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33">
        <v>24</v>
      </c>
      <c r="B103" s="234" t="s">
        <v>290</v>
      </c>
      <c r="C103" s="252" t="s">
        <v>291</v>
      </c>
      <c r="D103" s="235" t="s">
        <v>263</v>
      </c>
      <c r="E103" s="236">
        <v>85</v>
      </c>
      <c r="F103" s="237"/>
      <c r="G103" s="238">
        <f>ROUND(E103*F103,2)</f>
        <v>0</v>
      </c>
      <c r="H103" s="237"/>
      <c r="I103" s="238">
        <f>ROUND(E103*H103,2)</f>
        <v>0</v>
      </c>
      <c r="J103" s="237"/>
      <c r="K103" s="238">
        <f>ROUND(E103*J103,2)</f>
        <v>0</v>
      </c>
      <c r="L103" s="238">
        <v>12</v>
      </c>
      <c r="M103" s="238">
        <f>G103*(1+L103/100)</f>
        <v>0</v>
      </c>
      <c r="N103" s="236">
        <v>1.634E-2</v>
      </c>
      <c r="O103" s="236">
        <f>ROUND(E103*N103,2)</f>
        <v>1.39</v>
      </c>
      <c r="P103" s="236">
        <v>0</v>
      </c>
      <c r="Q103" s="236">
        <f>ROUND(E103*P103,2)</f>
        <v>0</v>
      </c>
      <c r="R103" s="238" t="s">
        <v>258</v>
      </c>
      <c r="S103" s="238" t="s">
        <v>180</v>
      </c>
      <c r="T103" s="239" t="s">
        <v>180</v>
      </c>
      <c r="U103" s="222">
        <v>0.253</v>
      </c>
      <c r="V103" s="222">
        <f>ROUND(E103*U103,2)</f>
        <v>21.51</v>
      </c>
      <c r="W103" s="222"/>
      <c r="X103" s="222" t="s">
        <v>181</v>
      </c>
      <c r="Y103" s="222" t="s">
        <v>182</v>
      </c>
      <c r="Z103" s="212"/>
      <c r="AA103" s="212"/>
      <c r="AB103" s="212"/>
      <c r="AC103" s="212"/>
      <c r="AD103" s="212"/>
      <c r="AE103" s="212"/>
      <c r="AF103" s="212"/>
      <c r="AG103" s="212" t="s">
        <v>183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19"/>
      <c r="B104" s="220"/>
      <c r="C104" s="253" t="s">
        <v>292</v>
      </c>
      <c r="D104" s="240"/>
      <c r="E104" s="240"/>
      <c r="F104" s="240"/>
      <c r="G104" s="240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185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19"/>
      <c r="B105" s="220"/>
      <c r="C105" s="255" t="s">
        <v>293</v>
      </c>
      <c r="D105" s="223"/>
      <c r="E105" s="224">
        <v>41.8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189</v>
      </c>
      <c r="AH105" s="212">
        <v>5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19"/>
      <c r="B106" s="220"/>
      <c r="C106" s="255" t="s">
        <v>294</v>
      </c>
      <c r="D106" s="223"/>
      <c r="E106" s="224">
        <v>43.2</v>
      </c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189</v>
      </c>
      <c r="AH106" s="212">
        <v>5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33">
        <v>25</v>
      </c>
      <c r="B107" s="234" t="s">
        <v>295</v>
      </c>
      <c r="C107" s="252" t="s">
        <v>296</v>
      </c>
      <c r="D107" s="235" t="s">
        <v>263</v>
      </c>
      <c r="E107" s="236">
        <v>7.5359999999999996E-2</v>
      </c>
      <c r="F107" s="237"/>
      <c r="G107" s="238">
        <f>ROUND(E107*F107,2)</f>
        <v>0</v>
      </c>
      <c r="H107" s="237"/>
      <c r="I107" s="238">
        <f>ROUND(E107*H107,2)</f>
        <v>0</v>
      </c>
      <c r="J107" s="237"/>
      <c r="K107" s="238">
        <f>ROUND(E107*J107,2)</f>
        <v>0</v>
      </c>
      <c r="L107" s="238">
        <v>12</v>
      </c>
      <c r="M107" s="238">
        <f>G107*(1+L107/100)</f>
        <v>0</v>
      </c>
      <c r="N107" s="236">
        <v>3.8980000000000001E-2</v>
      </c>
      <c r="O107" s="236">
        <f>ROUND(E107*N107,2)</f>
        <v>0</v>
      </c>
      <c r="P107" s="236">
        <v>0</v>
      </c>
      <c r="Q107" s="236">
        <f>ROUND(E107*P107,2)</f>
        <v>0</v>
      </c>
      <c r="R107" s="238" t="s">
        <v>258</v>
      </c>
      <c r="S107" s="238" t="s">
        <v>180</v>
      </c>
      <c r="T107" s="239" t="s">
        <v>180</v>
      </c>
      <c r="U107" s="222">
        <v>0.29299999999999998</v>
      </c>
      <c r="V107" s="222">
        <f>ROUND(E107*U107,2)</f>
        <v>0.02</v>
      </c>
      <c r="W107" s="222"/>
      <c r="X107" s="222" t="s">
        <v>181</v>
      </c>
      <c r="Y107" s="222" t="s">
        <v>182</v>
      </c>
      <c r="Z107" s="212"/>
      <c r="AA107" s="212"/>
      <c r="AB107" s="212"/>
      <c r="AC107" s="212"/>
      <c r="AD107" s="212"/>
      <c r="AE107" s="212"/>
      <c r="AF107" s="212"/>
      <c r="AG107" s="212" t="s">
        <v>183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19"/>
      <c r="B108" s="220"/>
      <c r="C108" s="253" t="s">
        <v>292</v>
      </c>
      <c r="D108" s="240"/>
      <c r="E108" s="240"/>
      <c r="F108" s="240"/>
      <c r="G108" s="240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185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19"/>
      <c r="B109" s="220"/>
      <c r="C109" s="255" t="s">
        <v>297</v>
      </c>
      <c r="D109" s="223"/>
      <c r="E109" s="224">
        <v>7.5359999999999996E-2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189</v>
      </c>
      <c r="AH109" s="212">
        <v>5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33">
        <v>26</v>
      </c>
      <c r="B110" s="234" t="s">
        <v>298</v>
      </c>
      <c r="C110" s="252" t="s">
        <v>299</v>
      </c>
      <c r="D110" s="235" t="s">
        <v>178</v>
      </c>
      <c r="E110" s="236">
        <v>2.2000000000000002</v>
      </c>
      <c r="F110" s="237"/>
      <c r="G110" s="238">
        <f>ROUND(E110*F110,2)</f>
        <v>0</v>
      </c>
      <c r="H110" s="237"/>
      <c r="I110" s="238">
        <f>ROUND(E110*H110,2)</f>
        <v>0</v>
      </c>
      <c r="J110" s="237"/>
      <c r="K110" s="238">
        <f>ROUND(E110*J110,2)</f>
        <v>0</v>
      </c>
      <c r="L110" s="238">
        <v>12</v>
      </c>
      <c r="M110" s="238">
        <f>G110*(1+L110/100)</f>
        <v>0</v>
      </c>
      <c r="N110" s="236">
        <v>4.7660000000000001E-2</v>
      </c>
      <c r="O110" s="236">
        <f>ROUND(E110*N110,2)</f>
        <v>0.1</v>
      </c>
      <c r="P110" s="236">
        <v>0</v>
      </c>
      <c r="Q110" s="236">
        <f>ROUND(E110*P110,2)</f>
        <v>0</v>
      </c>
      <c r="R110" s="238" t="s">
        <v>264</v>
      </c>
      <c r="S110" s="238" t="s">
        <v>180</v>
      </c>
      <c r="T110" s="239" t="s">
        <v>180</v>
      </c>
      <c r="U110" s="222">
        <v>0.84</v>
      </c>
      <c r="V110" s="222">
        <f>ROUND(E110*U110,2)</f>
        <v>1.85</v>
      </c>
      <c r="W110" s="222"/>
      <c r="X110" s="222" t="s">
        <v>181</v>
      </c>
      <c r="Y110" s="222" t="s">
        <v>182</v>
      </c>
      <c r="Z110" s="212"/>
      <c r="AA110" s="212"/>
      <c r="AB110" s="212"/>
      <c r="AC110" s="212"/>
      <c r="AD110" s="212"/>
      <c r="AE110" s="212"/>
      <c r="AF110" s="212"/>
      <c r="AG110" s="212" t="s">
        <v>183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55" t="s">
        <v>300</v>
      </c>
      <c r="D111" s="223"/>
      <c r="E111" s="224">
        <v>2.2000000000000002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189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ht="22.5" outlineLevel="1" x14ac:dyDescent="0.2">
      <c r="A112" s="233">
        <v>27</v>
      </c>
      <c r="B112" s="234" t="s">
        <v>301</v>
      </c>
      <c r="C112" s="252" t="s">
        <v>302</v>
      </c>
      <c r="D112" s="235" t="s">
        <v>178</v>
      </c>
      <c r="E112" s="236">
        <v>536</v>
      </c>
      <c r="F112" s="237"/>
      <c r="G112" s="238">
        <f>ROUND(E112*F112,2)</f>
        <v>0</v>
      </c>
      <c r="H112" s="237"/>
      <c r="I112" s="238">
        <f>ROUND(E112*H112,2)</f>
        <v>0</v>
      </c>
      <c r="J112" s="237"/>
      <c r="K112" s="238">
        <f>ROUND(E112*J112,2)</f>
        <v>0</v>
      </c>
      <c r="L112" s="238">
        <v>12</v>
      </c>
      <c r="M112" s="238">
        <f>G112*(1+L112/100)</f>
        <v>0</v>
      </c>
      <c r="N112" s="236">
        <v>1.038E-2</v>
      </c>
      <c r="O112" s="236">
        <f>ROUND(E112*N112,2)</f>
        <v>5.56</v>
      </c>
      <c r="P112" s="236">
        <v>0</v>
      </c>
      <c r="Q112" s="236">
        <f>ROUND(E112*P112,2)</f>
        <v>0</v>
      </c>
      <c r="R112" s="238" t="s">
        <v>258</v>
      </c>
      <c r="S112" s="238" t="s">
        <v>180</v>
      </c>
      <c r="T112" s="239" t="s">
        <v>180</v>
      </c>
      <c r="U112" s="222">
        <v>0.33688000000000001</v>
      </c>
      <c r="V112" s="222">
        <f>ROUND(E112*U112,2)</f>
        <v>180.57</v>
      </c>
      <c r="W112" s="222"/>
      <c r="X112" s="222" t="s">
        <v>181</v>
      </c>
      <c r="Y112" s="222" t="s">
        <v>182</v>
      </c>
      <c r="Z112" s="212"/>
      <c r="AA112" s="212"/>
      <c r="AB112" s="212"/>
      <c r="AC112" s="212"/>
      <c r="AD112" s="212"/>
      <c r="AE112" s="212"/>
      <c r="AF112" s="212"/>
      <c r="AG112" s="212" t="s">
        <v>183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19"/>
      <c r="B113" s="220"/>
      <c r="C113" s="256" t="s">
        <v>288</v>
      </c>
      <c r="D113" s="242"/>
      <c r="E113" s="242"/>
      <c r="F113" s="242"/>
      <c r="G113" s="24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187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19"/>
      <c r="B114" s="220"/>
      <c r="C114" s="255" t="s">
        <v>303</v>
      </c>
      <c r="D114" s="223"/>
      <c r="E114" s="224">
        <v>371.5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189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19"/>
      <c r="B115" s="220"/>
      <c r="C115" s="255" t="s">
        <v>304</v>
      </c>
      <c r="D115" s="223"/>
      <c r="E115" s="224">
        <v>16.2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189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19"/>
      <c r="B116" s="220"/>
      <c r="C116" s="255" t="s">
        <v>305</v>
      </c>
      <c r="D116" s="223"/>
      <c r="E116" s="224">
        <v>99.6</v>
      </c>
      <c r="F116" s="222"/>
      <c r="G116" s="222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189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19"/>
      <c r="B117" s="220"/>
      <c r="C117" s="255" t="s">
        <v>306</v>
      </c>
      <c r="D117" s="223"/>
      <c r="E117" s="224">
        <v>48.7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189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ht="22.5" outlineLevel="1" x14ac:dyDescent="0.2">
      <c r="A118" s="233">
        <v>28</v>
      </c>
      <c r="B118" s="234" t="s">
        <v>307</v>
      </c>
      <c r="C118" s="252" t="s">
        <v>308</v>
      </c>
      <c r="D118" s="235" t="s">
        <v>178</v>
      </c>
      <c r="E118" s="236">
        <v>145.32</v>
      </c>
      <c r="F118" s="237"/>
      <c r="G118" s="238">
        <f>ROUND(E118*F118,2)</f>
        <v>0</v>
      </c>
      <c r="H118" s="237"/>
      <c r="I118" s="238">
        <f>ROUND(E118*H118,2)</f>
        <v>0</v>
      </c>
      <c r="J118" s="237"/>
      <c r="K118" s="238">
        <f>ROUND(E118*J118,2)</f>
        <v>0</v>
      </c>
      <c r="L118" s="238">
        <v>12</v>
      </c>
      <c r="M118" s="238">
        <f>G118*(1+L118/100)</f>
        <v>0</v>
      </c>
      <c r="N118" s="236">
        <v>3.6700000000000001E-3</v>
      </c>
      <c r="O118" s="236">
        <f>ROUND(E118*N118,2)</f>
        <v>0.53</v>
      </c>
      <c r="P118" s="236">
        <v>0</v>
      </c>
      <c r="Q118" s="236">
        <f>ROUND(E118*P118,2)</f>
        <v>0</v>
      </c>
      <c r="R118" s="238" t="s">
        <v>264</v>
      </c>
      <c r="S118" s="238" t="s">
        <v>180</v>
      </c>
      <c r="T118" s="239" t="s">
        <v>180</v>
      </c>
      <c r="U118" s="222">
        <v>0.36199999999999999</v>
      </c>
      <c r="V118" s="222">
        <f>ROUND(E118*U118,2)</f>
        <v>52.61</v>
      </c>
      <c r="W118" s="222"/>
      <c r="X118" s="222" t="s">
        <v>181</v>
      </c>
      <c r="Y118" s="222" t="s">
        <v>182</v>
      </c>
      <c r="Z118" s="212"/>
      <c r="AA118" s="212"/>
      <c r="AB118" s="212"/>
      <c r="AC118" s="212"/>
      <c r="AD118" s="212"/>
      <c r="AE118" s="212"/>
      <c r="AF118" s="212"/>
      <c r="AG118" s="212" t="s">
        <v>183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19"/>
      <c r="B119" s="220"/>
      <c r="C119" s="255" t="s">
        <v>309</v>
      </c>
      <c r="D119" s="223"/>
      <c r="E119" s="224">
        <v>123.22</v>
      </c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189</v>
      </c>
      <c r="AH119" s="212">
        <v>5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19"/>
      <c r="B120" s="220"/>
      <c r="C120" s="255" t="s">
        <v>310</v>
      </c>
      <c r="D120" s="223"/>
      <c r="E120" s="224">
        <v>22.1</v>
      </c>
      <c r="F120" s="222"/>
      <c r="G120" s="222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189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22.5" outlineLevel="1" x14ac:dyDescent="0.2">
      <c r="A121" s="233">
        <v>29</v>
      </c>
      <c r="B121" s="234" t="s">
        <v>311</v>
      </c>
      <c r="C121" s="252" t="s">
        <v>312</v>
      </c>
      <c r="D121" s="235" t="s">
        <v>313</v>
      </c>
      <c r="E121" s="236">
        <v>32</v>
      </c>
      <c r="F121" s="237"/>
      <c r="G121" s="238">
        <f>ROUND(E121*F121,2)</f>
        <v>0</v>
      </c>
      <c r="H121" s="237"/>
      <c r="I121" s="238">
        <f>ROUND(E121*H121,2)</f>
        <v>0</v>
      </c>
      <c r="J121" s="237"/>
      <c r="K121" s="238">
        <f>ROUND(E121*J121,2)</f>
        <v>0</v>
      </c>
      <c r="L121" s="238">
        <v>12</v>
      </c>
      <c r="M121" s="238">
        <f>G121*(1+L121/100)</f>
        <v>0</v>
      </c>
      <c r="N121" s="236">
        <v>0</v>
      </c>
      <c r="O121" s="236">
        <f>ROUND(E121*N121,2)</f>
        <v>0</v>
      </c>
      <c r="P121" s="236">
        <v>0</v>
      </c>
      <c r="Q121" s="236">
        <f>ROUND(E121*P121,2)</f>
        <v>0</v>
      </c>
      <c r="R121" s="238"/>
      <c r="S121" s="238" t="s">
        <v>247</v>
      </c>
      <c r="T121" s="239" t="s">
        <v>248</v>
      </c>
      <c r="U121" s="222">
        <v>0</v>
      </c>
      <c r="V121" s="222">
        <f>ROUND(E121*U121,2)</f>
        <v>0</v>
      </c>
      <c r="W121" s="222"/>
      <c r="X121" s="222" t="s">
        <v>314</v>
      </c>
      <c r="Y121" s="222" t="s">
        <v>182</v>
      </c>
      <c r="Z121" s="212"/>
      <c r="AA121" s="212"/>
      <c r="AB121" s="212"/>
      <c r="AC121" s="212"/>
      <c r="AD121" s="212"/>
      <c r="AE121" s="212"/>
      <c r="AF121" s="212"/>
      <c r="AG121" s="212" t="s">
        <v>315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19"/>
      <c r="B122" s="220"/>
      <c r="C122" s="256" t="s">
        <v>316</v>
      </c>
      <c r="D122" s="242"/>
      <c r="E122" s="242"/>
      <c r="F122" s="242"/>
      <c r="G122" s="24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187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19"/>
      <c r="B123" s="220"/>
      <c r="C123" s="254" t="s">
        <v>317</v>
      </c>
      <c r="D123" s="241"/>
      <c r="E123" s="241"/>
      <c r="F123" s="241"/>
      <c r="G123" s="241"/>
      <c r="H123" s="222"/>
      <c r="I123" s="222"/>
      <c r="J123" s="222"/>
      <c r="K123" s="222"/>
      <c r="L123" s="222"/>
      <c r="M123" s="222"/>
      <c r="N123" s="221"/>
      <c r="O123" s="221"/>
      <c r="P123" s="221"/>
      <c r="Q123" s="221"/>
      <c r="R123" s="222"/>
      <c r="S123" s="222"/>
      <c r="T123" s="222"/>
      <c r="U123" s="222"/>
      <c r="V123" s="222"/>
      <c r="W123" s="222"/>
      <c r="X123" s="222"/>
      <c r="Y123" s="222"/>
      <c r="Z123" s="212"/>
      <c r="AA123" s="212"/>
      <c r="AB123" s="212"/>
      <c r="AC123" s="212"/>
      <c r="AD123" s="212"/>
      <c r="AE123" s="212"/>
      <c r="AF123" s="212"/>
      <c r="AG123" s="212" t="s">
        <v>187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19"/>
      <c r="B124" s="220"/>
      <c r="C124" s="255" t="s">
        <v>318</v>
      </c>
      <c r="D124" s="223"/>
      <c r="E124" s="224">
        <v>32</v>
      </c>
      <c r="F124" s="222"/>
      <c r="G124" s="222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189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x14ac:dyDescent="0.2">
      <c r="A125" s="226" t="s">
        <v>174</v>
      </c>
      <c r="B125" s="227" t="s">
        <v>87</v>
      </c>
      <c r="C125" s="251" t="s">
        <v>88</v>
      </c>
      <c r="D125" s="228"/>
      <c r="E125" s="229"/>
      <c r="F125" s="230"/>
      <c r="G125" s="230">
        <f>SUMIF(AG126:AG131,"&lt;&gt;NOR",G126:G131)</f>
        <v>0</v>
      </c>
      <c r="H125" s="230"/>
      <c r="I125" s="230">
        <f>SUM(I126:I131)</f>
        <v>0</v>
      </c>
      <c r="J125" s="230"/>
      <c r="K125" s="230">
        <f>SUM(K126:K131)</f>
        <v>0</v>
      </c>
      <c r="L125" s="230"/>
      <c r="M125" s="230">
        <f>SUM(M126:M131)</f>
        <v>0</v>
      </c>
      <c r="N125" s="229"/>
      <c r="O125" s="229">
        <f>SUM(O126:O131)</f>
        <v>1.49</v>
      </c>
      <c r="P125" s="229"/>
      <c r="Q125" s="229">
        <f>SUM(Q126:Q131)</f>
        <v>0</v>
      </c>
      <c r="R125" s="230"/>
      <c r="S125" s="230"/>
      <c r="T125" s="231"/>
      <c r="U125" s="225"/>
      <c r="V125" s="225">
        <f>SUM(V126:V131)</f>
        <v>14.05</v>
      </c>
      <c r="W125" s="225"/>
      <c r="X125" s="225"/>
      <c r="Y125" s="225"/>
      <c r="AG125" t="s">
        <v>175</v>
      </c>
    </row>
    <row r="126" spans="1:60" outlineLevel="1" x14ac:dyDescent="0.2">
      <c r="A126" s="233">
        <v>30</v>
      </c>
      <c r="B126" s="234" t="s">
        <v>319</v>
      </c>
      <c r="C126" s="252" t="s">
        <v>320</v>
      </c>
      <c r="D126" s="235" t="s">
        <v>198</v>
      </c>
      <c r="E126" s="236">
        <v>0.36</v>
      </c>
      <c r="F126" s="237"/>
      <c r="G126" s="238">
        <f>ROUND(E126*F126,2)</f>
        <v>0</v>
      </c>
      <c r="H126" s="237"/>
      <c r="I126" s="238">
        <f>ROUND(E126*H126,2)</f>
        <v>0</v>
      </c>
      <c r="J126" s="237"/>
      <c r="K126" s="238">
        <f>ROUND(E126*J126,2)</f>
        <v>0</v>
      </c>
      <c r="L126" s="238">
        <v>12</v>
      </c>
      <c r="M126" s="238">
        <f>G126*(1+L126/100)</f>
        <v>0</v>
      </c>
      <c r="N126" s="236">
        <v>2.5</v>
      </c>
      <c r="O126" s="236">
        <f>ROUND(E126*N126,2)</f>
        <v>0.9</v>
      </c>
      <c r="P126" s="236">
        <v>0</v>
      </c>
      <c r="Q126" s="236">
        <f>ROUND(E126*P126,2)</f>
        <v>0</v>
      </c>
      <c r="R126" s="238" t="s">
        <v>258</v>
      </c>
      <c r="S126" s="238" t="s">
        <v>180</v>
      </c>
      <c r="T126" s="239" t="s">
        <v>180</v>
      </c>
      <c r="U126" s="222">
        <v>5.33</v>
      </c>
      <c r="V126" s="222">
        <f>ROUND(E126*U126,2)</f>
        <v>1.92</v>
      </c>
      <c r="W126" s="222"/>
      <c r="X126" s="222" t="s">
        <v>181</v>
      </c>
      <c r="Y126" s="222" t="s">
        <v>182</v>
      </c>
      <c r="Z126" s="212"/>
      <c r="AA126" s="212"/>
      <c r="AB126" s="212"/>
      <c r="AC126" s="212"/>
      <c r="AD126" s="212"/>
      <c r="AE126" s="212"/>
      <c r="AF126" s="212"/>
      <c r="AG126" s="212" t="s">
        <v>183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">
      <c r="A127" s="219"/>
      <c r="B127" s="220"/>
      <c r="C127" s="253" t="s">
        <v>321</v>
      </c>
      <c r="D127" s="240"/>
      <c r="E127" s="240"/>
      <c r="F127" s="240"/>
      <c r="G127" s="240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185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55" t="s">
        <v>322</v>
      </c>
      <c r="D128" s="223"/>
      <c r="E128" s="224">
        <v>0.36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189</v>
      </c>
      <c r="AH128" s="212">
        <v>5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33">
        <v>31</v>
      </c>
      <c r="B129" s="234" t="s">
        <v>323</v>
      </c>
      <c r="C129" s="252" t="s">
        <v>324</v>
      </c>
      <c r="D129" s="235" t="s">
        <v>178</v>
      </c>
      <c r="E129" s="236">
        <v>32.6</v>
      </c>
      <c r="F129" s="237"/>
      <c r="G129" s="238">
        <f>ROUND(E129*F129,2)</f>
        <v>0</v>
      </c>
      <c r="H129" s="237"/>
      <c r="I129" s="238">
        <f>ROUND(E129*H129,2)</f>
        <v>0</v>
      </c>
      <c r="J129" s="237"/>
      <c r="K129" s="238">
        <f>ROUND(E129*J129,2)</f>
        <v>0</v>
      </c>
      <c r="L129" s="238">
        <v>12</v>
      </c>
      <c r="M129" s="238">
        <f>G129*(1+L129/100)</f>
        <v>0</v>
      </c>
      <c r="N129" s="236">
        <v>1.8149999999999999E-2</v>
      </c>
      <c r="O129" s="236">
        <f>ROUND(E129*N129,2)</f>
        <v>0.59</v>
      </c>
      <c r="P129" s="236">
        <v>0</v>
      </c>
      <c r="Q129" s="236">
        <f>ROUND(E129*P129,2)</f>
        <v>0</v>
      </c>
      <c r="R129" s="238" t="s">
        <v>264</v>
      </c>
      <c r="S129" s="238" t="s">
        <v>180</v>
      </c>
      <c r="T129" s="239" t="s">
        <v>180</v>
      </c>
      <c r="U129" s="222">
        <v>0.372</v>
      </c>
      <c r="V129" s="222">
        <f>ROUND(E129*U129,2)</f>
        <v>12.13</v>
      </c>
      <c r="W129" s="222"/>
      <c r="X129" s="222" t="s">
        <v>181</v>
      </c>
      <c r="Y129" s="222" t="s">
        <v>182</v>
      </c>
      <c r="Z129" s="212"/>
      <c r="AA129" s="212"/>
      <c r="AB129" s="212"/>
      <c r="AC129" s="212"/>
      <c r="AD129" s="212"/>
      <c r="AE129" s="212"/>
      <c r="AF129" s="212"/>
      <c r="AG129" s="212" t="s">
        <v>183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19"/>
      <c r="B130" s="220"/>
      <c r="C130" s="253" t="s">
        <v>325</v>
      </c>
      <c r="D130" s="240"/>
      <c r="E130" s="240"/>
      <c r="F130" s="240"/>
      <c r="G130" s="240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185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19"/>
      <c r="B131" s="220"/>
      <c r="C131" s="255" t="s">
        <v>326</v>
      </c>
      <c r="D131" s="223"/>
      <c r="E131" s="224">
        <v>32.6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189</v>
      </c>
      <c r="AH131" s="212">
        <v>5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x14ac:dyDescent="0.2">
      <c r="A132" s="226" t="s">
        <v>174</v>
      </c>
      <c r="B132" s="227" t="s">
        <v>89</v>
      </c>
      <c r="C132" s="251" t="s">
        <v>90</v>
      </c>
      <c r="D132" s="228"/>
      <c r="E132" s="229"/>
      <c r="F132" s="230"/>
      <c r="G132" s="230">
        <f>SUMIF(AG133:AG138,"&lt;&gt;NOR",G133:G138)</f>
        <v>0</v>
      </c>
      <c r="H132" s="230"/>
      <c r="I132" s="230">
        <f>SUM(I133:I138)</f>
        <v>0</v>
      </c>
      <c r="J132" s="230"/>
      <c r="K132" s="230">
        <f>SUM(K133:K138)</f>
        <v>0</v>
      </c>
      <c r="L132" s="230"/>
      <c r="M132" s="230">
        <f>SUM(M133:M138)</f>
        <v>0</v>
      </c>
      <c r="N132" s="229"/>
      <c r="O132" s="229">
        <f>SUM(O133:O138)</f>
        <v>0</v>
      </c>
      <c r="P132" s="229"/>
      <c r="Q132" s="229">
        <f>SUM(Q133:Q138)</f>
        <v>0</v>
      </c>
      <c r="R132" s="230"/>
      <c r="S132" s="230"/>
      <c r="T132" s="231"/>
      <c r="U132" s="225"/>
      <c r="V132" s="225">
        <f>SUM(V133:V138)</f>
        <v>124</v>
      </c>
      <c r="W132" s="225"/>
      <c r="X132" s="225"/>
      <c r="Y132" s="225"/>
      <c r="AG132" t="s">
        <v>175</v>
      </c>
    </row>
    <row r="133" spans="1:60" outlineLevel="1" x14ac:dyDescent="0.2">
      <c r="A133" s="233">
        <v>32</v>
      </c>
      <c r="B133" s="234" t="s">
        <v>327</v>
      </c>
      <c r="C133" s="252" t="s">
        <v>328</v>
      </c>
      <c r="D133" s="235" t="s">
        <v>329</v>
      </c>
      <c r="E133" s="236">
        <v>12</v>
      </c>
      <c r="F133" s="237"/>
      <c r="G133" s="238">
        <f>ROUND(E133*F133,2)</f>
        <v>0</v>
      </c>
      <c r="H133" s="237"/>
      <c r="I133" s="238">
        <f>ROUND(E133*H133,2)</f>
        <v>0</v>
      </c>
      <c r="J133" s="237"/>
      <c r="K133" s="238">
        <f>ROUND(E133*J133,2)</f>
        <v>0</v>
      </c>
      <c r="L133" s="238">
        <v>12</v>
      </c>
      <c r="M133" s="238">
        <f>G133*(1+L133/100)</f>
        <v>0</v>
      </c>
      <c r="N133" s="236">
        <v>0</v>
      </c>
      <c r="O133" s="236">
        <f>ROUND(E133*N133,2)</f>
        <v>0</v>
      </c>
      <c r="P133" s="236">
        <v>0</v>
      </c>
      <c r="Q133" s="236">
        <f>ROUND(E133*P133,2)</f>
        <v>0</v>
      </c>
      <c r="R133" s="238" t="s">
        <v>264</v>
      </c>
      <c r="S133" s="238" t="s">
        <v>180</v>
      </c>
      <c r="T133" s="239" t="s">
        <v>180</v>
      </c>
      <c r="U133" s="222">
        <v>1</v>
      </c>
      <c r="V133" s="222">
        <f>ROUND(E133*U133,2)</f>
        <v>12</v>
      </c>
      <c r="W133" s="222"/>
      <c r="X133" s="222" t="s">
        <v>181</v>
      </c>
      <c r="Y133" s="222" t="s">
        <v>182</v>
      </c>
      <c r="Z133" s="212"/>
      <c r="AA133" s="212"/>
      <c r="AB133" s="212"/>
      <c r="AC133" s="212"/>
      <c r="AD133" s="212"/>
      <c r="AE133" s="212"/>
      <c r="AF133" s="212"/>
      <c r="AG133" s="212" t="s">
        <v>183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56" t="s">
        <v>330</v>
      </c>
      <c r="D134" s="242"/>
      <c r="E134" s="242"/>
      <c r="F134" s="242"/>
      <c r="G134" s="24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187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19"/>
      <c r="B135" s="220"/>
      <c r="C135" s="255" t="s">
        <v>331</v>
      </c>
      <c r="D135" s="223"/>
      <c r="E135" s="224">
        <v>12</v>
      </c>
      <c r="F135" s="222"/>
      <c r="G135" s="222"/>
      <c r="H135" s="222"/>
      <c r="I135" s="222"/>
      <c r="J135" s="222"/>
      <c r="K135" s="222"/>
      <c r="L135" s="222"/>
      <c r="M135" s="222"/>
      <c r="N135" s="221"/>
      <c r="O135" s="221"/>
      <c r="P135" s="221"/>
      <c r="Q135" s="221"/>
      <c r="R135" s="222"/>
      <c r="S135" s="222"/>
      <c r="T135" s="222"/>
      <c r="U135" s="222"/>
      <c r="V135" s="222"/>
      <c r="W135" s="222"/>
      <c r="X135" s="222"/>
      <c r="Y135" s="222"/>
      <c r="Z135" s="212"/>
      <c r="AA135" s="212"/>
      <c r="AB135" s="212"/>
      <c r="AC135" s="212"/>
      <c r="AD135" s="212"/>
      <c r="AE135" s="212"/>
      <c r="AF135" s="212"/>
      <c r="AG135" s="212" t="s">
        <v>189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33">
        <v>33</v>
      </c>
      <c r="B136" s="234" t="s">
        <v>332</v>
      </c>
      <c r="C136" s="252" t="s">
        <v>333</v>
      </c>
      <c r="D136" s="235" t="s">
        <v>329</v>
      </c>
      <c r="E136" s="236">
        <v>112</v>
      </c>
      <c r="F136" s="237"/>
      <c r="G136" s="238">
        <f>ROUND(E136*F136,2)</f>
        <v>0</v>
      </c>
      <c r="H136" s="237"/>
      <c r="I136" s="238">
        <f>ROUND(E136*H136,2)</f>
        <v>0</v>
      </c>
      <c r="J136" s="237"/>
      <c r="K136" s="238">
        <f>ROUND(E136*J136,2)</f>
        <v>0</v>
      </c>
      <c r="L136" s="238">
        <v>12</v>
      </c>
      <c r="M136" s="238">
        <f>G136*(1+L136/100)</f>
        <v>0</v>
      </c>
      <c r="N136" s="236">
        <v>0</v>
      </c>
      <c r="O136" s="236">
        <f>ROUND(E136*N136,2)</f>
        <v>0</v>
      </c>
      <c r="P136" s="236">
        <v>0</v>
      </c>
      <c r="Q136" s="236">
        <f>ROUND(E136*P136,2)</f>
        <v>0</v>
      </c>
      <c r="R136" s="238"/>
      <c r="S136" s="238" t="s">
        <v>180</v>
      </c>
      <c r="T136" s="239" t="s">
        <v>334</v>
      </c>
      <c r="U136" s="222">
        <v>1</v>
      </c>
      <c r="V136" s="222">
        <f>ROUND(E136*U136,2)</f>
        <v>112</v>
      </c>
      <c r="W136" s="222"/>
      <c r="X136" s="222" t="s">
        <v>181</v>
      </c>
      <c r="Y136" s="222" t="s">
        <v>182</v>
      </c>
      <c r="Z136" s="212"/>
      <c r="AA136" s="212"/>
      <c r="AB136" s="212"/>
      <c r="AC136" s="212"/>
      <c r="AD136" s="212"/>
      <c r="AE136" s="212"/>
      <c r="AF136" s="212"/>
      <c r="AG136" s="212" t="s">
        <v>183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56" t="s">
        <v>335</v>
      </c>
      <c r="D137" s="242"/>
      <c r="E137" s="242"/>
      <c r="F137" s="242"/>
      <c r="G137" s="242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187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19"/>
      <c r="B138" s="220"/>
      <c r="C138" s="255" t="s">
        <v>336</v>
      </c>
      <c r="D138" s="223"/>
      <c r="E138" s="224">
        <v>112</v>
      </c>
      <c r="F138" s="222"/>
      <c r="G138" s="222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189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x14ac:dyDescent="0.2">
      <c r="A139" s="226" t="s">
        <v>174</v>
      </c>
      <c r="B139" s="227" t="s">
        <v>91</v>
      </c>
      <c r="C139" s="251" t="s">
        <v>92</v>
      </c>
      <c r="D139" s="228"/>
      <c r="E139" s="229"/>
      <c r="F139" s="230"/>
      <c r="G139" s="230">
        <f>SUMIF(AG140:AG141,"&lt;&gt;NOR",G140:G141)</f>
        <v>0</v>
      </c>
      <c r="H139" s="230"/>
      <c r="I139" s="230">
        <f>SUM(I140:I141)</f>
        <v>0</v>
      </c>
      <c r="J139" s="230"/>
      <c r="K139" s="230">
        <f>SUM(K140:K141)</f>
        <v>0</v>
      </c>
      <c r="L139" s="230"/>
      <c r="M139" s="230">
        <f>SUM(M140:M141)</f>
        <v>0</v>
      </c>
      <c r="N139" s="229"/>
      <c r="O139" s="229">
        <f>SUM(O140:O141)</f>
        <v>0</v>
      </c>
      <c r="P139" s="229"/>
      <c r="Q139" s="229">
        <f>SUM(Q140:Q141)</f>
        <v>0</v>
      </c>
      <c r="R139" s="230"/>
      <c r="S139" s="230"/>
      <c r="T139" s="231"/>
      <c r="U139" s="225"/>
      <c r="V139" s="225">
        <f>SUM(V140:V141)</f>
        <v>3</v>
      </c>
      <c r="W139" s="225"/>
      <c r="X139" s="225"/>
      <c r="Y139" s="225"/>
      <c r="AG139" t="s">
        <v>175</v>
      </c>
    </row>
    <row r="140" spans="1:60" outlineLevel="1" x14ac:dyDescent="0.2">
      <c r="A140" s="233">
        <v>34</v>
      </c>
      <c r="B140" s="234" t="s">
        <v>337</v>
      </c>
      <c r="C140" s="252" t="s">
        <v>338</v>
      </c>
      <c r="D140" s="235" t="s">
        <v>329</v>
      </c>
      <c r="E140" s="236">
        <v>3</v>
      </c>
      <c r="F140" s="237"/>
      <c r="G140" s="238">
        <f>ROUND(E140*F140,2)</f>
        <v>0</v>
      </c>
      <c r="H140" s="237"/>
      <c r="I140" s="238">
        <f>ROUND(E140*H140,2)</f>
        <v>0</v>
      </c>
      <c r="J140" s="237"/>
      <c r="K140" s="238">
        <f>ROUND(E140*J140,2)</f>
        <v>0</v>
      </c>
      <c r="L140" s="238">
        <v>12</v>
      </c>
      <c r="M140" s="238">
        <f>G140*(1+L140/100)</f>
        <v>0</v>
      </c>
      <c r="N140" s="236">
        <v>0</v>
      </c>
      <c r="O140" s="236">
        <f>ROUND(E140*N140,2)</f>
        <v>0</v>
      </c>
      <c r="P140" s="236">
        <v>0</v>
      </c>
      <c r="Q140" s="236">
        <f>ROUND(E140*P140,2)</f>
        <v>0</v>
      </c>
      <c r="R140" s="238"/>
      <c r="S140" s="238" t="s">
        <v>180</v>
      </c>
      <c r="T140" s="239" t="s">
        <v>180</v>
      </c>
      <c r="U140" s="222">
        <v>1</v>
      </c>
      <c r="V140" s="222">
        <f>ROUND(E140*U140,2)</f>
        <v>3</v>
      </c>
      <c r="W140" s="222"/>
      <c r="X140" s="222" t="s">
        <v>181</v>
      </c>
      <c r="Y140" s="222" t="s">
        <v>182</v>
      </c>
      <c r="Z140" s="212"/>
      <c r="AA140" s="212"/>
      <c r="AB140" s="212"/>
      <c r="AC140" s="212"/>
      <c r="AD140" s="212"/>
      <c r="AE140" s="212"/>
      <c r="AF140" s="212"/>
      <c r="AG140" s="212" t="s">
        <v>183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2" x14ac:dyDescent="0.2">
      <c r="A141" s="219"/>
      <c r="B141" s="220"/>
      <c r="C141" s="255" t="s">
        <v>77</v>
      </c>
      <c r="D141" s="223"/>
      <c r="E141" s="224">
        <v>3</v>
      </c>
      <c r="F141" s="222"/>
      <c r="G141" s="222"/>
      <c r="H141" s="222"/>
      <c r="I141" s="222"/>
      <c r="J141" s="222"/>
      <c r="K141" s="222"/>
      <c r="L141" s="222"/>
      <c r="M141" s="222"/>
      <c r="N141" s="221"/>
      <c r="O141" s="221"/>
      <c r="P141" s="221"/>
      <c r="Q141" s="221"/>
      <c r="R141" s="222"/>
      <c r="S141" s="222"/>
      <c r="T141" s="222"/>
      <c r="U141" s="222"/>
      <c r="V141" s="222"/>
      <c r="W141" s="222"/>
      <c r="X141" s="222"/>
      <c r="Y141" s="222"/>
      <c r="Z141" s="212"/>
      <c r="AA141" s="212"/>
      <c r="AB141" s="212"/>
      <c r="AC141" s="212"/>
      <c r="AD141" s="212"/>
      <c r="AE141" s="212"/>
      <c r="AF141" s="212"/>
      <c r="AG141" s="212" t="s">
        <v>189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x14ac:dyDescent="0.2">
      <c r="A142" s="226" t="s">
        <v>174</v>
      </c>
      <c r="B142" s="227" t="s">
        <v>93</v>
      </c>
      <c r="C142" s="251" t="s">
        <v>94</v>
      </c>
      <c r="D142" s="228"/>
      <c r="E142" s="229"/>
      <c r="F142" s="230"/>
      <c r="G142" s="230">
        <f>SUMIF(AG143:AG145,"&lt;&gt;NOR",G143:G145)</f>
        <v>0</v>
      </c>
      <c r="H142" s="230"/>
      <c r="I142" s="230">
        <f>SUM(I143:I145)</f>
        <v>0</v>
      </c>
      <c r="J142" s="230"/>
      <c r="K142" s="230">
        <f>SUM(K143:K145)</f>
        <v>0</v>
      </c>
      <c r="L142" s="230"/>
      <c r="M142" s="230">
        <f>SUM(M143:M145)</f>
        <v>0</v>
      </c>
      <c r="N142" s="229"/>
      <c r="O142" s="229">
        <f>SUM(O143:O145)</f>
        <v>0.4</v>
      </c>
      <c r="P142" s="229"/>
      <c r="Q142" s="229">
        <f>SUM(Q143:Q145)</f>
        <v>0</v>
      </c>
      <c r="R142" s="230"/>
      <c r="S142" s="230"/>
      <c r="T142" s="231"/>
      <c r="U142" s="225"/>
      <c r="V142" s="225">
        <f>SUM(V143:V145)</f>
        <v>17.420000000000002</v>
      </c>
      <c r="W142" s="225"/>
      <c r="X142" s="225"/>
      <c r="Y142" s="225"/>
      <c r="AG142" t="s">
        <v>175</v>
      </c>
    </row>
    <row r="143" spans="1:60" outlineLevel="1" x14ac:dyDescent="0.2">
      <c r="A143" s="233">
        <v>35</v>
      </c>
      <c r="B143" s="234" t="s">
        <v>339</v>
      </c>
      <c r="C143" s="252" t="s">
        <v>340</v>
      </c>
      <c r="D143" s="235" t="s">
        <v>178</v>
      </c>
      <c r="E143" s="236">
        <v>67</v>
      </c>
      <c r="F143" s="237"/>
      <c r="G143" s="238">
        <f>ROUND(E143*F143,2)</f>
        <v>0</v>
      </c>
      <c r="H143" s="237"/>
      <c r="I143" s="238">
        <f>ROUND(E143*H143,2)</f>
        <v>0</v>
      </c>
      <c r="J143" s="237"/>
      <c r="K143" s="238">
        <f>ROUND(E143*J143,2)</f>
        <v>0</v>
      </c>
      <c r="L143" s="238">
        <v>12</v>
      </c>
      <c r="M143" s="238">
        <f>G143*(1+L143/100)</f>
        <v>0</v>
      </c>
      <c r="N143" s="236">
        <v>5.9199999999999999E-3</v>
      </c>
      <c r="O143" s="236">
        <f>ROUND(E143*N143,2)</f>
        <v>0.4</v>
      </c>
      <c r="P143" s="236">
        <v>0</v>
      </c>
      <c r="Q143" s="236">
        <f>ROUND(E143*P143,2)</f>
        <v>0</v>
      </c>
      <c r="R143" s="238" t="s">
        <v>341</v>
      </c>
      <c r="S143" s="238" t="s">
        <v>180</v>
      </c>
      <c r="T143" s="239" t="s">
        <v>180</v>
      </c>
      <c r="U143" s="222">
        <v>0.26</v>
      </c>
      <c r="V143" s="222">
        <f>ROUND(E143*U143,2)</f>
        <v>17.420000000000002</v>
      </c>
      <c r="W143" s="222"/>
      <c r="X143" s="222" t="s">
        <v>181</v>
      </c>
      <c r="Y143" s="222" t="s">
        <v>182</v>
      </c>
      <c r="Z143" s="212"/>
      <c r="AA143" s="212"/>
      <c r="AB143" s="212"/>
      <c r="AC143" s="212"/>
      <c r="AD143" s="212"/>
      <c r="AE143" s="212"/>
      <c r="AF143" s="212"/>
      <c r="AG143" s="212" t="s">
        <v>183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19"/>
      <c r="B144" s="220"/>
      <c r="C144" s="256" t="s">
        <v>342</v>
      </c>
      <c r="D144" s="242"/>
      <c r="E144" s="242"/>
      <c r="F144" s="242"/>
      <c r="G144" s="24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187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">
      <c r="A145" s="219"/>
      <c r="B145" s="220"/>
      <c r="C145" s="255" t="s">
        <v>343</v>
      </c>
      <c r="D145" s="223"/>
      <c r="E145" s="224">
        <v>67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189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x14ac:dyDescent="0.2">
      <c r="A146" s="226" t="s">
        <v>174</v>
      </c>
      <c r="B146" s="227" t="s">
        <v>95</v>
      </c>
      <c r="C146" s="251" t="s">
        <v>96</v>
      </c>
      <c r="D146" s="228"/>
      <c r="E146" s="229"/>
      <c r="F146" s="230"/>
      <c r="G146" s="230">
        <f>SUMIF(AG147:AG148,"&lt;&gt;NOR",G147:G148)</f>
        <v>0</v>
      </c>
      <c r="H146" s="230"/>
      <c r="I146" s="230">
        <f>SUM(I147:I148)</f>
        <v>0</v>
      </c>
      <c r="J146" s="230"/>
      <c r="K146" s="230">
        <f>SUM(K147:K148)</f>
        <v>0</v>
      </c>
      <c r="L146" s="230"/>
      <c r="M146" s="230">
        <f>SUM(M147:M148)</f>
        <v>0</v>
      </c>
      <c r="N146" s="229"/>
      <c r="O146" s="229">
        <f>SUM(O147:O148)</f>
        <v>0</v>
      </c>
      <c r="P146" s="229"/>
      <c r="Q146" s="229">
        <f>SUM(Q147:Q148)</f>
        <v>0</v>
      </c>
      <c r="R146" s="230"/>
      <c r="S146" s="230"/>
      <c r="T146" s="231"/>
      <c r="U146" s="225"/>
      <c r="V146" s="225">
        <f>SUM(V147:V148)</f>
        <v>4.42</v>
      </c>
      <c r="W146" s="225"/>
      <c r="X146" s="225"/>
      <c r="Y146" s="225"/>
      <c r="AG146" t="s">
        <v>175</v>
      </c>
    </row>
    <row r="147" spans="1:60" ht="22.5" outlineLevel="1" x14ac:dyDescent="0.2">
      <c r="A147" s="233">
        <v>36</v>
      </c>
      <c r="B147" s="234" t="s">
        <v>344</v>
      </c>
      <c r="C147" s="252" t="s">
        <v>345</v>
      </c>
      <c r="D147" s="235" t="s">
        <v>346</v>
      </c>
      <c r="E147" s="236">
        <v>28</v>
      </c>
      <c r="F147" s="237"/>
      <c r="G147" s="238">
        <f>ROUND(E147*F147,2)</f>
        <v>0</v>
      </c>
      <c r="H147" s="237"/>
      <c r="I147" s="238">
        <f>ROUND(E147*H147,2)</f>
        <v>0</v>
      </c>
      <c r="J147" s="237"/>
      <c r="K147" s="238">
        <f>ROUND(E147*J147,2)</f>
        <v>0</v>
      </c>
      <c r="L147" s="238">
        <v>12</v>
      </c>
      <c r="M147" s="238">
        <f>G147*(1+L147/100)</f>
        <v>0</v>
      </c>
      <c r="N147" s="236">
        <v>0</v>
      </c>
      <c r="O147" s="236">
        <f>ROUND(E147*N147,2)</f>
        <v>0</v>
      </c>
      <c r="P147" s="236">
        <v>0</v>
      </c>
      <c r="Q147" s="236">
        <f>ROUND(E147*P147,2)</f>
        <v>0</v>
      </c>
      <c r="R147" s="238" t="s">
        <v>258</v>
      </c>
      <c r="S147" s="238" t="s">
        <v>180</v>
      </c>
      <c r="T147" s="239" t="s">
        <v>180</v>
      </c>
      <c r="U147" s="222">
        <v>0.158</v>
      </c>
      <c r="V147" s="222">
        <f>ROUND(E147*U147,2)</f>
        <v>4.42</v>
      </c>
      <c r="W147" s="222"/>
      <c r="X147" s="222" t="s">
        <v>181</v>
      </c>
      <c r="Y147" s="222" t="s">
        <v>182</v>
      </c>
      <c r="Z147" s="212"/>
      <c r="AA147" s="212"/>
      <c r="AB147" s="212"/>
      <c r="AC147" s="212"/>
      <c r="AD147" s="212"/>
      <c r="AE147" s="212"/>
      <c r="AF147" s="212"/>
      <c r="AG147" s="212" t="s">
        <v>183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19"/>
      <c r="B148" s="220"/>
      <c r="C148" s="255" t="s">
        <v>347</v>
      </c>
      <c r="D148" s="223"/>
      <c r="E148" s="224">
        <v>28</v>
      </c>
      <c r="F148" s="222"/>
      <c r="G148" s="222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189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x14ac:dyDescent="0.2">
      <c r="A149" s="226" t="s">
        <v>174</v>
      </c>
      <c r="B149" s="227" t="s">
        <v>97</v>
      </c>
      <c r="C149" s="251" t="s">
        <v>98</v>
      </c>
      <c r="D149" s="228"/>
      <c r="E149" s="229"/>
      <c r="F149" s="230"/>
      <c r="G149" s="230">
        <f>SUMIF(AG150:AG179,"&lt;&gt;NOR",G150:G179)</f>
        <v>0</v>
      </c>
      <c r="H149" s="230"/>
      <c r="I149" s="230">
        <f>SUM(I150:I179)</f>
        <v>0</v>
      </c>
      <c r="J149" s="230"/>
      <c r="K149" s="230">
        <f>SUM(K150:K179)</f>
        <v>0</v>
      </c>
      <c r="L149" s="230"/>
      <c r="M149" s="230">
        <f>SUM(M150:M179)</f>
        <v>0</v>
      </c>
      <c r="N149" s="229"/>
      <c r="O149" s="229">
        <f>SUM(O150:O179)</f>
        <v>7.0000000000000007E-2</v>
      </c>
      <c r="P149" s="229"/>
      <c r="Q149" s="229">
        <f>SUM(Q150:Q179)</f>
        <v>15.14</v>
      </c>
      <c r="R149" s="230"/>
      <c r="S149" s="230"/>
      <c r="T149" s="231"/>
      <c r="U149" s="225"/>
      <c r="V149" s="225">
        <f>SUM(V150:V179)</f>
        <v>161.47999999999999</v>
      </c>
      <c r="W149" s="225"/>
      <c r="X149" s="225"/>
      <c r="Y149" s="225"/>
      <c r="AG149" t="s">
        <v>175</v>
      </c>
    </row>
    <row r="150" spans="1:60" outlineLevel="1" x14ac:dyDescent="0.2">
      <c r="A150" s="233">
        <v>37</v>
      </c>
      <c r="B150" s="234" t="s">
        <v>348</v>
      </c>
      <c r="C150" s="252" t="s">
        <v>349</v>
      </c>
      <c r="D150" s="235" t="s">
        <v>178</v>
      </c>
      <c r="E150" s="236">
        <v>1.96</v>
      </c>
      <c r="F150" s="237"/>
      <c r="G150" s="238">
        <f>ROUND(E150*F150,2)</f>
        <v>0</v>
      </c>
      <c r="H150" s="237"/>
      <c r="I150" s="238">
        <f>ROUND(E150*H150,2)</f>
        <v>0</v>
      </c>
      <c r="J150" s="237"/>
      <c r="K150" s="238">
        <f>ROUND(E150*J150,2)</f>
        <v>0</v>
      </c>
      <c r="L150" s="238">
        <v>12</v>
      </c>
      <c r="M150" s="238">
        <f>G150*(1+L150/100)</f>
        <v>0</v>
      </c>
      <c r="N150" s="236">
        <v>6.7000000000000002E-4</v>
      </c>
      <c r="O150" s="236">
        <f>ROUND(E150*N150,2)</f>
        <v>0</v>
      </c>
      <c r="P150" s="236">
        <v>0.31900000000000001</v>
      </c>
      <c r="Q150" s="236">
        <f>ROUND(E150*P150,2)</f>
        <v>0.63</v>
      </c>
      <c r="R150" s="238" t="s">
        <v>350</v>
      </c>
      <c r="S150" s="238" t="s">
        <v>180</v>
      </c>
      <c r="T150" s="239" t="s">
        <v>180</v>
      </c>
      <c r="U150" s="222">
        <v>0.317</v>
      </c>
      <c r="V150" s="222">
        <f>ROUND(E150*U150,2)</f>
        <v>0.62</v>
      </c>
      <c r="W150" s="222"/>
      <c r="X150" s="222" t="s">
        <v>181</v>
      </c>
      <c r="Y150" s="222" t="s">
        <v>182</v>
      </c>
      <c r="Z150" s="212"/>
      <c r="AA150" s="212"/>
      <c r="AB150" s="212"/>
      <c r="AC150" s="212"/>
      <c r="AD150" s="212"/>
      <c r="AE150" s="212"/>
      <c r="AF150" s="212"/>
      <c r="AG150" s="212" t="s">
        <v>183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ht="22.5" outlineLevel="2" x14ac:dyDescent="0.2">
      <c r="A151" s="219"/>
      <c r="B151" s="220"/>
      <c r="C151" s="253" t="s">
        <v>351</v>
      </c>
      <c r="D151" s="240"/>
      <c r="E151" s="240"/>
      <c r="F151" s="240"/>
      <c r="G151" s="240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185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43" t="str">
        <f>C151</f>
        <v>nebo vybourání otvorů průřezové plochy přes 4 m2 v příčkách, včetně pomocného lešení o výšce podlahy do 1900 mm a pro zatížení do 1,5 kPa  (150 kg/m2),</v>
      </c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">
      <c r="A152" s="219"/>
      <c r="B152" s="220"/>
      <c r="C152" s="255" t="s">
        <v>352</v>
      </c>
      <c r="D152" s="223"/>
      <c r="E152" s="224">
        <v>1.96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189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22.5" outlineLevel="1" x14ac:dyDescent="0.2">
      <c r="A153" s="233">
        <v>38</v>
      </c>
      <c r="B153" s="234" t="s">
        <v>353</v>
      </c>
      <c r="C153" s="252" t="s">
        <v>354</v>
      </c>
      <c r="D153" s="235" t="s">
        <v>178</v>
      </c>
      <c r="E153" s="236">
        <v>7.2</v>
      </c>
      <c r="F153" s="237"/>
      <c r="G153" s="238">
        <f>ROUND(E153*F153,2)</f>
        <v>0</v>
      </c>
      <c r="H153" s="237"/>
      <c r="I153" s="238">
        <f>ROUND(E153*H153,2)</f>
        <v>0</v>
      </c>
      <c r="J153" s="237"/>
      <c r="K153" s="238">
        <f>ROUND(E153*J153,2)</f>
        <v>0</v>
      </c>
      <c r="L153" s="238">
        <v>12</v>
      </c>
      <c r="M153" s="238">
        <f>G153*(1+L153/100)</f>
        <v>0</v>
      </c>
      <c r="N153" s="236">
        <v>3.3E-4</v>
      </c>
      <c r="O153" s="236">
        <f>ROUND(E153*N153,2)</f>
        <v>0</v>
      </c>
      <c r="P153" s="236">
        <v>1.183E-2</v>
      </c>
      <c r="Q153" s="236">
        <f>ROUND(E153*P153,2)</f>
        <v>0.09</v>
      </c>
      <c r="R153" s="238" t="s">
        <v>350</v>
      </c>
      <c r="S153" s="238" t="s">
        <v>180</v>
      </c>
      <c r="T153" s="239" t="s">
        <v>180</v>
      </c>
      <c r="U153" s="222">
        <v>0.34599999999999997</v>
      </c>
      <c r="V153" s="222">
        <f>ROUND(E153*U153,2)</f>
        <v>2.4900000000000002</v>
      </c>
      <c r="W153" s="222"/>
      <c r="X153" s="222" t="s">
        <v>181</v>
      </c>
      <c r="Y153" s="222" t="s">
        <v>182</v>
      </c>
      <c r="Z153" s="212"/>
      <c r="AA153" s="212"/>
      <c r="AB153" s="212"/>
      <c r="AC153" s="212"/>
      <c r="AD153" s="212"/>
      <c r="AE153" s="212"/>
      <c r="AF153" s="212"/>
      <c r="AG153" s="212" t="s">
        <v>183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55" t="s">
        <v>355</v>
      </c>
      <c r="D154" s="223"/>
      <c r="E154" s="224">
        <v>7.2</v>
      </c>
      <c r="F154" s="222"/>
      <c r="G154" s="222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189</v>
      </c>
      <c r="AH154" s="212">
        <v>5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1" x14ac:dyDescent="0.2">
      <c r="A155" s="233">
        <v>39</v>
      </c>
      <c r="B155" s="234" t="s">
        <v>356</v>
      </c>
      <c r="C155" s="252" t="s">
        <v>357</v>
      </c>
      <c r="D155" s="235" t="s">
        <v>178</v>
      </c>
      <c r="E155" s="236">
        <v>149.02000000000001</v>
      </c>
      <c r="F155" s="237"/>
      <c r="G155" s="238">
        <f>ROUND(E155*F155,2)</f>
        <v>0</v>
      </c>
      <c r="H155" s="237"/>
      <c r="I155" s="238">
        <f>ROUND(E155*H155,2)</f>
        <v>0</v>
      </c>
      <c r="J155" s="237"/>
      <c r="K155" s="238">
        <f>ROUND(E155*J155,2)</f>
        <v>0</v>
      </c>
      <c r="L155" s="238">
        <v>12</v>
      </c>
      <c r="M155" s="238">
        <f>G155*(1+L155/100)</f>
        <v>0</v>
      </c>
      <c r="N155" s="236">
        <v>0</v>
      </c>
      <c r="O155" s="236">
        <f>ROUND(E155*N155,2)</f>
        <v>0</v>
      </c>
      <c r="P155" s="236">
        <v>1.75E-3</v>
      </c>
      <c r="Q155" s="236">
        <f>ROUND(E155*P155,2)</f>
        <v>0.26</v>
      </c>
      <c r="R155" s="238" t="s">
        <v>350</v>
      </c>
      <c r="S155" s="238" t="s">
        <v>180</v>
      </c>
      <c r="T155" s="239" t="s">
        <v>180</v>
      </c>
      <c r="U155" s="222">
        <v>0.16500000000000001</v>
      </c>
      <c r="V155" s="222">
        <f>ROUND(E155*U155,2)</f>
        <v>24.59</v>
      </c>
      <c r="W155" s="222"/>
      <c r="X155" s="222" t="s">
        <v>181</v>
      </c>
      <c r="Y155" s="222" t="s">
        <v>182</v>
      </c>
      <c r="Z155" s="212"/>
      <c r="AA155" s="212"/>
      <c r="AB155" s="212"/>
      <c r="AC155" s="212"/>
      <c r="AD155" s="212"/>
      <c r="AE155" s="212"/>
      <c r="AF155" s="212"/>
      <c r="AG155" s="212" t="s">
        <v>183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55" t="s">
        <v>358</v>
      </c>
      <c r="D156" s="223"/>
      <c r="E156" s="224">
        <v>25.8</v>
      </c>
      <c r="F156" s="222"/>
      <c r="G156" s="222"/>
      <c r="H156" s="222"/>
      <c r="I156" s="222"/>
      <c r="J156" s="222"/>
      <c r="K156" s="222"/>
      <c r="L156" s="222"/>
      <c r="M156" s="222"/>
      <c r="N156" s="221"/>
      <c r="O156" s="221"/>
      <c r="P156" s="221"/>
      <c r="Q156" s="221"/>
      <c r="R156" s="222"/>
      <c r="S156" s="222"/>
      <c r="T156" s="222"/>
      <c r="U156" s="222"/>
      <c r="V156" s="222"/>
      <c r="W156" s="222"/>
      <c r="X156" s="222"/>
      <c r="Y156" s="222"/>
      <c r="Z156" s="212"/>
      <c r="AA156" s="212"/>
      <c r="AB156" s="212"/>
      <c r="AC156" s="212"/>
      <c r="AD156" s="212"/>
      <c r="AE156" s="212"/>
      <c r="AF156" s="212"/>
      <c r="AG156" s="212" t="s">
        <v>189</v>
      </c>
      <c r="AH156" s="212">
        <v>5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19"/>
      <c r="B157" s="220"/>
      <c r="C157" s="255" t="s">
        <v>285</v>
      </c>
      <c r="D157" s="223"/>
      <c r="E157" s="224">
        <v>123.22</v>
      </c>
      <c r="F157" s="222"/>
      <c r="G157" s="222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189</v>
      </c>
      <c r="AH157" s="212">
        <v>5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33">
        <v>40</v>
      </c>
      <c r="B158" s="234" t="s">
        <v>359</v>
      </c>
      <c r="C158" s="252" t="s">
        <v>360</v>
      </c>
      <c r="D158" s="235" t="s">
        <v>178</v>
      </c>
      <c r="E158" s="236">
        <v>25.8</v>
      </c>
      <c r="F158" s="237"/>
      <c r="G158" s="238">
        <f>ROUND(E158*F158,2)</f>
        <v>0</v>
      </c>
      <c r="H158" s="237"/>
      <c r="I158" s="238">
        <f>ROUND(E158*H158,2)</f>
        <v>0</v>
      </c>
      <c r="J158" s="237"/>
      <c r="K158" s="238">
        <f>ROUND(E158*J158,2)</f>
        <v>0</v>
      </c>
      <c r="L158" s="238">
        <v>12</v>
      </c>
      <c r="M158" s="238">
        <f>G158*(1+L158/100)</f>
        <v>0</v>
      </c>
      <c r="N158" s="236">
        <v>0</v>
      </c>
      <c r="O158" s="236">
        <f>ROUND(E158*N158,2)</f>
        <v>0</v>
      </c>
      <c r="P158" s="236">
        <v>0.02</v>
      </c>
      <c r="Q158" s="236">
        <f>ROUND(E158*P158,2)</f>
        <v>0.52</v>
      </c>
      <c r="R158" s="238" t="s">
        <v>350</v>
      </c>
      <c r="S158" s="238" t="s">
        <v>180</v>
      </c>
      <c r="T158" s="239" t="s">
        <v>180</v>
      </c>
      <c r="U158" s="222">
        <v>0.14699999999999999</v>
      </c>
      <c r="V158" s="222">
        <f>ROUND(E158*U158,2)</f>
        <v>3.79</v>
      </c>
      <c r="W158" s="222"/>
      <c r="X158" s="222" t="s">
        <v>181</v>
      </c>
      <c r="Y158" s="222" t="s">
        <v>182</v>
      </c>
      <c r="Z158" s="212"/>
      <c r="AA158" s="212"/>
      <c r="AB158" s="212"/>
      <c r="AC158" s="212"/>
      <c r="AD158" s="212"/>
      <c r="AE158" s="212"/>
      <c r="AF158" s="212"/>
      <c r="AG158" s="212" t="s">
        <v>183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">
      <c r="A159" s="219"/>
      <c r="B159" s="220"/>
      <c r="C159" s="253" t="s">
        <v>361</v>
      </c>
      <c r="D159" s="240"/>
      <c r="E159" s="240"/>
      <c r="F159" s="240"/>
      <c r="G159" s="240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185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19"/>
      <c r="B160" s="220"/>
      <c r="C160" s="255" t="s">
        <v>362</v>
      </c>
      <c r="D160" s="223"/>
      <c r="E160" s="224">
        <v>25.8</v>
      </c>
      <c r="F160" s="222"/>
      <c r="G160" s="222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189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ht="22.5" outlineLevel="1" x14ac:dyDescent="0.2">
      <c r="A161" s="233">
        <v>41</v>
      </c>
      <c r="B161" s="234" t="s">
        <v>363</v>
      </c>
      <c r="C161" s="252" t="s">
        <v>364</v>
      </c>
      <c r="D161" s="235" t="s">
        <v>198</v>
      </c>
      <c r="E161" s="236">
        <v>0.40500000000000003</v>
      </c>
      <c r="F161" s="237"/>
      <c r="G161" s="238">
        <f>ROUND(E161*F161,2)</f>
        <v>0</v>
      </c>
      <c r="H161" s="237"/>
      <c r="I161" s="238">
        <f>ROUND(E161*H161,2)</f>
        <v>0</v>
      </c>
      <c r="J161" s="237"/>
      <c r="K161" s="238">
        <f>ROUND(E161*J161,2)</f>
        <v>0</v>
      </c>
      <c r="L161" s="238">
        <v>12</v>
      </c>
      <c r="M161" s="238">
        <f>G161*(1+L161/100)</f>
        <v>0</v>
      </c>
      <c r="N161" s="236">
        <v>0</v>
      </c>
      <c r="O161" s="236">
        <f>ROUND(E161*N161,2)</f>
        <v>0</v>
      </c>
      <c r="P161" s="236">
        <v>2.4</v>
      </c>
      <c r="Q161" s="236">
        <f>ROUND(E161*P161,2)</f>
        <v>0.97</v>
      </c>
      <c r="R161" s="238" t="s">
        <v>350</v>
      </c>
      <c r="S161" s="238" t="s">
        <v>180</v>
      </c>
      <c r="T161" s="239" t="s">
        <v>180</v>
      </c>
      <c r="U161" s="222">
        <v>23.265999999999998</v>
      </c>
      <c r="V161" s="222">
        <f>ROUND(E161*U161,2)</f>
        <v>9.42</v>
      </c>
      <c r="W161" s="222"/>
      <c r="X161" s="222" t="s">
        <v>181</v>
      </c>
      <c r="Y161" s="222" t="s">
        <v>182</v>
      </c>
      <c r="Z161" s="212"/>
      <c r="AA161" s="212"/>
      <c r="AB161" s="212"/>
      <c r="AC161" s="212"/>
      <c r="AD161" s="212"/>
      <c r="AE161" s="212"/>
      <c r="AF161" s="212"/>
      <c r="AG161" s="212" t="s">
        <v>183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53" t="s">
        <v>365</v>
      </c>
      <c r="D162" s="240"/>
      <c r="E162" s="240"/>
      <c r="F162" s="240"/>
      <c r="G162" s="240"/>
      <c r="H162" s="222"/>
      <c r="I162" s="222"/>
      <c r="J162" s="222"/>
      <c r="K162" s="222"/>
      <c r="L162" s="222"/>
      <c r="M162" s="222"/>
      <c r="N162" s="221"/>
      <c r="O162" s="221"/>
      <c r="P162" s="221"/>
      <c r="Q162" s="221"/>
      <c r="R162" s="222"/>
      <c r="S162" s="222"/>
      <c r="T162" s="222"/>
      <c r="U162" s="222"/>
      <c r="V162" s="222"/>
      <c r="W162" s="222"/>
      <c r="X162" s="222"/>
      <c r="Y162" s="222"/>
      <c r="Z162" s="212"/>
      <c r="AA162" s="212"/>
      <c r="AB162" s="212"/>
      <c r="AC162" s="212"/>
      <c r="AD162" s="212"/>
      <c r="AE162" s="212"/>
      <c r="AF162" s="212"/>
      <c r="AG162" s="212" t="s">
        <v>185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">
      <c r="A163" s="219"/>
      <c r="B163" s="220"/>
      <c r="C163" s="255" t="s">
        <v>366</v>
      </c>
      <c r="D163" s="223"/>
      <c r="E163" s="224">
        <v>0.40500000000000003</v>
      </c>
      <c r="F163" s="222"/>
      <c r="G163" s="222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189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1" x14ac:dyDescent="0.2">
      <c r="A164" s="233">
        <v>42</v>
      </c>
      <c r="B164" s="234" t="s">
        <v>367</v>
      </c>
      <c r="C164" s="252" t="s">
        <v>368</v>
      </c>
      <c r="D164" s="235" t="s">
        <v>263</v>
      </c>
      <c r="E164" s="236">
        <v>41.8</v>
      </c>
      <c r="F164" s="237"/>
      <c r="G164" s="238">
        <f>ROUND(E164*F164,2)</f>
        <v>0</v>
      </c>
      <c r="H164" s="237"/>
      <c r="I164" s="238">
        <f>ROUND(E164*H164,2)</f>
        <v>0</v>
      </c>
      <c r="J164" s="237"/>
      <c r="K164" s="238">
        <f>ROUND(E164*J164,2)</f>
        <v>0</v>
      </c>
      <c r="L164" s="238">
        <v>12</v>
      </c>
      <c r="M164" s="238">
        <f>G164*(1+L164/100)</f>
        <v>0</v>
      </c>
      <c r="N164" s="236">
        <v>4.8999999999999998E-4</v>
      </c>
      <c r="O164" s="236">
        <f>ROUND(E164*N164,2)</f>
        <v>0.02</v>
      </c>
      <c r="P164" s="236">
        <v>8.9999999999999993E-3</v>
      </c>
      <c r="Q164" s="236">
        <f>ROUND(E164*P164,2)</f>
        <v>0.38</v>
      </c>
      <c r="R164" s="238" t="s">
        <v>350</v>
      </c>
      <c r="S164" s="238" t="s">
        <v>180</v>
      </c>
      <c r="T164" s="239" t="s">
        <v>180</v>
      </c>
      <c r="U164" s="222">
        <v>0.247</v>
      </c>
      <c r="V164" s="222">
        <f>ROUND(E164*U164,2)</f>
        <v>10.32</v>
      </c>
      <c r="W164" s="222"/>
      <c r="X164" s="222" t="s">
        <v>181</v>
      </c>
      <c r="Y164" s="222" t="s">
        <v>182</v>
      </c>
      <c r="Z164" s="212"/>
      <c r="AA164" s="212"/>
      <c r="AB164" s="212"/>
      <c r="AC164" s="212"/>
      <c r="AD164" s="212"/>
      <c r="AE164" s="212"/>
      <c r="AF164" s="212"/>
      <c r="AG164" s="212" t="s">
        <v>183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19"/>
      <c r="B165" s="220"/>
      <c r="C165" s="256" t="s">
        <v>369</v>
      </c>
      <c r="D165" s="242"/>
      <c r="E165" s="242"/>
      <c r="F165" s="242"/>
      <c r="G165" s="242"/>
      <c r="H165" s="222"/>
      <c r="I165" s="222"/>
      <c r="J165" s="222"/>
      <c r="K165" s="222"/>
      <c r="L165" s="222"/>
      <c r="M165" s="222"/>
      <c r="N165" s="221"/>
      <c r="O165" s="221"/>
      <c r="P165" s="221"/>
      <c r="Q165" s="221"/>
      <c r="R165" s="222"/>
      <c r="S165" s="222"/>
      <c r="T165" s="222"/>
      <c r="U165" s="222"/>
      <c r="V165" s="222"/>
      <c r="W165" s="222"/>
      <c r="X165" s="222"/>
      <c r="Y165" s="222"/>
      <c r="Z165" s="212"/>
      <c r="AA165" s="212"/>
      <c r="AB165" s="212"/>
      <c r="AC165" s="212"/>
      <c r="AD165" s="212"/>
      <c r="AE165" s="212"/>
      <c r="AF165" s="212"/>
      <c r="AG165" s="212" t="s">
        <v>187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">
      <c r="A166" s="219"/>
      <c r="B166" s="220"/>
      <c r="C166" s="255" t="s">
        <v>370</v>
      </c>
      <c r="D166" s="223"/>
      <c r="E166" s="224">
        <v>41.8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189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">
      <c r="A167" s="233">
        <v>43</v>
      </c>
      <c r="B167" s="234" t="s">
        <v>371</v>
      </c>
      <c r="C167" s="252" t="s">
        <v>372</v>
      </c>
      <c r="D167" s="235" t="s">
        <v>263</v>
      </c>
      <c r="E167" s="236">
        <v>43.2</v>
      </c>
      <c r="F167" s="237"/>
      <c r="G167" s="238">
        <f>ROUND(E167*F167,2)</f>
        <v>0</v>
      </c>
      <c r="H167" s="237"/>
      <c r="I167" s="238">
        <f>ROUND(E167*H167,2)</f>
        <v>0</v>
      </c>
      <c r="J167" s="237"/>
      <c r="K167" s="238">
        <f>ROUND(E167*J167,2)</f>
        <v>0</v>
      </c>
      <c r="L167" s="238">
        <v>12</v>
      </c>
      <c r="M167" s="238">
        <f>G167*(1+L167/100)</f>
        <v>0</v>
      </c>
      <c r="N167" s="236">
        <v>4.8999999999999998E-4</v>
      </c>
      <c r="O167" s="236">
        <f>ROUND(E167*N167,2)</f>
        <v>0.02</v>
      </c>
      <c r="P167" s="236">
        <v>1.2999999999999999E-2</v>
      </c>
      <c r="Q167" s="236">
        <f>ROUND(E167*P167,2)</f>
        <v>0.56000000000000005</v>
      </c>
      <c r="R167" s="238" t="s">
        <v>350</v>
      </c>
      <c r="S167" s="238" t="s">
        <v>180</v>
      </c>
      <c r="T167" s="239" t="s">
        <v>180</v>
      </c>
      <c r="U167" s="222">
        <v>0.30099999999999999</v>
      </c>
      <c r="V167" s="222">
        <f>ROUND(E167*U167,2)</f>
        <v>13</v>
      </c>
      <c r="W167" s="222"/>
      <c r="X167" s="222" t="s">
        <v>181</v>
      </c>
      <c r="Y167" s="222" t="s">
        <v>182</v>
      </c>
      <c r="Z167" s="212"/>
      <c r="AA167" s="212"/>
      <c r="AB167" s="212"/>
      <c r="AC167" s="212"/>
      <c r="AD167" s="212"/>
      <c r="AE167" s="212"/>
      <c r="AF167" s="212"/>
      <c r="AG167" s="212" t="s">
        <v>183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">
      <c r="A168" s="219"/>
      <c r="B168" s="220"/>
      <c r="C168" s="256" t="s">
        <v>369</v>
      </c>
      <c r="D168" s="242"/>
      <c r="E168" s="242"/>
      <c r="F168" s="242"/>
      <c r="G168" s="242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187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">
      <c r="A169" s="219"/>
      <c r="B169" s="220"/>
      <c r="C169" s="255" t="s">
        <v>373</v>
      </c>
      <c r="D169" s="223"/>
      <c r="E169" s="224">
        <v>43.2</v>
      </c>
      <c r="F169" s="222"/>
      <c r="G169" s="222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189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33">
        <v>44</v>
      </c>
      <c r="B170" s="234" t="s">
        <v>374</v>
      </c>
      <c r="C170" s="252" t="s">
        <v>375</v>
      </c>
      <c r="D170" s="235" t="s">
        <v>263</v>
      </c>
      <c r="E170" s="236">
        <v>63.8</v>
      </c>
      <c r="F170" s="237"/>
      <c r="G170" s="238">
        <f>ROUND(E170*F170,2)</f>
        <v>0</v>
      </c>
      <c r="H170" s="237"/>
      <c r="I170" s="238">
        <f>ROUND(E170*H170,2)</f>
        <v>0</v>
      </c>
      <c r="J170" s="237"/>
      <c r="K170" s="238">
        <f>ROUND(E170*J170,2)</f>
        <v>0</v>
      </c>
      <c r="L170" s="238">
        <v>12</v>
      </c>
      <c r="M170" s="238">
        <f>G170*(1+L170/100)</f>
        <v>0</v>
      </c>
      <c r="N170" s="236">
        <v>4.8999999999999998E-4</v>
      </c>
      <c r="O170" s="236">
        <f>ROUND(E170*N170,2)</f>
        <v>0.03</v>
      </c>
      <c r="P170" s="236">
        <v>0.04</v>
      </c>
      <c r="Q170" s="236">
        <f>ROUND(E170*P170,2)</f>
        <v>2.5499999999999998</v>
      </c>
      <c r="R170" s="238" t="s">
        <v>350</v>
      </c>
      <c r="S170" s="238" t="s">
        <v>180</v>
      </c>
      <c r="T170" s="239" t="s">
        <v>180</v>
      </c>
      <c r="U170" s="222">
        <v>0.66800000000000004</v>
      </c>
      <c r="V170" s="222">
        <f>ROUND(E170*U170,2)</f>
        <v>42.62</v>
      </c>
      <c r="W170" s="222"/>
      <c r="X170" s="222" t="s">
        <v>181</v>
      </c>
      <c r="Y170" s="222" t="s">
        <v>182</v>
      </c>
      <c r="Z170" s="212"/>
      <c r="AA170" s="212"/>
      <c r="AB170" s="212"/>
      <c r="AC170" s="212"/>
      <c r="AD170" s="212"/>
      <c r="AE170" s="212"/>
      <c r="AF170" s="212"/>
      <c r="AG170" s="212" t="s">
        <v>183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19"/>
      <c r="B171" s="220"/>
      <c r="C171" s="256" t="s">
        <v>369</v>
      </c>
      <c r="D171" s="242"/>
      <c r="E171" s="242"/>
      <c r="F171" s="242"/>
      <c r="G171" s="242"/>
      <c r="H171" s="222"/>
      <c r="I171" s="222"/>
      <c r="J171" s="222"/>
      <c r="K171" s="222"/>
      <c r="L171" s="222"/>
      <c r="M171" s="222"/>
      <c r="N171" s="221"/>
      <c r="O171" s="221"/>
      <c r="P171" s="221"/>
      <c r="Q171" s="221"/>
      <c r="R171" s="222"/>
      <c r="S171" s="222"/>
      <c r="T171" s="222"/>
      <c r="U171" s="222"/>
      <c r="V171" s="222"/>
      <c r="W171" s="222"/>
      <c r="X171" s="222"/>
      <c r="Y171" s="222"/>
      <c r="Z171" s="212"/>
      <c r="AA171" s="212"/>
      <c r="AB171" s="212"/>
      <c r="AC171" s="212"/>
      <c r="AD171" s="212"/>
      <c r="AE171" s="212"/>
      <c r="AF171" s="212"/>
      <c r="AG171" s="212" t="s">
        <v>187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55" t="s">
        <v>376</v>
      </c>
      <c r="D172" s="223"/>
      <c r="E172" s="224">
        <v>63.8</v>
      </c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189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33">
        <v>45</v>
      </c>
      <c r="B173" s="234" t="s">
        <v>377</v>
      </c>
      <c r="C173" s="252" t="s">
        <v>378</v>
      </c>
      <c r="D173" s="235" t="s">
        <v>263</v>
      </c>
      <c r="E173" s="236">
        <v>16</v>
      </c>
      <c r="F173" s="237"/>
      <c r="G173" s="238">
        <f>ROUND(E173*F173,2)</f>
        <v>0</v>
      </c>
      <c r="H173" s="237"/>
      <c r="I173" s="238">
        <f>ROUND(E173*H173,2)</f>
        <v>0</v>
      </c>
      <c r="J173" s="237"/>
      <c r="K173" s="238">
        <f>ROUND(E173*J173,2)</f>
        <v>0</v>
      </c>
      <c r="L173" s="238">
        <v>12</v>
      </c>
      <c r="M173" s="238">
        <f>G173*(1+L173/100)</f>
        <v>0</v>
      </c>
      <c r="N173" s="236">
        <v>0</v>
      </c>
      <c r="O173" s="236">
        <f>ROUND(E173*N173,2)</f>
        <v>0</v>
      </c>
      <c r="P173" s="236">
        <v>0.05</v>
      </c>
      <c r="Q173" s="236">
        <f>ROUND(E173*P173,2)</f>
        <v>0.8</v>
      </c>
      <c r="R173" s="238" t="s">
        <v>350</v>
      </c>
      <c r="S173" s="238" t="s">
        <v>180</v>
      </c>
      <c r="T173" s="239" t="s">
        <v>180</v>
      </c>
      <c r="U173" s="222">
        <v>1.1040000000000001</v>
      </c>
      <c r="V173" s="222">
        <f>ROUND(E173*U173,2)</f>
        <v>17.66</v>
      </c>
      <c r="W173" s="222"/>
      <c r="X173" s="222" t="s">
        <v>181</v>
      </c>
      <c r="Y173" s="222" t="s">
        <v>182</v>
      </c>
      <c r="Z173" s="212"/>
      <c r="AA173" s="212"/>
      <c r="AB173" s="212"/>
      <c r="AC173" s="212"/>
      <c r="AD173" s="212"/>
      <c r="AE173" s="212"/>
      <c r="AF173" s="212"/>
      <c r="AG173" s="212" t="s">
        <v>183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53" t="s">
        <v>379</v>
      </c>
      <c r="D174" s="240"/>
      <c r="E174" s="240"/>
      <c r="F174" s="240"/>
      <c r="G174" s="240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185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2" x14ac:dyDescent="0.2">
      <c r="A175" s="219"/>
      <c r="B175" s="220"/>
      <c r="C175" s="255" t="s">
        <v>380</v>
      </c>
      <c r="D175" s="223"/>
      <c r="E175" s="224">
        <v>16</v>
      </c>
      <c r="F175" s="222"/>
      <c r="G175" s="222"/>
      <c r="H175" s="222"/>
      <c r="I175" s="222"/>
      <c r="J175" s="222"/>
      <c r="K175" s="222"/>
      <c r="L175" s="222"/>
      <c r="M175" s="222"/>
      <c r="N175" s="221"/>
      <c r="O175" s="221"/>
      <c r="P175" s="221"/>
      <c r="Q175" s="221"/>
      <c r="R175" s="222"/>
      <c r="S175" s="222"/>
      <c r="T175" s="222"/>
      <c r="U175" s="222"/>
      <c r="V175" s="222"/>
      <c r="W175" s="222"/>
      <c r="X175" s="222"/>
      <c r="Y175" s="222"/>
      <c r="Z175" s="212"/>
      <c r="AA175" s="212"/>
      <c r="AB175" s="212"/>
      <c r="AC175" s="212"/>
      <c r="AD175" s="212"/>
      <c r="AE175" s="212"/>
      <c r="AF175" s="212"/>
      <c r="AG175" s="212" t="s">
        <v>189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3">
        <v>46</v>
      </c>
      <c r="B176" s="234" t="s">
        <v>381</v>
      </c>
      <c r="C176" s="252" t="s">
        <v>382</v>
      </c>
      <c r="D176" s="235" t="s">
        <v>178</v>
      </c>
      <c r="E176" s="236">
        <v>123.22</v>
      </c>
      <c r="F176" s="237"/>
      <c r="G176" s="238">
        <f>ROUND(E176*F176,2)</f>
        <v>0</v>
      </c>
      <c r="H176" s="237"/>
      <c r="I176" s="238">
        <f>ROUND(E176*H176,2)</f>
        <v>0</v>
      </c>
      <c r="J176" s="237"/>
      <c r="K176" s="238">
        <f>ROUND(E176*J176,2)</f>
        <v>0</v>
      </c>
      <c r="L176" s="238">
        <v>12</v>
      </c>
      <c r="M176" s="238">
        <f>G176*(1+L176/100)</f>
        <v>0</v>
      </c>
      <c r="N176" s="236">
        <v>0</v>
      </c>
      <c r="O176" s="236">
        <f>ROUND(E176*N176,2)</f>
        <v>0</v>
      </c>
      <c r="P176" s="236">
        <v>6.8000000000000005E-2</v>
      </c>
      <c r="Q176" s="236">
        <f>ROUND(E176*P176,2)</f>
        <v>8.3800000000000008</v>
      </c>
      <c r="R176" s="238" t="s">
        <v>350</v>
      </c>
      <c r="S176" s="238" t="s">
        <v>180</v>
      </c>
      <c r="T176" s="239" t="s">
        <v>180</v>
      </c>
      <c r="U176" s="222">
        <v>0.3</v>
      </c>
      <c r="V176" s="222">
        <f>ROUND(E176*U176,2)</f>
        <v>36.97</v>
      </c>
      <c r="W176" s="222"/>
      <c r="X176" s="222" t="s">
        <v>181</v>
      </c>
      <c r="Y176" s="222" t="s">
        <v>182</v>
      </c>
      <c r="Z176" s="212"/>
      <c r="AA176" s="212"/>
      <c r="AB176" s="212"/>
      <c r="AC176" s="212"/>
      <c r="AD176" s="212"/>
      <c r="AE176" s="212"/>
      <c r="AF176" s="212"/>
      <c r="AG176" s="212" t="s">
        <v>183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53" t="s">
        <v>383</v>
      </c>
      <c r="D177" s="240"/>
      <c r="E177" s="240"/>
      <c r="F177" s="240"/>
      <c r="G177" s="240"/>
      <c r="H177" s="222"/>
      <c r="I177" s="222"/>
      <c r="J177" s="222"/>
      <c r="K177" s="222"/>
      <c r="L177" s="222"/>
      <c r="M177" s="222"/>
      <c r="N177" s="221"/>
      <c r="O177" s="221"/>
      <c r="P177" s="221"/>
      <c r="Q177" s="221"/>
      <c r="R177" s="222"/>
      <c r="S177" s="222"/>
      <c r="T177" s="222"/>
      <c r="U177" s="222"/>
      <c r="V177" s="222"/>
      <c r="W177" s="222"/>
      <c r="X177" s="222"/>
      <c r="Y177" s="222"/>
      <c r="Z177" s="212"/>
      <c r="AA177" s="212"/>
      <c r="AB177" s="212"/>
      <c r="AC177" s="212"/>
      <c r="AD177" s="212"/>
      <c r="AE177" s="212"/>
      <c r="AF177" s="212"/>
      <c r="AG177" s="212" t="s">
        <v>185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33.75" outlineLevel="2" x14ac:dyDescent="0.2">
      <c r="A178" s="219"/>
      <c r="B178" s="220"/>
      <c r="C178" s="255" t="s">
        <v>384</v>
      </c>
      <c r="D178" s="223"/>
      <c r="E178" s="224">
        <v>110.92</v>
      </c>
      <c r="F178" s="222"/>
      <c r="G178" s="222"/>
      <c r="H178" s="222"/>
      <c r="I178" s="222"/>
      <c r="J178" s="222"/>
      <c r="K178" s="222"/>
      <c r="L178" s="222"/>
      <c r="M178" s="222"/>
      <c r="N178" s="221"/>
      <c r="O178" s="221"/>
      <c r="P178" s="221"/>
      <c r="Q178" s="221"/>
      <c r="R178" s="222"/>
      <c r="S178" s="222"/>
      <c r="T178" s="222"/>
      <c r="U178" s="222"/>
      <c r="V178" s="222"/>
      <c r="W178" s="222"/>
      <c r="X178" s="222"/>
      <c r="Y178" s="222"/>
      <c r="Z178" s="212"/>
      <c r="AA178" s="212"/>
      <c r="AB178" s="212"/>
      <c r="AC178" s="212"/>
      <c r="AD178" s="212"/>
      <c r="AE178" s="212"/>
      <c r="AF178" s="212"/>
      <c r="AG178" s="212" t="s">
        <v>189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19"/>
      <c r="B179" s="220"/>
      <c r="C179" s="255" t="s">
        <v>385</v>
      </c>
      <c r="D179" s="223"/>
      <c r="E179" s="224">
        <v>12.3</v>
      </c>
      <c r="F179" s="222"/>
      <c r="G179" s="222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189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x14ac:dyDescent="0.2">
      <c r="A180" s="226" t="s">
        <v>174</v>
      </c>
      <c r="B180" s="227" t="s">
        <v>99</v>
      </c>
      <c r="C180" s="251" t="s">
        <v>100</v>
      </c>
      <c r="D180" s="228"/>
      <c r="E180" s="229"/>
      <c r="F180" s="230"/>
      <c r="G180" s="230">
        <f>SUMIF(AG181:AG183,"&lt;&gt;NOR",G181:G183)</f>
        <v>0</v>
      </c>
      <c r="H180" s="230"/>
      <c r="I180" s="230">
        <f>SUM(I181:I183)</f>
        <v>0</v>
      </c>
      <c r="J180" s="230"/>
      <c r="K180" s="230">
        <f>SUM(K181:K183)</f>
        <v>0</v>
      </c>
      <c r="L180" s="230"/>
      <c r="M180" s="230">
        <f>SUM(M181:M183)</f>
        <v>0</v>
      </c>
      <c r="N180" s="229"/>
      <c r="O180" s="229">
        <f>SUM(O181:O183)</f>
        <v>0</v>
      </c>
      <c r="P180" s="229"/>
      <c r="Q180" s="229">
        <f>SUM(Q181:Q183)</f>
        <v>0</v>
      </c>
      <c r="R180" s="230"/>
      <c r="S180" s="230"/>
      <c r="T180" s="231"/>
      <c r="U180" s="225"/>
      <c r="V180" s="225">
        <f>SUM(V181:V183)</f>
        <v>0</v>
      </c>
      <c r="W180" s="225"/>
      <c r="X180" s="225"/>
      <c r="Y180" s="225"/>
      <c r="AG180" t="s">
        <v>175</v>
      </c>
    </row>
    <row r="181" spans="1:60" outlineLevel="1" x14ac:dyDescent="0.2">
      <c r="A181" s="233">
        <v>47</v>
      </c>
      <c r="B181" s="234" t="s">
        <v>386</v>
      </c>
      <c r="C181" s="252" t="s">
        <v>387</v>
      </c>
      <c r="D181" s="235" t="s">
        <v>252</v>
      </c>
      <c r="E181" s="236">
        <v>7.5359999999999996E-2</v>
      </c>
      <c r="F181" s="237"/>
      <c r="G181" s="238">
        <f>ROUND(E181*F181,2)</f>
        <v>0</v>
      </c>
      <c r="H181" s="237"/>
      <c r="I181" s="238">
        <f>ROUND(E181*H181,2)</f>
        <v>0</v>
      </c>
      <c r="J181" s="237"/>
      <c r="K181" s="238">
        <f>ROUND(E181*J181,2)</f>
        <v>0</v>
      </c>
      <c r="L181" s="238">
        <v>12</v>
      </c>
      <c r="M181" s="238">
        <f>G181*(1+L181/100)</f>
        <v>0</v>
      </c>
      <c r="N181" s="236">
        <v>0</v>
      </c>
      <c r="O181" s="236">
        <f>ROUND(E181*N181,2)</f>
        <v>0</v>
      </c>
      <c r="P181" s="236">
        <v>0</v>
      </c>
      <c r="Q181" s="236">
        <f>ROUND(E181*P181,2)</f>
        <v>0</v>
      </c>
      <c r="R181" s="238" t="s">
        <v>350</v>
      </c>
      <c r="S181" s="238" t="s">
        <v>180</v>
      </c>
      <c r="T181" s="239" t="s">
        <v>180</v>
      </c>
      <c r="U181" s="222">
        <v>0</v>
      </c>
      <c r="V181" s="222">
        <f>ROUND(E181*U181,2)</f>
        <v>0</v>
      </c>
      <c r="W181" s="222"/>
      <c r="X181" s="222" t="s">
        <v>181</v>
      </c>
      <c r="Y181" s="222" t="s">
        <v>182</v>
      </c>
      <c r="Z181" s="212"/>
      <c r="AA181" s="212"/>
      <c r="AB181" s="212"/>
      <c r="AC181" s="212"/>
      <c r="AD181" s="212"/>
      <c r="AE181" s="212"/>
      <c r="AF181" s="212"/>
      <c r="AG181" s="212" t="s">
        <v>183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ht="22.5" outlineLevel="2" x14ac:dyDescent="0.2">
      <c r="A182" s="219"/>
      <c r="B182" s="220"/>
      <c r="C182" s="256" t="s">
        <v>388</v>
      </c>
      <c r="D182" s="242"/>
      <c r="E182" s="242"/>
      <c r="F182" s="242"/>
      <c r="G182" s="242"/>
      <c r="H182" s="222"/>
      <c r="I182" s="222"/>
      <c r="J182" s="222"/>
      <c r="K182" s="222"/>
      <c r="L182" s="222"/>
      <c r="M182" s="222"/>
      <c r="N182" s="221"/>
      <c r="O182" s="221"/>
      <c r="P182" s="221"/>
      <c r="Q182" s="221"/>
      <c r="R182" s="222"/>
      <c r="S182" s="222"/>
      <c r="T182" s="222"/>
      <c r="U182" s="222"/>
      <c r="V182" s="222"/>
      <c r="W182" s="222"/>
      <c r="X182" s="222"/>
      <c r="Y182" s="222"/>
      <c r="Z182" s="212"/>
      <c r="AA182" s="212"/>
      <c r="AB182" s="212"/>
      <c r="AC182" s="212"/>
      <c r="AD182" s="212"/>
      <c r="AE182" s="212"/>
      <c r="AF182" s="212"/>
      <c r="AG182" s="212" t="s">
        <v>187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43" t="str">
        <f>C182</f>
        <v>Pro vyjádření výnosu ve prospěch zhotovitele je nutné jednotkovou cenu uvést se záporným znaménkem. (Získaná částka ponižuje náklad stavby.)</v>
      </c>
      <c r="BB182" s="212"/>
      <c r="BC182" s="212"/>
      <c r="BD182" s="212"/>
      <c r="BE182" s="212"/>
      <c r="BF182" s="212"/>
      <c r="BG182" s="212"/>
      <c r="BH182" s="212"/>
    </row>
    <row r="183" spans="1:60" outlineLevel="2" x14ac:dyDescent="0.2">
      <c r="A183" s="219"/>
      <c r="B183" s="220"/>
      <c r="C183" s="255" t="s">
        <v>389</v>
      </c>
      <c r="D183" s="223"/>
      <c r="E183" s="224">
        <v>7.5359999999999996E-2</v>
      </c>
      <c r="F183" s="222"/>
      <c r="G183" s="222"/>
      <c r="H183" s="222"/>
      <c r="I183" s="222"/>
      <c r="J183" s="222"/>
      <c r="K183" s="222"/>
      <c r="L183" s="222"/>
      <c r="M183" s="222"/>
      <c r="N183" s="221"/>
      <c r="O183" s="221"/>
      <c r="P183" s="221"/>
      <c r="Q183" s="221"/>
      <c r="R183" s="222"/>
      <c r="S183" s="222"/>
      <c r="T183" s="222"/>
      <c r="U183" s="222"/>
      <c r="V183" s="222"/>
      <c r="W183" s="222"/>
      <c r="X183" s="222"/>
      <c r="Y183" s="222"/>
      <c r="Z183" s="212"/>
      <c r="AA183" s="212"/>
      <c r="AB183" s="212"/>
      <c r="AC183" s="212"/>
      <c r="AD183" s="212"/>
      <c r="AE183" s="212"/>
      <c r="AF183" s="212"/>
      <c r="AG183" s="212" t="s">
        <v>189</v>
      </c>
      <c r="AH183" s="212">
        <v>7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x14ac:dyDescent="0.2">
      <c r="A184" s="226" t="s">
        <v>174</v>
      </c>
      <c r="B184" s="227" t="s">
        <v>101</v>
      </c>
      <c r="C184" s="251" t="s">
        <v>102</v>
      </c>
      <c r="D184" s="228"/>
      <c r="E184" s="229"/>
      <c r="F184" s="230"/>
      <c r="G184" s="230">
        <f>SUMIF(AG185:AG186,"&lt;&gt;NOR",G185:G186)</f>
        <v>0</v>
      </c>
      <c r="H184" s="230"/>
      <c r="I184" s="230">
        <f>SUM(I185:I186)</f>
        <v>0</v>
      </c>
      <c r="J184" s="230"/>
      <c r="K184" s="230">
        <f>SUM(K185:K186)</f>
        <v>0</v>
      </c>
      <c r="L184" s="230"/>
      <c r="M184" s="230">
        <f>SUM(M185:M186)</f>
        <v>0</v>
      </c>
      <c r="N184" s="229"/>
      <c r="O184" s="229">
        <f>SUM(O185:O186)</f>
        <v>0</v>
      </c>
      <c r="P184" s="229"/>
      <c r="Q184" s="229">
        <f>SUM(Q185:Q186)</f>
        <v>0</v>
      </c>
      <c r="R184" s="230"/>
      <c r="S184" s="230"/>
      <c r="T184" s="231"/>
      <c r="U184" s="225"/>
      <c r="V184" s="225">
        <f>SUM(V185:V186)</f>
        <v>12.31</v>
      </c>
      <c r="W184" s="225"/>
      <c r="X184" s="225"/>
      <c r="Y184" s="225"/>
      <c r="AG184" t="s">
        <v>175</v>
      </c>
    </row>
    <row r="185" spans="1:60" ht="22.5" outlineLevel="1" x14ac:dyDescent="0.2">
      <c r="A185" s="233">
        <v>48</v>
      </c>
      <c r="B185" s="234" t="s">
        <v>390</v>
      </c>
      <c r="C185" s="252" t="s">
        <v>391</v>
      </c>
      <c r="D185" s="235" t="s">
        <v>252</v>
      </c>
      <c r="E185" s="236">
        <v>13.12196</v>
      </c>
      <c r="F185" s="237"/>
      <c r="G185" s="238">
        <f>ROUND(E185*F185,2)</f>
        <v>0</v>
      </c>
      <c r="H185" s="237"/>
      <c r="I185" s="238">
        <f>ROUND(E185*H185,2)</f>
        <v>0</v>
      </c>
      <c r="J185" s="237"/>
      <c r="K185" s="238">
        <f>ROUND(E185*J185,2)</f>
        <v>0</v>
      </c>
      <c r="L185" s="238">
        <v>12</v>
      </c>
      <c r="M185" s="238">
        <f>G185*(1+L185/100)</f>
        <v>0</v>
      </c>
      <c r="N185" s="236">
        <v>0</v>
      </c>
      <c r="O185" s="236">
        <f>ROUND(E185*N185,2)</f>
        <v>0</v>
      </c>
      <c r="P185" s="236">
        <v>0</v>
      </c>
      <c r="Q185" s="236">
        <f>ROUND(E185*P185,2)</f>
        <v>0</v>
      </c>
      <c r="R185" s="238" t="s">
        <v>258</v>
      </c>
      <c r="S185" s="238" t="s">
        <v>180</v>
      </c>
      <c r="T185" s="239" t="s">
        <v>180</v>
      </c>
      <c r="U185" s="222">
        <v>0.9385</v>
      </c>
      <c r="V185" s="222">
        <f>ROUND(E185*U185,2)</f>
        <v>12.31</v>
      </c>
      <c r="W185" s="222"/>
      <c r="X185" s="222" t="s">
        <v>392</v>
      </c>
      <c r="Y185" s="222" t="s">
        <v>182</v>
      </c>
      <c r="Z185" s="212"/>
      <c r="AA185" s="212"/>
      <c r="AB185" s="212"/>
      <c r="AC185" s="212"/>
      <c r="AD185" s="212"/>
      <c r="AE185" s="212"/>
      <c r="AF185" s="212"/>
      <c r="AG185" s="212" t="s">
        <v>393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2" x14ac:dyDescent="0.2">
      <c r="A186" s="219"/>
      <c r="B186" s="220"/>
      <c r="C186" s="253" t="s">
        <v>394</v>
      </c>
      <c r="D186" s="240"/>
      <c r="E186" s="240"/>
      <c r="F186" s="240"/>
      <c r="G186" s="240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185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x14ac:dyDescent="0.2">
      <c r="A187" s="226" t="s">
        <v>174</v>
      </c>
      <c r="B187" s="227" t="s">
        <v>105</v>
      </c>
      <c r="C187" s="251" t="s">
        <v>106</v>
      </c>
      <c r="D187" s="228"/>
      <c r="E187" s="229"/>
      <c r="F187" s="230"/>
      <c r="G187" s="230">
        <f>SUMIF(AG188:AG193,"&lt;&gt;NOR",G188:G193)</f>
        <v>0</v>
      </c>
      <c r="H187" s="230"/>
      <c r="I187" s="230">
        <f>SUM(I188:I193)</f>
        <v>0</v>
      </c>
      <c r="J187" s="230"/>
      <c r="K187" s="230">
        <f>SUM(K188:K193)</f>
        <v>0</v>
      </c>
      <c r="L187" s="230"/>
      <c r="M187" s="230">
        <f>SUM(M188:M193)</f>
        <v>0</v>
      </c>
      <c r="N187" s="229"/>
      <c r="O187" s="229">
        <f>SUM(O188:O193)</f>
        <v>0.15000000000000002</v>
      </c>
      <c r="P187" s="229"/>
      <c r="Q187" s="229">
        <f>SUM(Q188:Q193)</f>
        <v>0</v>
      </c>
      <c r="R187" s="230"/>
      <c r="S187" s="230"/>
      <c r="T187" s="231"/>
      <c r="U187" s="225"/>
      <c r="V187" s="225">
        <f>SUM(V188:V193)</f>
        <v>48.269999999999996</v>
      </c>
      <c r="W187" s="225"/>
      <c r="X187" s="225"/>
      <c r="Y187" s="225"/>
      <c r="AG187" t="s">
        <v>175</v>
      </c>
    </row>
    <row r="188" spans="1:60" outlineLevel="1" x14ac:dyDescent="0.2">
      <c r="A188" s="233">
        <v>49</v>
      </c>
      <c r="B188" s="234" t="s">
        <v>395</v>
      </c>
      <c r="C188" s="252" t="s">
        <v>396</v>
      </c>
      <c r="D188" s="235" t="s">
        <v>263</v>
      </c>
      <c r="E188" s="236">
        <v>215.6</v>
      </c>
      <c r="F188" s="237"/>
      <c r="G188" s="238">
        <f>ROUND(E188*F188,2)</f>
        <v>0</v>
      </c>
      <c r="H188" s="237"/>
      <c r="I188" s="238">
        <f>ROUND(E188*H188,2)</f>
        <v>0</v>
      </c>
      <c r="J188" s="237"/>
      <c r="K188" s="238">
        <f>ROUND(E188*J188,2)</f>
        <v>0</v>
      </c>
      <c r="L188" s="238">
        <v>12</v>
      </c>
      <c r="M188" s="238">
        <f>G188*(1+L188/100)</f>
        <v>0</v>
      </c>
      <c r="N188" s="236">
        <v>3.2000000000000003E-4</v>
      </c>
      <c r="O188" s="236">
        <f>ROUND(E188*N188,2)</f>
        <v>7.0000000000000007E-2</v>
      </c>
      <c r="P188" s="236">
        <v>0</v>
      </c>
      <c r="Q188" s="236">
        <f>ROUND(E188*P188,2)</f>
        <v>0</v>
      </c>
      <c r="R188" s="238" t="s">
        <v>397</v>
      </c>
      <c r="S188" s="238" t="s">
        <v>180</v>
      </c>
      <c r="T188" s="239" t="s">
        <v>180</v>
      </c>
      <c r="U188" s="222">
        <v>0.11</v>
      </c>
      <c r="V188" s="222">
        <f>ROUND(E188*U188,2)</f>
        <v>23.72</v>
      </c>
      <c r="W188" s="222"/>
      <c r="X188" s="222" t="s">
        <v>181</v>
      </c>
      <c r="Y188" s="222" t="s">
        <v>182</v>
      </c>
      <c r="Z188" s="212"/>
      <c r="AA188" s="212"/>
      <c r="AB188" s="212"/>
      <c r="AC188" s="212"/>
      <c r="AD188" s="212"/>
      <c r="AE188" s="212"/>
      <c r="AF188" s="212"/>
      <c r="AG188" s="212" t="s">
        <v>183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19"/>
      <c r="B189" s="220"/>
      <c r="C189" s="255" t="s">
        <v>398</v>
      </c>
      <c r="D189" s="223"/>
      <c r="E189" s="224">
        <v>215.6</v>
      </c>
      <c r="F189" s="222"/>
      <c r="G189" s="222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189</v>
      </c>
      <c r="AH189" s="212">
        <v>5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1" x14ac:dyDescent="0.2">
      <c r="A190" s="233">
        <v>50</v>
      </c>
      <c r="B190" s="234" t="s">
        <v>399</v>
      </c>
      <c r="C190" s="252" t="s">
        <v>400</v>
      </c>
      <c r="D190" s="235" t="s">
        <v>346</v>
      </c>
      <c r="E190" s="236">
        <v>68</v>
      </c>
      <c r="F190" s="237"/>
      <c r="G190" s="238">
        <f>ROUND(E190*F190,2)</f>
        <v>0</v>
      </c>
      <c r="H190" s="237"/>
      <c r="I190" s="238">
        <f>ROUND(E190*H190,2)</f>
        <v>0</v>
      </c>
      <c r="J190" s="237"/>
      <c r="K190" s="238">
        <f>ROUND(E190*J190,2)</f>
        <v>0</v>
      </c>
      <c r="L190" s="238">
        <v>12</v>
      </c>
      <c r="M190" s="238">
        <f>G190*(1+L190/100)</f>
        <v>0</v>
      </c>
      <c r="N190" s="236">
        <v>4.2999999999999999E-4</v>
      </c>
      <c r="O190" s="236">
        <f>ROUND(E190*N190,2)</f>
        <v>0.03</v>
      </c>
      <c r="P190" s="236">
        <v>0</v>
      </c>
      <c r="Q190" s="236">
        <f>ROUND(E190*P190,2)</f>
        <v>0</v>
      </c>
      <c r="R190" s="238" t="s">
        <v>397</v>
      </c>
      <c r="S190" s="238" t="s">
        <v>180</v>
      </c>
      <c r="T190" s="239" t="s">
        <v>180</v>
      </c>
      <c r="U190" s="222">
        <v>6.7000000000000004E-2</v>
      </c>
      <c r="V190" s="222">
        <f>ROUND(E190*U190,2)</f>
        <v>4.5599999999999996</v>
      </c>
      <c r="W190" s="222"/>
      <c r="X190" s="222" t="s">
        <v>181</v>
      </c>
      <c r="Y190" s="222" t="s">
        <v>182</v>
      </c>
      <c r="Z190" s="212"/>
      <c r="AA190" s="212"/>
      <c r="AB190" s="212"/>
      <c r="AC190" s="212"/>
      <c r="AD190" s="212"/>
      <c r="AE190" s="212"/>
      <c r="AF190" s="212"/>
      <c r="AG190" s="212" t="s">
        <v>183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2" x14ac:dyDescent="0.2">
      <c r="A191" s="219"/>
      <c r="B191" s="220"/>
      <c r="C191" s="255" t="s">
        <v>401</v>
      </c>
      <c r="D191" s="223"/>
      <c r="E191" s="224">
        <v>68</v>
      </c>
      <c r="F191" s="222"/>
      <c r="G191" s="222"/>
      <c r="H191" s="222"/>
      <c r="I191" s="222"/>
      <c r="J191" s="222"/>
      <c r="K191" s="222"/>
      <c r="L191" s="222"/>
      <c r="M191" s="222"/>
      <c r="N191" s="221"/>
      <c r="O191" s="221"/>
      <c r="P191" s="221"/>
      <c r="Q191" s="221"/>
      <c r="R191" s="222"/>
      <c r="S191" s="222"/>
      <c r="T191" s="222"/>
      <c r="U191" s="222"/>
      <c r="V191" s="222"/>
      <c r="W191" s="222"/>
      <c r="X191" s="222"/>
      <c r="Y191" s="222"/>
      <c r="Z191" s="212"/>
      <c r="AA191" s="212"/>
      <c r="AB191" s="212"/>
      <c r="AC191" s="212"/>
      <c r="AD191" s="212"/>
      <c r="AE191" s="212"/>
      <c r="AF191" s="212"/>
      <c r="AG191" s="212" t="s">
        <v>189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1" x14ac:dyDescent="0.2">
      <c r="A192" s="233">
        <v>51</v>
      </c>
      <c r="B192" s="234" t="s">
        <v>402</v>
      </c>
      <c r="C192" s="252" t="s">
        <v>403</v>
      </c>
      <c r="D192" s="235" t="s">
        <v>263</v>
      </c>
      <c r="E192" s="236">
        <v>142.80000000000001</v>
      </c>
      <c r="F192" s="237"/>
      <c r="G192" s="238">
        <f>ROUND(E192*F192,2)</f>
        <v>0</v>
      </c>
      <c r="H192" s="237"/>
      <c r="I192" s="238">
        <f>ROUND(E192*H192,2)</f>
        <v>0</v>
      </c>
      <c r="J192" s="237"/>
      <c r="K192" s="238">
        <f>ROUND(E192*J192,2)</f>
        <v>0</v>
      </c>
      <c r="L192" s="238">
        <v>12</v>
      </c>
      <c r="M192" s="238">
        <f>G192*(1+L192/100)</f>
        <v>0</v>
      </c>
      <c r="N192" s="236">
        <v>3.2000000000000003E-4</v>
      </c>
      <c r="O192" s="236">
        <f>ROUND(E192*N192,2)</f>
        <v>0.05</v>
      </c>
      <c r="P192" s="236">
        <v>0</v>
      </c>
      <c r="Q192" s="236">
        <f>ROUND(E192*P192,2)</f>
        <v>0</v>
      </c>
      <c r="R192" s="238" t="s">
        <v>397</v>
      </c>
      <c r="S192" s="238" t="s">
        <v>180</v>
      </c>
      <c r="T192" s="239" t="s">
        <v>180</v>
      </c>
      <c r="U192" s="222">
        <v>0.14000000000000001</v>
      </c>
      <c r="V192" s="222">
        <f>ROUND(E192*U192,2)</f>
        <v>19.989999999999998</v>
      </c>
      <c r="W192" s="222"/>
      <c r="X192" s="222" t="s">
        <v>181</v>
      </c>
      <c r="Y192" s="222" t="s">
        <v>182</v>
      </c>
      <c r="Z192" s="212"/>
      <c r="AA192" s="212"/>
      <c r="AB192" s="212"/>
      <c r="AC192" s="212"/>
      <c r="AD192" s="212"/>
      <c r="AE192" s="212"/>
      <c r="AF192" s="212"/>
      <c r="AG192" s="212" t="s">
        <v>183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19"/>
      <c r="B193" s="220"/>
      <c r="C193" s="255" t="s">
        <v>404</v>
      </c>
      <c r="D193" s="223"/>
      <c r="E193" s="224">
        <v>142.80000000000001</v>
      </c>
      <c r="F193" s="222"/>
      <c r="G193" s="22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189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x14ac:dyDescent="0.2">
      <c r="A194" s="226" t="s">
        <v>174</v>
      </c>
      <c r="B194" s="227" t="s">
        <v>117</v>
      </c>
      <c r="C194" s="251" t="s">
        <v>118</v>
      </c>
      <c r="D194" s="228"/>
      <c r="E194" s="229"/>
      <c r="F194" s="230"/>
      <c r="G194" s="230">
        <f>SUMIF(AG195:AG197,"&lt;&gt;NOR",G195:G197)</f>
        <v>0</v>
      </c>
      <c r="H194" s="230"/>
      <c r="I194" s="230">
        <f>SUM(I195:I197)</f>
        <v>0</v>
      </c>
      <c r="J194" s="230"/>
      <c r="K194" s="230">
        <f>SUM(K195:K197)</f>
        <v>0</v>
      </c>
      <c r="L194" s="230"/>
      <c r="M194" s="230">
        <f>SUM(M195:M197)</f>
        <v>0</v>
      </c>
      <c r="N194" s="229"/>
      <c r="O194" s="229">
        <f>SUM(O195:O197)</f>
        <v>0</v>
      </c>
      <c r="P194" s="229"/>
      <c r="Q194" s="229">
        <f>SUM(Q195:Q197)</f>
        <v>0.02</v>
      </c>
      <c r="R194" s="230"/>
      <c r="S194" s="230"/>
      <c r="T194" s="231"/>
      <c r="U194" s="225"/>
      <c r="V194" s="225">
        <f>SUM(V195:V197)</f>
        <v>2.76</v>
      </c>
      <c r="W194" s="225"/>
      <c r="X194" s="225"/>
      <c r="Y194" s="225"/>
      <c r="AG194" t="s">
        <v>175</v>
      </c>
    </row>
    <row r="195" spans="1:60" outlineLevel="1" x14ac:dyDescent="0.2">
      <c r="A195" s="233">
        <v>52</v>
      </c>
      <c r="B195" s="234" t="s">
        <v>405</v>
      </c>
      <c r="C195" s="252" t="s">
        <v>406</v>
      </c>
      <c r="D195" s="235" t="s">
        <v>346</v>
      </c>
      <c r="E195" s="236">
        <v>3</v>
      </c>
      <c r="F195" s="237"/>
      <c r="G195" s="238">
        <f>ROUND(E195*F195,2)</f>
        <v>0</v>
      </c>
      <c r="H195" s="237"/>
      <c r="I195" s="238">
        <f>ROUND(E195*H195,2)</f>
        <v>0</v>
      </c>
      <c r="J195" s="237"/>
      <c r="K195" s="238">
        <f>ROUND(E195*J195,2)</f>
        <v>0</v>
      </c>
      <c r="L195" s="238">
        <v>12</v>
      </c>
      <c r="M195" s="238">
        <f>G195*(1+L195/100)</f>
        <v>0</v>
      </c>
      <c r="N195" s="236">
        <v>5.5999999999999995E-4</v>
      </c>
      <c r="O195" s="236">
        <f>ROUND(E195*N195,2)</f>
        <v>0</v>
      </c>
      <c r="P195" s="236">
        <v>5.0000000000000001E-3</v>
      </c>
      <c r="Q195" s="236">
        <f>ROUND(E195*P195,2)</f>
        <v>0.02</v>
      </c>
      <c r="R195" s="238"/>
      <c r="S195" s="238" t="s">
        <v>247</v>
      </c>
      <c r="T195" s="239" t="s">
        <v>180</v>
      </c>
      <c r="U195" s="222">
        <v>0.92</v>
      </c>
      <c r="V195" s="222">
        <f>ROUND(E195*U195,2)</f>
        <v>2.76</v>
      </c>
      <c r="W195" s="222"/>
      <c r="X195" s="222" t="s">
        <v>181</v>
      </c>
      <c r="Y195" s="222" t="s">
        <v>182</v>
      </c>
      <c r="Z195" s="212"/>
      <c r="AA195" s="212"/>
      <c r="AB195" s="212"/>
      <c r="AC195" s="212"/>
      <c r="AD195" s="212"/>
      <c r="AE195" s="212"/>
      <c r="AF195" s="212"/>
      <c r="AG195" s="212" t="s">
        <v>183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2" x14ac:dyDescent="0.2">
      <c r="A196" s="219"/>
      <c r="B196" s="220"/>
      <c r="C196" s="255" t="s">
        <v>77</v>
      </c>
      <c r="D196" s="223"/>
      <c r="E196" s="224">
        <v>3</v>
      </c>
      <c r="F196" s="222"/>
      <c r="G196" s="222"/>
      <c r="H196" s="222"/>
      <c r="I196" s="222"/>
      <c r="J196" s="222"/>
      <c r="K196" s="222"/>
      <c r="L196" s="222"/>
      <c r="M196" s="222"/>
      <c r="N196" s="221"/>
      <c r="O196" s="221"/>
      <c r="P196" s="221"/>
      <c r="Q196" s="221"/>
      <c r="R196" s="222"/>
      <c r="S196" s="222"/>
      <c r="T196" s="222"/>
      <c r="U196" s="222"/>
      <c r="V196" s="222"/>
      <c r="W196" s="222"/>
      <c r="X196" s="222"/>
      <c r="Y196" s="222"/>
      <c r="Z196" s="212"/>
      <c r="AA196" s="212"/>
      <c r="AB196" s="212"/>
      <c r="AC196" s="212"/>
      <c r="AD196" s="212"/>
      <c r="AE196" s="212"/>
      <c r="AF196" s="212"/>
      <c r="AG196" s="212" t="s">
        <v>189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44">
        <v>53</v>
      </c>
      <c r="B197" s="245" t="s">
        <v>407</v>
      </c>
      <c r="C197" s="257" t="s">
        <v>408</v>
      </c>
      <c r="D197" s="246" t="s">
        <v>409</v>
      </c>
      <c r="E197" s="247">
        <v>1</v>
      </c>
      <c r="F197" s="248"/>
      <c r="G197" s="249">
        <f>ROUND(E197*F197,2)</f>
        <v>0</v>
      </c>
      <c r="H197" s="248"/>
      <c r="I197" s="249">
        <f>ROUND(E197*H197,2)</f>
        <v>0</v>
      </c>
      <c r="J197" s="248"/>
      <c r="K197" s="249">
        <f>ROUND(E197*J197,2)</f>
        <v>0</v>
      </c>
      <c r="L197" s="249">
        <v>12</v>
      </c>
      <c r="M197" s="249">
        <f>G197*(1+L197/100)</f>
        <v>0</v>
      </c>
      <c r="N197" s="247">
        <v>0</v>
      </c>
      <c r="O197" s="247">
        <f>ROUND(E197*N197,2)</f>
        <v>0</v>
      </c>
      <c r="P197" s="247">
        <v>0</v>
      </c>
      <c r="Q197" s="247">
        <f>ROUND(E197*P197,2)</f>
        <v>0</v>
      </c>
      <c r="R197" s="249"/>
      <c r="S197" s="249" t="s">
        <v>247</v>
      </c>
      <c r="T197" s="250" t="s">
        <v>248</v>
      </c>
      <c r="U197" s="222">
        <v>0</v>
      </c>
      <c r="V197" s="222">
        <f>ROUND(E197*U197,2)</f>
        <v>0</v>
      </c>
      <c r="W197" s="222"/>
      <c r="X197" s="222" t="s">
        <v>253</v>
      </c>
      <c r="Y197" s="222" t="s">
        <v>182</v>
      </c>
      <c r="Z197" s="212"/>
      <c r="AA197" s="212"/>
      <c r="AB197" s="212"/>
      <c r="AC197" s="212"/>
      <c r="AD197" s="212"/>
      <c r="AE197" s="212"/>
      <c r="AF197" s="212"/>
      <c r="AG197" s="212" t="s">
        <v>254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x14ac:dyDescent="0.2">
      <c r="A198" s="226" t="s">
        <v>174</v>
      </c>
      <c r="B198" s="227" t="s">
        <v>121</v>
      </c>
      <c r="C198" s="251" t="s">
        <v>122</v>
      </c>
      <c r="D198" s="228"/>
      <c r="E198" s="229"/>
      <c r="F198" s="230"/>
      <c r="G198" s="230">
        <f>SUMIF(AG199:AG221,"&lt;&gt;NOR",G199:G221)</f>
        <v>0</v>
      </c>
      <c r="H198" s="230"/>
      <c r="I198" s="230">
        <f>SUM(I199:I221)</f>
        <v>0</v>
      </c>
      <c r="J198" s="230"/>
      <c r="K198" s="230">
        <f>SUM(K199:K221)</f>
        <v>0</v>
      </c>
      <c r="L198" s="230"/>
      <c r="M198" s="230">
        <f>SUM(M199:M221)</f>
        <v>0</v>
      </c>
      <c r="N198" s="229"/>
      <c r="O198" s="229">
        <f>SUM(O199:O221)</f>
        <v>1.46</v>
      </c>
      <c r="P198" s="229"/>
      <c r="Q198" s="229">
        <f>SUM(Q199:Q221)</f>
        <v>1.51</v>
      </c>
      <c r="R198" s="230"/>
      <c r="S198" s="230"/>
      <c r="T198" s="231"/>
      <c r="U198" s="225"/>
      <c r="V198" s="225">
        <f>SUM(V199:V221)</f>
        <v>97.649999999999991</v>
      </c>
      <c r="W198" s="225"/>
      <c r="X198" s="225"/>
      <c r="Y198" s="225"/>
      <c r="AG198" t="s">
        <v>175</v>
      </c>
    </row>
    <row r="199" spans="1:60" outlineLevel="1" x14ac:dyDescent="0.2">
      <c r="A199" s="233">
        <v>54</v>
      </c>
      <c r="B199" s="234" t="s">
        <v>410</v>
      </c>
      <c r="C199" s="252" t="s">
        <v>411</v>
      </c>
      <c r="D199" s="235" t="s">
        <v>346</v>
      </c>
      <c r="E199" s="236">
        <v>10</v>
      </c>
      <c r="F199" s="237"/>
      <c r="G199" s="238">
        <f>ROUND(E199*F199,2)</f>
        <v>0</v>
      </c>
      <c r="H199" s="237"/>
      <c r="I199" s="238">
        <f>ROUND(E199*H199,2)</f>
        <v>0</v>
      </c>
      <c r="J199" s="237"/>
      <c r="K199" s="238">
        <f>ROUND(E199*J199,2)</f>
        <v>0</v>
      </c>
      <c r="L199" s="238">
        <v>12</v>
      </c>
      <c r="M199" s="238">
        <f>G199*(1+L199/100)</f>
        <v>0</v>
      </c>
      <c r="N199" s="236">
        <v>0</v>
      </c>
      <c r="O199" s="236">
        <f>ROUND(E199*N199,2)</f>
        <v>0</v>
      </c>
      <c r="P199" s="236">
        <v>1.8E-3</v>
      </c>
      <c r="Q199" s="236">
        <f>ROUND(E199*P199,2)</f>
        <v>0.02</v>
      </c>
      <c r="R199" s="238" t="s">
        <v>412</v>
      </c>
      <c r="S199" s="238" t="s">
        <v>180</v>
      </c>
      <c r="T199" s="239" t="s">
        <v>180</v>
      </c>
      <c r="U199" s="222">
        <v>0.11</v>
      </c>
      <c r="V199" s="222">
        <f>ROUND(E199*U199,2)</f>
        <v>1.1000000000000001</v>
      </c>
      <c r="W199" s="222"/>
      <c r="X199" s="222" t="s">
        <v>181</v>
      </c>
      <c r="Y199" s="222" t="s">
        <v>182</v>
      </c>
      <c r="Z199" s="212"/>
      <c r="AA199" s="212"/>
      <c r="AB199" s="212"/>
      <c r="AC199" s="212"/>
      <c r="AD199" s="212"/>
      <c r="AE199" s="212"/>
      <c r="AF199" s="212"/>
      <c r="AG199" s="212" t="s">
        <v>183</v>
      </c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2" x14ac:dyDescent="0.2">
      <c r="A200" s="219"/>
      <c r="B200" s="220"/>
      <c r="C200" s="255" t="s">
        <v>413</v>
      </c>
      <c r="D200" s="223"/>
      <c r="E200" s="224">
        <v>10</v>
      </c>
      <c r="F200" s="222"/>
      <c r="G200" s="222"/>
      <c r="H200" s="222"/>
      <c r="I200" s="222"/>
      <c r="J200" s="222"/>
      <c r="K200" s="222"/>
      <c r="L200" s="222"/>
      <c r="M200" s="222"/>
      <c r="N200" s="221"/>
      <c r="O200" s="221"/>
      <c r="P200" s="221"/>
      <c r="Q200" s="221"/>
      <c r="R200" s="222"/>
      <c r="S200" s="222"/>
      <c r="T200" s="222"/>
      <c r="U200" s="222"/>
      <c r="V200" s="222"/>
      <c r="W200" s="222"/>
      <c r="X200" s="222"/>
      <c r="Y200" s="222"/>
      <c r="Z200" s="212"/>
      <c r="AA200" s="212"/>
      <c r="AB200" s="212"/>
      <c r="AC200" s="212"/>
      <c r="AD200" s="212"/>
      <c r="AE200" s="212"/>
      <c r="AF200" s="212"/>
      <c r="AG200" s="212" t="s">
        <v>189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1" x14ac:dyDescent="0.2">
      <c r="A201" s="233">
        <v>55</v>
      </c>
      <c r="B201" s="234" t="s">
        <v>414</v>
      </c>
      <c r="C201" s="252" t="s">
        <v>415</v>
      </c>
      <c r="D201" s="235" t="s">
        <v>346</v>
      </c>
      <c r="E201" s="236">
        <v>1</v>
      </c>
      <c r="F201" s="237"/>
      <c r="G201" s="238">
        <f>ROUND(E201*F201,2)</f>
        <v>0</v>
      </c>
      <c r="H201" s="237"/>
      <c r="I201" s="238">
        <f>ROUND(E201*H201,2)</f>
        <v>0</v>
      </c>
      <c r="J201" s="237"/>
      <c r="K201" s="238">
        <f>ROUND(E201*J201,2)</f>
        <v>0</v>
      </c>
      <c r="L201" s="238">
        <v>12</v>
      </c>
      <c r="M201" s="238">
        <f>G201*(1+L201/100)</f>
        <v>0</v>
      </c>
      <c r="N201" s="236">
        <v>2.0000000000000002E-5</v>
      </c>
      <c r="O201" s="236">
        <f>ROUND(E201*N201,2)</f>
        <v>0</v>
      </c>
      <c r="P201" s="236">
        <v>0</v>
      </c>
      <c r="Q201" s="236">
        <f>ROUND(E201*P201,2)</f>
        <v>0</v>
      </c>
      <c r="R201" s="238" t="s">
        <v>412</v>
      </c>
      <c r="S201" s="238" t="s">
        <v>180</v>
      </c>
      <c r="T201" s="239" t="s">
        <v>180</v>
      </c>
      <c r="U201" s="222">
        <v>4.0199999999999996</v>
      </c>
      <c r="V201" s="222">
        <f>ROUND(E201*U201,2)</f>
        <v>4.0199999999999996</v>
      </c>
      <c r="W201" s="222"/>
      <c r="X201" s="222" t="s">
        <v>181</v>
      </c>
      <c r="Y201" s="222" t="s">
        <v>182</v>
      </c>
      <c r="Z201" s="212"/>
      <c r="AA201" s="212"/>
      <c r="AB201" s="212"/>
      <c r="AC201" s="212"/>
      <c r="AD201" s="212"/>
      <c r="AE201" s="212"/>
      <c r="AF201" s="212"/>
      <c r="AG201" s="212" t="s">
        <v>183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2" x14ac:dyDescent="0.2">
      <c r="A202" s="219"/>
      <c r="B202" s="220"/>
      <c r="C202" s="255" t="s">
        <v>75</v>
      </c>
      <c r="D202" s="223"/>
      <c r="E202" s="224">
        <v>1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189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33">
        <v>56</v>
      </c>
      <c r="B203" s="234" t="s">
        <v>416</v>
      </c>
      <c r="C203" s="252" t="s">
        <v>417</v>
      </c>
      <c r="D203" s="235" t="s">
        <v>346</v>
      </c>
      <c r="E203" s="236">
        <v>10</v>
      </c>
      <c r="F203" s="237"/>
      <c r="G203" s="238">
        <f>ROUND(E203*F203,2)</f>
        <v>0</v>
      </c>
      <c r="H203" s="237"/>
      <c r="I203" s="238">
        <f>ROUND(E203*H203,2)</f>
        <v>0</v>
      </c>
      <c r="J203" s="237"/>
      <c r="K203" s="238">
        <f>ROUND(E203*J203,2)</f>
        <v>0</v>
      </c>
      <c r="L203" s="238">
        <v>12</v>
      </c>
      <c r="M203" s="238">
        <f>G203*(1+L203/100)</f>
        <v>0</v>
      </c>
      <c r="N203" s="236">
        <v>1.0000000000000001E-5</v>
      </c>
      <c r="O203" s="236">
        <f>ROUND(E203*N203,2)</f>
        <v>0</v>
      </c>
      <c r="P203" s="236">
        <v>0</v>
      </c>
      <c r="Q203" s="236">
        <f>ROUND(E203*P203,2)</f>
        <v>0</v>
      </c>
      <c r="R203" s="238" t="s">
        <v>412</v>
      </c>
      <c r="S203" s="238" t="s">
        <v>180</v>
      </c>
      <c r="T203" s="239" t="s">
        <v>180</v>
      </c>
      <c r="U203" s="222">
        <v>0.28000000000000003</v>
      </c>
      <c r="V203" s="222">
        <f>ROUND(E203*U203,2)</f>
        <v>2.8</v>
      </c>
      <c r="W203" s="222"/>
      <c r="X203" s="222" t="s">
        <v>181</v>
      </c>
      <c r="Y203" s="222" t="s">
        <v>182</v>
      </c>
      <c r="Z203" s="212"/>
      <c r="AA203" s="212"/>
      <c r="AB203" s="212"/>
      <c r="AC203" s="212"/>
      <c r="AD203" s="212"/>
      <c r="AE203" s="212"/>
      <c r="AF203" s="212"/>
      <c r="AG203" s="212" t="s">
        <v>183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">
      <c r="A204" s="219"/>
      <c r="B204" s="220"/>
      <c r="C204" s="255" t="s">
        <v>418</v>
      </c>
      <c r="D204" s="223"/>
      <c r="E204" s="224">
        <v>10</v>
      </c>
      <c r="F204" s="222"/>
      <c r="G204" s="222"/>
      <c r="H204" s="222"/>
      <c r="I204" s="222"/>
      <c r="J204" s="222"/>
      <c r="K204" s="222"/>
      <c r="L204" s="222"/>
      <c r="M204" s="222"/>
      <c r="N204" s="221"/>
      <c r="O204" s="221"/>
      <c r="P204" s="221"/>
      <c r="Q204" s="221"/>
      <c r="R204" s="222"/>
      <c r="S204" s="222"/>
      <c r="T204" s="222"/>
      <c r="U204" s="222"/>
      <c r="V204" s="222"/>
      <c r="W204" s="222"/>
      <c r="X204" s="222"/>
      <c r="Y204" s="222"/>
      <c r="Z204" s="212"/>
      <c r="AA204" s="212"/>
      <c r="AB204" s="212"/>
      <c r="AC204" s="212"/>
      <c r="AD204" s="212"/>
      <c r="AE204" s="212"/>
      <c r="AF204" s="212"/>
      <c r="AG204" s="212" t="s">
        <v>189</v>
      </c>
      <c r="AH204" s="212">
        <v>5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1" x14ac:dyDescent="0.2">
      <c r="A205" s="233">
        <v>57</v>
      </c>
      <c r="B205" s="234" t="s">
        <v>419</v>
      </c>
      <c r="C205" s="252" t="s">
        <v>420</v>
      </c>
      <c r="D205" s="235" t="s">
        <v>346</v>
      </c>
      <c r="E205" s="236">
        <v>6</v>
      </c>
      <c r="F205" s="237"/>
      <c r="G205" s="238">
        <f>ROUND(E205*F205,2)</f>
        <v>0</v>
      </c>
      <c r="H205" s="237"/>
      <c r="I205" s="238">
        <f>ROUND(E205*H205,2)</f>
        <v>0</v>
      </c>
      <c r="J205" s="237"/>
      <c r="K205" s="238">
        <f>ROUND(E205*J205,2)</f>
        <v>0</v>
      </c>
      <c r="L205" s="238">
        <v>12</v>
      </c>
      <c r="M205" s="238">
        <f>G205*(1+L205/100)</f>
        <v>0</v>
      </c>
      <c r="N205" s="236">
        <v>0</v>
      </c>
      <c r="O205" s="236">
        <f>ROUND(E205*N205,2)</f>
        <v>0</v>
      </c>
      <c r="P205" s="236">
        <v>0</v>
      </c>
      <c r="Q205" s="236">
        <f>ROUND(E205*P205,2)</f>
        <v>0</v>
      </c>
      <c r="R205" s="238" t="s">
        <v>412</v>
      </c>
      <c r="S205" s="238" t="s">
        <v>180</v>
      </c>
      <c r="T205" s="239" t="s">
        <v>180</v>
      </c>
      <c r="U205" s="222">
        <v>6.7050000000000001</v>
      </c>
      <c r="V205" s="222">
        <f>ROUND(E205*U205,2)</f>
        <v>40.229999999999997</v>
      </c>
      <c r="W205" s="222"/>
      <c r="X205" s="222" t="s">
        <v>181</v>
      </c>
      <c r="Y205" s="222" t="s">
        <v>182</v>
      </c>
      <c r="Z205" s="212"/>
      <c r="AA205" s="212"/>
      <c r="AB205" s="212"/>
      <c r="AC205" s="212"/>
      <c r="AD205" s="212"/>
      <c r="AE205" s="212"/>
      <c r="AF205" s="212"/>
      <c r="AG205" s="212" t="s">
        <v>183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2" x14ac:dyDescent="0.2">
      <c r="A206" s="219"/>
      <c r="B206" s="220"/>
      <c r="C206" s="255" t="s">
        <v>421</v>
      </c>
      <c r="D206" s="223"/>
      <c r="E206" s="224">
        <v>6</v>
      </c>
      <c r="F206" s="222"/>
      <c r="G206" s="222"/>
      <c r="H206" s="222"/>
      <c r="I206" s="222"/>
      <c r="J206" s="222"/>
      <c r="K206" s="222"/>
      <c r="L206" s="222"/>
      <c r="M206" s="222"/>
      <c r="N206" s="221"/>
      <c r="O206" s="221"/>
      <c r="P206" s="221"/>
      <c r="Q206" s="221"/>
      <c r="R206" s="222"/>
      <c r="S206" s="222"/>
      <c r="T206" s="222"/>
      <c r="U206" s="222"/>
      <c r="V206" s="222"/>
      <c r="W206" s="222"/>
      <c r="X206" s="222"/>
      <c r="Y206" s="222"/>
      <c r="Z206" s="212"/>
      <c r="AA206" s="212"/>
      <c r="AB206" s="212"/>
      <c r="AC206" s="212"/>
      <c r="AD206" s="212"/>
      <c r="AE206" s="212"/>
      <c r="AF206" s="212"/>
      <c r="AG206" s="212" t="s">
        <v>189</v>
      </c>
      <c r="AH206" s="212">
        <v>5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1" x14ac:dyDescent="0.2">
      <c r="A207" s="233">
        <v>58</v>
      </c>
      <c r="B207" s="234" t="s">
        <v>422</v>
      </c>
      <c r="C207" s="252" t="s">
        <v>423</v>
      </c>
      <c r="D207" s="235" t="s">
        <v>346</v>
      </c>
      <c r="E207" s="236">
        <v>4</v>
      </c>
      <c r="F207" s="237"/>
      <c r="G207" s="238">
        <f>ROUND(E207*F207,2)</f>
        <v>0</v>
      </c>
      <c r="H207" s="237"/>
      <c r="I207" s="238">
        <f>ROUND(E207*H207,2)</f>
        <v>0</v>
      </c>
      <c r="J207" s="237"/>
      <c r="K207" s="238">
        <f>ROUND(E207*J207,2)</f>
        <v>0</v>
      </c>
      <c r="L207" s="238">
        <v>12</v>
      </c>
      <c r="M207" s="238">
        <f>G207*(1+L207/100)</f>
        <v>0</v>
      </c>
      <c r="N207" s="236">
        <v>0</v>
      </c>
      <c r="O207" s="236">
        <f>ROUND(E207*N207,2)</f>
        <v>0</v>
      </c>
      <c r="P207" s="236">
        <v>0</v>
      </c>
      <c r="Q207" s="236">
        <f>ROUND(E207*P207,2)</f>
        <v>0</v>
      </c>
      <c r="R207" s="238" t="s">
        <v>412</v>
      </c>
      <c r="S207" s="238" t="s">
        <v>180</v>
      </c>
      <c r="T207" s="239" t="s">
        <v>180</v>
      </c>
      <c r="U207" s="222">
        <v>9.3870000000000005</v>
      </c>
      <c r="V207" s="222">
        <f>ROUND(E207*U207,2)</f>
        <v>37.549999999999997</v>
      </c>
      <c r="W207" s="222"/>
      <c r="X207" s="222" t="s">
        <v>181</v>
      </c>
      <c r="Y207" s="222" t="s">
        <v>182</v>
      </c>
      <c r="Z207" s="212"/>
      <c r="AA207" s="212"/>
      <c r="AB207" s="212"/>
      <c r="AC207" s="212"/>
      <c r="AD207" s="212"/>
      <c r="AE207" s="212"/>
      <c r="AF207" s="212"/>
      <c r="AG207" s="212" t="s">
        <v>183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55" t="s">
        <v>424</v>
      </c>
      <c r="D208" s="223"/>
      <c r="E208" s="224">
        <v>4</v>
      </c>
      <c r="F208" s="222"/>
      <c r="G208" s="222"/>
      <c r="H208" s="222"/>
      <c r="I208" s="222"/>
      <c r="J208" s="222"/>
      <c r="K208" s="222"/>
      <c r="L208" s="222"/>
      <c r="M208" s="222"/>
      <c r="N208" s="221"/>
      <c r="O208" s="221"/>
      <c r="P208" s="221"/>
      <c r="Q208" s="221"/>
      <c r="R208" s="222"/>
      <c r="S208" s="222"/>
      <c r="T208" s="222"/>
      <c r="U208" s="222"/>
      <c r="V208" s="222"/>
      <c r="W208" s="222"/>
      <c r="X208" s="222"/>
      <c r="Y208" s="222"/>
      <c r="Z208" s="212"/>
      <c r="AA208" s="212"/>
      <c r="AB208" s="212"/>
      <c r="AC208" s="212"/>
      <c r="AD208" s="212"/>
      <c r="AE208" s="212"/>
      <c r="AF208" s="212"/>
      <c r="AG208" s="212" t="s">
        <v>189</v>
      </c>
      <c r="AH208" s="212">
        <v>5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1" x14ac:dyDescent="0.2">
      <c r="A209" s="233">
        <v>59</v>
      </c>
      <c r="B209" s="234" t="s">
        <v>425</v>
      </c>
      <c r="C209" s="252" t="s">
        <v>426</v>
      </c>
      <c r="D209" s="235" t="s">
        <v>346</v>
      </c>
      <c r="E209" s="236">
        <v>6</v>
      </c>
      <c r="F209" s="237"/>
      <c r="G209" s="238">
        <f>ROUND(E209*F209,2)</f>
        <v>0</v>
      </c>
      <c r="H209" s="237"/>
      <c r="I209" s="238">
        <f>ROUND(E209*H209,2)</f>
        <v>0</v>
      </c>
      <c r="J209" s="237"/>
      <c r="K209" s="238">
        <f>ROUND(E209*J209,2)</f>
        <v>0</v>
      </c>
      <c r="L209" s="238">
        <v>12</v>
      </c>
      <c r="M209" s="238">
        <f>G209*(1+L209/100)</f>
        <v>0</v>
      </c>
      <c r="N209" s="236">
        <v>0</v>
      </c>
      <c r="O209" s="236">
        <f>ROUND(E209*N209,2)</f>
        <v>0</v>
      </c>
      <c r="P209" s="236">
        <v>0.13100000000000001</v>
      </c>
      <c r="Q209" s="236">
        <f>ROUND(E209*P209,2)</f>
        <v>0.79</v>
      </c>
      <c r="R209" s="238" t="s">
        <v>412</v>
      </c>
      <c r="S209" s="238" t="s">
        <v>180</v>
      </c>
      <c r="T209" s="239" t="s">
        <v>180</v>
      </c>
      <c r="U209" s="222">
        <v>0.76800000000000002</v>
      </c>
      <c r="V209" s="222">
        <f>ROUND(E209*U209,2)</f>
        <v>4.6100000000000003</v>
      </c>
      <c r="W209" s="222"/>
      <c r="X209" s="222" t="s">
        <v>181</v>
      </c>
      <c r="Y209" s="222" t="s">
        <v>182</v>
      </c>
      <c r="Z209" s="212"/>
      <c r="AA209" s="212"/>
      <c r="AB209" s="212"/>
      <c r="AC209" s="212"/>
      <c r="AD209" s="212"/>
      <c r="AE209" s="212"/>
      <c r="AF209" s="212"/>
      <c r="AG209" s="212" t="s">
        <v>183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2" x14ac:dyDescent="0.2">
      <c r="A210" s="219"/>
      <c r="B210" s="220"/>
      <c r="C210" s="255" t="s">
        <v>83</v>
      </c>
      <c r="D210" s="223"/>
      <c r="E210" s="224">
        <v>6</v>
      </c>
      <c r="F210" s="222"/>
      <c r="G210" s="222"/>
      <c r="H210" s="222"/>
      <c r="I210" s="222"/>
      <c r="J210" s="222"/>
      <c r="K210" s="222"/>
      <c r="L210" s="222"/>
      <c r="M210" s="222"/>
      <c r="N210" s="221"/>
      <c r="O210" s="221"/>
      <c r="P210" s="221"/>
      <c r="Q210" s="221"/>
      <c r="R210" s="222"/>
      <c r="S210" s="222"/>
      <c r="T210" s="222"/>
      <c r="U210" s="222"/>
      <c r="V210" s="222"/>
      <c r="W210" s="222"/>
      <c r="X210" s="222"/>
      <c r="Y210" s="222"/>
      <c r="Z210" s="212"/>
      <c r="AA210" s="212"/>
      <c r="AB210" s="212"/>
      <c r="AC210" s="212"/>
      <c r="AD210" s="212"/>
      <c r="AE210" s="212"/>
      <c r="AF210" s="212"/>
      <c r="AG210" s="212" t="s">
        <v>189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1" x14ac:dyDescent="0.2">
      <c r="A211" s="233">
        <v>60</v>
      </c>
      <c r="B211" s="234" t="s">
        <v>427</v>
      </c>
      <c r="C211" s="252" t="s">
        <v>428</v>
      </c>
      <c r="D211" s="235" t="s">
        <v>346</v>
      </c>
      <c r="E211" s="236">
        <v>4</v>
      </c>
      <c r="F211" s="237"/>
      <c r="G211" s="238">
        <f>ROUND(E211*F211,2)</f>
        <v>0</v>
      </c>
      <c r="H211" s="237"/>
      <c r="I211" s="238">
        <f>ROUND(E211*H211,2)</f>
        <v>0</v>
      </c>
      <c r="J211" s="237"/>
      <c r="K211" s="238">
        <f>ROUND(E211*J211,2)</f>
        <v>0</v>
      </c>
      <c r="L211" s="238">
        <v>12</v>
      </c>
      <c r="M211" s="238">
        <f>G211*(1+L211/100)</f>
        <v>0</v>
      </c>
      <c r="N211" s="236">
        <v>0</v>
      </c>
      <c r="O211" s="236">
        <f>ROUND(E211*N211,2)</f>
        <v>0</v>
      </c>
      <c r="P211" s="236">
        <v>0.17399999999999999</v>
      </c>
      <c r="Q211" s="236">
        <f>ROUND(E211*P211,2)</f>
        <v>0.7</v>
      </c>
      <c r="R211" s="238" t="s">
        <v>412</v>
      </c>
      <c r="S211" s="238" t="s">
        <v>180</v>
      </c>
      <c r="T211" s="239" t="s">
        <v>180</v>
      </c>
      <c r="U211" s="222">
        <v>0.95</v>
      </c>
      <c r="V211" s="222">
        <f>ROUND(E211*U211,2)</f>
        <v>3.8</v>
      </c>
      <c r="W211" s="222"/>
      <c r="X211" s="222" t="s">
        <v>181</v>
      </c>
      <c r="Y211" s="222" t="s">
        <v>182</v>
      </c>
      <c r="Z211" s="212"/>
      <c r="AA211" s="212"/>
      <c r="AB211" s="212"/>
      <c r="AC211" s="212"/>
      <c r="AD211" s="212"/>
      <c r="AE211" s="212"/>
      <c r="AF211" s="212"/>
      <c r="AG211" s="212" t="s">
        <v>183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2" x14ac:dyDescent="0.2">
      <c r="A212" s="219"/>
      <c r="B212" s="220"/>
      <c r="C212" s="255" t="s">
        <v>429</v>
      </c>
      <c r="D212" s="223"/>
      <c r="E212" s="224">
        <v>4</v>
      </c>
      <c r="F212" s="222"/>
      <c r="G212" s="222"/>
      <c r="H212" s="222"/>
      <c r="I212" s="222"/>
      <c r="J212" s="222"/>
      <c r="K212" s="222"/>
      <c r="L212" s="222"/>
      <c r="M212" s="222"/>
      <c r="N212" s="221"/>
      <c r="O212" s="221"/>
      <c r="P212" s="221"/>
      <c r="Q212" s="221"/>
      <c r="R212" s="222"/>
      <c r="S212" s="222"/>
      <c r="T212" s="222"/>
      <c r="U212" s="222"/>
      <c r="V212" s="222"/>
      <c r="W212" s="222"/>
      <c r="X212" s="222"/>
      <c r="Y212" s="222"/>
      <c r="Z212" s="212"/>
      <c r="AA212" s="212"/>
      <c r="AB212" s="212"/>
      <c r="AC212" s="212"/>
      <c r="AD212" s="212"/>
      <c r="AE212" s="212"/>
      <c r="AF212" s="212"/>
      <c r="AG212" s="212" t="s">
        <v>189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33">
        <v>61</v>
      </c>
      <c r="B213" s="234" t="s">
        <v>430</v>
      </c>
      <c r="C213" s="252" t="s">
        <v>431</v>
      </c>
      <c r="D213" s="235" t="s">
        <v>432</v>
      </c>
      <c r="E213" s="236">
        <v>10</v>
      </c>
      <c r="F213" s="237"/>
      <c r="G213" s="238">
        <f>ROUND(E213*F213,2)</f>
        <v>0</v>
      </c>
      <c r="H213" s="237"/>
      <c r="I213" s="238">
        <f>ROUND(E213*H213,2)</f>
        <v>0</v>
      </c>
      <c r="J213" s="237"/>
      <c r="K213" s="238">
        <f>ROUND(E213*J213,2)</f>
        <v>0</v>
      </c>
      <c r="L213" s="238">
        <v>12</v>
      </c>
      <c r="M213" s="238">
        <f>G213*(1+L213/100)</f>
        <v>0</v>
      </c>
      <c r="N213" s="236">
        <v>0</v>
      </c>
      <c r="O213" s="236">
        <f>ROUND(E213*N213,2)</f>
        <v>0</v>
      </c>
      <c r="P213" s="236">
        <v>0</v>
      </c>
      <c r="Q213" s="236">
        <f>ROUND(E213*P213,2)</f>
        <v>0</v>
      </c>
      <c r="R213" s="238"/>
      <c r="S213" s="238" t="s">
        <v>247</v>
      </c>
      <c r="T213" s="239" t="s">
        <v>248</v>
      </c>
      <c r="U213" s="222">
        <v>0</v>
      </c>
      <c r="V213" s="222">
        <f>ROUND(E213*U213,2)</f>
        <v>0</v>
      </c>
      <c r="W213" s="222"/>
      <c r="X213" s="222" t="s">
        <v>181</v>
      </c>
      <c r="Y213" s="222" t="s">
        <v>182</v>
      </c>
      <c r="Z213" s="212"/>
      <c r="AA213" s="212"/>
      <c r="AB213" s="212"/>
      <c r="AC213" s="212"/>
      <c r="AD213" s="212"/>
      <c r="AE213" s="212"/>
      <c r="AF213" s="212"/>
      <c r="AG213" s="212" t="s">
        <v>183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19"/>
      <c r="B214" s="220"/>
      <c r="C214" s="255" t="s">
        <v>418</v>
      </c>
      <c r="D214" s="223"/>
      <c r="E214" s="224">
        <v>10</v>
      </c>
      <c r="F214" s="222"/>
      <c r="G214" s="222"/>
      <c r="H214" s="222"/>
      <c r="I214" s="222"/>
      <c r="J214" s="222"/>
      <c r="K214" s="222"/>
      <c r="L214" s="222"/>
      <c r="M214" s="222"/>
      <c r="N214" s="221"/>
      <c r="O214" s="221"/>
      <c r="P214" s="221"/>
      <c r="Q214" s="221"/>
      <c r="R214" s="222"/>
      <c r="S214" s="222"/>
      <c r="T214" s="222"/>
      <c r="U214" s="222"/>
      <c r="V214" s="222"/>
      <c r="W214" s="222"/>
      <c r="X214" s="222"/>
      <c r="Y214" s="222"/>
      <c r="Z214" s="212"/>
      <c r="AA214" s="212"/>
      <c r="AB214" s="212"/>
      <c r="AC214" s="212"/>
      <c r="AD214" s="212"/>
      <c r="AE214" s="212"/>
      <c r="AF214" s="212"/>
      <c r="AG214" s="212" t="s">
        <v>189</v>
      </c>
      <c r="AH214" s="212">
        <v>5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33">
        <v>62</v>
      </c>
      <c r="B215" s="234" t="s">
        <v>433</v>
      </c>
      <c r="C215" s="252" t="s">
        <v>434</v>
      </c>
      <c r="D215" s="235" t="s">
        <v>409</v>
      </c>
      <c r="E215" s="236">
        <v>7</v>
      </c>
      <c r="F215" s="237"/>
      <c r="G215" s="238">
        <f>ROUND(E215*F215,2)</f>
        <v>0</v>
      </c>
      <c r="H215" s="237"/>
      <c r="I215" s="238">
        <f>ROUND(E215*H215,2)</f>
        <v>0</v>
      </c>
      <c r="J215" s="237"/>
      <c r="K215" s="238">
        <f>ROUND(E215*J215,2)</f>
        <v>0</v>
      </c>
      <c r="L215" s="238">
        <v>12</v>
      </c>
      <c r="M215" s="238">
        <f>G215*(1+L215/100)</f>
        <v>0</v>
      </c>
      <c r="N215" s="236">
        <v>0.2</v>
      </c>
      <c r="O215" s="236">
        <f>ROUND(E215*N215,2)</f>
        <v>1.4</v>
      </c>
      <c r="P215" s="236">
        <v>0</v>
      </c>
      <c r="Q215" s="236">
        <f>ROUND(E215*P215,2)</f>
        <v>0</v>
      </c>
      <c r="R215" s="238"/>
      <c r="S215" s="238" t="s">
        <v>247</v>
      </c>
      <c r="T215" s="239" t="s">
        <v>248</v>
      </c>
      <c r="U215" s="222">
        <v>0</v>
      </c>
      <c r="V215" s="222">
        <f>ROUND(E215*U215,2)</f>
        <v>0</v>
      </c>
      <c r="W215" s="222"/>
      <c r="X215" s="222" t="s">
        <v>181</v>
      </c>
      <c r="Y215" s="222" t="s">
        <v>182</v>
      </c>
      <c r="Z215" s="212"/>
      <c r="AA215" s="212"/>
      <c r="AB215" s="212"/>
      <c r="AC215" s="212"/>
      <c r="AD215" s="212"/>
      <c r="AE215" s="212"/>
      <c r="AF215" s="212"/>
      <c r="AG215" s="212" t="s">
        <v>183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19"/>
      <c r="B216" s="220"/>
      <c r="C216" s="256" t="s">
        <v>435</v>
      </c>
      <c r="D216" s="242"/>
      <c r="E216" s="242"/>
      <c r="F216" s="242"/>
      <c r="G216" s="242"/>
      <c r="H216" s="222"/>
      <c r="I216" s="222"/>
      <c r="J216" s="222"/>
      <c r="K216" s="222"/>
      <c r="L216" s="222"/>
      <c r="M216" s="222"/>
      <c r="N216" s="221"/>
      <c r="O216" s="221"/>
      <c r="P216" s="221"/>
      <c r="Q216" s="221"/>
      <c r="R216" s="222"/>
      <c r="S216" s="222"/>
      <c r="T216" s="222"/>
      <c r="U216" s="222"/>
      <c r="V216" s="222"/>
      <c r="W216" s="222"/>
      <c r="X216" s="222"/>
      <c r="Y216" s="222"/>
      <c r="Z216" s="212"/>
      <c r="AA216" s="212"/>
      <c r="AB216" s="212"/>
      <c r="AC216" s="212"/>
      <c r="AD216" s="212"/>
      <c r="AE216" s="212"/>
      <c r="AF216" s="212"/>
      <c r="AG216" s="212" t="s">
        <v>187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">
      <c r="A217" s="219"/>
      <c r="B217" s="220"/>
      <c r="C217" s="255" t="s">
        <v>436</v>
      </c>
      <c r="D217" s="223"/>
      <c r="E217" s="224">
        <v>7</v>
      </c>
      <c r="F217" s="222"/>
      <c r="G217" s="222"/>
      <c r="H217" s="222"/>
      <c r="I217" s="222"/>
      <c r="J217" s="222"/>
      <c r="K217" s="222"/>
      <c r="L217" s="222"/>
      <c r="M217" s="222"/>
      <c r="N217" s="221"/>
      <c r="O217" s="221"/>
      <c r="P217" s="221"/>
      <c r="Q217" s="221"/>
      <c r="R217" s="222"/>
      <c r="S217" s="222"/>
      <c r="T217" s="222"/>
      <c r="U217" s="222"/>
      <c r="V217" s="222"/>
      <c r="W217" s="222"/>
      <c r="X217" s="222"/>
      <c r="Y217" s="222"/>
      <c r="Z217" s="212"/>
      <c r="AA217" s="212"/>
      <c r="AB217" s="212"/>
      <c r="AC217" s="212"/>
      <c r="AD217" s="212"/>
      <c r="AE217" s="212"/>
      <c r="AF217" s="212"/>
      <c r="AG217" s="212" t="s">
        <v>189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33">
        <v>63</v>
      </c>
      <c r="B218" s="234" t="s">
        <v>437</v>
      </c>
      <c r="C218" s="252" t="s">
        <v>438</v>
      </c>
      <c r="D218" s="235" t="s">
        <v>346</v>
      </c>
      <c r="E218" s="236">
        <v>4</v>
      </c>
      <c r="F218" s="237"/>
      <c r="G218" s="238">
        <f>ROUND(E218*F218,2)</f>
        <v>0</v>
      </c>
      <c r="H218" s="237"/>
      <c r="I218" s="238">
        <f>ROUND(E218*H218,2)</f>
        <v>0</v>
      </c>
      <c r="J218" s="237"/>
      <c r="K218" s="238">
        <f>ROUND(E218*J218,2)</f>
        <v>0</v>
      </c>
      <c r="L218" s="238">
        <v>12</v>
      </c>
      <c r="M218" s="238">
        <f>G218*(1+L218/100)</f>
        <v>0</v>
      </c>
      <c r="N218" s="236">
        <v>1.6E-2</v>
      </c>
      <c r="O218" s="236">
        <f>ROUND(E218*N218,2)</f>
        <v>0.06</v>
      </c>
      <c r="P218" s="236">
        <v>0</v>
      </c>
      <c r="Q218" s="236">
        <f>ROUND(E218*P218,2)</f>
        <v>0</v>
      </c>
      <c r="R218" s="238"/>
      <c r="S218" s="238" t="s">
        <v>247</v>
      </c>
      <c r="T218" s="239" t="s">
        <v>248</v>
      </c>
      <c r="U218" s="222">
        <v>0</v>
      </c>
      <c r="V218" s="222">
        <f>ROUND(E218*U218,2)</f>
        <v>0</v>
      </c>
      <c r="W218" s="222"/>
      <c r="X218" s="222" t="s">
        <v>253</v>
      </c>
      <c r="Y218" s="222" t="s">
        <v>182</v>
      </c>
      <c r="Z218" s="212"/>
      <c r="AA218" s="212"/>
      <c r="AB218" s="212"/>
      <c r="AC218" s="212"/>
      <c r="AD218" s="212"/>
      <c r="AE218" s="212"/>
      <c r="AF218" s="212"/>
      <c r="AG218" s="212" t="s">
        <v>254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19"/>
      <c r="B219" s="220"/>
      <c r="C219" s="255" t="s">
        <v>439</v>
      </c>
      <c r="D219" s="223"/>
      <c r="E219" s="224">
        <v>4</v>
      </c>
      <c r="F219" s="222"/>
      <c r="G219" s="222"/>
      <c r="H219" s="222"/>
      <c r="I219" s="222"/>
      <c r="J219" s="222"/>
      <c r="K219" s="222"/>
      <c r="L219" s="222"/>
      <c r="M219" s="222"/>
      <c r="N219" s="221"/>
      <c r="O219" s="221"/>
      <c r="P219" s="221"/>
      <c r="Q219" s="221"/>
      <c r="R219" s="222"/>
      <c r="S219" s="222"/>
      <c r="T219" s="222"/>
      <c r="U219" s="222"/>
      <c r="V219" s="222"/>
      <c r="W219" s="222"/>
      <c r="X219" s="222"/>
      <c r="Y219" s="222"/>
      <c r="Z219" s="212"/>
      <c r="AA219" s="212"/>
      <c r="AB219" s="212"/>
      <c r="AC219" s="212"/>
      <c r="AD219" s="212"/>
      <c r="AE219" s="212"/>
      <c r="AF219" s="212"/>
      <c r="AG219" s="212" t="s">
        <v>189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1" x14ac:dyDescent="0.2">
      <c r="A220" s="233">
        <v>64</v>
      </c>
      <c r="B220" s="234" t="s">
        <v>440</v>
      </c>
      <c r="C220" s="252" t="s">
        <v>441</v>
      </c>
      <c r="D220" s="235" t="s">
        <v>252</v>
      </c>
      <c r="E220" s="236">
        <v>1.4641200000000001</v>
      </c>
      <c r="F220" s="237"/>
      <c r="G220" s="238">
        <f>ROUND(E220*F220,2)</f>
        <v>0</v>
      </c>
      <c r="H220" s="237"/>
      <c r="I220" s="238">
        <f>ROUND(E220*H220,2)</f>
        <v>0</v>
      </c>
      <c r="J220" s="237"/>
      <c r="K220" s="238">
        <f>ROUND(E220*J220,2)</f>
        <v>0</v>
      </c>
      <c r="L220" s="238">
        <v>12</v>
      </c>
      <c r="M220" s="238">
        <f>G220*(1+L220/100)</f>
        <v>0</v>
      </c>
      <c r="N220" s="236">
        <v>0</v>
      </c>
      <c r="O220" s="236">
        <f>ROUND(E220*N220,2)</f>
        <v>0</v>
      </c>
      <c r="P220" s="236">
        <v>0</v>
      </c>
      <c r="Q220" s="236">
        <f>ROUND(E220*P220,2)</f>
        <v>0</v>
      </c>
      <c r="R220" s="238" t="s">
        <v>412</v>
      </c>
      <c r="S220" s="238" t="s">
        <v>180</v>
      </c>
      <c r="T220" s="239" t="s">
        <v>180</v>
      </c>
      <c r="U220" s="222">
        <v>2.4209999999999998</v>
      </c>
      <c r="V220" s="222">
        <f>ROUND(E220*U220,2)</f>
        <v>3.54</v>
      </c>
      <c r="W220" s="222"/>
      <c r="X220" s="222" t="s">
        <v>392</v>
      </c>
      <c r="Y220" s="222" t="s">
        <v>182</v>
      </c>
      <c r="Z220" s="212"/>
      <c r="AA220" s="212"/>
      <c r="AB220" s="212"/>
      <c r="AC220" s="212"/>
      <c r="AD220" s="212"/>
      <c r="AE220" s="212"/>
      <c r="AF220" s="212"/>
      <c r="AG220" s="212" t="s">
        <v>393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">
      <c r="A221" s="219"/>
      <c r="B221" s="220"/>
      <c r="C221" s="253" t="s">
        <v>442</v>
      </c>
      <c r="D221" s="240"/>
      <c r="E221" s="240"/>
      <c r="F221" s="240"/>
      <c r="G221" s="240"/>
      <c r="H221" s="222"/>
      <c r="I221" s="222"/>
      <c r="J221" s="222"/>
      <c r="K221" s="222"/>
      <c r="L221" s="222"/>
      <c r="M221" s="222"/>
      <c r="N221" s="221"/>
      <c r="O221" s="221"/>
      <c r="P221" s="221"/>
      <c r="Q221" s="221"/>
      <c r="R221" s="222"/>
      <c r="S221" s="222"/>
      <c r="T221" s="222"/>
      <c r="U221" s="222"/>
      <c r="V221" s="222"/>
      <c r="W221" s="222"/>
      <c r="X221" s="222"/>
      <c r="Y221" s="222"/>
      <c r="Z221" s="212"/>
      <c r="AA221" s="212"/>
      <c r="AB221" s="212"/>
      <c r="AC221" s="212"/>
      <c r="AD221" s="212"/>
      <c r="AE221" s="212"/>
      <c r="AF221" s="212"/>
      <c r="AG221" s="212" t="s">
        <v>185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x14ac:dyDescent="0.2">
      <c r="A222" s="226" t="s">
        <v>174</v>
      </c>
      <c r="B222" s="227" t="s">
        <v>123</v>
      </c>
      <c r="C222" s="251" t="s">
        <v>124</v>
      </c>
      <c r="D222" s="228"/>
      <c r="E222" s="229"/>
      <c r="F222" s="230"/>
      <c r="G222" s="230">
        <f>SUMIF(AG223:AG228,"&lt;&gt;NOR",G223:G228)</f>
        <v>0</v>
      </c>
      <c r="H222" s="230"/>
      <c r="I222" s="230">
        <f>SUM(I223:I228)</f>
        <v>0</v>
      </c>
      <c r="J222" s="230"/>
      <c r="K222" s="230">
        <f>SUM(K223:K228)</f>
        <v>0</v>
      </c>
      <c r="L222" s="230"/>
      <c r="M222" s="230">
        <f>SUM(M223:M228)</f>
        <v>0</v>
      </c>
      <c r="N222" s="229"/>
      <c r="O222" s="229">
        <f>SUM(O223:O228)</f>
        <v>0</v>
      </c>
      <c r="P222" s="229"/>
      <c r="Q222" s="229">
        <f>SUM(Q223:Q228)</f>
        <v>0.16</v>
      </c>
      <c r="R222" s="230"/>
      <c r="S222" s="230"/>
      <c r="T222" s="231"/>
      <c r="U222" s="225"/>
      <c r="V222" s="225">
        <f>SUM(V223:V228)</f>
        <v>7.54</v>
      </c>
      <c r="W222" s="225"/>
      <c r="X222" s="225"/>
      <c r="Y222" s="225"/>
      <c r="AG222" t="s">
        <v>175</v>
      </c>
    </row>
    <row r="223" spans="1:60" ht="22.5" outlineLevel="1" x14ac:dyDescent="0.2">
      <c r="A223" s="233">
        <v>65</v>
      </c>
      <c r="B223" s="234" t="s">
        <v>443</v>
      </c>
      <c r="C223" s="252" t="s">
        <v>444</v>
      </c>
      <c r="D223" s="235" t="s">
        <v>445</v>
      </c>
      <c r="E223" s="236">
        <v>75.36</v>
      </c>
      <c r="F223" s="237"/>
      <c r="G223" s="238">
        <f>ROUND(E223*F223,2)</f>
        <v>0</v>
      </c>
      <c r="H223" s="237"/>
      <c r="I223" s="238">
        <f>ROUND(E223*H223,2)</f>
        <v>0</v>
      </c>
      <c r="J223" s="237"/>
      <c r="K223" s="238">
        <f>ROUND(E223*J223,2)</f>
        <v>0</v>
      </c>
      <c r="L223" s="238">
        <v>12</v>
      </c>
      <c r="M223" s="238">
        <f>G223*(1+L223/100)</f>
        <v>0</v>
      </c>
      <c r="N223" s="236">
        <v>5.0000000000000002E-5</v>
      </c>
      <c r="O223" s="236">
        <f>ROUND(E223*N223,2)</f>
        <v>0</v>
      </c>
      <c r="P223" s="236">
        <v>1E-3</v>
      </c>
      <c r="Q223" s="236">
        <f>ROUND(E223*P223,2)</f>
        <v>0.08</v>
      </c>
      <c r="R223" s="238" t="s">
        <v>446</v>
      </c>
      <c r="S223" s="238" t="s">
        <v>180</v>
      </c>
      <c r="T223" s="239" t="s">
        <v>180</v>
      </c>
      <c r="U223" s="222">
        <v>0.05</v>
      </c>
      <c r="V223" s="222">
        <f>ROUND(E223*U223,2)</f>
        <v>3.77</v>
      </c>
      <c r="W223" s="222"/>
      <c r="X223" s="222" t="s">
        <v>181</v>
      </c>
      <c r="Y223" s="222" t="s">
        <v>182</v>
      </c>
      <c r="Z223" s="212"/>
      <c r="AA223" s="212"/>
      <c r="AB223" s="212"/>
      <c r="AC223" s="212"/>
      <c r="AD223" s="212"/>
      <c r="AE223" s="212"/>
      <c r="AF223" s="212"/>
      <c r="AG223" s="212" t="s">
        <v>183</v>
      </c>
      <c r="AH223" s="212"/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2" x14ac:dyDescent="0.2">
      <c r="A224" s="219"/>
      <c r="B224" s="220"/>
      <c r="C224" s="256" t="s">
        <v>447</v>
      </c>
      <c r="D224" s="242"/>
      <c r="E224" s="242"/>
      <c r="F224" s="242"/>
      <c r="G224" s="242"/>
      <c r="H224" s="222"/>
      <c r="I224" s="222"/>
      <c r="J224" s="222"/>
      <c r="K224" s="222"/>
      <c r="L224" s="222"/>
      <c r="M224" s="222"/>
      <c r="N224" s="221"/>
      <c r="O224" s="221"/>
      <c r="P224" s="221"/>
      <c r="Q224" s="221"/>
      <c r="R224" s="222"/>
      <c r="S224" s="222"/>
      <c r="T224" s="222"/>
      <c r="U224" s="222"/>
      <c r="V224" s="222"/>
      <c r="W224" s="222"/>
      <c r="X224" s="222"/>
      <c r="Y224" s="222"/>
      <c r="Z224" s="212"/>
      <c r="AA224" s="212"/>
      <c r="AB224" s="212"/>
      <c r="AC224" s="212"/>
      <c r="AD224" s="212"/>
      <c r="AE224" s="212"/>
      <c r="AF224" s="212"/>
      <c r="AG224" s="212" t="s">
        <v>187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19"/>
      <c r="B225" s="220"/>
      <c r="C225" s="255" t="s">
        <v>448</v>
      </c>
      <c r="D225" s="223"/>
      <c r="E225" s="224">
        <v>75.36</v>
      </c>
      <c r="F225" s="222"/>
      <c r="G225" s="222"/>
      <c r="H225" s="222"/>
      <c r="I225" s="222"/>
      <c r="J225" s="222"/>
      <c r="K225" s="222"/>
      <c r="L225" s="222"/>
      <c r="M225" s="222"/>
      <c r="N225" s="221"/>
      <c r="O225" s="221"/>
      <c r="P225" s="221"/>
      <c r="Q225" s="221"/>
      <c r="R225" s="222"/>
      <c r="S225" s="222"/>
      <c r="T225" s="222"/>
      <c r="U225" s="222"/>
      <c r="V225" s="222"/>
      <c r="W225" s="222"/>
      <c r="X225" s="222"/>
      <c r="Y225" s="222"/>
      <c r="Z225" s="212"/>
      <c r="AA225" s="212"/>
      <c r="AB225" s="212"/>
      <c r="AC225" s="212"/>
      <c r="AD225" s="212"/>
      <c r="AE225" s="212"/>
      <c r="AF225" s="212"/>
      <c r="AG225" s="212" t="s">
        <v>189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33">
        <v>66</v>
      </c>
      <c r="B226" s="234" t="s">
        <v>449</v>
      </c>
      <c r="C226" s="252" t="s">
        <v>450</v>
      </c>
      <c r="D226" s="235" t="s">
        <v>445</v>
      </c>
      <c r="E226" s="236">
        <v>75.36</v>
      </c>
      <c r="F226" s="237"/>
      <c r="G226" s="238">
        <f>ROUND(E226*F226,2)</f>
        <v>0</v>
      </c>
      <c r="H226" s="237"/>
      <c r="I226" s="238">
        <f>ROUND(E226*H226,2)</f>
        <v>0</v>
      </c>
      <c r="J226" s="237"/>
      <c r="K226" s="238">
        <f>ROUND(E226*J226,2)</f>
        <v>0</v>
      </c>
      <c r="L226" s="238">
        <v>12</v>
      </c>
      <c r="M226" s="238">
        <f>G226*(1+L226/100)</f>
        <v>0</v>
      </c>
      <c r="N226" s="236">
        <v>5.0000000000000002E-5</v>
      </c>
      <c r="O226" s="236">
        <f>ROUND(E226*N226,2)</f>
        <v>0</v>
      </c>
      <c r="P226" s="236">
        <v>1E-3</v>
      </c>
      <c r="Q226" s="236">
        <f>ROUND(E226*P226,2)</f>
        <v>0.08</v>
      </c>
      <c r="R226" s="238"/>
      <c r="S226" s="238" t="s">
        <v>247</v>
      </c>
      <c r="T226" s="239" t="s">
        <v>248</v>
      </c>
      <c r="U226" s="222">
        <v>0.05</v>
      </c>
      <c r="V226" s="222">
        <f>ROUND(E226*U226,2)</f>
        <v>3.77</v>
      </c>
      <c r="W226" s="222"/>
      <c r="X226" s="222" t="s">
        <v>181</v>
      </c>
      <c r="Y226" s="222" t="s">
        <v>182</v>
      </c>
      <c r="Z226" s="212"/>
      <c r="AA226" s="212"/>
      <c r="AB226" s="212"/>
      <c r="AC226" s="212"/>
      <c r="AD226" s="212"/>
      <c r="AE226" s="212"/>
      <c r="AF226" s="212"/>
      <c r="AG226" s="212" t="s">
        <v>183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19"/>
      <c r="B227" s="220"/>
      <c r="C227" s="256" t="s">
        <v>451</v>
      </c>
      <c r="D227" s="242"/>
      <c r="E227" s="242"/>
      <c r="F227" s="242"/>
      <c r="G227" s="242"/>
      <c r="H227" s="222"/>
      <c r="I227" s="222"/>
      <c r="J227" s="222"/>
      <c r="K227" s="222"/>
      <c r="L227" s="222"/>
      <c r="M227" s="222"/>
      <c r="N227" s="221"/>
      <c r="O227" s="221"/>
      <c r="P227" s="221"/>
      <c r="Q227" s="221"/>
      <c r="R227" s="222"/>
      <c r="S227" s="222"/>
      <c r="T227" s="222"/>
      <c r="U227" s="222"/>
      <c r="V227" s="222"/>
      <c r="W227" s="222"/>
      <c r="X227" s="222"/>
      <c r="Y227" s="222"/>
      <c r="Z227" s="212"/>
      <c r="AA227" s="212"/>
      <c r="AB227" s="212"/>
      <c r="AC227" s="212"/>
      <c r="AD227" s="212"/>
      <c r="AE227" s="212"/>
      <c r="AF227" s="212"/>
      <c r="AG227" s="212" t="s">
        <v>187</v>
      </c>
      <c r="AH227" s="212"/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2" x14ac:dyDescent="0.2">
      <c r="A228" s="219"/>
      <c r="B228" s="220"/>
      <c r="C228" s="255" t="s">
        <v>452</v>
      </c>
      <c r="D228" s="223"/>
      <c r="E228" s="224">
        <v>75.36</v>
      </c>
      <c r="F228" s="222"/>
      <c r="G228" s="222"/>
      <c r="H228" s="222"/>
      <c r="I228" s="222"/>
      <c r="J228" s="222"/>
      <c r="K228" s="222"/>
      <c r="L228" s="222"/>
      <c r="M228" s="222"/>
      <c r="N228" s="221"/>
      <c r="O228" s="221"/>
      <c r="P228" s="221"/>
      <c r="Q228" s="221"/>
      <c r="R228" s="222"/>
      <c r="S228" s="222"/>
      <c r="T228" s="222"/>
      <c r="U228" s="222"/>
      <c r="V228" s="222"/>
      <c r="W228" s="222"/>
      <c r="X228" s="222"/>
      <c r="Y228" s="222"/>
      <c r="Z228" s="212"/>
      <c r="AA228" s="212"/>
      <c r="AB228" s="212"/>
      <c r="AC228" s="212"/>
      <c r="AD228" s="212"/>
      <c r="AE228" s="212"/>
      <c r="AF228" s="212"/>
      <c r="AG228" s="212" t="s">
        <v>189</v>
      </c>
      <c r="AH228" s="212">
        <v>5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x14ac:dyDescent="0.2">
      <c r="A229" s="226" t="s">
        <v>174</v>
      </c>
      <c r="B229" s="227" t="s">
        <v>125</v>
      </c>
      <c r="C229" s="251" t="s">
        <v>126</v>
      </c>
      <c r="D229" s="228"/>
      <c r="E229" s="229"/>
      <c r="F229" s="230"/>
      <c r="G229" s="230">
        <f>SUMIF(AG230:AG251,"&lt;&gt;NOR",G230:G251)</f>
        <v>0</v>
      </c>
      <c r="H229" s="230"/>
      <c r="I229" s="230">
        <f>SUM(I230:I251)</f>
        <v>0</v>
      </c>
      <c r="J229" s="230"/>
      <c r="K229" s="230">
        <f>SUM(K230:K251)</f>
        <v>0</v>
      </c>
      <c r="L229" s="230"/>
      <c r="M229" s="230">
        <f>SUM(M230:M251)</f>
        <v>0</v>
      </c>
      <c r="N229" s="229"/>
      <c r="O229" s="229">
        <f>SUM(O230:O251)</f>
        <v>1.1800000000000002</v>
      </c>
      <c r="P229" s="229"/>
      <c r="Q229" s="229">
        <f>SUM(Q230:Q251)</f>
        <v>0</v>
      </c>
      <c r="R229" s="230"/>
      <c r="S229" s="230"/>
      <c r="T229" s="231"/>
      <c r="U229" s="225"/>
      <c r="V229" s="225">
        <f>SUM(V230:V251)</f>
        <v>80.17</v>
      </c>
      <c r="W229" s="225"/>
      <c r="X229" s="225"/>
      <c r="Y229" s="225"/>
      <c r="AG229" t="s">
        <v>175</v>
      </c>
    </row>
    <row r="230" spans="1:60" outlineLevel="1" x14ac:dyDescent="0.2">
      <c r="A230" s="233">
        <v>67</v>
      </c>
      <c r="B230" s="234" t="s">
        <v>453</v>
      </c>
      <c r="C230" s="252" t="s">
        <v>454</v>
      </c>
      <c r="D230" s="235" t="s">
        <v>178</v>
      </c>
      <c r="E230" s="236">
        <v>52.28</v>
      </c>
      <c r="F230" s="237"/>
      <c r="G230" s="238">
        <f>ROUND(E230*F230,2)</f>
        <v>0</v>
      </c>
      <c r="H230" s="237"/>
      <c r="I230" s="238">
        <f>ROUND(E230*H230,2)</f>
        <v>0</v>
      </c>
      <c r="J230" s="237"/>
      <c r="K230" s="238">
        <f>ROUND(E230*J230,2)</f>
        <v>0</v>
      </c>
      <c r="L230" s="238">
        <v>12</v>
      </c>
      <c r="M230" s="238">
        <f>G230*(1+L230/100)</f>
        <v>0</v>
      </c>
      <c r="N230" s="236">
        <v>0</v>
      </c>
      <c r="O230" s="236">
        <f>ROUND(E230*N230,2)</f>
        <v>0</v>
      </c>
      <c r="P230" s="236">
        <v>0</v>
      </c>
      <c r="Q230" s="236">
        <f>ROUND(E230*P230,2)</f>
        <v>0</v>
      </c>
      <c r="R230" s="238" t="s">
        <v>455</v>
      </c>
      <c r="S230" s="238" t="s">
        <v>180</v>
      </c>
      <c r="T230" s="239" t="s">
        <v>180</v>
      </c>
      <c r="U230" s="222">
        <v>0.47199999999999998</v>
      </c>
      <c r="V230" s="222">
        <f>ROUND(E230*U230,2)</f>
        <v>24.68</v>
      </c>
      <c r="W230" s="222"/>
      <c r="X230" s="222" t="s">
        <v>181</v>
      </c>
      <c r="Y230" s="222" t="s">
        <v>182</v>
      </c>
      <c r="Z230" s="212"/>
      <c r="AA230" s="212"/>
      <c r="AB230" s="212"/>
      <c r="AC230" s="212"/>
      <c r="AD230" s="212"/>
      <c r="AE230" s="212"/>
      <c r="AF230" s="212"/>
      <c r="AG230" s="212" t="s">
        <v>183</v>
      </c>
      <c r="AH230" s="212"/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2" x14ac:dyDescent="0.2">
      <c r="A231" s="219"/>
      <c r="B231" s="220"/>
      <c r="C231" s="255" t="s">
        <v>326</v>
      </c>
      <c r="D231" s="223"/>
      <c r="E231" s="224">
        <v>32.6</v>
      </c>
      <c r="F231" s="222"/>
      <c r="G231" s="222"/>
      <c r="H231" s="222"/>
      <c r="I231" s="222"/>
      <c r="J231" s="222"/>
      <c r="K231" s="222"/>
      <c r="L231" s="222"/>
      <c r="M231" s="222"/>
      <c r="N231" s="221"/>
      <c r="O231" s="221"/>
      <c r="P231" s="221"/>
      <c r="Q231" s="221"/>
      <c r="R231" s="222"/>
      <c r="S231" s="222"/>
      <c r="T231" s="222"/>
      <c r="U231" s="222"/>
      <c r="V231" s="222"/>
      <c r="W231" s="222"/>
      <c r="X231" s="222"/>
      <c r="Y231" s="222"/>
      <c r="Z231" s="212"/>
      <c r="AA231" s="212"/>
      <c r="AB231" s="212"/>
      <c r="AC231" s="212"/>
      <c r="AD231" s="212"/>
      <c r="AE231" s="212"/>
      <c r="AF231" s="212"/>
      <c r="AG231" s="212" t="s">
        <v>189</v>
      </c>
      <c r="AH231" s="212">
        <v>5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ht="33.75" outlineLevel="3" x14ac:dyDescent="0.2">
      <c r="A232" s="219"/>
      <c r="B232" s="220"/>
      <c r="C232" s="255" t="s">
        <v>456</v>
      </c>
      <c r="D232" s="223"/>
      <c r="E232" s="224">
        <v>19.68</v>
      </c>
      <c r="F232" s="222"/>
      <c r="G232" s="222"/>
      <c r="H232" s="222"/>
      <c r="I232" s="222"/>
      <c r="J232" s="222"/>
      <c r="K232" s="222"/>
      <c r="L232" s="222"/>
      <c r="M232" s="222"/>
      <c r="N232" s="221"/>
      <c r="O232" s="221"/>
      <c r="P232" s="221"/>
      <c r="Q232" s="221"/>
      <c r="R232" s="222"/>
      <c r="S232" s="222"/>
      <c r="T232" s="222"/>
      <c r="U232" s="222"/>
      <c r="V232" s="222"/>
      <c r="W232" s="222"/>
      <c r="X232" s="222"/>
      <c r="Y232" s="222"/>
      <c r="Z232" s="212"/>
      <c r="AA232" s="212"/>
      <c r="AB232" s="212"/>
      <c r="AC232" s="212"/>
      <c r="AD232" s="212"/>
      <c r="AE232" s="212"/>
      <c r="AF232" s="212"/>
      <c r="AG232" s="212" t="s">
        <v>189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1" x14ac:dyDescent="0.2">
      <c r="A233" s="233">
        <v>68</v>
      </c>
      <c r="B233" s="234" t="s">
        <v>457</v>
      </c>
      <c r="C233" s="252" t="s">
        <v>458</v>
      </c>
      <c r="D233" s="235" t="s">
        <v>178</v>
      </c>
      <c r="E233" s="236">
        <v>32.6</v>
      </c>
      <c r="F233" s="237"/>
      <c r="G233" s="238">
        <f>ROUND(E233*F233,2)</f>
        <v>0</v>
      </c>
      <c r="H233" s="237"/>
      <c r="I233" s="238">
        <f>ROUND(E233*H233,2)</f>
        <v>0</v>
      </c>
      <c r="J233" s="237"/>
      <c r="K233" s="238">
        <f>ROUND(E233*J233,2)</f>
        <v>0</v>
      </c>
      <c r="L233" s="238">
        <v>12</v>
      </c>
      <c r="M233" s="238">
        <f>G233*(1+L233/100)</f>
        <v>0</v>
      </c>
      <c r="N233" s="236">
        <v>2.1000000000000001E-4</v>
      </c>
      <c r="O233" s="236">
        <f>ROUND(E233*N233,2)</f>
        <v>0.01</v>
      </c>
      <c r="P233" s="236">
        <v>0</v>
      </c>
      <c r="Q233" s="236">
        <f>ROUND(E233*P233,2)</f>
        <v>0</v>
      </c>
      <c r="R233" s="238" t="s">
        <v>455</v>
      </c>
      <c r="S233" s="238" t="s">
        <v>180</v>
      </c>
      <c r="T233" s="239" t="s">
        <v>180</v>
      </c>
      <c r="U233" s="222">
        <v>0.05</v>
      </c>
      <c r="V233" s="222">
        <f>ROUND(E233*U233,2)</f>
        <v>1.63</v>
      </c>
      <c r="W233" s="222"/>
      <c r="X233" s="222" t="s">
        <v>181</v>
      </c>
      <c r="Y233" s="222" t="s">
        <v>182</v>
      </c>
      <c r="Z233" s="212"/>
      <c r="AA233" s="212"/>
      <c r="AB233" s="212"/>
      <c r="AC233" s="212"/>
      <c r="AD233" s="212"/>
      <c r="AE233" s="212"/>
      <c r="AF233" s="212"/>
      <c r="AG233" s="212" t="s">
        <v>183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19"/>
      <c r="B234" s="220"/>
      <c r="C234" s="255" t="s">
        <v>326</v>
      </c>
      <c r="D234" s="223"/>
      <c r="E234" s="224">
        <v>32.6</v>
      </c>
      <c r="F234" s="222"/>
      <c r="G234" s="222"/>
      <c r="H234" s="222"/>
      <c r="I234" s="222"/>
      <c r="J234" s="222"/>
      <c r="K234" s="222"/>
      <c r="L234" s="222"/>
      <c r="M234" s="222"/>
      <c r="N234" s="221"/>
      <c r="O234" s="221"/>
      <c r="P234" s="221"/>
      <c r="Q234" s="221"/>
      <c r="R234" s="222"/>
      <c r="S234" s="222"/>
      <c r="T234" s="222"/>
      <c r="U234" s="222"/>
      <c r="V234" s="222"/>
      <c r="W234" s="222"/>
      <c r="X234" s="222"/>
      <c r="Y234" s="222"/>
      <c r="Z234" s="212"/>
      <c r="AA234" s="212"/>
      <c r="AB234" s="212"/>
      <c r="AC234" s="212"/>
      <c r="AD234" s="212"/>
      <c r="AE234" s="212"/>
      <c r="AF234" s="212"/>
      <c r="AG234" s="212" t="s">
        <v>189</v>
      </c>
      <c r="AH234" s="212">
        <v>5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ht="22.5" outlineLevel="1" x14ac:dyDescent="0.2">
      <c r="A235" s="233">
        <v>69</v>
      </c>
      <c r="B235" s="234" t="s">
        <v>459</v>
      </c>
      <c r="C235" s="252" t="s">
        <v>460</v>
      </c>
      <c r="D235" s="235" t="s">
        <v>178</v>
      </c>
      <c r="E235" s="236">
        <v>32.6</v>
      </c>
      <c r="F235" s="237"/>
      <c r="G235" s="238">
        <f>ROUND(E235*F235,2)</f>
        <v>0</v>
      </c>
      <c r="H235" s="237"/>
      <c r="I235" s="238">
        <f>ROUND(E235*H235,2)</f>
        <v>0</v>
      </c>
      <c r="J235" s="237"/>
      <c r="K235" s="238">
        <f>ROUND(E235*J235,2)</f>
        <v>0</v>
      </c>
      <c r="L235" s="238">
        <v>12</v>
      </c>
      <c r="M235" s="238">
        <f>G235*(1+L235/100)</f>
        <v>0</v>
      </c>
      <c r="N235" s="236">
        <v>5.0400000000000002E-3</v>
      </c>
      <c r="O235" s="236">
        <f>ROUND(E235*N235,2)</f>
        <v>0.16</v>
      </c>
      <c r="P235" s="236">
        <v>0</v>
      </c>
      <c r="Q235" s="236">
        <f>ROUND(E235*P235,2)</f>
        <v>0</v>
      </c>
      <c r="R235" s="238" t="s">
        <v>455</v>
      </c>
      <c r="S235" s="238" t="s">
        <v>180</v>
      </c>
      <c r="T235" s="239" t="s">
        <v>180</v>
      </c>
      <c r="U235" s="222">
        <v>0.97799999999999998</v>
      </c>
      <c r="V235" s="222">
        <f>ROUND(E235*U235,2)</f>
        <v>31.88</v>
      </c>
      <c r="W235" s="222"/>
      <c r="X235" s="222" t="s">
        <v>181</v>
      </c>
      <c r="Y235" s="222" t="s">
        <v>182</v>
      </c>
      <c r="Z235" s="212"/>
      <c r="AA235" s="212"/>
      <c r="AB235" s="212"/>
      <c r="AC235" s="212"/>
      <c r="AD235" s="212"/>
      <c r="AE235" s="212"/>
      <c r="AF235" s="212"/>
      <c r="AG235" s="212" t="s">
        <v>183</v>
      </c>
      <c r="AH235" s="212"/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2" x14ac:dyDescent="0.2">
      <c r="A236" s="219"/>
      <c r="B236" s="220"/>
      <c r="C236" s="255" t="s">
        <v>289</v>
      </c>
      <c r="D236" s="223"/>
      <c r="E236" s="224">
        <v>32.6</v>
      </c>
      <c r="F236" s="222"/>
      <c r="G236" s="222"/>
      <c r="H236" s="222"/>
      <c r="I236" s="222"/>
      <c r="J236" s="222"/>
      <c r="K236" s="222"/>
      <c r="L236" s="222"/>
      <c r="M236" s="222"/>
      <c r="N236" s="221"/>
      <c r="O236" s="221"/>
      <c r="P236" s="221"/>
      <c r="Q236" s="221"/>
      <c r="R236" s="222"/>
      <c r="S236" s="222"/>
      <c r="T236" s="222"/>
      <c r="U236" s="222"/>
      <c r="V236" s="222"/>
      <c r="W236" s="222"/>
      <c r="X236" s="222"/>
      <c r="Y236" s="222"/>
      <c r="Z236" s="212"/>
      <c r="AA236" s="212"/>
      <c r="AB236" s="212"/>
      <c r="AC236" s="212"/>
      <c r="AD236" s="212"/>
      <c r="AE236" s="212"/>
      <c r="AF236" s="212"/>
      <c r="AG236" s="212" t="s">
        <v>189</v>
      </c>
      <c r="AH236" s="212">
        <v>5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ht="22.5" outlineLevel="1" x14ac:dyDescent="0.2">
      <c r="A237" s="233">
        <v>70</v>
      </c>
      <c r="B237" s="234" t="s">
        <v>461</v>
      </c>
      <c r="C237" s="252" t="s">
        <v>462</v>
      </c>
      <c r="D237" s="235" t="s">
        <v>263</v>
      </c>
      <c r="E237" s="236">
        <v>215.6</v>
      </c>
      <c r="F237" s="237"/>
      <c r="G237" s="238">
        <f>ROUND(E237*F237,2)</f>
        <v>0</v>
      </c>
      <c r="H237" s="237"/>
      <c r="I237" s="238">
        <f>ROUND(E237*H237,2)</f>
        <v>0</v>
      </c>
      <c r="J237" s="237"/>
      <c r="K237" s="238">
        <f>ROUND(E237*J237,2)</f>
        <v>0</v>
      </c>
      <c r="L237" s="238">
        <v>12</v>
      </c>
      <c r="M237" s="238">
        <f>G237*(1+L237/100)</f>
        <v>0</v>
      </c>
      <c r="N237" s="236">
        <v>4.0000000000000003E-5</v>
      </c>
      <c r="O237" s="236">
        <f>ROUND(E237*N237,2)</f>
        <v>0.01</v>
      </c>
      <c r="P237" s="236">
        <v>0</v>
      </c>
      <c r="Q237" s="236">
        <f>ROUND(E237*P237,2)</f>
        <v>0</v>
      </c>
      <c r="R237" s="238" t="s">
        <v>455</v>
      </c>
      <c r="S237" s="238" t="s">
        <v>180</v>
      </c>
      <c r="T237" s="239" t="s">
        <v>180</v>
      </c>
      <c r="U237" s="222">
        <v>7.0000000000000007E-2</v>
      </c>
      <c r="V237" s="222">
        <f>ROUND(E237*U237,2)</f>
        <v>15.09</v>
      </c>
      <c r="W237" s="222"/>
      <c r="X237" s="222" t="s">
        <v>181</v>
      </c>
      <c r="Y237" s="222" t="s">
        <v>182</v>
      </c>
      <c r="Z237" s="212"/>
      <c r="AA237" s="212"/>
      <c r="AB237" s="212"/>
      <c r="AC237" s="212"/>
      <c r="AD237" s="212"/>
      <c r="AE237" s="212"/>
      <c r="AF237" s="212"/>
      <c r="AG237" s="212" t="s">
        <v>183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2" x14ac:dyDescent="0.2">
      <c r="A238" s="219"/>
      <c r="B238" s="220"/>
      <c r="C238" s="256" t="s">
        <v>463</v>
      </c>
      <c r="D238" s="242"/>
      <c r="E238" s="242"/>
      <c r="F238" s="242"/>
      <c r="G238" s="242"/>
      <c r="H238" s="222"/>
      <c r="I238" s="222"/>
      <c r="J238" s="222"/>
      <c r="K238" s="222"/>
      <c r="L238" s="222"/>
      <c r="M238" s="222"/>
      <c r="N238" s="221"/>
      <c r="O238" s="221"/>
      <c r="P238" s="221"/>
      <c r="Q238" s="221"/>
      <c r="R238" s="222"/>
      <c r="S238" s="222"/>
      <c r="T238" s="222"/>
      <c r="U238" s="222"/>
      <c r="V238" s="222"/>
      <c r="W238" s="222"/>
      <c r="X238" s="222"/>
      <c r="Y238" s="222"/>
      <c r="Z238" s="212"/>
      <c r="AA238" s="212"/>
      <c r="AB238" s="212"/>
      <c r="AC238" s="212"/>
      <c r="AD238" s="212"/>
      <c r="AE238" s="212"/>
      <c r="AF238" s="212"/>
      <c r="AG238" s="212" t="s">
        <v>187</v>
      </c>
      <c r="AH238" s="212"/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2" x14ac:dyDescent="0.2">
      <c r="A239" s="219"/>
      <c r="B239" s="220"/>
      <c r="C239" s="255" t="s">
        <v>464</v>
      </c>
      <c r="D239" s="223"/>
      <c r="E239" s="224">
        <v>72.8</v>
      </c>
      <c r="F239" s="222"/>
      <c r="G239" s="222"/>
      <c r="H239" s="222"/>
      <c r="I239" s="222"/>
      <c r="J239" s="222"/>
      <c r="K239" s="222"/>
      <c r="L239" s="222"/>
      <c r="M239" s="222"/>
      <c r="N239" s="221"/>
      <c r="O239" s="221"/>
      <c r="P239" s="221"/>
      <c r="Q239" s="221"/>
      <c r="R239" s="222"/>
      <c r="S239" s="222"/>
      <c r="T239" s="222"/>
      <c r="U239" s="222"/>
      <c r="V239" s="222"/>
      <c r="W239" s="222"/>
      <c r="X239" s="222"/>
      <c r="Y239" s="222"/>
      <c r="Z239" s="212"/>
      <c r="AA239" s="212"/>
      <c r="AB239" s="212"/>
      <c r="AC239" s="212"/>
      <c r="AD239" s="212"/>
      <c r="AE239" s="212"/>
      <c r="AF239" s="212"/>
      <c r="AG239" s="212" t="s">
        <v>189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3" x14ac:dyDescent="0.2">
      <c r="A240" s="219"/>
      <c r="B240" s="220"/>
      <c r="C240" s="255" t="s">
        <v>404</v>
      </c>
      <c r="D240" s="223"/>
      <c r="E240" s="224">
        <v>142.80000000000001</v>
      </c>
      <c r="F240" s="222"/>
      <c r="G240" s="222"/>
      <c r="H240" s="222"/>
      <c r="I240" s="222"/>
      <c r="J240" s="222"/>
      <c r="K240" s="222"/>
      <c r="L240" s="222"/>
      <c r="M240" s="222"/>
      <c r="N240" s="221"/>
      <c r="O240" s="221"/>
      <c r="P240" s="221"/>
      <c r="Q240" s="221"/>
      <c r="R240" s="222"/>
      <c r="S240" s="222"/>
      <c r="T240" s="222"/>
      <c r="U240" s="222"/>
      <c r="V240" s="222"/>
      <c r="W240" s="222"/>
      <c r="X240" s="222"/>
      <c r="Y240" s="222"/>
      <c r="Z240" s="212"/>
      <c r="AA240" s="212"/>
      <c r="AB240" s="212"/>
      <c r="AC240" s="212"/>
      <c r="AD240" s="212"/>
      <c r="AE240" s="212"/>
      <c r="AF240" s="212"/>
      <c r="AG240" s="212" t="s">
        <v>189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ht="22.5" outlineLevel="1" x14ac:dyDescent="0.2">
      <c r="A241" s="233">
        <v>71</v>
      </c>
      <c r="B241" s="234" t="s">
        <v>465</v>
      </c>
      <c r="C241" s="252" t="s">
        <v>466</v>
      </c>
      <c r="D241" s="235" t="s">
        <v>178</v>
      </c>
      <c r="E241" s="236">
        <v>32.6</v>
      </c>
      <c r="F241" s="237"/>
      <c r="G241" s="238">
        <f>ROUND(E241*F241,2)</f>
        <v>0</v>
      </c>
      <c r="H241" s="237"/>
      <c r="I241" s="238">
        <f>ROUND(E241*H241,2)</f>
        <v>0</v>
      </c>
      <c r="J241" s="237"/>
      <c r="K241" s="238">
        <f>ROUND(E241*J241,2)</f>
        <v>0</v>
      </c>
      <c r="L241" s="238">
        <v>12</v>
      </c>
      <c r="M241" s="238">
        <f>G241*(1+L241/100)</f>
        <v>0</v>
      </c>
      <c r="N241" s="236">
        <v>0</v>
      </c>
      <c r="O241" s="236">
        <f>ROUND(E241*N241,2)</f>
        <v>0</v>
      </c>
      <c r="P241" s="236">
        <v>0</v>
      </c>
      <c r="Q241" s="236">
        <f>ROUND(E241*P241,2)</f>
        <v>0</v>
      </c>
      <c r="R241" s="238" t="s">
        <v>455</v>
      </c>
      <c r="S241" s="238" t="s">
        <v>180</v>
      </c>
      <c r="T241" s="239" t="s">
        <v>180</v>
      </c>
      <c r="U241" s="222">
        <v>0.16600000000000001</v>
      </c>
      <c r="V241" s="222">
        <f>ROUND(E241*U241,2)</f>
        <v>5.41</v>
      </c>
      <c r="W241" s="222"/>
      <c r="X241" s="222" t="s">
        <v>181</v>
      </c>
      <c r="Y241" s="222" t="s">
        <v>182</v>
      </c>
      <c r="Z241" s="212"/>
      <c r="AA241" s="212"/>
      <c r="AB241" s="212"/>
      <c r="AC241" s="212"/>
      <c r="AD241" s="212"/>
      <c r="AE241" s="212"/>
      <c r="AF241" s="212"/>
      <c r="AG241" s="212" t="s">
        <v>183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2" x14ac:dyDescent="0.2">
      <c r="A242" s="219"/>
      <c r="B242" s="220"/>
      <c r="C242" s="255" t="s">
        <v>326</v>
      </c>
      <c r="D242" s="223"/>
      <c r="E242" s="224">
        <v>32.6</v>
      </c>
      <c r="F242" s="222"/>
      <c r="G242" s="222"/>
      <c r="H242" s="222"/>
      <c r="I242" s="222"/>
      <c r="J242" s="222"/>
      <c r="K242" s="222"/>
      <c r="L242" s="222"/>
      <c r="M242" s="222"/>
      <c r="N242" s="221"/>
      <c r="O242" s="221"/>
      <c r="P242" s="221"/>
      <c r="Q242" s="221"/>
      <c r="R242" s="222"/>
      <c r="S242" s="222"/>
      <c r="T242" s="222"/>
      <c r="U242" s="222"/>
      <c r="V242" s="222"/>
      <c r="W242" s="222"/>
      <c r="X242" s="222"/>
      <c r="Y242" s="222"/>
      <c r="Z242" s="212"/>
      <c r="AA242" s="212"/>
      <c r="AB242" s="212"/>
      <c r="AC242" s="212"/>
      <c r="AD242" s="212"/>
      <c r="AE242" s="212"/>
      <c r="AF242" s="212"/>
      <c r="AG242" s="212" t="s">
        <v>189</v>
      </c>
      <c r="AH242" s="212">
        <v>5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ht="22.5" outlineLevel="1" x14ac:dyDescent="0.2">
      <c r="A243" s="233">
        <v>72</v>
      </c>
      <c r="B243" s="234" t="s">
        <v>467</v>
      </c>
      <c r="C243" s="252" t="s">
        <v>468</v>
      </c>
      <c r="D243" s="235" t="s">
        <v>445</v>
      </c>
      <c r="E243" s="236">
        <v>367.74</v>
      </c>
      <c r="F243" s="237"/>
      <c r="G243" s="238">
        <f>ROUND(E243*F243,2)</f>
        <v>0</v>
      </c>
      <c r="H243" s="237"/>
      <c r="I243" s="238">
        <f>ROUND(E243*H243,2)</f>
        <v>0</v>
      </c>
      <c r="J243" s="237"/>
      <c r="K243" s="238">
        <f>ROUND(E243*J243,2)</f>
        <v>0</v>
      </c>
      <c r="L243" s="238">
        <v>12</v>
      </c>
      <c r="M243" s="238">
        <f>G243*(1+L243/100)</f>
        <v>0</v>
      </c>
      <c r="N243" s="236">
        <v>1E-3</v>
      </c>
      <c r="O243" s="236">
        <f>ROUND(E243*N243,2)</f>
        <v>0.37</v>
      </c>
      <c r="P243" s="236">
        <v>0</v>
      </c>
      <c r="Q243" s="236">
        <f>ROUND(E243*P243,2)</f>
        <v>0</v>
      </c>
      <c r="R243" s="238" t="s">
        <v>469</v>
      </c>
      <c r="S243" s="238" t="s">
        <v>180</v>
      </c>
      <c r="T243" s="239" t="s">
        <v>180</v>
      </c>
      <c r="U243" s="222">
        <v>0</v>
      </c>
      <c r="V243" s="222">
        <f>ROUND(E243*U243,2)</f>
        <v>0</v>
      </c>
      <c r="W243" s="222"/>
      <c r="X243" s="222" t="s">
        <v>253</v>
      </c>
      <c r="Y243" s="222" t="s">
        <v>182</v>
      </c>
      <c r="Z243" s="212"/>
      <c r="AA243" s="212"/>
      <c r="AB243" s="212"/>
      <c r="AC243" s="212"/>
      <c r="AD243" s="212"/>
      <c r="AE243" s="212"/>
      <c r="AF243" s="212"/>
      <c r="AG243" s="212" t="s">
        <v>254</v>
      </c>
      <c r="AH243" s="212"/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2" x14ac:dyDescent="0.2">
      <c r="A244" s="219"/>
      <c r="B244" s="220"/>
      <c r="C244" s="255" t="s">
        <v>470</v>
      </c>
      <c r="D244" s="223"/>
      <c r="E244" s="224">
        <v>130.69999999999999</v>
      </c>
      <c r="F244" s="222"/>
      <c r="G244" s="222"/>
      <c r="H244" s="222"/>
      <c r="I244" s="222"/>
      <c r="J244" s="222"/>
      <c r="K244" s="222"/>
      <c r="L244" s="222"/>
      <c r="M244" s="222"/>
      <c r="N244" s="221"/>
      <c r="O244" s="221"/>
      <c r="P244" s="221"/>
      <c r="Q244" s="221"/>
      <c r="R244" s="222"/>
      <c r="S244" s="222"/>
      <c r="T244" s="222"/>
      <c r="U244" s="222"/>
      <c r="V244" s="222"/>
      <c r="W244" s="222"/>
      <c r="X244" s="222"/>
      <c r="Y244" s="222"/>
      <c r="Z244" s="212"/>
      <c r="AA244" s="212"/>
      <c r="AB244" s="212"/>
      <c r="AC244" s="212"/>
      <c r="AD244" s="212"/>
      <c r="AE244" s="212"/>
      <c r="AF244" s="212"/>
      <c r="AG244" s="212" t="s">
        <v>189</v>
      </c>
      <c r="AH244" s="212">
        <v>5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19"/>
      <c r="B245" s="220"/>
      <c r="C245" s="255" t="s">
        <v>471</v>
      </c>
      <c r="D245" s="223"/>
      <c r="E245" s="224">
        <v>237.04</v>
      </c>
      <c r="F245" s="222"/>
      <c r="G245" s="222"/>
      <c r="H245" s="222"/>
      <c r="I245" s="222"/>
      <c r="J245" s="222"/>
      <c r="K245" s="222"/>
      <c r="L245" s="222"/>
      <c r="M245" s="222"/>
      <c r="N245" s="221"/>
      <c r="O245" s="221"/>
      <c r="P245" s="221"/>
      <c r="Q245" s="221"/>
      <c r="R245" s="222"/>
      <c r="S245" s="222"/>
      <c r="T245" s="222"/>
      <c r="U245" s="222"/>
      <c r="V245" s="222"/>
      <c r="W245" s="222"/>
      <c r="X245" s="222"/>
      <c r="Y245" s="222"/>
      <c r="Z245" s="212"/>
      <c r="AA245" s="212"/>
      <c r="AB245" s="212"/>
      <c r="AC245" s="212"/>
      <c r="AD245" s="212"/>
      <c r="AE245" s="212"/>
      <c r="AF245" s="212"/>
      <c r="AG245" s="212" t="s">
        <v>189</v>
      </c>
      <c r="AH245" s="212">
        <v>5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1" x14ac:dyDescent="0.2">
      <c r="A246" s="233">
        <v>73</v>
      </c>
      <c r="B246" s="234" t="s">
        <v>472</v>
      </c>
      <c r="C246" s="252" t="s">
        <v>473</v>
      </c>
      <c r="D246" s="235" t="s">
        <v>178</v>
      </c>
      <c r="E246" s="236">
        <v>32.6</v>
      </c>
      <c r="F246" s="237"/>
      <c r="G246" s="238">
        <f>ROUND(E246*F246,2)</f>
        <v>0</v>
      </c>
      <c r="H246" s="237"/>
      <c r="I246" s="238">
        <f>ROUND(E246*H246,2)</f>
        <v>0</v>
      </c>
      <c r="J246" s="237"/>
      <c r="K246" s="238">
        <f>ROUND(E246*J246,2)</f>
        <v>0</v>
      </c>
      <c r="L246" s="238">
        <v>12</v>
      </c>
      <c r="M246" s="238">
        <f>G246*(1+L246/100)</f>
        <v>0</v>
      </c>
      <c r="N246" s="236">
        <v>1.9199999999999998E-2</v>
      </c>
      <c r="O246" s="236">
        <f>ROUND(E246*N246,2)</f>
        <v>0.63</v>
      </c>
      <c r="P246" s="236">
        <v>0</v>
      </c>
      <c r="Q246" s="236">
        <f>ROUND(E246*P246,2)</f>
        <v>0</v>
      </c>
      <c r="R246" s="238"/>
      <c r="S246" s="238" t="s">
        <v>247</v>
      </c>
      <c r="T246" s="239" t="s">
        <v>248</v>
      </c>
      <c r="U246" s="222">
        <v>0</v>
      </c>
      <c r="V246" s="222">
        <f>ROUND(E246*U246,2)</f>
        <v>0</v>
      </c>
      <c r="W246" s="222"/>
      <c r="X246" s="222" t="s">
        <v>253</v>
      </c>
      <c r="Y246" s="222" t="s">
        <v>182</v>
      </c>
      <c r="Z246" s="212"/>
      <c r="AA246" s="212"/>
      <c r="AB246" s="212"/>
      <c r="AC246" s="212"/>
      <c r="AD246" s="212"/>
      <c r="AE246" s="212"/>
      <c r="AF246" s="212"/>
      <c r="AG246" s="212" t="s">
        <v>254</v>
      </c>
      <c r="AH246" s="212"/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2" x14ac:dyDescent="0.2">
      <c r="A247" s="219"/>
      <c r="B247" s="220"/>
      <c r="C247" s="256" t="s">
        <v>474</v>
      </c>
      <c r="D247" s="242"/>
      <c r="E247" s="242"/>
      <c r="F247" s="242"/>
      <c r="G247" s="242"/>
      <c r="H247" s="222"/>
      <c r="I247" s="222"/>
      <c r="J247" s="222"/>
      <c r="K247" s="222"/>
      <c r="L247" s="222"/>
      <c r="M247" s="222"/>
      <c r="N247" s="221"/>
      <c r="O247" s="221"/>
      <c r="P247" s="221"/>
      <c r="Q247" s="221"/>
      <c r="R247" s="222"/>
      <c r="S247" s="222"/>
      <c r="T247" s="222"/>
      <c r="U247" s="222"/>
      <c r="V247" s="222"/>
      <c r="W247" s="222"/>
      <c r="X247" s="222"/>
      <c r="Y247" s="222"/>
      <c r="Z247" s="212"/>
      <c r="AA247" s="212"/>
      <c r="AB247" s="212"/>
      <c r="AC247" s="212"/>
      <c r="AD247" s="212"/>
      <c r="AE247" s="212"/>
      <c r="AF247" s="212"/>
      <c r="AG247" s="212" t="s">
        <v>187</v>
      </c>
      <c r="AH247" s="212"/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19"/>
      <c r="B248" s="220"/>
      <c r="C248" s="254" t="s">
        <v>475</v>
      </c>
      <c r="D248" s="241"/>
      <c r="E248" s="241"/>
      <c r="F248" s="241"/>
      <c r="G248" s="241"/>
      <c r="H248" s="222"/>
      <c r="I248" s="222"/>
      <c r="J248" s="222"/>
      <c r="K248" s="222"/>
      <c r="L248" s="222"/>
      <c r="M248" s="222"/>
      <c r="N248" s="221"/>
      <c r="O248" s="221"/>
      <c r="P248" s="221"/>
      <c r="Q248" s="221"/>
      <c r="R248" s="222"/>
      <c r="S248" s="222"/>
      <c r="T248" s="222"/>
      <c r="U248" s="222"/>
      <c r="V248" s="222"/>
      <c r="W248" s="222"/>
      <c r="X248" s="222"/>
      <c r="Y248" s="222"/>
      <c r="Z248" s="212"/>
      <c r="AA248" s="212"/>
      <c r="AB248" s="212"/>
      <c r="AC248" s="212"/>
      <c r="AD248" s="212"/>
      <c r="AE248" s="212"/>
      <c r="AF248" s="212"/>
      <c r="AG248" s="212" t="s">
        <v>187</v>
      </c>
      <c r="AH248" s="212"/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2" x14ac:dyDescent="0.2">
      <c r="A249" s="219"/>
      <c r="B249" s="220"/>
      <c r="C249" s="255" t="s">
        <v>476</v>
      </c>
      <c r="D249" s="223"/>
      <c r="E249" s="224">
        <v>32.6</v>
      </c>
      <c r="F249" s="222"/>
      <c r="G249" s="222"/>
      <c r="H249" s="222"/>
      <c r="I249" s="222"/>
      <c r="J249" s="222"/>
      <c r="K249" s="222"/>
      <c r="L249" s="222"/>
      <c r="M249" s="222"/>
      <c r="N249" s="221"/>
      <c r="O249" s="221"/>
      <c r="P249" s="221"/>
      <c r="Q249" s="221"/>
      <c r="R249" s="222"/>
      <c r="S249" s="222"/>
      <c r="T249" s="222"/>
      <c r="U249" s="222"/>
      <c r="V249" s="222"/>
      <c r="W249" s="222"/>
      <c r="X249" s="222"/>
      <c r="Y249" s="222"/>
      <c r="Z249" s="212"/>
      <c r="AA249" s="212"/>
      <c r="AB249" s="212"/>
      <c r="AC249" s="212"/>
      <c r="AD249" s="212"/>
      <c r="AE249" s="212"/>
      <c r="AF249" s="212"/>
      <c r="AG249" s="212" t="s">
        <v>189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1" x14ac:dyDescent="0.2">
      <c r="A250" s="233">
        <v>74</v>
      </c>
      <c r="B250" s="234" t="s">
        <v>477</v>
      </c>
      <c r="C250" s="252" t="s">
        <v>478</v>
      </c>
      <c r="D250" s="235" t="s">
        <v>252</v>
      </c>
      <c r="E250" s="236">
        <v>1.17343</v>
      </c>
      <c r="F250" s="237"/>
      <c r="G250" s="238">
        <f>ROUND(E250*F250,2)</f>
        <v>0</v>
      </c>
      <c r="H250" s="237"/>
      <c r="I250" s="238">
        <f>ROUND(E250*H250,2)</f>
        <v>0</v>
      </c>
      <c r="J250" s="237"/>
      <c r="K250" s="238">
        <f>ROUND(E250*J250,2)</f>
        <v>0</v>
      </c>
      <c r="L250" s="238">
        <v>12</v>
      </c>
      <c r="M250" s="238">
        <f>G250*(1+L250/100)</f>
        <v>0</v>
      </c>
      <c r="N250" s="236">
        <v>0</v>
      </c>
      <c r="O250" s="236">
        <f>ROUND(E250*N250,2)</f>
        <v>0</v>
      </c>
      <c r="P250" s="236">
        <v>0</v>
      </c>
      <c r="Q250" s="236">
        <f>ROUND(E250*P250,2)</f>
        <v>0</v>
      </c>
      <c r="R250" s="238" t="s">
        <v>455</v>
      </c>
      <c r="S250" s="238" t="s">
        <v>180</v>
      </c>
      <c r="T250" s="239" t="s">
        <v>180</v>
      </c>
      <c r="U250" s="222">
        <v>1.2649999999999999</v>
      </c>
      <c r="V250" s="222">
        <f>ROUND(E250*U250,2)</f>
        <v>1.48</v>
      </c>
      <c r="W250" s="222"/>
      <c r="X250" s="222" t="s">
        <v>392</v>
      </c>
      <c r="Y250" s="222" t="s">
        <v>182</v>
      </c>
      <c r="Z250" s="212"/>
      <c r="AA250" s="212"/>
      <c r="AB250" s="212"/>
      <c r="AC250" s="212"/>
      <c r="AD250" s="212"/>
      <c r="AE250" s="212"/>
      <c r="AF250" s="212"/>
      <c r="AG250" s="212" t="s">
        <v>393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2" x14ac:dyDescent="0.2">
      <c r="A251" s="219"/>
      <c r="B251" s="220"/>
      <c r="C251" s="253" t="s">
        <v>442</v>
      </c>
      <c r="D251" s="240"/>
      <c r="E251" s="240"/>
      <c r="F251" s="240"/>
      <c r="G251" s="240"/>
      <c r="H251" s="222"/>
      <c r="I251" s="222"/>
      <c r="J251" s="222"/>
      <c r="K251" s="222"/>
      <c r="L251" s="222"/>
      <c r="M251" s="222"/>
      <c r="N251" s="221"/>
      <c r="O251" s="221"/>
      <c r="P251" s="221"/>
      <c r="Q251" s="221"/>
      <c r="R251" s="222"/>
      <c r="S251" s="222"/>
      <c r="T251" s="222"/>
      <c r="U251" s="222"/>
      <c r="V251" s="222"/>
      <c r="W251" s="222"/>
      <c r="X251" s="222"/>
      <c r="Y251" s="222"/>
      <c r="Z251" s="212"/>
      <c r="AA251" s="212"/>
      <c r="AB251" s="212"/>
      <c r="AC251" s="212"/>
      <c r="AD251" s="212"/>
      <c r="AE251" s="212"/>
      <c r="AF251" s="212"/>
      <c r="AG251" s="212" t="s">
        <v>185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x14ac:dyDescent="0.2">
      <c r="A252" s="226" t="s">
        <v>174</v>
      </c>
      <c r="B252" s="227" t="s">
        <v>127</v>
      </c>
      <c r="C252" s="251" t="s">
        <v>128</v>
      </c>
      <c r="D252" s="228"/>
      <c r="E252" s="229"/>
      <c r="F252" s="230"/>
      <c r="G252" s="230">
        <f>SUMIF(AG253:AG254,"&lt;&gt;NOR",G253:G254)</f>
        <v>0</v>
      </c>
      <c r="H252" s="230"/>
      <c r="I252" s="230">
        <f>SUM(I253:I254)</f>
        <v>0</v>
      </c>
      <c r="J252" s="230"/>
      <c r="K252" s="230">
        <f>SUM(K253:K254)</f>
        <v>0</v>
      </c>
      <c r="L252" s="230"/>
      <c r="M252" s="230">
        <f>SUM(M253:M254)</f>
        <v>0</v>
      </c>
      <c r="N252" s="229"/>
      <c r="O252" s="229">
        <f>SUM(O253:O254)</f>
        <v>0</v>
      </c>
      <c r="P252" s="229"/>
      <c r="Q252" s="229">
        <f>SUM(Q253:Q254)</f>
        <v>0.02</v>
      </c>
      <c r="R252" s="230"/>
      <c r="S252" s="230"/>
      <c r="T252" s="231"/>
      <c r="U252" s="225"/>
      <c r="V252" s="225">
        <f>SUM(V253:V254)</f>
        <v>2.36</v>
      </c>
      <c r="W252" s="225"/>
      <c r="X252" s="225"/>
      <c r="Y252" s="225"/>
      <c r="AG252" t="s">
        <v>175</v>
      </c>
    </row>
    <row r="253" spans="1:60" outlineLevel="1" x14ac:dyDescent="0.2">
      <c r="A253" s="233">
        <v>75</v>
      </c>
      <c r="B253" s="234" t="s">
        <v>479</v>
      </c>
      <c r="C253" s="252" t="s">
        <v>480</v>
      </c>
      <c r="D253" s="235" t="s">
        <v>346</v>
      </c>
      <c r="E253" s="236">
        <v>7</v>
      </c>
      <c r="F253" s="237"/>
      <c r="G253" s="238">
        <f>ROUND(E253*F253,2)</f>
        <v>0</v>
      </c>
      <c r="H253" s="237"/>
      <c r="I253" s="238">
        <f>ROUND(E253*H253,2)</f>
        <v>0</v>
      </c>
      <c r="J253" s="237"/>
      <c r="K253" s="238">
        <f>ROUND(E253*J253,2)</f>
        <v>0</v>
      </c>
      <c r="L253" s="238">
        <v>12</v>
      </c>
      <c r="M253" s="238">
        <f>G253*(1+L253/100)</f>
        <v>0</v>
      </c>
      <c r="N253" s="236">
        <v>3.6999999999999999E-4</v>
      </c>
      <c r="O253" s="236">
        <f>ROUND(E253*N253,2)</f>
        <v>0</v>
      </c>
      <c r="P253" s="236">
        <v>3.0000000000000001E-3</v>
      </c>
      <c r="Q253" s="236">
        <f>ROUND(E253*P253,2)</f>
        <v>0.02</v>
      </c>
      <c r="R253" s="238" t="s">
        <v>481</v>
      </c>
      <c r="S253" s="238" t="s">
        <v>180</v>
      </c>
      <c r="T253" s="239" t="s">
        <v>180</v>
      </c>
      <c r="U253" s="222">
        <v>0.33700000000000002</v>
      </c>
      <c r="V253" s="222">
        <f>ROUND(E253*U253,2)</f>
        <v>2.36</v>
      </c>
      <c r="W253" s="222"/>
      <c r="X253" s="222" t="s">
        <v>181</v>
      </c>
      <c r="Y253" s="222" t="s">
        <v>182</v>
      </c>
      <c r="Z253" s="212"/>
      <c r="AA253" s="212"/>
      <c r="AB253" s="212"/>
      <c r="AC253" s="212"/>
      <c r="AD253" s="212"/>
      <c r="AE253" s="212"/>
      <c r="AF253" s="212"/>
      <c r="AG253" s="212" t="s">
        <v>183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2" x14ac:dyDescent="0.2">
      <c r="A254" s="219"/>
      <c r="B254" s="220"/>
      <c r="C254" s="255" t="s">
        <v>436</v>
      </c>
      <c r="D254" s="223"/>
      <c r="E254" s="224">
        <v>7</v>
      </c>
      <c r="F254" s="222"/>
      <c r="G254" s="222"/>
      <c r="H254" s="222"/>
      <c r="I254" s="222"/>
      <c r="J254" s="222"/>
      <c r="K254" s="222"/>
      <c r="L254" s="222"/>
      <c r="M254" s="222"/>
      <c r="N254" s="221"/>
      <c r="O254" s="221"/>
      <c r="P254" s="221"/>
      <c r="Q254" s="221"/>
      <c r="R254" s="222"/>
      <c r="S254" s="222"/>
      <c r="T254" s="222"/>
      <c r="U254" s="222"/>
      <c r="V254" s="222"/>
      <c r="W254" s="222"/>
      <c r="X254" s="222"/>
      <c r="Y254" s="222"/>
      <c r="Z254" s="212"/>
      <c r="AA254" s="212"/>
      <c r="AB254" s="212"/>
      <c r="AC254" s="212"/>
      <c r="AD254" s="212"/>
      <c r="AE254" s="212"/>
      <c r="AF254" s="212"/>
      <c r="AG254" s="212" t="s">
        <v>189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x14ac:dyDescent="0.2">
      <c r="A255" s="226" t="s">
        <v>174</v>
      </c>
      <c r="B255" s="227" t="s">
        <v>129</v>
      </c>
      <c r="C255" s="251" t="s">
        <v>130</v>
      </c>
      <c r="D255" s="228"/>
      <c r="E255" s="229"/>
      <c r="F255" s="230"/>
      <c r="G255" s="230">
        <f>SUMIF(AG256:AG272,"&lt;&gt;NOR",G256:G272)</f>
        <v>0</v>
      </c>
      <c r="H255" s="230"/>
      <c r="I255" s="230">
        <f>SUM(I256:I272)</f>
        <v>0</v>
      </c>
      <c r="J255" s="230"/>
      <c r="K255" s="230">
        <f>SUM(K256:K272)</f>
        <v>0</v>
      </c>
      <c r="L255" s="230"/>
      <c r="M255" s="230">
        <f>SUM(M256:M272)</f>
        <v>0</v>
      </c>
      <c r="N255" s="229"/>
      <c r="O255" s="229">
        <f>SUM(O256:O272)</f>
        <v>4.17</v>
      </c>
      <c r="P255" s="229"/>
      <c r="Q255" s="229">
        <f>SUM(Q256:Q272)</f>
        <v>0</v>
      </c>
      <c r="R255" s="230"/>
      <c r="S255" s="230"/>
      <c r="T255" s="231"/>
      <c r="U255" s="225"/>
      <c r="V255" s="225">
        <f>SUM(V256:V272)</f>
        <v>289.76</v>
      </c>
      <c r="W255" s="225"/>
      <c r="X255" s="225"/>
      <c r="Y255" s="225"/>
      <c r="AG255" t="s">
        <v>175</v>
      </c>
    </row>
    <row r="256" spans="1:60" outlineLevel="1" x14ac:dyDescent="0.2">
      <c r="A256" s="233">
        <v>76</v>
      </c>
      <c r="B256" s="234" t="s">
        <v>482</v>
      </c>
      <c r="C256" s="252" t="s">
        <v>483</v>
      </c>
      <c r="D256" s="235" t="s">
        <v>178</v>
      </c>
      <c r="E256" s="236">
        <v>94.816000000000003</v>
      </c>
      <c r="F256" s="237"/>
      <c r="G256" s="238">
        <f>ROUND(E256*F256,2)</f>
        <v>0</v>
      </c>
      <c r="H256" s="237"/>
      <c r="I256" s="238">
        <f>ROUND(E256*H256,2)</f>
        <v>0</v>
      </c>
      <c r="J256" s="237"/>
      <c r="K256" s="238">
        <f>ROUND(E256*J256,2)</f>
        <v>0</v>
      </c>
      <c r="L256" s="238">
        <v>12</v>
      </c>
      <c r="M256" s="238">
        <f>G256*(1+L256/100)</f>
        <v>0</v>
      </c>
      <c r="N256" s="236">
        <v>1E-4</v>
      </c>
      <c r="O256" s="236">
        <f>ROUND(E256*N256,2)</f>
        <v>0.01</v>
      </c>
      <c r="P256" s="236">
        <v>0</v>
      </c>
      <c r="Q256" s="236">
        <f>ROUND(E256*P256,2)</f>
        <v>0</v>
      </c>
      <c r="R256" s="238" t="s">
        <v>455</v>
      </c>
      <c r="S256" s="238" t="s">
        <v>180</v>
      </c>
      <c r="T256" s="239" t="s">
        <v>180</v>
      </c>
      <c r="U256" s="222">
        <v>0.44</v>
      </c>
      <c r="V256" s="222">
        <f>ROUND(E256*U256,2)</f>
        <v>41.72</v>
      </c>
      <c r="W256" s="222"/>
      <c r="X256" s="222" t="s">
        <v>181</v>
      </c>
      <c r="Y256" s="222" t="s">
        <v>182</v>
      </c>
      <c r="Z256" s="212"/>
      <c r="AA256" s="212"/>
      <c r="AB256" s="212"/>
      <c r="AC256" s="212"/>
      <c r="AD256" s="212"/>
      <c r="AE256" s="212"/>
      <c r="AF256" s="212"/>
      <c r="AG256" s="212" t="s">
        <v>183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2" x14ac:dyDescent="0.2">
      <c r="A257" s="219"/>
      <c r="B257" s="220"/>
      <c r="C257" s="255" t="s">
        <v>484</v>
      </c>
      <c r="D257" s="223"/>
      <c r="E257" s="224">
        <v>94.816000000000003</v>
      </c>
      <c r="F257" s="222"/>
      <c r="G257" s="222"/>
      <c r="H257" s="222"/>
      <c r="I257" s="222"/>
      <c r="J257" s="222"/>
      <c r="K257" s="222"/>
      <c r="L257" s="222"/>
      <c r="M257" s="222"/>
      <c r="N257" s="221"/>
      <c r="O257" s="221"/>
      <c r="P257" s="221"/>
      <c r="Q257" s="221"/>
      <c r="R257" s="222"/>
      <c r="S257" s="222"/>
      <c r="T257" s="222"/>
      <c r="U257" s="222"/>
      <c r="V257" s="222"/>
      <c r="W257" s="222"/>
      <c r="X257" s="222"/>
      <c r="Y257" s="222"/>
      <c r="Z257" s="212"/>
      <c r="AA257" s="212"/>
      <c r="AB257" s="212"/>
      <c r="AC257" s="212"/>
      <c r="AD257" s="212"/>
      <c r="AE257" s="212"/>
      <c r="AF257" s="212"/>
      <c r="AG257" s="212" t="s">
        <v>189</v>
      </c>
      <c r="AH257" s="212">
        <v>5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1" x14ac:dyDescent="0.2">
      <c r="A258" s="233">
        <v>77</v>
      </c>
      <c r="B258" s="234" t="s">
        <v>485</v>
      </c>
      <c r="C258" s="252" t="s">
        <v>486</v>
      </c>
      <c r="D258" s="235" t="s">
        <v>178</v>
      </c>
      <c r="E258" s="236">
        <v>237.04</v>
      </c>
      <c r="F258" s="237"/>
      <c r="G258" s="238">
        <f>ROUND(E258*F258,2)</f>
        <v>0</v>
      </c>
      <c r="H258" s="237"/>
      <c r="I258" s="238">
        <f>ROUND(E258*H258,2)</f>
        <v>0</v>
      </c>
      <c r="J258" s="237"/>
      <c r="K258" s="238">
        <f>ROUND(E258*J258,2)</f>
        <v>0</v>
      </c>
      <c r="L258" s="238">
        <v>12</v>
      </c>
      <c r="M258" s="238">
        <f>G258*(1+L258/100)</f>
        <v>0</v>
      </c>
      <c r="N258" s="236">
        <v>3.0000000000000001E-5</v>
      </c>
      <c r="O258" s="236">
        <f>ROUND(E258*N258,2)</f>
        <v>0.01</v>
      </c>
      <c r="P258" s="236">
        <v>0</v>
      </c>
      <c r="Q258" s="236">
        <f>ROUND(E258*P258,2)</f>
        <v>0</v>
      </c>
      <c r="R258" s="238" t="s">
        <v>455</v>
      </c>
      <c r="S258" s="238" t="s">
        <v>180</v>
      </c>
      <c r="T258" s="239" t="s">
        <v>180</v>
      </c>
      <c r="U258" s="222">
        <v>0.05</v>
      </c>
      <c r="V258" s="222">
        <f>ROUND(E258*U258,2)</f>
        <v>11.85</v>
      </c>
      <c r="W258" s="222"/>
      <c r="X258" s="222" t="s">
        <v>181</v>
      </c>
      <c r="Y258" s="222" t="s">
        <v>182</v>
      </c>
      <c r="Z258" s="212"/>
      <c r="AA258" s="212"/>
      <c r="AB258" s="212"/>
      <c r="AC258" s="212"/>
      <c r="AD258" s="212"/>
      <c r="AE258" s="212"/>
      <c r="AF258" s="212"/>
      <c r="AG258" s="212" t="s">
        <v>183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19"/>
      <c r="B259" s="220"/>
      <c r="C259" s="256" t="s">
        <v>487</v>
      </c>
      <c r="D259" s="242"/>
      <c r="E259" s="242"/>
      <c r="F259" s="242"/>
      <c r="G259" s="242"/>
      <c r="H259" s="222"/>
      <c r="I259" s="222"/>
      <c r="J259" s="222"/>
      <c r="K259" s="222"/>
      <c r="L259" s="222"/>
      <c r="M259" s="222"/>
      <c r="N259" s="221"/>
      <c r="O259" s="221"/>
      <c r="P259" s="221"/>
      <c r="Q259" s="221"/>
      <c r="R259" s="222"/>
      <c r="S259" s="222"/>
      <c r="T259" s="222"/>
      <c r="U259" s="222"/>
      <c r="V259" s="222"/>
      <c r="W259" s="222"/>
      <c r="X259" s="222"/>
      <c r="Y259" s="222"/>
      <c r="Z259" s="212"/>
      <c r="AA259" s="212"/>
      <c r="AB259" s="212"/>
      <c r="AC259" s="212"/>
      <c r="AD259" s="212"/>
      <c r="AE259" s="212"/>
      <c r="AF259" s="212"/>
      <c r="AG259" s="212" t="s">
        <v>187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2" x14ac:dyDescent="0.2">
      <c r="A260" s="219"/>
      <c r="B260" s="220"/>
      <c r="C260" s="255" t="s">
        <v>488</v>
      </c>
      <c r="D260" s="223"/>
      <c r="E260" s="224">
        <v>237.04</v>
      </c>
      <c r="F260" s="222"/>
      <c r="G260" s="222"/>
      <c r="H260" s="222"/>
      <c r="I260" s="222"/>
      <c r="J260" s="222"/>
      <c r="K260" s="222"/>
      <c r="L260" s="222"/>
      <c r="M260" s="222"/>
      <c r="N260" s="221"/>
      <c r="O260" s="221"/>
      <c r="P260" s="221"/>
      <c r="Q260" s="221"/>
      <c r="R260" s="222"/>
      <c r="S260" s="222"/>
      <c r="T260" s="222"/>
      <c r="U260" s="222"/>
      <c r="V260" s="222"/>
      <c r="W260" s="222"/>
      <c r="X260" s="222"/>
      <c r="Y260" s="222"/>
      <c r="Z260" s="212"/>
      <c r="AA260" s="212"/>
      <c r="AB260" s="212"/>
      <c r="AC260" s="212"/>
      <c r="AD260" s="212"/>
      <c r="AE260" s="212"/>
      <c r="AF260" s="212"/>
      <c r="AG260" s="212" t="s">
        <v>189</v>
      </c>
      <c r="AH260" s="212">
        <v>5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ht="22.5" outlineLevel="1" x14ac:dyDescent="0.2">
      <c r="A261" s="233">
        <v>78</v>
      </c>
      <c r="B261" s="234" t="s">
        <v>489</v>
      </c>
      <c r="C261" s="252" t="s">
        <v>490</v>
      </c>
      <c r="D261" s="235" t="s">
        <v>178</v>
      </c>
      <c r="E261" s="236">
        <v>237.04</v>
      </c>
      <c r="F261" s="237"/>
      <c r="G261" s="238">
        <f>ROUND(E261*F261,2)</f>
        <v>0</v>
      </c>
      <c r="H261" s="237"/>
      <c r="I261" s="238">
        <f>ROUND(E261*H261,2)</f>
        <v>0</v>
      </c>
      <c r="J261" s="237"/>
      <c r="K261" s="238">
        <f>ROUND(E261*J261,2)</f>
        <v>0</v>
      </c>
      <c r="L261" s="238">
        <v>12</v>
      </c>
      <c r="M261" s="238">
        <f>G261*(1+L261/100)</f>
        <v>0</v>
      </c>
      <c r="N261" s="236">
        <v>5.2399999999999999E-3</v>
      </c>
      <c r="O261" s="236">
        <f>ROUND(E261*N261,2)</f>
        <v>1.24</v>
      </c>
      <c r="P261" s="236">
        <v>0</v>
      </c>
      <c r="Q261" s="236">
        <f>ROUND(E261*P261,2)</f>
        <v>0</v>
      </c>
      <c r="R261" s="238" t="s">
        <v>455</v>
      </c>
      <c r="S261" s="238" t="s">
        <v>180</v>
      </c>
      <c r="T261" s="239" t="s">
        <v>180</v>
      </c>
      <c r="U261" s="222">
        <v>0.95840000000000003</v>
      </c>
      <c r="V261" s="222">
        <f>ROUND(E261*U261,2)</f>
        <v>227.18</v>
      </c>
      <c r="W261" s="222"/>
      <c r="X261" s="222" t="s">
        <v>181</v>
      </c>
      <c r="Y261" s="222" t="s">
        <v>182</v>
      </c>
      <c r="Z261" s="212"/>
      <c r="AA261" s="212"/>
      <c r="AB261" s="212"/>
      <c r="AC261" s="212"/>
      <c r="AD261" s="212"/>
      <c r="AE261" s="212"/>
      <c r="AF261" s="212"/>
      <c r="AG261" s="212" t="s">
        <v>183</v>
      </c>
      <c r="AH261" s="212"/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2" x14ac:dyDescent="0.2">
      <c r="A262" s="219"/>
      <c r="B262" s="220"/>
      <c r="C262" s="255" t="s">
        <v>491</v>
      </c>
      <c r="D262" s="223"/>
      <c r="E262" s="224">
        <v>237.04</v>
      </c>
      <c r="F262" s="222"/>
      <c r="G262" s="222"/>
      <c r="H262" s="222"/>
      <c r="I262" s="222"/>
      <c r="J262" s="222"/>
      <c r="K262" s="222"/>
      <c r="L262" s="222"/>
      <c r="M262" s="222"/>
      <c r="N262" s="221"/>
      <c r="O262" s="221"/>
      <c r="P262" s="221"/>
      <c r="Q262" s="221"/>
      <c r="R262" s="222"/>
      <c r="S262" s="222"/>
      <c r="T262" s="222"/>
      <c r="U262" s="222"/>
      <c r="V262" s="222"/>
      <c r="W262" s="222"/>
      <c r="X262" s="222"/>
      <c r="Y262" s="222"/>
      <c r="Z262" s="212"/>
      <c r="AA262" s="212"/>
      <c r="AB262" s="212"/>
      <c r="AC262" s="212"/>
      <c r="AD262" s="212"/>
      <c r="AE262" s="212"/>
      <c r="AF262" s="212"/>
      <c r="AG262" s="212" t="s">
        <v>189</v>
      </c>
      <c r="AH262" s="212">
        <v>5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ht="22.5" outlineLevel="1" x14ac:dyDescent="0.2">
      <c r="A263" s="233">
        <v>79</v>
      </c>
      <c r="B263" s="234" t="s">
        <v>492</v>
      </c>
      <c r="C263" s="252" t="s">
        <v>493</v>
      </c>
      <c r="D263" s="235" t="s">
        <v>263</v>
      </c>
      <c r="E263" s="236">
        <v>6.8</v>
      </c>
      <c r="F263" s="237"/>
      <c r="G263" s="238">
        <f>ROUND(E263*F263,2)</f>
        <v>0</v>
      </c>
      <c r="H263" s="237"/>
      <c r="I263" s="238">
        <f>ROUND(E263*H263,2)</f>
        <v>0</v>
      </c>
      <c r="J263" s="237"/>
      <c r="K263" s="238">
        <f>ROUND(E263*J263,2)</f>
        <v>0</v>
      </c>
      <c r="L263" s="238">
        <v>12</v>
      </c>
      <c r="M263" s="238">
        <f>G263*(1+L263/100)</f>
        <v>0</v>
      </c>
      <c r="N263" s="236">
        <v>4.2000000000000002E-4</v>
      </c>
      <c r="O263" s="236">
        <f>ROUND(E263*N263,2)</f>
        <v>0</v>
      </c>
      <c r="P263" s="236">
        <v>0</v>
      </c>
      <c r="Q263" s="236">
        <f>ROUND(E263*P263,2)</f>
        <v>0</v>
      </c>
      <c r="R263" s="238" t="s">
        <v>455</v>
      </c>
      <c r="S263" s="238" t="s">
        <v>180</v>
      </c>
      <c r="T263" s="239" t="s">
        <v>180</v>
      </c>
      <c r="U263" s="222">
        <v>0.12</v>
      </c>
      <c r="V263" s="222">
        <f>ROUND(E263*U263,2)</f>
        <v>0.82</v>
      </c>
      <c r="W263" s="222"/>
      <c r="X263" s="222" t="s">
        <v>181</v>
      </c>
      <c r="Y263" s="222" t="s">
        <v>182</v>
      </c>
      <c r="Z263" s="212"/>
      <c r="AA263" s="212"/>
      <c r="AB263" s="212"/>
      <c r="AC263" s="212"/>
      <c r="AD263" s="212"/>
      <c r="AE263" s="212"/>
      <c r="AF263" s="212"/>
      <c r="AG263" s="212" t="s">
        <v>183</v>
      </c>
      <c r="AH263" s="212"/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2" x14ac:dyDescent="0.2">
      <c r="A264" s="219"/>
      <c r="B264" s="220"/>
      <c r="C264" s="255" t="s">
        <v>494</v>
      </c>
      <c r="D264" s="223"/>
      <c r="E264" s="224">
        <v>6.8</v>
      </c>
      <c r="F264" s="222"/>
      <c r="G264" s="222"/>
      <c r="H264" s="222"/>
      <c r="I264" s="222"/>
      <c r="J264" s="222"/>
      <c r="K264" s="222"/>
      <c r="L264" s="222"/>
      <c r="M264" s="222"/>
      <c r="N264" s="221"/>
      <c r="O264" s="221"/>
      <c r="P264" s="221"/>
      <c r="Q264" s="221"/>
      <c r="R264" s="222"/>
      <c r="S264" s="222"/>
      <c r="T264" s="222"/>
      <c r="U264" s="222"/>
      <c r="V264" s="222"/>
      <c r="W264" s="222"/>
      <c r="X264" s="222"/>
      <c r="Y264" s="222"/>
      <c r="Z264" s="212"/>
      <c r="AA264" s="212"/>
      <c r="AB264" s="212"/>
      <c r="AC264" s="212"/>
      <c r="AD264" s="212"/>
      <c r="AE264" s="212"/>
      <c r="AF264" s="212"/>
      <c r="AG264" s="212" t="s">
        <v>189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ht="22.5" outlineLevel="1" x14ac:dyDescent="0.2">
      <c r="A265" s="233">
        <v>80</v>
      </c>
      <c r="B265" s="234" t="s">
        <v>495</v>
      </c>
      <c r="C265" s="252" t="s">
        <v>496</v>
      </c>
      <c r="D265" s="235" t="s">
        <v>263</v>
      </c>
      <c r="E265" s="236">
        <v>24.3</v>
      </c>
      <c r="F265" s="237"/>
      <c r="G265" s="238">
        <f>ROUND(E265*F265,2)</f>
        <v>0</v>
      </c>
      <c r="H265" s="237"/>
      <c r="I265" s="238">
        <f>ROUND(E265*H265,2)</f>
        <v>0</v>
      </c>
      <c r="J265" s="237"/>
      <c r="K265" s="238">
        <f>ROUND(E265*J265,2)</f>
        <v>0</v>
      </c>
      <c r="L265" s="238">
        <v>12</v>
      </c>
      <c r="M265" s="238">
        <f>G265*(1+L265/100)</f>
        <v>0</v>
      </c>
      <c r="N265" s="236">
        <v>6.6E-4</v>
      </c>
      <c r="O265" s="236">
        <f>ROUND(E265*N265,2)</f>
        <v>0.02</v>
      </c>
      <c r="P265" s="236">
        <v>0</v>
      </c>
      <c r="Q265" s="236">
        <f>ROUND(E265*P265,2)</f>
        <v>0</v>
      </c>
      <c r="R265" s="238" t="s">
        <v>455</v>
      </c>
      <c r="S265" s="238" t="s">
        <v>180</v>
      </c>
      <c r="T265" s="239" t="s">
        <v>180</v>
      </c>
      <c r="U265" s="222">
        <v>0.12</v>
      </c>
      <c r="V265" s="222">
        <f>ROUND(E265*U265,2)</f>
        <v>2.92</v>
      </c>
      <c r="W265" s="222"/>
      <c r="X265" s="222" t="s">
        <v>181</v>
      </c>
      <c r="Y265" s="222" t="s">
        <v>182</v>
      </c>
      <c r="Z265" s="212"/>
      <c r="AA265" s="212"/>
      <c r="AB265" s="212"/>
      <c r="AC265" s="212"/>
      <c r="AD265" s="212"/>
      <c r="AE265" s="212"/>
      <c r="AF265" s="212"/>
      <c r="AG265" s="212" t="s">
        <v>183</v>
      </c>
      <c r="AH265" s="212"/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2" x14ac:dyDescent="0.2">
      <c r="A266" s="219"/>
      <c r="B266" s="220"/>
      <c r="C266" s="255" t="s">
        <v>497</v>
      </c>
      <c r="D266" s="223"/>
      <c r="E266" s="224">
        <v>24.3</v>
      </c>
      <c r="F266" s="222"/>
      <c r="G266" s="222"/>
      <c r="H266" s="222"/>
      <c r="I266" s="222"/>
      <c r="J266" s="222"/>
      <c r="K266" s="222"/>
      <c r="L266" s="222"/>
      <c r="M266" s="222"/>
      <c r="N266" s="221"/>
      <c r="O266" s="221"/>
      <c r="P266" s="221"/>
      <c r="Q266" s="221"/>
      <c r="R266" s="222"/>
      <c r="S266" s="222"/>
      <c r="T266" s="222"/>
      <c r="U266" s="222"/>
      <c r="V266" s="222"/>
      <c r="W266" s="222"/>
      <c r="X266" s="222"/>
      <c r="Y266" s="222"/>
      <c r="Z266" s="212"/>
      <c r="AA266" s="212"/>
      <c r="AB266" s="212"/>
      <c r="AC266" s="212"/>
      <c r="AD266" s="212"/>
      <c r="AE266" s="212"/>
      <c r="AF266" s="212"/>
      <c r="AG266" s="212" t="s">
        <v>189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1" x14ac:dyDescent="0.2">
      <c r="A267" s="233">
        <v>81</v>
      </c>
      <c r="B267" s="234" t="s">
        <v>498</v>
      </c>
      <c r="C267" s="252" t="s">
        <v>499</v>
      </c>
      <c r="D267" s="235" t="s">
        <v>178</v>
      </c>
      <c r="E267" s="236">
        <v>237.04</v>
      </c>
      <c r="F267" s="237"/>
      <c r="G267" s="238">
        <f>ROUND(E267*F267,2)</f>
        <v>0</v>
      </c>
      <c r="H267" s="237"/>
      <c r="I267" s="238">
        <f>ROUND(E267*H267,2)</f>
        <v>0</v>
      </c>
      <c r="J267" s="237"/>
      <c r="K267" s="238">
        <f>ROUND(E267*J267,2)</f>
        <v>0</v>
      </c>
      <c r="L267" s="238">
        <v>12</v>
      </c>
      <c r="M267" s="238">
        <f>G267*(1+L267/100)</f>
        <v>0</v>
      </c>
      <c r="N267" s="236">
        <v>1.2200000000000001E-2</v>
      </c>
      <c r="O267" s="236">
        <f>ROUND(E267*N267,2)</f>
        <v>2.89</v>
      </c>
      <c r="P267" s="236">
        <v>0</v>
      </c>
      <c r="Q267" s="236">
        <f>ROUND(E267*P267,2)</f>
        <v>0</v>
      </c>
      <c r="R267" s="238"/>
      <c r="S267" s="238" t="s">
        <v>247</v>
      </c>
      <c r="T267" s="239" t="s">
        <v>248</v>
      </c>
      <c r="U267" s="222">
        <v>0</v>
      </c>
      <c r="V267" s="222">
        <f>ROUND(E267*U267,2)</f>
        <v>0</v>
      </c>
      <c r="W267" s="222"/>
      <c r="X267" s="222" t="s">
        <v>253</v>
      </c>
      <c r="Y267" s="222" t="s">
        <v>182</v>
      </c>
      <c r="Z267" s="212"/>
      <c r="AA267" s="212"/>
      <c r="AB267" s="212"/>
      <c r="AC267" s="212"/>
      <c r="AD267" s="212"/>
      <c r="AE267" s="212"/>
      <c r="AF267" s="212"/>
      <c r="AG267" s="212" t="s">
        <v>254</v>
      </c>
      <c r="AH267" s="212"/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2" x14ac:dyDescent="0.2">
      <c r="A268" s="219"/>
      <c r="B268" s="220"/>
      <c r="C268" s="256" t="s">
        <v>474</v>
      </c>
      <c r="D268" s="242"/>
      <c r="E268" s="242"/>
      <c r="F268" s="242"/>
      <c r="G268" s="242"/>
      <c r="H268" s="222"/>
      <c r="I268" s="222"/>
      <c r="J268" s="222"/>
      <c r="K268" s="222"/>
      <c r="L268" s="222"/>
      <c r="M268" s="222"/>
      <c r="N268" s="221"/>
      <c r="O268" s="221"/>
      <c r="P268" s="221"/>
      <c r="Q268" s="221"/>
      <c r="R268" s="222"/>
      <c r="S268" s="222"/>
      <c r="T268" s="222"/>
      <c r="U268" s="222"/>
      <c r="V268" s="222"/>
      <c r="W268" s="222"/>
      <c r="X268" s="222"/>
      <c r="Y268" s="222"/>
      <c r="Z268" s="212"/>
      <c r="AA268" s="212"/>
      <c r="AB268" s="212"/>
      <c r="AC268" s="212"/>
      <c r="AD268" s="212"/>
      <c r="AE268" s="212"/>
      <c r="AF268" s="212"/>
      <c r="AG268" s="212" t="s">
        <v>187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3" x14ac:dyDescent="0.2">
      <c r="A269" s="219"/>
      <c r="B269" s="220"/>
      <c r="C269" s="254" t="s">
        <v>475</v>
      </c>
      <c r="D269" s="241"/>
      <c r="E269" s="241"/>
      <c r="F269" s="241"/>
      <c r="G269" s="241"/>
      <c r="H269" s="222"/>
      <c r="I269" s="222"/>
      <c r="J269" s="222"/>
      <c r="K269" s="222"/>
      <c r="L269" s="222"/>
      <c r="M269" s="222"/>
      <c r="N269" s="221"/>
      <c r="O269" s="221"/>
      <c r="P269" s="221"/>
      <c r="Q269" s="221"/>
      <c r="R269" s="222"/>
      <c r="S269" s="222"/>
      <c r="T269" s="222"/>
      <c r="U269" s="222"/>
      <c r="V269" s="222"/>
      <c r="W269" s="222"/>
      <c r="X269" s="222"/>
      <c r="Y269" s="222"/>
      <c r="Z269" s="212"/>
      <c r="AA269" s="212"/>
      <c r="AB269" s="212"/>
      <c r="AC269" s="212"/>
      <c r="AD269" s="212"/>
      <c r="AE269" s="212"/>
      <c r="AF269" s="212"/>
      <c r="AG269" s="212" t="s">
        <v>187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ht="33.75" outlineLevel="2" x14ac:dyDescent="0.2">
      <c r="A270" s="219"/>
      <c r="B270" s="220"/>
      <c r="C270" s="255" t="s">
        <v>500</v>
      </c>
      <c r="D270" s="223"/>
      <c r="E270" s="224">
        <v>222.64</v>
      </c>
      <c r="F270" s="222"/>
      <c r="G270" s="222"/>
      <c r="H270" s="222"/>
      <c r="I270" s="222"/>
      <c r="J270" s="222"/>
      <c r="K270" s="222"/>
      <c r="L270" s="222"/>
      <c r="M270" s="222"/>
      <c r="N270" s="221"/>
      <c r="O270" s="221"/>
      <c r="P270" s="221"/>
      <c r="Q270" s="221"/>
      <c r="R270" s="222"/>
      <c r="S270" s="222"/>
      <c r="T270" s="222"/>
      <c r="U270" s="222"/>
      <c r="V270" s="222"/>
      <c r="W270" s="222"/>
      <c r="X270" s="222"/>
      <c r="Y270" s="222"/>
      <c r="Z270" s="212"/>
      <c r="AA270" s="212"/>
      <c r="AB270" s="212"/>
      <c r="AC270" s="212"/>
      <c r="AD270" s="212"/>
      <c r="AE270" s="212"/>
      <c r="AF270" s="212"/>
      <c r="AG270" s="212" t="s">
        <v>189</v>
      </c>
      <c r="AH270" s="212">
        <v>0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">
      <c r="A271" s="219"/>
      <c r="B271" s="220"/>
      <c r="C271" s="255" t="s">
        <v>501</v>
      </c>
      <c r="D271" s="223"/>
      <c r="E271" s="224">
        <v>14.4</v>
      </c>
      <c r="F271" s="222"/>
      <c r="G271" s="222"/>
      <c r="H271" s="222"/>
      <c r="I271" s="222"/>
      <c r="J271" s="222"/>
      <c r="K271" s="222"/>
      <c r="L271" s="222"/>
      <c r="M271" s="222"/>
      <c r="N271" s="221"/>
      <c r="O271" s="221"/>
      <c r="P271" s="221"/>
      <c r="Q271" s="221"/>
      <c r="R271" s="222"/>
      <c r="S271" s="222"/>
      <c r="T271" s="222"/>
      <c r="U271" s="222"/>
      <c r="V271" s="222"/>
      <c r="W271" s="222"/>
      <c r="X271" s="222"/>
      <c r="Y271" s="222"/>
      <c r="Z271" s="212"/>
      <c r="AA271" s="212"/>
      <c r="AB271" s="212"/>
      <c r="AC271" s="212"/>
      <c r="AD271" s="212"/>
      <c r="AE271" s="212"/>
      <c r="AF271" s="212"/>
      <c r="AG271" s="212" t="s">
        <v>189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1" x14ac:dyDescent="0.2">
      <c r="A272" s="244">
        <v>82</v>
      </c>
      <c r="B272" s="245" t="s">
        <v>502</v>
      </c>
      <c r="C272" s="257" t="s">
        <v>503</v>
      </c>
      <c r="D272" s="246" t="s">
        <v>252</v>
      </c>
      <c r="E272" s="247">
        <v>4.1694599999999999</v>
      </c>
      <c r="F272" s="248"/>
      <c r="G272" s="249">
        <f>ROUND(E272*F272,2)</f>
        <v>0</v>
      </c>
      <c r="H272" s="248"/>
      <c r="I272" s="249">
        <f>ROUND(E272*H272,2)</f>
        <v>0</v>
      </c>
      <c r="J272" s="248"/>
      <c r="K272" s="249">
        <f>ROUND(E272*J272,2)</f>
        <v>0</v>
      </c>
      <c r="L272" s="249">
        <v>12</v>
      </c>
      <c r="M272" s="249">
        <f>G272*(1+L272/100)</f>
        <v>0</v>
      </c>
      <c r="N272" s="247">
        <v>0</v>
      </c>
      <c r="O272" s="247">
        <f>ROUND(E272*N272,2)</f>
        <v>0</v>
      </c>
      <c r="P272" s="247">
        <v>0</v>
      </c>
      <c r="Q272" s="247">
        <f>ROUND(E272*P272,2)</f>
        <v>0</v>
      </c>
      <c r="R272" s="249" t="s">
        <v>455</v>
      </c>
      <c r="S272" s="249" t="s">
        <v>180</v>
      </c>
      <c r="T272" s="250" t="s">
        <v>180</v>
      </c>
      <c r="U272" s="222">
        <v>1.2649999999999999</v>
      </c>
      <c r="V272" s="222">
        <f>ROUND(E272*U272,2)</f>
        <v>5.27</v>
      </c>
      <c r="W272" s="222"/>
      <c r="X272" s="222" t="s">
        <v>392</v>
      </c>
      <c r="Y272" s="222" t="s">
        <v>182</v>
      </c>
      <c r="Z272" s="212"/>
      <c r="AA272" s="212"/>
      <c r="AB272" s="212"/>
      <c r="AC272" s="212"/>
      <c r="AD272" s="212"/>
      <c r="AE272" s="212"/>
      <c r="AF272" s="212"/>
      <c r="AG272" s="212" t="s">
        <v>393</v>
      </c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x14ac:dyDescent="0.2">
      <c r="A273" s="226" t="s">
        <v>174</v>
      </c>
      <c r="B273" s="227" t="s">
        <v>131</v>
      </c>
      <c r="C273" s="251" t="s">
        <v>132</v>
      </c>
      <c r="D273" s="228"/>
      <c r="E273" s="229"/>
      <c r="F273" s="230"/>
      <c r="G273" s="230">
        <f>SUMIF(AG274:AG292,"&lt;&gt;NOR",G274:G292)</f>
        <v>0</v>
      </c>
      <c r="H273" s="230"/>
      <c r="I273" s="230">
        <f>SUM(I274:I292)</f>
        <v>0</v>
      </c>
      <c r="J273" s="230"/>
      <c r="K273" s="230">
        <f>SUM(K274:K292)</f>
        <v>0</v>
      </c>
      <c r="L273" s="230"/>
      <c r="M273" s="230">
        <f>SUM(M274:M292)</f>
        <v>0</v>
      </c>
      <c r="N273" s="229"/>
      <c r="O273" s="229">
        <f>SUM(O274:O292)</f>
        <v>7.0000000000000007E-2</v>
      </c>
      <c r="P273" s="229"/>
      <c r="Q273" s="229">
        <f>SUM(Q274:Q292)</f>
        <v>0</v>
      </c>
      <c r="R273" s="230"/>
      <c r="S273" s="230"/>
      <c r="T273" s="231"/>
      <c r="U273" s="225"/>
      <c r="V273" s="225">
        <f>SUM(V274:V292)</f>
        <v>22.34</v>
      </c>
      <c r="W273" s="225"/>
      <c r="X273" s="225"/>
      <c r="Y273" s="225"/>
      <c r="AG273" t="s">
        <v>175</v>
      </c>
    </row>
    <row r="274" spans="1:60" ht="22.5" outlineLevel="1" x14ac:dyDescent="0.2">
      <c r="A274" s="233">
        <v>83</v>
      </c>
      <c r="B274" s="234" t="s">
        <v>504</v>
      </c>
      <c r="C274" s="252" t="s">
        <v>505</v>
      </c>
      <c r="D274" s="235" t="s">
        <v>178</v>
      </c>
      <c r="E274" s="236">
        <v>103.06</v>
      </c>
      <c r="F274" s="237"/>
      <c r="G274" s="238">
        <f>ROUND(E274*F274,2)</f>
        <v>0</v>
      </c>
      <c r="H274" s="237"/>
      <c r="I274" s="238">
        <f>ROUND(E274*H274,2)</f>
        <v>0</v>
      </c>
      <c r="J274" s="237"/>
      <c r="K274" s="238">
        <f>ROUND(E274*J274,2)</f>
        <v>0</v>
      </c>
      <c r="L274" s="238">
        <v>12</v>
      </c>
      <c r="M274" s="238">
        <f>G274*(1+L274/100)</f>
        <v>0</v>
      </c>
      <c r="N274" s="236">
        <v>6.4000000000000005E-4</v>
      </c>
      <c r="O274" s="236">
        <f>ROUND(E274*N274,2)</f>
        <v>7.0000000000000007E-2</v>
      </c>
      <c r="P274" s="236">
        <v>0</v>
      </c>
      <c r="Q274" s="236">
        <f>ROUND(E274*P274,2)</f>
        <v>0</v>
      </c>
      <c r="R274" s="238" t="s">
        <v>506</v>
      </c>
      <c r="S274" s="238" t="s">
        <v>180</v>
      </c>
      <c r="T274" s="239" t="s">
        <v>180</v>
      </c>
      <c r="U274" s="222">
        <v>0.13439999999999999</v>
      </c>
      <c r="V274" s="222">
        <f>ROUND(E274*U274,2)</f>
        <v>13.85</v>
      </c>
      <c r="W274" s="222"/>
      <c r="X274" s="222" t="s">
        <v>181</v>
      </c>
      <c r="Y274" s="222" t="s">
        <v>182</v>
      </c>
      <c r="Z274" s="212"/>
      <c r="AA274" s="212"/>
      <c r="AB274" s="212"/>
      <c r="AC274" s="212"/>
      <c r="AD274" s="212"/>
      <c r="AE274" s="212"/>
      <c r="AF274" s="212"/>
      <c r="AG274" s="212" t="s">
        <v>183</v>
      </c>
      <c r="AH274" s="212"/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2" x14ac:dyDescent="0.2">
      <c r="A275" s="219"/>
      <c r="B275" s="220"/>
      <c r="C275" s="255" t="s">
        <v>507</v>
      </c>
      <c r="D275" s="223"/>
      <c r="E275" s="224">
        <v>29.8</v>
      </c>
      <c r="F275" s="222"/>
      <c r="G275" s="222"/>
      <c r="H275" s="222"/>
      <c r="I275" s="222"/>
      <c r="J275" s="222"/>
      <c r="K275" s="222"/>
      <c r="L275" s="222"/>
      <c r="M275" s="222"/>
      <c r="N275" s="221"/>
      <c r="O275" s="221"/>
      <c r="P275" s="221"/>
      <c r="Q275" s="221"/>
      <c r="R275" s="222"/>
      <c r="S275" s="222"/>
      <c r="T275" s="222"/>
      <c r="U275" s="222"/>
      <c r="V275" s="222"/>
      <c r="W275" s="222"/>
      <c r="X275" s="222"/>
      <c r="Y275" s="222"/>
      <c r="Z275" s="212"/>
      <c r="AA275" s="212"/>
      <c r="AB275" s="212"/>
      <c r="AC275" s="212"/>
      <c r="AD275" s="212"/>
      <c r="AE275" s="212"/>
      <c r="AF275" s="212"/>
      <c r="AG275" s="212" t="s">
        <v>189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19"/>
      <c r="B276" s="220"/>
      <c r="C276" s="255" t="s">
        <v>508</v>
      </c>
      <c r="D276" s="223"/>
      <c r="E276" s="224">
        <v>7</v>
      </c>
      <c r="F276" s="222"/>
      <c r="G276" s="222"/>
      <c r="H276" s="222"/>
      <c r="I276" s="222"/>
      <c r="J276" s="222"/>
      <c r="K276" s="222"/>
      <c r="L276" s="222"/>
      <c r="M276" s="222"/>
      <c r="N276" s="221"/>
      <c r="O276" s="221"/>
      <c r="P276" s="221"/>
      <c r="Q276" s="221"/>
      <c r="R276" s="222"/>
      <c r="S276" s="222"/>
      <c r="T276" s="222"/>
      <c r="U276" s="222"/>
      <c r="V276" s="222"/>
      <c r="W276" s="222"/>
      <c r="X276" s="222"/>
      <c r="Y276" s="222"/>
      <c r="Z276" s="212"/>
      <c r="AA276" s="212"/>
      <c r="AB276" s="212"/>
      <c r="AC276" s="212"/>
      <c r="AD276" s="212"/>
      <c r="AE276" s="212"/>
      <c r="AF276" s="212"/>
      <c r="AG276" s="212" t="s">
        <v>189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19"/>
      <c r="B277" s="220"/>
      <c r="C277" s="255" t="s">
        <v>509</v>
      </c>
      <c r="D277" s="223"/>
      <c r="E277" s="224">
        <v>17.7</v>
      </c>
      <c r="F277" s="222"/>
      <c r="G277" s="222"/>
      <c r="H277" s="222"/>
      <c r="I277" s="222"/>
      <c r="J277" s="222"/>
      <c r="K277" s="222"/>
      <c r="L277" s="222"/>
      <c r="M277" s="222"/>
      <c r="N277" s="221"/>
      <c r="O277" s="221"/>
      <c r="P277" s="221"/>
      <c r="Q277" s="221"/>
      <c r="R277" s="222"/>
      <c r="S277" s="222"/>
      <c r="T277" s="222"/>
      <c r="U277" s="222"/>
      <c r="V277" s="222"/>
      <c r="W277" s="222"/>
      <c r="X277" s="222"/>
      <c r="Y277" s="222"/>
      <c r="Z277" s="212"/>
      <c r="AA277" s="212"/>
      <c r="AB277" s="212"/>
      <c r="AC277" s="212"/>
      <c r="AD277" s="212"/>
      <c r="AE277" s="212"/>
      <c r="AF277" s="212"/>
      <c r="AG277" s="212" t="s">
        <v>189</v>
      </c>
      <c r="AH277" s="212">
        <v>0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19"/>
      <c r="B278" s="220"/>
      <c r="C278" s="255" t="s">
        <v>510</v>
      </c>
      <c r="D278" s="223"/>
      <c r="E278" s="224">
        <v>48.56</v>
      </c>
      <c r="F278" s="222"/>
      <c r="G278" s="222"/>
      <c r="H278" s="222"/>
      <c r="I278" s="222"/>
      <c r="J278" s="222"/>
      <c r="K278" s="222"/>
      <c r="L278" s="222"/>
      <c r="M278" s="222"/>
      <c r="N278" s="221"/>
      <c r="O278" s="221"/>
      <c r="P278" s="221"/>
      <c r="Q278" s="221"/>
      <c r="R278" s="222"/>
      <c r="S278" s="222"/>
      <c r="T278" s="222"/>
      <c r="U278" s="222"/>
      <c r="V278" s="222"/>
      <c r="W278" s="222"/>
      <c r="X278" s="222"/>
      <c r="Y278" s="222"/>
      <c r="Z278" s="212"/>
      <c r="AA278" s="212"/>
      <c r="AB278" s="212"/>
      <c r="AC278" s="212"/>
      <c r="AD278" s="212"/>
      <c r="AE278" s="212"/>
      <c r="AF278" s="212"/>
      <c r="AG278" s="212" t="s">
        <v>189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1" x14ac:dyDescent="0.2">
      <c r="A279" s="233">
        <v>84</v>
      </c>
      <c r="B279" s="234" t="s">
        <v>511</v>
      </c>
      <c r="C279" s="252" t="s">
        <v>512</v>
      </c>
      <c r="D279" s="235" t="s">
        <v>178</v>
      </c>
      <c r="E279" s="236">
        <v>372.7</v>
      </c>
      <c r="F279" s="237"/>
      <c r="G279" s="238">
        <f>ROUND(E279*F279,2)</f>
        <v>0</v>
      </c>
      <c r="H279" s="237"/>
      <c r="I279" s="238">
        <f>ROUND(E279*H279,2)</f>
        <v>0</v>
      </c>
      <c r="J279" s="237"/>
      <c r="K279" s="238">
        <f>ROUND(E279*J279,2)</f>
        <v>0</v>
      </c>
      <c r="L279" s="238">
        <v>12</v>
      </c>
      <c r="M279" s="238">
        <f>G279*(1+L279/100)</f>
        <v>0</v>
      </c>
      <c r="N279" s="236">
        <v>0</v>
      </c>
      <c r="O279" s="236">
        <f>ROUND(E279*N279,2)</f>
        <v>0</v>
      </c>
      <c r="P279" s="236">
        <v>0</v>
      </c>
      <c r="Q279" s="236">
        <f>ROUND(E279*P279,2)</f>
        <v>0</v>
      </c>
      <c r="R279" s="238" t="s">
        <v>506</v>
      </c>
      <c r="S279" s="238" t="s">
        <v>180</v>
      </c>
      <c r="T279" s="239" t="s">
        <v>180</v>
      </c>
      <c r="U279" s="222">
        <v>7.0000000000000001E-3</v>
      </c>
      <c r="V279" s="222">
        <f>ROUND(E279*U279,2)</f>
        <v>2.61</v>
      </c>
      <c r="W279" s="222"/>
      <c r="X279" s="222" t="s">
        <v>181</v>
      </c>
      <c r="Y279" s="222" t="s">
        <v>182</v>
      </c>
      <c r="Z279" s="212"/>
      <c r="AA279" s="212"/>
      <c r="AB279" s="212"/>
      <c r="AC279" s="212"/>
      <c r="AD279" s="212"/>
      <c r="AE279" s="212"/>
      <c r="AF279" s="212"/>
      <c r="AG279" s="212" t="s">
        <v>183</v>
      </c>
      <c r="AH279" s="212"/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2" x14ac:dyDescent="0.2">
      <c r="A280" s="219"/>
      <c r="B280" s="220"/>
      <c r="C280" s="256" t="s">
        <v>513</v>
      </c>
      <c r="D280" s="242"/>
      <c r="E280" s="242"/>
      <c r="F280" s="242"/>
      <c r="G280" s="242"/>
      <c r="H280" s="222"/>
      <c r="I280" s="222"/>
      <c r="J280" s="222"/>
      <c r="K280" s="222"/>
      <c r="L280" s="222"/>
      <c r="M280" s="222"/>
      <c r="N280" s="221"/>
      <c r="O280" s="221"/>
      <c r="P280" s="221"/>
      <c r="Q280" s="221"/>
      <c r="R280" s="222"/>
      <c r="S280" s="222"/>
      <c r="T280" s="222"/>
      <c r="U280" s="222"/>
      <c r="V280" s="222"/>
      <c r="W280" s="222"/>
      <c r="X280" s="222"/>
      <c r="Y280" s="222"/>
      <c r="Z280" s="212"/>
      <c r="AA280" s="212"/>
      <c r="AB280" s="212"/>
      <c r="AC280" s="212"/>
      <c r="AD280" s="212"/>
      <c r="AE280" s="212"/>
      <c r="AF280" s="212"/>
      <c r="AG280" s="212" t="s">
        <v>187</v>
      </c>
      <c r="AH280" s="212"/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2" x14ac:dyDescent="0.2">
      <c r="A281" s="219"/>
      <c r="B281" s="220"/>
      <c r="C281" s="255" t="s">
        <v>491</v>
      </c>
      <c r="D281" s="223"/>
      <c r="E281" s="224">
        <v>237.04</v>
      </c>
      <c r="F281" s="222"/>
      <c r="G281" s="222"/>
      <c r="H281" s="222"/>
      <c r="I281" s="222"/>
      <c r="J281" s="222"/>
      <c r="K281" s="222"/>
      <c r="L281" s="222"/>
      <c r="M281" s="222"/>
      <c r="N281" s="221"/>
      <c r="O281" s="221"/>
      <c r="P281" s="221"/>
      <c r="Q281" s="221"/>
      <c r="R281" s="222"/>
      <c r="S281" s="222"/>
      <c r="T281" s="222"/>
      <c r="U281" s="222"/>
      <c r="V281" s="222"/>
      <c r="W281" s="222"/>
      <c r="X281" s="222"/>
      <c r="Y281" s="222"/>
      <c r="Z281" s="212"/>
      <c r="AA281" s="212"/>
      <c r="AB281" s="212"/>
      <c r="AC281" s="212"/>
      <c r="AD281" s="212"/>
      <c r="AE281" s="212"/>
      <c r="AF281" s="212"/>
      <c r="AG281" s="212" t="s">
        <v>189</v>
      </c>
      <c r="AH281" s="212">
        <v>5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">
      <c r="A282" s="219"/>
      <c r="B282" s="220"/>
      <c r="C282" s="255" t="s">
        <v>289</v>
      </c>
      <c r="D282" s="223"/>
      <c r="E282" s="224">
        <v>32.6</v>
      </c>
      <c r="F282" s="222"/>
      <c r="G282" s="222"/>
      <c r="H282" s="222"/>
      <c r="I282" s="222"/>
      <c r="J282" s="222"/>
      <c r="K282" s="222"/>
      <c r="L282" s="222"/>
      <c r="M282" s="222"/>
      <c r="N282" s="221"/>
      <c r="O282" s="221"/>
      <c r="P282" s="221"/>
      <c r="Q282" s="221"/>
      <c r="R282" s="222"/>
      <c r="S282" s="222"/>
      <c r="T282" s="222"/>
      <c r="U282" s="222"/>
      <c r="V282" s="222"/>
      <c r="W282" s="222"/>
      <c r="X282" s="222"/>
      <c r="Y282" s="222"/>
      <c r="Z282" s="212"/>
      <c r="AA282" s="212"/>
      <c r="AB282" s="212"/>
      <c r="AC282" s="212"/>
      <c r="AD282" s="212"/>
      <c r="AE282" s="212"/>
      <c r="AF282" s="212"/>
      <c r="AG282" s="212" t="s">
        <v>189</v>
      </c>
      <c r="AH282" s="212">
        <v>5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">
      <c r="A283" s="219"/>
      <c r="B283" s="220"/>
      <c r="C283" s="255" t="s">
        <v>514</v>
      </c>
      <c r="D283" s="223"/>
      <c r="E283" s="224">
        <v>103.06</v>
      </c>
      <c r="F283" s="222"/>
      <c r="G283" s="222"/>
      <c r="H283" s="222"/>
      <c r="I283" s="222"/>
      <c r="J283" s="222"/>
      <c r="K283" s="222"/>
      <c r="L283" s="222"/>
      <c r="M283" s="222"/>
      <c r="N283" s="221"/>
      <c r="O283" s="221"/>
      <c r="P283" s="221"/>
      <c r="Q283" s="221"/>
      <c r="R283" s="222"/>
      <c r="S283" s="222"/>
      <c r="T283" s="222"/>
      <c r="U283" s="222"/>
      <c r="V283" s="222"/>
      <c r="W283" s="222"/>
      <c r="X283" s="222"/>
      <c r="Y283" s="222"/>
      <c r="Z283" s="212"/>
      <c r="AA283" s="212"/>
      <c r="AB283" s="212"/>
      <c r="AC283" s="212"/>
      <c r="AD283" s="212"/>
      <c r="AE283" s="212"/>
      <c r="AF283" s="212"/>
      <c r="AG283" s="212" t="s">
        <v>189</v>
      </c>
      <c r="AH283" s="212">
        <v>5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1" x14ac:dyDescent="0.2">
      <c r="A284" s="233">
        <v>85</v>
      </c>
      <c r="B284" s="234" t="s">
        <v>515</v>
      </c>
      <c r="C284" s="252" t="s">
        <v>516</v>
      </c>
      <c r="D284" s="235" t="s">
        <v>178</v>
      </c>
      <c r="E284" s="236">
        <v>103.06</v>
      </c>
      <c r="F284" s="237"/>
      <c r="G284" s="238">
        <f>ROUND(E284*F284,2)</f>
        <v>0</v>
      </c>
      <c r="H284" s="237"/>
      <c r="I284" s="238">
        <f>ROUND(E284*H284,2)</f>
        <v>0</v>
      </c>
      <c r="J284" s="237"/>
      <c r="K284" s="238">
        <f>ROUND(E284*J284,2)</f>
        <v>0</v>
      </c>
      <c r="L284" s="238">
        <v>12</v>
      </c>
      <c r="M284" s="238">
        <f>G284*(1+L284/100)</f>
        <v>0</v>
      </c>
      <c r="N284" s="236">
        <v>0</v>
      </c>
      <c r="O284" s="236">
        <f>ROUND(E284*N284,2)</f>
        <v>0</v>
      </c>
      <c r="P284" s="236">
        <v>0</v>
      </c>
      <c r="Q284" s="236">
        <f>ROUND(E284*P284,2)</f>
        <v>0</v>
      </c>
      <c r="R284" s="238" t="s">
        <v>506</v>
      </c>
      <c r="S284" s="238" t="s">
        <v>180</v>
      </c>
      <c r="T284" s="239" t="s">
        <v>180</v>
      </c>
      <c r="U284" s="222">
        <v>2.1000000000000001E-2</v>
      </c>
      <c r="V284" s="222">
        <f>ROUND(E284*U284,2)</f>
        <v>2.16</v>
      </c>
      <c r="W284" s="222"/>
      <c r="X284" s="222" t="s">
        <v>181</v>
      </c>
      <c r="Y284" s="222" t="s">
        <v>182</v>
      </c>
      <c r="Z284" s="212"/>
      <c r="AA284" s="212"/>
      <c r="AB284" s="212"/>
      <c r="AC284" s="212"/>
      <c r="AD284" s="212"/>
      <c r="AE284" s="212"/>
      <c r="AF284" s="212"/>
      <c r="AG284" s="212" t="s">
        <v>183</v>
      </c>
      <c r="AH284" s="212"/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2" x14ac:dyDescent="0.2">
      <c r="A285" s="219"/>
      <c r="B285" s="220"/>
      <c r="C285" s="255" t="s">
        <v>514</v>
      </c>
      <c r="D285" s="223"/>
      <c r="E285" s="224">
        <v>103.06</v>
      </c>
      <c r="F285" s="222"/>
      <c r="G285" s="222"/>
      <c r="H285" s="222"/>
      <c r="I285" s="222"/>
      <c r="J285" s="222"/>
      <c r="K285" s="222"/>
      <c r="L285" s="222"/>
      <c r="M285" s="222"/>
      <c r="N285" s="221"/>
      <c r="O285" s="221"/>
      <c r="P285" s="221"/>
      <c r="Q285" s="221"/>
      <c r="R285" s="222"/>
      <c r="S285" s="222"/>
      <c r="T285" s="222"/>
      <c r="U285" s="222"/>
      <c r="V285" s="222"/>
      <c r="W285" s="222"/>
      <c r="X285" s="222"/>
      <c r="Y285" s="222"/>
      <c r="Z285" s="212"/>
      <c r="AA285" s="212"/>
      <c r="AB285" s="212"/>
      <c r="AC285" s="212"/>
      <c r="AD285" s="212"/>
      <c r="AE285" s="212"/>
      <c r="AF285" s="212"/>
      <c r="AG285" s="212" t="s">
        <v>189</v>
      </c>
      <c r="AH285" s="212">
        <v>5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1" x14ac:dyDescent="0.2">
      <c r="A286" s="233">
        <v>86</v>
      </c>
      <c r="B286" s="234" t="s">
        <v>517</v>
      </c>
      <c r="C286" s="252" t="s">
        <v>518</v>
      </c>
      <c r="D286" s="235" t="s">
        <v>519</v>
      </c>
      <c r="E286" s="236">
        <v>114</v>
      </c>
      <c r="F286" s="237"/>
      <c r="G286" s="238">
        <f>ROUND(E286*F286,2)</f>
        <v>0</v>
      </c>
      <c r="H286" s="237"/>
      <c r="I286" s="238">
        <f>ROUND(E286*H286,2)</f>
        <v>0</v>
      </c>
      <c r="J286" s="237"/>
      <c r="K286" s="238">
        <f>ROUND(E286*J286,2)</f>
        <v>0</v>
      </c>
      <c r="L286" s="238">
        <v>12</v>
      </c>
      <c r="M286" s="238">
        <f>G286*(1+L286/100)</f>
        <v>0</v>
      </c>
      <c r="N286" s="236">
        <v>0</v>
      </c>
      <c r="O286" s="236">
        <f>ROUND(E286*N286,2)</f>
        <v>0</v>
      </c>
      <c r="P286" s="236">
        <v>0</v>
      </c>
      <c r="Q286" s="236">
        <f>ROUND(E286*P286,2)</f>
        <v>0</v>
      </c>
      <c r="R286" s="238" t="s">
        <v>506</v>
      </c>
      <c r="S286" s="238" t="s">
        <v>180</v>
      </c>
      <c r="T286" s="239" t="s">
        <v>180</v>
      </c>
      <c r="U286" s="222">
        <v>2.375E-2</v>
      </c>
      <c r="V286" s="222">
        <f>ROUND(E286*U286,2)</f>
        <v>2.71</v>
      </c>
      <c r="W286" s="222"/>
      <c r="X286" s="222" t="s">
        <v>181</v>
      </c>
      <c r="Y286" s="222" t="s">
        <v>182</v>
      </c>
      <c r="Z286" s="212"/>
      <c r="AA286" s="212"/>
      <c r="AB286" s="212"/>
      <c r="AC286" s="212"/>
      <c r="AD286" s="212"/>
      <c r="AE286" s="212"/>
      <c r="AF286" s="212"/>
      <c r="AG286" s="212" t="s">
        <v>183</v>
      </c>
      <c r="AH286" s="212"/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2" x14ac:dyDescent="0.2">
      <c r="A287" s="219"/>
      <c r="B287" s="220"/>
      <c r="C287" s="255" t="s">
        <v>520</v>
      </c>
      <c r="D287" s="223"/>
      <c r="E287" s="224">
        <v>16</v>
      </c>
      <c r="F287" s="222"/>
      <c r="G287" s="222"/>
      <c r="H287" s="222"/>
      <c r="I287" s="222"/>
      <c r="J287" s="222"/>
      <c r="K287" s="222"/>
      <c r="L287" s="222"/>
      <c r="M287" s="222"/>
      <c r="N287" s="221"/>
      <c r="O287" s="221"/>
      <c r="P287" s="221"/>
      <c r="Q287" s="221"/>
      <c r="R287" s="222"/>
      <c r="S287" s="222"/>
      <c r="T287" s="222"/>
      <c r="U287" s="222"/>
      <c r="V287" s="222"/>
      <c r="W287" s="222"/>
      <c r="X287" s="222"/>
      <c r="Y287" s="222"/>
      <c r="Z287" s="212"/>
      <c r="AA287" s="212"/>
      <c r="AB287" s="212"/>
      <c r="AC287" s="212"/>
      <c r="AD287" s="212"/>
      <c r="AE287" s="212"/>
      <c r="AF287" s="212"/>
      <c r="AG287" s="212" t="s">
        <v>189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19"/>
      <c r="B288" s="220"/>
      <c r="C288" s="255" t="s">
        <v>521</v>
      </c>
      <c r="D288" s="223"/>
      <c r="E288" s="224">
        <v>98</v>
      </c>
      <c r="F288" s="222"/>
      <c r="G288" s="222"/>
      <c r="H288" s="222"/>
      <c r="I288" s="222"/>
      <c r="J288" s="222"/>
      <c r="K288" s="222"/>
      <c r="L288" s="222"/>
      <c r="M288" s="222"/>
      <c r="N288" s="221"/>
      <c r="O288" s="221"/>
      <c r="P288" s="221"/>
      <c r="Q288" s="221"/>
      <c r="R288" s="222"/>
      <c r="S288" s="222"/>
      <c r="T288" s="222"/>
      <c r="U288" s="222"/>
      <c r="V288" s="222"/>
      <c r="W288" s="222"/>
      <c r="X288" s="222"/>
      <c r="Y288" s="222"/>
      <c r="Z288" s="212"/>
      <c r="AA288" s="212"/>
      <c r="AB288" s="212"/>
      <c r="AC288" s="212"/>
      <c r="AD288" s="212"/>
      <c r="AE288" s="212"/>
      <c r="AF288" s="212"/>
      <c r="AG288" s="212" t="s">
        <v>189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1" x14ac:dyDescent="0.2">
      <c r="A289" s="233">
        <v>87</v>
      </c>
      <c r="B289" s="234" t="s">
        <v>522</v>
      </c>
      <c r="C289" s="252" t="s">
        <v>523</v>
      </c>
      <c r="D289" s="235" t="s">
        <v>178</v>
      </c>
      <c r="E289" s="236">
        <v>21</v>
      </c>
      <c r="F289" s="237"/>
      <c r="G289" s="238">
        <f>ROUND(E289*F289,2)</f>
        <v>0</v>
      </c>
      <c r="H289" s="237"/>
      <c r="I289" s="238">
        <f>ROUND(E289*H289,2)</f>
        <v>0</v>
      </c>
      <c r="J289" s="237"/>
      <c r="K289" s="238">
        <f>ROUND(E289*J289,2)</f>
        <v>0</v>
      </c>
      <c r="L289" s="238">
        <v>12</v>
      </c>
      <c r="M289" s="238">
        <f>G289*(1+L289/100)</f>
        <v>0</v>
      </c>
      <c r="N289" s="236">
        <v>0</v>
      </c>
      <c r="O289" s="236">
        <f>ROUND(E289*N289,2)</f>
        <v>0</v>
      </c>
      <c r="P289" s="236">
        <v>0</v>
      </c>
      <c r="Q289" s="236">
        <f>ROUND(E289*P289,2)</f>
        <v>0</v>
      </c>
      <c r="R289" s="238" t="s">
        <v>506</v>
      </c>
      <c r="S289" s="238" t="s">
        <v>180</v>
      </c>
      <c r="T289" s="239" t="s">
        <v>180</v>
      </c>
      <c r="U289" s="222">
        <v>2.9000000000000001E-2</v>
      </c>
      <c r="V289" s="222">
        <f>ROUND(E289*U289,2)</f>
        <v>0.61</v>
      </c>
      <c r="W289" s="222"/>
      <c r="X289" s="222" t="s">
        <v>181</v>
      </c>
      <c r="Y289" s="222" t="s">
        <v>182</v>
      </c>
      <c r="Z289" s="212"/>
      <c r="AA289" s="212"/>
      <c r="AB289" s="212"/>
      <c r="AC289" s="212"/>
      <c r="AD289" s="212"/>
      <c r="AE289" s="212"/>
      <c r="AF289" s="212"/>
      <c r="AG289" s="212" t="s">
        <v>183</v>
      </c>
      <c r="AH289" s="212"/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2" x14ac:dyDescent="0.2">
      <c r="A290" s="219"/>
      <c r="B290" s="220"/>
      <c r="C290" s="255" t="s">
        <v>524</v>
      </c>
      <c r="D290" s="223"/>
      <c r="E290" s="224">
        <v>21</v>
      </c>
      <c r="F290" s="222"/>
      <c r="G290" s="222"/>
      <c r="H290" s="222"/>
      <c r="I290" s="222"/>
      <c r="J290" s="222"/>
      <c r="K290" s="222"/>
      <c r="L290" s="222"/>
      <c r="M290" s="222"/>
      <c r="N290" s="221"/>
      <c r="O290" s="221"/>
      <c r="P290" s="221"/>
      <c r="Q290" s="221"/>
      <c r="R290" s="222"/>
      <c r="S290" s="222"/>
      <c r="T290" s="222"/>
      <c r="U290" s="222"/>
      <c r="V290" s="222"/>
      <c r="W290" s="222"/>
      <c r="X290" s="222"/>
      <c r="Y290" s="222"/>
      <c r="Z290" s="212"/>
      <c r="AA290" s="212"/>
      <c r="AB290" s="212"/>
      <c r="AC290" s="212"/>
      <c r="AD290" s="212"/>
      <c r="AE290" s="212"/>
      <c r="AF290" s="212"/>
      <c r="AG290" s="212" t="s">
        <v>189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1" x14ac:dyDescent="0.2">
      <c r="A291" s="233">
        <v>88</v>
      </c>
      <c r="B291" s="234" t="s">
        <v>525</v>
      </c>
      <c r="C291" s="252" t="s">
        <v>526</v>
      </c>
      <c r="D291" s="235" t="s">
        <v>178</v>
      </c>
      <c r="E291" s="236">
        <v>29.4</v>
      </c>
      <c r="F291" s="237"/>
      <c r="G291" s="238">
        <f>ROUND(E291*F291,2)</f>
        <v>0</v>
      </c>
      <c r="H291" s="237"/>
      <c r="I291" s="238">
        <f>ROUND(E291*H291,2)</f>
        <v>0</v>
      </c>
      <c r="J291" s="237"/>
      <c r="K291" s="238">
        <f>ROUND(E291*J291,2)</f>
        <v>0</v>
      </c>
      <c r="L291" s="238">
        <v>12</v>
      </c>
      <c r="M291" s="238">
        <f>G291*(1+L291/100)</f>
        <v>0</v>
      </c>
      <c r="N291" s="236">
        <v>0</v>
      </c>
      <c r="O291" s="236">
        <f>ROUND(E291*N291,2)</f>
        <v>0</v>
      </c>
      <c r="P291" s="236">
        <v>0</v>
      </c>
      <c r="Q291" s="236">
        <f>ROUND(E291*P291,2)</f>
        <v>0</v>
      </c>
      <c r="R291" s="238" t="s">
        <v>506</v>
      </c>
      <c r="S291" s="238" t="s">
        <v>180</v>
      </c>
      <c r="T291" s="239" t="s">
        <v>180</v>
      </c>
      <c r="U291" s="222">
        <v>1.35E-2</v>
      </c>
      <c r="V291" s="222">
        <f>ROUND(E291*U291,2)</f>
        <v>0.4</v>
      </c>
      <c r="W291" s="222"/>
      <c r="X291" s="222" t="s">
        <v>181</v>
      </c>
      <c r="Y291" s="222" t="s">
        <v>182</v>
      </c>
      <c r="Z291" s="212"/>
      <c r="AA291" s="212"/>
      <c r="AB291" s="212"/>
      <c r="AC291" s="212"/>
      <c r="AD291" s="212"/>
      <c r="AE291" s="212"/>
      <c r="AF291" s="212"/>
      <c r="AG291" s="212" t="s">
        <v>183</v>
      </c>
      <c r="AH291" s="212"/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2" x14ac:dyDescent="0.2">
      <c r="A292" s="219"/>
      <c r="B292" s="220"/>
      <c r="C292" s="255" t="s">
        <v>527</v>
      </c>
      <c r="D292" s="223"/>
      <c r="E292" s="224">
        <v>29.4</v>
      </c>
      <c r="F292" s="222"/>
      <c r="G292" s="222"/>
      <c r="H292" s="222"/>
      <c r="I292" s="222"/>
      <c r="J292" s="222"/>
      <c r="K292" s="222"/>
      <c r="L292" s="222"/>
      <c r="M292" s="222"/>
      <c r="N292" s="221"/>
      <c r="O292" s="221"/>
      <c r="P292" s="221"/>
      <c r="Q292" s="221"/>
      <c r="R292" s="222"/>
      <c r="S292" s="222"/>
      <c r="T292" s="222"/>
      <c r="U292" s="222"/>
      <c r="V292" s="222"/>
      <c r="W292" s="222"/>
      <c r="X292" s="222"/>
      <c r="Y292" s="222"/>
      <c r="Z292" s="212"/>
      <c r="AA292" s="212"/>
      <c r="AB292" s="212"/>
      <c r="AC292" s="212"/>
      <c r="AD292" s="212"/>
      <c r="AE292" s="212"/>
      <c r="AF292" s="212"/>
      <c r="AG292" s="212" t="s">
        <v>189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x14ac:dyDescent="0.2">
      <c r="A293" s="226" t="s">
        <v>174</v>
      </c>
      <c r="B293" s="227" t="s">
        <v>133</v>
      </c>
      <c r="C293" s="251" t="s">
        <v>134</v>
      </c>
      <c r="D293" s="228"/>
      <c r="E293" s="229"/>
      <c r="F293" s="230"/>
      <c r="G293" s="230">
        <f>SUMIF(AG294:AG298,"&lt;&gt;NOR",G294:G298)</f>
        <v>0</v>
      </c>
      <c r="H293" s="230"/>
      <c r="I293" s="230">
        <f>SUM(I294:I298)</f>
        <v>0</v>
      </c>
      <c r="J293" s="230"/>
      <c r="K293" s="230">
        <f>SUM(K294:K298)</f>
        <v>0</v>
      </c>
      <c r="L293" s="230"/>
      <c r="M293" s="230">
        <f>SUM(M294:M298)</f>
        <v>0</v>
      </c>
      <c r="N293" s="229"/>
      <c r="O293" s="229">
        <f>SUM(O294:O298)</f>
        <v>0</v>
      </c>
      <c r="P293" s="229"/>
      <c r="Q293" s="229">
        <f>SUM(Q294:Q298)</f>
        <v>0</v>
      </c>
      <c r="R293" s="230"/>
      <c r="S293" s="230"/>
      <c r="T293" s="231"/>
      <c r="U293" s="225"/>
      <c r="V293" s="225">
        <f>SUM(V294:V298)</f>
        <v>0</v>
      </c>
      <c r="W293" s="225"/>
      <c r="X293" s="225"/>
      <c r="Y293" s="225"/>
      <c r="AG293" t="s">
        <v>175</v>
      </c>
    </row>
    <row r="294" spans="1:60" outlineLevel="1" x14ac:dyDescent="0.2">
      <c r="A294" s="233">
        <v>89</v>
      </c>
      <c r="B294" s="234" t="s">
        <v>528</v>
      </c>
      <c r="C294" s="252" t="s">
        <v>408</v>
      </c>
      <c r="D294" s="235" t="s">
        <v>529</v>
      </c>
      <c r="E294" s="236">
        <v>1</v>
      </c>
      <c r="F294" s="237"/>
      <c r="G294" s="238">
        <f>ROUND(E294*F294,2)</f>
        <v>0</v>
      </c>
      <c r="H294" s="237"/>
      <c r="I294" s="238">
        <f>ROUND(E294*H294,2)</f>
        <v>0</v>
      </c>
      <c r="J294" s="237"/>
      <c r="K294" s="238">
        <f>ROUND(E294*J294,2)</f>
        <v>0</v>
      </c>
      <c r="L294" s="238">
        <v>12</v>
      </c>
      <c r="M294" s="238">
        <f>G294*(1+L294/100)</f>
        <v>0</v>
      </c>
      <c r="N294" s="236">
        <v>0</v>
      </c>
      <c r="O294" s="236">
        <f>ROUND(E294*N294,2)</f>
        <v>0</v>
      </c>
      <c r="P294" s="236">
        <v>0</v>
      </c>
      <c r="Q294" s="236">
        <f>ROUND(E294*P294,2)</f>
        <v>0</v>
      </c>
      <c r="R294" s="238"/>
      <c r="S294" s="238" t="s">
        <v>247</v>
      </c>
      <c r="T294" s="239" t="s">
        <v>248</v>
      </c>
      <c r="U294" s="222">
        <v>0</v>
      </c>
      <c r="V294" s="222">
        <f>ROUND(E294*U294,2)</f>
        <v>0</v>
      </c>
      <c r="W294" s="222"/>
      <c r="X294" s="222" t="s">
        <v>253</v>
      </c>
      <c r="Y294" s="222" t="s">
        <v>182</v>
      </c>
      <c r="Z294" s="212"/>
      <c r="AA294" s="212"/>
      <c r="AB294" s="212"/>
      <c r="AC294" s="212"/>
      <c r="AD294" s="212"/>
      <c r="AE294" s="212"/>
      <c r="AF294" s="212"/>
      <c r="AG294" s="212" t="s">
        <v>254</v>
      </c>
      <c r="AH294" s="212"/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2" x14ac:dyDescent="0.2">
      <c r="A295" s="219"/>
      <c r="B295" s="220"/>
      <c r="C295" s="255" t="s">
        <v>75</v>
      </c>
      <c r="D295" s="223"/>
      <c r="E295" s="224">
        <v>1</v>
      </c>
      <c r="F295" s="222"/>
      <c r="G295" s="222"/>
      <c r="H295" s="222"/>
      <c r="I295" s="222"/>
      <c r="J295" s="222"/>
      <c r="K295" s="222"/>
      <c r="L295" s="222"/>
      <c r="M295" s="222"/>
      <c r="N295" s="221"/>
      <c r="O295" s="221"/>
      <c r="P295" s="221"/>
      <c r="Q295" s="221"/>
      <c r="R295" s="222"/>
      <c r="S295" s="222"/>
      <c r="T295" s="222"/>
      <c r="U295" s="222"/>
      <c r="V295" s="222"/>
      <c r="W295" s="222"/>
      <c r="X295" s="222"/>
      <c r="Y295" s="222"/>
      <c r="Z295" s="212"/>
      <c r="AA295" s="212"/>
      <c r="AB295" s="212"/>
      <c r="AC295" s="212"/>
      <c r="AD295" s="212"/>
      <c r="AE295" s="212"/>
      <c r="AF295" s="212"/>
      <c r="AG295" s="212" t="s">
        <v>189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1" x14ac:dyDescent="0.2">
      <c r="A296" s="233">
        <v>90</v>
      </c>
      <c r="B296" s="234" t="s">
        <v>530</v>
      </c>
      <c r="C296" s="252" t="s">
        <v>531</v>
      </c>
      <c r="D296" s="235" t="s">
        <v>532</v>
      </c>
      <c r="E296" s="236">
        <v>80</v>
      </c>
      <c r="F296" s="237"/>
      <c r="G296" s="238">
        <f>ROUND(E296*F296,2)</f>
        <v>0</v>
      </c>
      <c r="H296" s="237"/>
      <c r="I296" s="238">
        <f>ROUND(E296*H296,2)</f>
        <v>0</v>
      </c>
      <c r="J296" s="237"/>
      <c r="K296" s="238">
        <f>ROUND(E296*J296,2)</f>
        <v>0</v>
      </c>
      <c r="L296" s="238">
        <v>12</v>
      </c>
      <c r="M296" s="238">
        <f>G296*(1+L296/100)</f>
        <v>0</v>
      </c>
      <c r="N296" s="236">
        <v>0</v>
      </c>
      <c r="O296" s="236">
        <f>ROUND(E296*N296,2)</f>
        <v>0</v>
      </c>
      <c r="P296" s="236">
        <v>0</v>
      </c>
      <c r="Q296" s="236">
        <f>ROUND(E296*P296,2)</f>
        <v>0</v>
      </c>
      <c r="R296" s="238"/>
      <c r="S296" s="238" t="s">
        <v>247</v>
      </c>
      <c r="T296" s="239" t="s">
        <v>248</v>
      </c>
      <c r="U296" s="222">
        <v>0</v>
      </c>
      <c r="V296" s="222">
        <f>ROUND(E296*U296,2)</f>
        <v>0</v>
      </c>
      <c r="W296" s="222"/>
      <c r="X296" s="222" t="s">
        <v>253</v>
      </c>
      <c r="Y296" s="222" t="s">
        <v>182</v>
      </c>
      <c r="Z296" s="212"/>
      <c r="AA296" s="212"/>
      <c r="AB296" s="212"/>
      <c r="AC296" s="212"/>
      <c r="AD296" s="212"/>
      <c r="AE296" s="212"/>
      <c r="AF296" s="212"/>
      <c r="AG296" s="212" t="s">
        <v>254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">
      <c r="A297" s="219"/>
      <c r="B297" s="220"/>
      <c r="C297" s="255" t="s">
        <v>533</v>
      </c>
      <c r="D297" s="223"/>
      <c r="E297" s="224">
        <v>80</v>
      </c>
      <c r="F297" s="222"/>
      <c r="G297" s="222"/>
      <c r="H297" s="222"/>
      <c r="I297" s="222"/>
      <c r="J297" s="222"/>
      <c r="K297" s="222"/>
      <c r="L297" s="222"/>
      <c r="M297" s="222"/>
      <c r="N297" s="221"/>
      <c r="O297" s="221"/>
      <c r="P297" s="221"/>
      <c r="Q297" s="221"/>
      <c r="R297" s="222"/>
      <c r="S297" s="222"/>
      <c r="T297" s="222"/>
      <c r="U297" s="222"/>
      <c r="V297" s="222"/>
      <c r="W297" s="222"/>
      <c r="X297" s="222"/>
      <c r="Y297" s="222"/>
      <c r="Z297" s="212"/>
      <c r="AA297" s="212"/>
      <c r="AB297" s="212"/>
      <c r="AC297" s="212"/>
      <c r="AD297" s="212"/>
      <c r="AE297" s="212"/>
      <c r="AF297" s="212"/>
      <c r="AG297" s="212" t="s">
        <v>189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1" x14ac:dyDescent="0.2">
      <c r="A298" s="244">
        <v>91</v>
      </c>
      <c r="B298" s="245" t="s">
        <v>534</v>
      </c>
      <c r="C298" s="257" t="s">
        <v>535</v>
      </c>
      <c r="D298" s="246" t="s">
        <v>409</v>
      </c>
      <c r="E298" s="247">
        <v>1</v>
      </c>
      <c r="F298" s="248"/>
      <c r="G298" s="249">
        <f>ROUND(E298*F298,2)</f>
        <v>0</v>
      </c>
      <c r="H298" s="248"/>
      <c r="I298" s="249">
        <f>ROUND(E298*H298,2)</f>
        <v>0</v>
      </c>
      <c r="J298" s="248"/>
      <c r="K298" s="249">
        <f>ROUND(E298*J298,2)</f>
        <v>0</v>
      </c>
      <c r="L298" s="249">
        <v>12</v>
      </c>
      <c r="M298" s="249">
        <f>G298*(1+L298/100)</f>
        <v>0</v>
      </c>
      <c r="N298" s="247">
        <v>0</v>
      </c>
      <c r="O298" s="247">
        <f>ROUND(E298*N298,2)</f>
        <v>0</v>
      </c>
      <c r="P298" s="247">
        <v>0</v>
      </c>
      <c r="Q298" s="247">
        <f>ROUND(E298*P298,2)</f>
        <v>0</v>
      </c>
      <c r="R298" s="249" t="s">
        <v>536</v>
      </c>
      <c r="S298" s="249" t="s">
        <v>180</v>
      </c>
      <c r="T298" s="250" t="s">
        <v>180</v>
      </c>
      <c r="U298" s="222">
        <v>0</v>
      </c>
      <c r="V298" s="222">
        <f>ROUND(E298*U298,2)</f>
        <v>0</v>
      </c>
      <c r="W298" s="222"/>
      <c r="X298" s="222" t="s">
        <v>537</v>
      </c>
      <c r="Y298" s="222" t="s">
        <v>182</v>
      </c>
      <c r="Z298" s="212"/>
      <c r="AA298" s="212"/>
      <c r="AB298" s="212"/>
      <c r="AC298" s="212"/>
      <c r="AD298" s="212"/>
      <c r="AE298" s="212"/>
      <c r="AF298" s="212"/>
      <c r="AG298" s="212" t="s">
        <v>538</v>
      </c>
      <c r="AH298" s="212"/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x14ac:dyDescent="0.2">
      <c r="A299" s="226" t="s">
        <v>174</v>
      </c>
      <c r="B299" s="227" t="s">
        <v>143</v>
      </c>
      <c r="C299" s="251" t="s">
        <v>100</v>
      </c>
      <c r="D299" s="228"/>
      <c r="E299" s="229"/>
      <c r="F299" s="230"/>
      <c r="G299" s="230">
        <f>SUMIF(AG300:AG324,"&lt;&gt;NOR",G300:G324)</f>
        <v>0</v>
      </c>
      <c r="H299" s="230"/>
      <c r="I299" s="230">
        <f>SUM(I300:I324)</f>
        <v>0</v>
      </c>
      <c r="J299" s="230"/>
      <c r="K299" s="230">
        <f>SUM(K300:K324)</f>
        <v>0</v>
      </c>
      <c r="L299" s="230"/>
      <c r="M299" s="230">
        <f>SUM(M300:M324)</f>
        <v>0</v>
      </c>
      <c r="N299" s="229"/>
      <c r="O299" s="229">
        <f>SUM(O300:O324)</f>
        <v>0</v>
      </c>
      <c r="P299" s="229"/>
      <c r="Q299" s="229">
        <f>SUM(Q300:Q324)</f>
        <v>0</v>
      </c>
      <c r="R299" s="230"/>
      <c r="S299" s="230"/>
      <c r="T299" s="231"/>
      <c r="U299" s="225"/>
      <c r="V299" s="225">
        <f>SUM(V300:V324)</f>
        <v>31.59</v>
      </c>
      <c r="W299" s="225"/>
      <c r="X299" s="225"/>
      <c r="Y299" s="225"/>
      <c r="AG299" t="s">
        <v>175</v>
      </c>
    </row>
    <row r="300" spans="1:60" outlineLevel="1" x14ac:dyDescent="0.2">
      <c r="A300" s="233">
        <v>92</v>
      </c>
      <c r="B300" s="234" t="s">
        <v>539</v>
      </c>
      <c r="C300" s="252" t="s">
        <v>540</v>
      </c>
      <c r="D300" s="235" t="s">
        <v>252</v>
      </c>
      <c r="E300" s="236">
        <v>0.44</v>
      </c>
      <c r="F300" s="237"/>
      <c r="G300" s="238">
        <f>ROUND(E300*F300,2)</f>
        <v>0</v>
      </c>
      <c r="H300" s="237"/>
      <c r="I300" s="238">
        <f>ROUND(E300*H300,2)</f>
        <v>0</v>
      </c>
      <c r="J300" s="237"/>
      <c r="K300" s="238">
        <f>ROUND(E300*J300,2)</f>
        <v>0</v>
      </c>
      <c r="L300" s="238">
        <v>12</v>
      </c>
      <c r="M300" s="238">
        <f>G300*(1+L300/100)</f>
        <v>0</v>
      </c>
      <c r="N300" s="236">
        <v>0</v>
      </c>
      <c r="O300" s="236">
        <f>ROUND(E300*N300,2)</f>
        <v>0</v>
      </c>
      <c r="P300" s="236">
        <v>0</v>
      </c>
      <c r="Q300" s="236">
        <f>ROUND(E300*P300,2)</f>
        <v>0</v>
      </c>
      <c r="R300" s="238" t="s">
        <v>179</v>
      </c>
      <c r="S300" s="238" t="s">
        <v>180</v>
      </c>
      <c r="T300" s="239" t="s">
        <v>180</v>
      </c>
      <c r="U300" s="222">
        <v>0</v>
      </c>
      <c r="V300" s="222">
        <f>ROUND(E300*U300,2)</f>
        <v>0</v>
      </c>
      <c r="W300" s="222"/>
      <c r="X300" s="222" t="s">
        <v>181</v>
      </c>
      <c r="Y300" s="222" t="s">
        <v>182</v>
      </c>
      <c r="Z300" s="212"/>
      <c r="AA300" s="212"/>
      <c r="AB300" s="212"/>
      <c r="AC300" s="212"/>
      <c r="AD300" s="212"/>
      <c r="AE300" s="212"/>
      <c r="AF300" s="212"/>
      <c r="AG300" s="212" t="s">
        <v>183</v>
      </c>
      <c r="AH300" s="212"/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2" x14ac:dyDescent="0.2">
      <c r="A301" s="219"/>
      <c r="B301" s="220"/>
      <c r="C301" s="255" t="s">
        <v>541</v>
      </c>
      <c r="D301" s="223"/>
      <c r="E301" s="224">
        <v>0.11</v>
      </c>
      <c r="F301" s="222"/>
      <c r="G301" s="222"/>
      <c r="H301" s="222"/>
      <c r="I301" s="222"/>
      <c r="J301" s="222"/>
      <c r="K301" s="222"/>
      <c r="L301" s="222"/>
      <c r="M301" s="222"/>
      <c r="N301" s="221"/>
      <c r="O301" s="221"/>
      <c r="P301" s="221"/>
      <c r="Q301" s="221"/>
      <c r="R301" s="222"/>
      <c r="S301" s="222"/>
      <c r="T301" s="222"/>
      <c r="U301" s="222"/>
      <c r="V301" s="222"/>
      <c r="W301" s="222"/>
      <c r="X301" s="222"/>
      <c r="Y301" s="222"/>
      <c r="Z301" s="212"/>
      <c r="AA301" s="212"/>
      <c r="AB301" s="212"/>
      <c r="AC301" s="212"/>
      <c r="AD301" s="212"/>
      <c r="AE301" s="212"/>
      <c r="AF301" s="212"/>
      <c r="AG301" s="212" t="s">
        <v>189</v>
      </c>
      <c r="AH301" s="212">
        <v>7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19"/>
      <c r="B302" s="220"/>
      <c r="C302" s="255" t="s">
        <v>542</v>
      </c>
      <c r="D302" s="223"/>
      <c r="E302" s="224">
        <v>0.33</v>
      </c>
      <c r="F302" s="222"/>
      <c r="G302" s="222"/>
      <c r="H302" s="222"/>
      <c r="I302" s="222"/>
      <c r="J302" s="222"/>
      <c r="K302" s="222"/>
      <c r="L302" s="222"/>
      <c r="M302" s="222"/>
      <c r="N302" s="221"/>
      <c r="O302" s="221"/>
      <c r="P302" s="221"/>
      <c r="Q302" s="221"/>
      <c r="R302" s="222"/>
      <c r="S302" s="222"/>
      <c r="T302" s="222"/>
      <c r="U302" s="222"/>
      <c r="V302" s="222"/>
      <c r="W302" s="222"/>
      <c r="X302" s="222"/>
      <c r="Y302" s="222"/>
      <c r="Z302" s="212"/>
      <c r="AA302" s="212"/>
      <c r="AB302" s="212"/>
      <c r="AC302" s="212"/>
      <c r="AD302" s="212"/>
      <c r="AE302" s="212"/>
      <c r="AF302" s="212"/>
      <c r="AG302" s="212" t="s">
        <v>189</v>
      </c>
      <c r="AH302" s="212">
        <v>7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ht="22.5" outlineLevel="1" x14ac:dyDescent="0.2">
      <c r="A303" s="233">
        <v>93</v>
      </c>
      <c r="B303" s="234" t="s">
        <v>543</v>
      </c>
      <c r="C303" s="252" t="s">
        <v>544</v>
      </c>
      <c r="D303" s="235" t="s">
        <v>252</v>
      </c>
      <c r="E303" s="236">
        <v>12.79</v>
      </c>
      <c r="F303" s="237"/>
      <c r="G303" s="238">
        <f>ROUND(E303*F303,2)</f>
        <v>0</v>
      </c>
      <c r="H303" s="237"/>
      <c r="I303" s="238">
        <f>ROUND(E303*H303,2)</f>
        <v>0</v>
      </c>
      <c r="J303" s="237"/>
      <c r="K303" s="238">
        <f>ROUND(E303*J303,2)</f>
        <v>0</v>
      </c>
      <c r="L303" s="238">
        <v>12</v>
      </c>
      <c r="M303" s="238">
        <f>G303*(1+L303/100)</f>
        <v>0</v>
      </c>
      <c r="N303" s="236">
        <v>0</v>
      </c>
      <c r="O303" s="236">
        <f>ROUND(E303*N303,2)</f>
        <v>0</v>
      </c>
      <c r="P303" s="236">
        <v>0</v>
      </c>
      <c r="Q303" s="236">
        <f>ROUND(E303*P303,2)</f>
        <v>0</v>
      </c>
      <c r="R303" s="238" t="s">
        <v>350</v>
      </c>
      <c r="S303" s="238" t="s">
        <v>180</v>
      </c>
      <c r="T303" s="239" t="s">
        <v>180</v>
      </c>
      <c r="U303" s="222">
        <v>0.93300000000000005</v>
      </c>
      <c r="V303" s="222">
        <f>ROUND(E303*U303,2)</f>
        <v>11.93</v>
      </c>
      <c r="W303" s="222"/>
      <c r="X303" s="222" t="s">
        <v>181</v>
      </c>
      <c r="Y303" s="222" t="s">
        <v>182</v>
      </c>
      <c r="Z303" s="212"/>
      <c r="AA303" s="212"/>
      <c r="AB303" s="212"/>
      <c r="AC303" s="212"/>
      <c r="AD303" s="212"/>
      <c r="AE303" s="212"/>
      <c r="AF303" s="212"/>
      <c r="AG303" s="212" t="s">
        <v>183</v>
      </c>
      <c r="AH303" s="212"/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2" x14ac:dyDescent="0.2">
      <c r="A304" s="219"/>
      <c r="B304" s="220"/>
      <c r="C304" s="255" t="s">
        <v>545</v>
      </c>
      <c r="D304" s="223"/>
      <c r="E304" s="224">
        <v>12.79</v>
      </c>
      <c r="F304" s="222"/>
      <c r="G304" s="222"/>
      <c r="H304" s="222"/>
      <c r="I304" s="222"/>
      <c r="J304" s="222"/>
      <c r="K304" s="222"/>
      <c r="L304" s="222"/>
      <c r="M304" s="222"/>
      <c r="N304" s="221"/>
      <c r="O304" s="221"/>
      <c r="P304" s="221"/>
      <c r="Q304" s="221"/>
      <c r="R304" s="222"/>
      <c r="S304" s="222"/>
      <c r="T304" s="222"/>
      <c r="U304" s="222"/>
      <c r="V304" s="222"/>
      <c r="W304" s="222"/>
      <c r="X304" s="222"/>
      <c r="Y304" s="222"/>
      <c r="Z304" s="212"/>
      <c r="AA304" s="212"/>
      <c r="AB304" s="212"/>
      <c r="AC304" s="212"/>
      <c r="AD304" s="212"/>
      <c r="AE304" s="212"/>
      <c r="AF304" s="212"/>
      <c r="AG304" s="212" t="s">
        <v>189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1" x14ac:dyDescent="0.2">
      <c r="A305" s="233">
        <v>94</v>
      </c>
      <c r="B305" s="234" t="s">
        <v>546</v>
      </c>
      <c r="C305" s="252" t="s">
        <v>547</v>
      </c>
      <c r="D305" s="235" t="s">
        <v>252</v>
      </c>
      <c r="E305" s="236">
        <v>12.79</v>
      </c>
      <c r="F305" s="237"/>
      <c r="G305" s="238">
        <f>ROUND(E305*F305,2)</f>
        <v>0</v>
      </c>
      <c r="H305" s="237"/>
      <c r="I305" s="238">
        <f>ROUND(E305*H305,2)</f>
        <v>0</v>
      </c>
      <c r="J305" s="237"/>
      <c r="K305" s="238">
        <f>ROUND(E305*J305,2)</f>
        <v>0</v>
      </c>
      <c r="L305" s="238">
        <v>12</v>
      </c>
      <c r="M305" s="238">
        <f>G305*(1+L305/100)</f>
        <v>0</v>
      </c>
      <c r="N305" s="236">
        <v>0</v>
      </c>
      <c r="O305" s="236">
        <f>ROUND(E305*N305,2)</f>
        <v>0</v>
      </c>
      <c r="P305" s="236">
        <v>0</v>
      </c>
      <c r="Q305" s="236">
        <f>ROUND(E305*P305,2)</f>
        <v>0</v>
      </c>
      <c r="R305" s="238" t="s">
        <v>350</v>
      </c>
      <c r="S305" s="238" t="s">
        <v>180</v>
      </c>
      <c r="T305" s="239" t="s">
        <v>180</v>
      </c>
      <c r="U305" s="222">
        <v>0.49</v>
      </c>
      <c r="V305" s="222">
        <f>ROUND(E305*U305,2)</f>
        <v>6.27</v>
      </c>
      <c r="W305" s="222"/>
      <c r="X305" s="222" t="s">
        <v>181</v>
      </c>
      <c r="Y305" s="222" t="s">
        <v>182</v>
      </c>
      <c r="Z305" s="212"/>
      <c r="AA305" s="212"/>
      <c r="AB305" s="212"/>
      <c r="AC305" s="212"/>
      <c r="AD305" s="212"/>
      <c r="AE305" s="212"/>
      <c r="AF305" s="212"/>
      <c r="AG305" s="212" t="s">
        <v>183</v>
      </c>
      <c r="AH305" s="212"/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2" x14ac:dyDescent="0.2">
      <c r="A306" s="219"/>
      <c r="B306" s="220"/>
      <c r="C306" s="256" t="s">
        <v>548</v>
      </c>
      <c r="D306" s="242"/>
      <c r="E306" s="242"/>
      <c r="F306" s="242"/>
      <c r="G306" s="242"/>
      <c r="H306" s="222"/>
      <c r="I306" s="222"/>
      <c r="J306" s="222"/>
      <c r="K306" s="222"/>
      <c r="L306" s="222"/>
      <c r="M306" s="222"/>
      <c r="N306" s="221"/>
      <c r="O306" s="221"/>
      <c r="P306" s="221"/>
      <c r="Q306" s="221"/>
      <c r="R306" s="222"/>
      <c r="S306" s="222"/>
      <c r="T306" s="222"/>
      <c r="U306" s="222"/>
      <c r="V306" s="222"/>
      <c r="W306" s="222"/>
      <c r="X306" s="222"/>
      <c r="Y306" s="222"/>
      <c r="Z306" s="212"/>
      <c r="AA306" s="212"/>
      <c r="AB306" s="212"/>
      <c r="AC306" s="212"/>
      <c r="AD306" s="212"/>
      <c r="AE306" s="212"/>
      <c r="AF306" s="212"/>
      <c r="AG306" s="212" t="s">
        <v>187</v>
      </c>
      <c r="AH306" s="212"/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2" x14ac:dyDescent="0.2">
      <c r="A307" s="219"/>
      <c r="B307" s="220"/>
      <c r="C307" s="255" t="s">
        <v>545</v>
      </c>
      <c r="D307" s="223"/>
      <c r="E307" s="224">
        <v>12.79</v>
      </c>
      <c r="F307" s="222"/>
      <c r="G307" s="222"/>
      <c r="H307" s="222"/>
      <c r="I307" s="222"/>
      <c r="J307" s="222"/>
      <c r="K307" s="222"/>
      <c r="L307" s="222"/>
      <c r="M307" s="222"/>
      <c r="N307" s="221"/>
      <c r="O307" s="221"/>
      <c r="P307" s="221"/>
      <c r="Q307" s="221"/>
      <c r="R307" s="222"/>
      <c r="S307" s="222"/>
      <c r="T307" s="222"/>
      <c r="U307" s="222"/>
      <c r="V307" s="222"/>
      <c r="W307" s="222"/>
      <c r="X307" s="222"/>
      <c r="Y307" s="222"/>
      <c r="Z307" s="212"/>
      <c r="AA307" s="212"/>
      <c r="AB307" s="212"/>
      <c r="AC307" s="212"/>
      <c r="AD307" s="212"/>
      <c r="AE307" s="212"/>
      <c r="AF307" s="212"/>
      <c r="AG307" s="212" t="s">
        <v>189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1" x14ac:dyDescent="0.2">
      <c r="A308" s="233">
        <v>95</v>
      </c>
      <c r="B308" s="234" t="s">
        <v>549</v>
      </c>
      <c r="C308" s="252" t="s">
        <v>550</v>
      </c>
      <c r="D308" s="235" t="s">
        <v>252</v>
      </c>
      <c r="E308" s="236">
        <v>12.79</v>
      </c>
      <c r="F308" s="237"/>
      <c r="G308" s="238">
        <f>ROUND(E308*F308,2)</f>
        <v>0</v>
      </c>
      <c r="H308" s="237"/>
      <c r="I308" s="238">
        <f>ROUND(E308*H308,2)</f>
        <v>0</v>
      </c>
      <c r="J308" s="237"/>
      <c r="K308" s="238">
        <f>ROUND(E308*J308,2)</f>
        <v>0</v>
      </c>
      <c r="L308" s="238">
        <v>12</v>
      </c>
      <c r="M308" s="238">
        <f>G308*(1+L308/100)</f>
        <v>0</v>
      </c>
      <c r="N308" s="236">
        <v>0</v>
      </c>
      <c r="O308" s="236">
        <f>ROUND(E308*N308,2)</f>
        <v>0</v>
      </c>
      <c r="P308" s="236">
        <v>0</v>
      </c>
      <c r="Q308" s="236">
        <f>ROUND(E308*P308,2)</f>
        <v>0</v>
      </c>
      <c r="R308" s="238" t="s">
        <v>350</v>
      </c>
      <c r="S308" s="238" t="s">
        <v>180</v>
      </c>
      <c r="T308" s="239" t="s">
        <v>180</v>
      </c>
      <c r="U308" s="222">
        <v>0</v>
      </c>
      <c r="V308" s="222">
        <f>ROUND(E308*U308,2)</f>
        <v>0</v>
      </c>
      <c r="W308" s="222"/>
      <c r="X308" s="222" t="s">
        <v>181</v>
      </c>
      <c r="Y308" s="222" t="s">
        <v>182</v>
      </c>
      <c r="Z308" s="212"/>
      <c r="AA308" s="212"/>
      <c r="AB308" s="212"/>
      <c r="AC308" s="212"/>
      <c r="AD308" s="212"/>
      <c r="AE308" s="212"/>
      <c r="AF308" s="212"/>
      <c r="AG308" s="212" t="s">
        <v>183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2" x14ac:dyDescent="0.2">
      <c r="A309" s="219"/>
      <c r="B309" s="220"/>
      <c r="C309" s="255" t="s">
        <v>545</v>
      </c>
      <c r="D309" s="223"/>
      <c r="E309" s="224">
        <v>12.79</v>
      </c>
      <c r="F309" s="222"/>
      <c r="G309" s="222"/>
      <c r="H309" s="222"/>
      <c r="I309" s="222"/>
      <c r="J309" s="222"/>
      <c r="K309" s="222"/>
      <c r="L309" s="222"/>
      <c r="M309" s="222"/>
      <c r="N309" s="221"/>
      <c r="O309" s="221"/>
      <c r="P309" s="221"/>
      <c r="Q309" s="221"/>
      <c r="R309" s="222"/>
      <c r="S309" s="222"/>
      <c r="T309" s="222"/>
      <c r="U309" s="222"/>
      <c r="V309" s="222"/>
      <c r="W309" s="222"/>
      <c r="X309" s="222"/>
      <c r="Y309" s="222"/>
      <c r="Z309" s="212"/>
      <c r="AA309" s="212"/>
      <c r="AB309" s="212"/>
      <c r="AC309" s="212"/>
      <c r="AD309" s="212"/>
      <c r="AE309" s="212"/>
      <c r="AF309" s="212"/>
      <c r="AG309" s="212" t="s">
        <v>189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1" x14ac:dyDescent="0.2">
      <c r="A310" s="233">
        <v>96</v>
      </c>
      <c r="B310" s="234" t="s">
        <v>551</v>
      </c>
      <c r="C310" s="252" t="s">
        <v>552</v>
      </c>
      <c r="D310" s="235" t="s">
        <v>252</v>
      </c>
      <c r="E310" s="236">
        <v>12.79</v>
      </c>
      <c r="F310" s="237"/>
      <c r="G310" s="238">
        <f>ROUND(E310*F310,2)</f>
        <v>0</v>
      </c>
      <c r="H310" s="237"/>
      <c r="I310" s="238">
        <f>ROUND(E310*H310,2)</f>
        <v>0</v>
      </c>
      <c r="J310" s="237"/>
      <c r="K310" s="238">
        <f>ROUND(E310*J310,2)</f>
        <v>0</v>
      </c>
      <c r="L310" s="238">
        <v>12</v>
      </c>
      <c r="M310" s="238">
        <f>G310*(1+L310/100)</f>
        <v>0</v>
      </c>
      <c r="N310" s="236">
        <v>0</v>
      </c>
      <c r="O310" s="236">
        <f>ROUND(E310*N310,2)</f>
        <v>0</v>
      </c>
      <c r="P310" s="236">
        <v>0</v>
      </c>
      <c r="Q310" s="236">
        <f>ROUND(E310*P310,2)</f>
        <v>0</v>
      </c>
      <c r="R310" s="238" t="s">
        <v>350</v>
      </c>
      <c r="S310" s="238" t="s">
        <v>180</v>
      </c>
      <c r="T310" s="239" t="s">
        <v>180</v>
      </c>
      <c r="U310" s="222">
        <v>0.94199999999999995</v>
      </c>
      <c r="V310" s="222">
        <f>ROUND(E310*U310,2)</f>
        <v>12.05</v>
      </c>
      <c r="W310" s="222"/>
      <c r="X310" s="222" t="s">
        <v>181</v>
      </c>
      <c r="Y310" s="222" t="s">
        <v>182</v>
      </c>
      <c r="Z310" s="212"/>
      <c r="AA310" s="212"/>
      <c r="AB310" s="212"/>
      <c r="AC310" s="212"/>
      <c r="AD310" s="212"/>
      <c r="AE310" s="212"/>
      <c r="AF310" s="212"/>
      <c r="AG310" s="212" t="s">
        <v>183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2" x14ac:dyDescent="0.2">
      <c r="A311" s="219"/>
      <c r="B311" s="220"/>
      <c r="C311" s="255" t="s">
        <v>545</v>
      </c>
      <c r="D311" s="223"/>
      <c r="E311" s="224">
        <v>12.79</v>
      </c>
      <c r="F311" s="222"/>
      <c r="G311" s="222"/>
      <c r="H311" s="222"/>
      <c r="I311" s="222"/>
      <c r="J311" s="222"/>
      <c r="K311" s="222"/>
      <c r="L311" s="222"/>
      <c r="M311" s="222"/>
      <c r="N311" s="221"/>
      <c r="O311" s="221"/>
      <c r="P311" s="221"/>
      <c r="Q311" s="221"/>
      <c r="R311" s="222"/>
      <c r="S311" s="222"/>
      <c r="T311" s="222"/>
      <c r="U311" s="222"/>
      <c r="V311" s="222"/>
      <c r="W311" s="222"/>
      <c r="X311" s="222"/>
      <c r="Y311" s="222"/>
      <c r="Z311" s="212"/>
      <c r="AA311" s="212"/>
      <c r="AB311" s="212"/>
      <c r="AC311" s="212"/>
      <c r="AD311" s="212"/>
      <c r="AE311" s="212"/>
      <c r="AF311" s="212"/>
      <c r="AG311" s="212" t="s">
        <v>189</v>
      </c>
      <c r="AH311" s="212">
        <v>0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ht="22.5" outlineLevel="1" x14ac:dyDescent="0.2">
      <c r="A312" s="233">
        <v>97</v>
      </c>
      <c r="B312" s="234" t="s">
        <v>553</v>
      </c>
      <c r="C312" s="252" t="s">
        <v>554</v>
      </c>
      <c r="D312" s="235" t="s">
        <v>252</v>
      </c>
      <c r="E312" s="236">
        <v>12.79</v>
      </c>
      <c r="F312" s="237"/>
      <c r="G312" s="238">
        <f>ROUND(E312*F312,2)</f>
        <v>0</v>
      </c>
      <c r="H312" s="237"/>
      <c r="I312" s="238">
        <f>ROUND(E312*H312,2)</f>
        <v>0</v>
      </c>
      <c r="J312" s="237"/>
      <c r="K312" s="238">
        <f>ROUND(E312*J312,2)</f>
        <v>0</v>
      </c>
      <c r="L312" s="238">
        <v>12</v>
      </c>
      <c r="M312" s="238">
        <f>G312*(1+L312/100)</f>
        <v>0</v>
      </c>
      <c r="N312" s="236">
        <v>0</v>
      </c>
      <c r="O312" s="236">
        <f>ROUND(E312*N312,2)</f>
        <v>0</v>
      </c>
      <c r="P312" s="236">
        <v>0</v>
      </c>
      <c r="Q312" s="236">
        <f>ROUND(E312*P312,2)</f>
        <v>0</v>
      </c>
      <c r="R312" s="238" t="s">
        <v>350</v>
      </c>
      <c r="S312" s="238" t="s">
        <v>180</v>
      </c>
      <c r="T312" s="239" t="s">
        <v>180</v>
      </c>
      <c r="U312" s="222">
        <v>0.105</v>
      </c>
      <c r="V312" s="222">
        <f>ROUND(E312*U312,2)</f>
        <v>1.34</v>
      </c>
      <c r="W312" s="222"/>
      <c r="X312" s="222" t="s">
        <v>181</v>
      </c>
      <c r="Y312" s="222" t="s">
        <v>182</v>
      </c>
      <c r="Z312" s="212"/>
      <c r="AA312" s="212"/>
      <c r="AB312" s="212"/>
      <c r="AC312" s="212"/>
      <c r="AD312" s="212"/>
      <c r="AE312" s="212"/>
      <c r="AF312" s="212"/>
      <c r="AG312" s="212" t="s">
        <v>183</v>
      </c>
      <c r="AH312" s="212"/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2" x14ac:dyDescent="0.2">
      <c r="A313" s="219"/>
      <c r="B313" s="220"/>
      <c r="C313" s="255" t="s">
        <v>545</v>
      </c>
      <c r="D313" s="223"/>
      <c r="E313" s="224">
        <v>12.79</v>
      </c>
      <c r="F313" s="222"/>
      <c r="G313" s="222"/>
      <c r="H313" s="222"/>
      <c r="I313" s="222"/>
      <c r="J313" s="222"/>
      <c r="K313" s="222"/>
      <c r="L313" s="222"/>
      <c r="M313" s="222"/>
      <c r="N313" s="221"/>
      <c r="O313" s="221"/>
      <c r="P313" s="221"/>
      <c r="Q313" s="221"/>
      <c r="R313" s="222"/>
      <c r="S313" s="222"/>
      <c r="T313" s="222"/>
      <c r="U313" s="222"/>
      <c r="V313" s="222"/>
      <c r="W313" s="222"/>
      <c r="X313" s="222"/>
      <c r="Y313" s="222"/>
      <c r="Z313" s="212"/>
      <c r="AA313" s="212"/>
      <c r="AB313" s="212"/>
      <c r="AC313" s="212"/>
      <c r="AD313" s="212"/>
      <c r="AE313" s="212"/>
      <c r="AF313" s="212"/>
      <c r="AG313" s="212" t="s">
        <v>189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1" x14ac:dyDescent="0.2">
      <c r="A314" s="233">
        <v>98</v>
      </c>
      <c r="B314" s="234" t="s">
        <v>555</v>
      </c>
      <c r="C314" s="252" t="s">
        <v>556</v>
      </c>
      <c r="D314" s="235" t="s">
        <v>252</v>
      </c>
      <c r="E314" s="236">
        <v>3.3350399999999998</v>
      </c>
      <c r="F314" s="237"/>
      <c r="G314" s="238">
        <f>ROUND(E314*F314,2)</f>
        <v>0</v>
      </c>
      <c r="H314" s="237"/>
      <c r="I314" s="238">
        <f>ROUND(E314*H314,2)</f>
        <v>0</v>
      </c>
      <c r="J314" s="237"/>
      <c r="K314" s="238">
        <f>ROUND(E314*J314,2)</f>
        <v>0</v>
      </c>
      <c r="L314" s="238">
        <v>12</v>
      </c>
      <c r="M314" s="238">
        <f>G314*(1+L314/100)</f>
        <v>0</v>
      </c>
      <c r="N314" s="236">
        <v>0</v>
      </c>
      <c r="O314" s="236">
        <f>ROUND(E314*N314,2)</f>
        <v>0</v>
      </c>
      <c r="P314" s="236">
        <v>0</v>
      </c>
      <c r="Q314" s="236">
        <f>ROUND(E314*P314,2)</f>
        <v>0</v>
      </c>
      <c r="R314" s="238" t="s">
        <v>350</v>
      </c>
      <c r="S314" s="238" t="s">
        <v>180</v>
      </c>
      <c r="T314" s="239" t="s">
        <v>180</v>
      </c>
      <c r="U314" s="222">
        <v>0</v>
      </c>
      <c r="V314" s="222">
        <f>ROUND(E314*U314,2)</f>
        <v>0</v>
      </c>
      <c r="W314" s="222"/>
      <c r="X314" s="222" t="s">
        <v>181</v>
      </c>
      <c r="Y314" s="222" t="s">
        <v>182</v>
      </c>
      <c r="Z314" s="212"/>
      <c r="AA314" s="212"/>
      <c r="AB314" s="212"/>
      <c r="AC314" s="212"/>
      <c r="AD314" s="212"/>
      <c r="AE314" s="212"/>
      <c r="AF314" s="212"/>
      <c r="AG314" s="212" t="s">
        <v>183</v>
      </c>
      <c r="AH314" s="212"/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2" x14ac:dyDescent="0.2">
      <c r="A315" s="219"/>
      <c r="B315" s="220"/>
      <c r="C315" s="256" t="s">
        <v>557</v>
      </c>
      <c r="D315" s="242"/>
      <c r="E315" s="242"/>
      <c r="F315" s="242"/>
      <c r="G315" s="242"/>
      <c r="H315" s="222"/>
      <c r="I315" s="222"/>
      <c r="J315" s="222"/>
      <c r="K315" s="222"/>
      <c r="L315" s="222"/>
      <c r="M315" s="222"/>
      <c r="N315" s="221"/>
      <c r="O315" s="221"/>
      <c r="P315" s="221"/>
      <c r="Q315" s="221"/>
      <c r="R315" s="222"/>
      <c r="S315" s="222"/>
      <c r="T315" s="222"/>
      <c r="U315" s="222"/>
      <c r="V315" s="222"/>
      <c r="W315" s="222"/>
      <c r="X315" s="222"/>
      <c r="Y315" s="222"/>
      <c r="Z315" s="212"/>
      <c r="AA315" s="212"/>
      <c r="AB315" s="212"/>
      <c r="AC315" s="212"/>
      <c r="AD315" s="212"/>
      <c r="AE315" s="212"/>
      <c r="AF315" s="212"/>
      <c r="AG315" s="212" t="s">
        <v>187</v>
      </c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2" x14ac:dyDescent="0.2">
      <c r="A316" s="219"/>
      <c r="B316" s="220"/>
      <c r="C316" s="255" t="s">
        <v>558</v>
      </c>
      <c r="D316" s="223"/>
      <c r="E316" s="224">
        <v>0.62524000000000002</v>
      </c>
      <c r="F316" s="222"/>
      <c r="G316" s="222"/>
      <c r="H316" s="222"/>
      <c r="I316" s="222"/>
      <c r="J316" s="222"/>
      <c r="K316" s="222"/>
      <c r="L316" s="222"/>
      <c r="M316" s="222"/>
      <c r="N316" s="221"/>
      <c r="O316" s="221"/>
      <c r="P316" s="221"/>
      <c r="Q316" s="221"/>
      <c r="R316" s="222"/>
      <c r="S316" s="222"/>
      <c r="T316" s="222"/>
      <c r="U316" s="222"/>
      <c r="V316" s="222"/>
      <c r="W316" s="222"/>
      <c r="X316" s="222"/>
      <c r="Y316" s="222"/>
      <c r="Z316" s="212"/>
      <c r="AA316" s="212"/>
      <c r="AB316" s="212"/>
      <c r="AC316" s="212"/>
      <c r="AD316" s="212"/>
      <c r="AE316" s="212"/>
      <c r="AF316" s="212"/>
      <c r="AG316" s="212" t="s">
        <v>189</v>
      </c>
      <c r="AH316" s="212">
        <v>7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19"/>
      <c r="B317" s="220"/>
      <c r="C317" s="255" t="s">
        <v>559</v>
      </c>
      <c r="D317" s="223"/>
      <c r="E317" s="224"/>
      <c r="F317" s="222"/>
      <c r="G317" s="222"/>
      <c r="H317" s="222"/>
      <c r="I317" s="222"/>
      <c r="J317" s="222"/>
      <c r="K317" s="222"/>
      <c r="L317" s="222"/>
      <c r="M317" s="222"/>
      <c r="N317" s="221"/>
      <c r="O317" s="221"/>
      <c r="P317" s="221"/>
      <c r="Q317" s="221"/>
      <c r="R317" s="222"/>
      <c r="S317" s="222"/>
      <c r="T317" s="222"/>
      <c r="U317" s="222"/>
      <c r="V317" s="222"/>
      <c r="W317" s="222"/>
      <c r="X317" s="222"/>
      <c r="Y317" s="222"/>
      <c r="Z317" s="212"/>
      <c r="AA317" s="212"/>
      <c r="AB317" s="212"/>
      <c r="AC317" s="212"/>
      <c r="AD317" s="212"/>
      <c r="AE317" s="212"/>
      <c r="AF317" s="212"/>
      <c r="AG317" s="212" t="s">
        <v>189</v>
      </c>
      <c r="AH317" s="212">
        <v>7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19"/>
      <c r="B318" s="220"/>
      <c r="C318" s="255" t="s">
        <v>560</v>
      </c>
      <c r="D318" s="223"/>
      <c r="E318" s="224">
        <v>0.8</v>
      </c>
      <c r="F318" s="222"/>
      <c r="G318" s="222"/>
      <c r="H318" s="222"/>
      <c r="I318" s="222"/>
      <c r="J318" s="222"/>
      <c r="K318" s="222"/>
      <c r="L318" s="222"/>
      <c r="M318" s="222"/>
      <c r="N318" s="221"/>
      <c r="O318" s="221"/>
      <c r="P318" s="221"/>
      <c r="Q318" s="221"/>
      <c r="R318" s="222"/>
      <c r="S318" s="222"/>
      <c r="T318" s="222"/>
      <c r="U318" s="222"/>
      <c r="V318" s="222"/>
      <c r="W318" s="222"/>
      <c r="X318" s="222"/>
      <c r="Y318" s="222"/>
      <c r="Z318" s="212"/>
      <c r="AA318" s="212"/>
      <c r="AB318" s="212"/>
      <c r="AC318" s="212"/>
      <c r="AD318" s="212"/>
      <c r="AE318" s="212"/>
      <c r="AF318" s="212"/>
      <c r="AG318" s="212" t="s">
        <v>189</v>
      </c>
      <c r="AH318" s="212">
        <v>7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3" x14ac:dyDescent="0.2">
      <c r="A319" s="219"/>
      <c r="B319" s="220"/>
      <c r="C319" s="255" t="s">
        <v>561</v>
      </c>
      <c r="D319" s="223"/>
      <c r="E319" s="224">
        <v>0.97199999999999998</v>
      </c>
      <c r="F319" s="222"/>
      <c r="G319" s="222"/>
      <c r="H319" s="222"/>
      <c r="I319" s="222"/>
      <c r="J319" s="222"/>
      <c r="K319" s="222"/>
      <c r="L319" s="222"/>
      <c r="M319" s="222"/>
      <c r="N319" s="221"/>
      <c r="O319" s="221"/>
      <c r="P319" s="221"/>
      <c r="Q319" s="221"/>
      <c r="R319" s="222"/>
      <c r="S319" s="222"/>
      <c r="T319" s="222"/>
      <c r="U319" s="222"/>
      <c r="V319" s="222"/>
      <c r="W319" s="222"/>
      <c r="X319" s="222"/>
      <c r="Y319" s="222"/>
      <c r="Z319" s="212"/>
      <c r="AA319" s="212"/>
      <c r="AB319" s="212"/>
      <c r="AC319" s="212"/>
      <c r="AD319" s="212"/>
      <c r="AE319" s="212"/>
      <c r="AF319" s="212"/>
      <c r="AG319" s="212" t="s">
        <v>189</v>
      </c>
      <c r="AH319" s="212">
        <v>7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19"/>
      <c r="B320" s="220"/>
      <c r="C320" s="255" t="s">
        <v>562</v>
      </c>
      <c r="D320" s="223"/>
      <c r="E320" s="224">
        <v>0.37619999999999998</v>
      </c>
      <c r="F320" s="222"/>
      <c r="G320" s="222"/>
      <c r="H320" s="222"/>
      <c r="I320" s="222"/>
      <c r="J320" s="222"/>
      <c r="K320" s="222"/>
      <c r="L320" s="222"/>
      <c r="M320" s="222"/>
      <c r="N320" s="221"/>
      <c r="O320" s="221"/>
      <c r="P320" s="221"/>
      <c r="Q320" s="221"/>
      <c r="R320" s="222"/>
      <c r="S320" s="222"/>
      <c r="T320" s="222"/>
      <c r="U320" s="222"/>
      <c r="V320" s="222"/>
      <c r="W320" s="222"/>
      <c r="X320" s="222"/>
      <c r="Y320" s="222"/>
      <c r="Z320" s="212"/>
      <c r="AA320" s="212"/>
      <c r="AB320" s="212"/>
      <c r="AC320" s="212"/>
      <c r="AD320" s="212"/>
      <c r="AE320" s="212"/>
      <c r="AF320" s="212"/>
      <c r="AG320" s="212" t="s">
        <v>189</v>
      </c>
      <c r="AH320" s="212">
        <v>7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19"/>
      <c r="B321" s="220"/>
      <c r="C321" s="255" t="s">
        <v>563</v>
      </c>
      <c r="D321" s="223"/>
      <c r="E321" s="224">
        <v>0.56159999999999999</v>
      </c>
      <c r="F321" s="222"/>
      <c r="G321" s="222"/>
      <c r="H321" s="222"/>
      <c r="I321" s="222"/>
      <c r="J321" s="222"/>
      <c r="K321" s="222"/>
      <c r="L321" s="222"/>
      <c r="M321" s="222"/>
      <c r="N321" s="221"/>
      <c r="O321" s="221"/>
      <c r="P321" s="221"/>
      <c r="Q321" s="221"/>
      <c r="R321" s="222"/>
      <c r="S321" s="222"/>
      <c r="T321" s="222"/>
      <c r="U321" s="222"/>
      <c r="V321" s="222"/>
      <c r="W321" s="222"/>
      <c r="X321" s="222"/>
      <c r="Y321" s="222"/>
      <c r="Z321" s="212"/>
      <c r="AA321" s="212"/>
      <c r="AB321" s="212"/>
      <c r="AC321" s="212"/>
      <c r="AD321" s="212"/>
      <c r="AE321" s="212"/>
      <c r="AF321" s="212"/>
      <c r="AG321" s="212" t="s">
        <v>189</v>
      </c>
      <c r="AH321" s="212">
        <v>7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ht="22.5" outlineLevel="1" x14ac:dyDescent="0.2">
      <c r="A322" s="233">
        <v>99</v>
      </c>
      <c r="B322" s="234" t="s">
        <v>564</v>
      </c>
      <c r="C322" s="252" t="s">
        <v>565</v>
      </c>
      <c r="D322" s="235" t="s">
        <v>252</v>
      </c>
      <c r="E322" s="236">
        <v>8.8949599999999993</v>
      </c>
      <c r="F322" s="237"/>
      <c r="G322" s="238">
        <f>ROUND(E322*F322,2)</f>
        <v>0</v>
      </c>
      <c r="H322" s="237"/>
      <c r="I322" s="238">
        <f>ROUND(E322*H322,2)</f>
        <v>0</v>
      </c>
      <c r="J322" s="237"/>
      <c r="K322" s="238">
        <f>ROUND(E322*J322,2)</f>
        <v>0</v>
      </c>
      <c r="L322" s="238">
        <v>12</v>
      </c>
      <c r="M322" s="238">
        <f>G322*(1+L322/100)</f>
        <v>0</v>
      </c>
      <c r="N322" s="236">
        <v>0</v>
      </c>
      <c r="O322" s="236">
        <f>ROUND(E322*N322,2)</f>
        <v>0</v>
      </c>
      <c r="P322" s="236">
        <v>0</v>
      </c>
      <c r="Q322" s="236">
        <f>ROUND(E322*P322,2)</f>
        <v>0</v>
      </c>
      <c r="R322" s="238" t="s">
        <v>350</v>
      </c>
      <c r="S322" s="238" t="s">
        <v>180</v>
      </c>
      <c r="T322" s="239" t="s">
        <v>180</v>
      </c>
      <c r="U322" s="222">
        <v>0</v>
      </c>
      <c r="V322" s="222">
        <f>ROUND(E322*U322,2)</f>
        <v>0</v>
      </c>
      <c r="W322" s="222"/>
      <c r="X322" s="222" t="s">
        <v>181</v>
      </c>
      <c r="Y322" s="222" t="s">
        <v>182</v>
      </c>
      <c r="Z322" s="212"/>
      <c r="AA322" s="212"/>
      <c r="AB322" s="212"/>
      <c r="AC322" s="212"/>
      <c r="AD322" s="212"/>
      <c r="AE322" s="212"/>
      <c r="AF322" s="212"/>
      <c r="AG322" s="212" t="s">
        <v>183</v>
      </c>
      <c r="AH322" s="212"/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2" x14ac:dyDescent="0.2">
      <c r="A323" s="219"/>
      <c r="B323" s="220"/>
      <c r="C323" s="255" t="s">
        <v>566</v>
      </c>
      <c r="D323" s="223"/>
      <c r="E323" s="224">
        <v>0.51600000000000001</v>
      </c>
      <c r="F323" s="222"/>
      <c r="G323" s="222"/>
      <c r="H323" s="222"/>
      <c r="I323" s="222"/>
      <c r="J323" s="222"/>
      <c r="K323" s="222"/>
      <c r="L323" s="222"/>
      <c r="M323" s="222"/>
      <c r="N323" s="221"/>
      <c r="O323" s="221"/>
      <c r="P323" s="221"/>
      <c r="Q323" s="221"/>
      <c r="R323" s="222"/>
      <c r="S323" s="222"/>
      <c r="T323" s="222"/>
      <c r="U323" s="222"/>
      <c r="V323" s="222"/>
      <c r="W323" s="222"/>
      <c r="X323" s="222"/>
      <c r="Y323" s="222"/>
      <c r="Z323" s="212"/>
      <c r="AA323" s="212"/>
      <c r="AB323" s="212"/>
      <c r="AC323" s="212"/>
      <c r="AD323" s="212"/>
      <c r="AE323" s="212"/>
      <c r="AF323" s="212"/>
      <c r="AG323" s="212" t="s">
        <v>189</v>
      </c>
      <c r="AH323" s="212">
        <v>7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19"/>
      <c r="B324" s="220"/>
      <c r="C324" s="255" t="s">
        <v>567</v>
      </c>
      <c r="D324" s="223"/>
      <c r="E324" s="224">
        <v>8.3789599999999993</v>
      </c>
      <c r="F324" s="222"/>
      <c r="G324" s="222"/>
      <c r="H324" s="222"/>
      <c r="I324" s="222"/>
      <c r="J324" s="222"/>
      <c r="K324" s="222"/>
      <c r="L324" s="222"/>
      <c r="M324" s="222"/>
      <c r="N324" s="221"/>
      <c r="O324" s="221"/>
      <c r="P324" s="221"/>
      <c r="Q324" s="221"/>
      <c r="R324" s="222"/>
      <c r="S324" s="222"/>
      <c r="T324" s="222"/>
      <c r="U324" s="222"/>
      <c r="V324" s="222"/>
      <c r="W324" s="222"/>
      <c r="X324" s="222"/>
      <c r="Y324" s="222"/>
      <c r="Z324" s="212"/>
      <c r="AA324" s="212"/>
      <c r="AB324" s="212"/>
      <c r="AC324" s="212"/>
      <c r="AD324" s="212"/>
      <c r="AE324" s="212"/>
      <c r="AF324" s="212"/>
      <c r="AG324" s="212" t="s">
        <v>189</v>
      </c>
      <c r="AH324" s="212">
        <v>7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x14ac:dyDescent="0.2">
      <c r="A325" s="3"/>
      <c r="B325" s="4"/>
      <c r="C325" s="258"/>
      <c r="D325" s="6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AE325">
        <v>12</v>
      </c>
      <c r="AF325">
        <v>21</v>
      </c>
      <c r="AG325" t="s">
        <v>160</v>
      </c>
    </row>
    <row r="326" spans="1:60" x14ac:dyDescent="0.2">
      <c r="A326" s="215"/>
      <c r="B326" s="216" t="s">
        <v>29</v>
      </c>
      <c r="C326" s="259"/>
      <c r="D326" s="217"/>
      <c r="E326" s="218"/>
      <c r="F326" s="218"/>
      <c r="G326" s="232">
        <f>G8+G72+G84+G87+G95+G99+G125+G132+G139+G142+G146+G149+G180+G184+G187+G194+G198+G222+G229+G252+G255+G273+G293+G299</f>
        <v>0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AE326">
        <f>SUMIF(L7:L324,AE325,G7:G324)</f>
        <v>0</v>
      </c>
      <c r="AF326">
        <f>SUMIF(L7:L324,AF325,G7:G324)</f>
        <v>0</v>
      </c>
      <c r="AG326" t="s">
        <v>568</v>
      </c>
    </row>
    <row r="327" spans="1:60" x14ac:dyDescent="0.2">
      <c r="C327" s="260"/>
      <c r="D327" s="10"/>
      <c r="AG327" t="s">
        <v>570</v>
      </c>
    </row>
    <row r="328" spans="1:60" x14ac:dyDescent="0.2">
      <c r="D328" s="10"/>
    </row>
    <row r="329" spans="1:60" x14ac:dyDescent="0.2">
      <c r="D329" s="10"/>
    </row>
    <row r="330" spans="1:60" x14ac:dyDescent="0.2">
      <c r="D330" s="10"/>
    </row>
    <row r="331" spans="1:60" x14ac:dyDescent="0.2">
      <c r="D331" s="10"/>
    </row>
    <row r="332" spans="1:60" x14ac:dyDescent="0.2">
      <c r="D332" s="10"/>
    </row>
    <row r="333" spans="1:60" x14ac:dyDescent="0.2">
      <c r="D333" s="10"/>
    </row>
    <row r="334" spans="1:60" x14ac:dyDescent="0.2">
      <c r="D334" s="10"/>
    </row>
    <row r="335" spans="1:60" x14ac:dyDescent="0.2">
      <c r="D335" s="10"/>
    </row>
    <row r="336" spans="1:60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jLs6scyrq3RrhLINKxyImv4deOz6mqG1qmF3TN/3ohT2wfT5GvM1MOs8itnN2UXYkJrftH5iaTj9zlbcCNBQw==" saltValue="CHIVFDc1l29AtJM3bMvD0A==" spinCount="100000" sheet="1" formatRows="0"/>
  <mergeCells count="79">
    <mergeCell ref="C315:G315"/>
    <mergeCell ref="C251:G251"/>
    <mergeCell ref="C259:G259"/>
    <mergeCell ref="C268:G268"/>
    <mergeCell ref="C269:G269"/>
    <mergeCell ref="C280:G280"/>
    <mergeCell ref="C306:G306"/>
    <mergeCell ref="C221:G221"/>
    <mergeCell ref="C224:G224"/>
    <mergeCell ref="C227:G227"/>
    <mergeCell ref="C238:G238"/>
    <mergeCell ref="C247:G247"/>
    <mergeCell ref="C248:G248"/>
    <mergeCell ref="C171:G171"/>
    <mergeCell ref="C174:G174"/>
    <mergeCell ref="C177:G177"/>
    <mergeCell ref="C182:G182"/>
    <mergeCell ref="C186:G186"/>
    <mergeCell ref="C216:G216"/>
    <mergeCell ref="C144:G144"/>
    <mergeCell ref="C151:G151"/>
    <mergeCell ref="C159:G159"/>
    <mergeCell ref="C162:G162"/>
    <mergeCell ref="C165:G165"/>
    <mergeCell ref="C168:G168"/>
    <mergeCell ref="C122:G122"/>
    <mergeCell ref="C123:G123"/>
    <mergeCell ref="C127:G127"/>
    <mergeCell ref="C130:G130"/>
    <mergeCell ref="C134:G134"/>
    <mergeCell ref="C137:G137"/>
    <mergeCell ref="C93:G93"/>
    <mergeCell ref="C97:G97"/>
    <mergeCell ref="C101:G101"/>
    <mergeCell ref="C104:G104"/>
    <mergeCell ref="C108:G108"/>
    <mergeCell ref="C113:G113"/>
    <mergeCell ref="C77:G77"/>
    <mergeCell ref="C78:G78"/>
    <mergeCell ref="C81:G81"/>
    <mergeCell ref="C82:G82"/>
    <mergeCell ref="C89:G89"/>
    <mergeCell ref="C92:G92"/>
    <mergeCell ref="C60:G60"/>
    <mergeCell ref="C63:G63"/>
    <mergeCell ref="C66:G66"/>
    <mergeCell ref="C67:G67"/>
    <mergeCell ref="C70:G70"/>
    <mergeCell ref="C74:G74"/>
    <mergeCell ref="C50:G50"/>
    <mergeCell ref="C53:G53"/>
    <mergeCell ref="C54:G54"/>
    <mergeCell ref="C55:G55"/>
    <mergeCell ref="C58:G58"/>
    <mergeCell ref="C59:G59"/>
    <mergeCell ref="C37:G37"/>
    <mergeCell ref="C41:G41"/>
    <mergeCell ref="C42:G42"/>
    <mergeCell ref="C45:G45"/>
    <mergeCell ref="C46:G46"/>
    <mergeCell ref="C49:G49"/>
    <mergeCell ref="C28:G28"/>
    <mergeCell ref="C29:G29"/>
    <mergeCell ref="C30:G30"/>
    <mergeCell ref="C31:G31"/>
    <mergeCell ref="C32:G32"/>
    <mergeCell ref="C33:G33"/>
    <mergeCell ref="C14:G14"/>
    <mergeCell ref="C17:G17"/>
    <mergeCell ref="C20:G20"/>
    <mergeCell ref="C21:G21"/>
    <mergeCell ref="C22:G22"/>
    <mergeCell ref="C25:G25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3CDB3-7FF2-4BE6-8D49-046D4B964B0D}">
  <sheetPr>
    <outlinePr summaryBelow="0"/>
  </sheetPr>
  <dimension ref="A1:BH5000"/>
  <sheetViews>
    <sheetView workbookViewId="0">
      <pane ySplit="7" topLeftCell="A8" activePane="bottomLeft" state="frozen"/>
      <selection pane="bottomLeft" activeCell="AB20" sqref="AB20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147</v>
      </c>
      <c r="B1" s="197"/>
      <c r="C1" s="197"/>
      <c r="D1" s="197"/>
      <c r="E1" s="197"/>
      <c r="F1" s="197"/>
      <c r="G1" s="197"/>
      <c r="AG1" t="s">
        <v>148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149</v>
      </c>
    </row>
    <row r="3" spans="1:60" ht="24.95" customHeight="1" x14ac:dyDescent="0.2">
      <c r="A3" s="198" t="s">
        <v>8</v>
      </c>
      <c r="B3" s="49" t="s">
        <v>53</v>
      </c>
      <c r="C3" s="201" t="s">
        <v>44</v>
      </c>
      <c r="D3" s="199"/>
      <c r="E3" s="199"/>
      <c r="F3" s="199"/>
      <c r="G3" s="200"/>
      <c r="AC3" s="176" t="s">
        <v>149</v>
      </c>
      <c r="AG3" t="s">
        <v>150</v>
      </c>
    </row>
    <row r="4" spans="1:60" ht="24.95" customHeight="1" x14ac:dyDescent="0.2">
      <c r="A4" s="202" t="s">
        <v>9</v>
      </c>
      <c r="B4" s="203" t="s">
        <v>56</v>
      </c>
      <c r="C4" s="204" t="s">
        <v>57</v>
      </c>
      <c r="D4" s="205"/>
      <c r="E4" s="205"/>
      <c r="F4" s="205"/>
      <c r="G4" s="206"/>
      <c r="AG4" t="s">
        <v>151</v>
      </c>
    </row>
    <row r="5" spans="1:60" x14ac:dyDescent="0.2">
      <c r="D5" s="10"/>
    </row>
    <row r="6" spans="1:60" ht="38.25" x14ac:dyDescent="0.2">
      <c r="A6" s="208" t="s">
        <v>152</v>
      </c>
      <c r="B6" s="210" t="s">
        <v>153</v>
      </c>
      <c r="C6" s="210" t="s">
        <v>154</v>
      </c>
      <c r="D6" s="209" t="s">
        <v>155</v>
      </c>
      <c r="E6" s="208" t="s">
        <v>156</v>
      </c>
      <c r="F6" s="207" t="s">
        <v>157</v>
      </c>
      <c r="G6" s="208" t="s">
        <v>29</v>
      </c>
      <c r="H6" s="211" t="s">
        <v>30</v>
      </c>
      <c r="I6" s="211" t="s">
        <v>158</v>
      </c>
      <c r="J6" s="211" t="s">
        <v>31</v>
      </c>
      <c r="K6" s="211" t="s">
        <v>159</v>
      </c>
      <c r="L6" s="211" t="s">
        <v>160</v>
      </c>
      <c r="M6" s="211" t="s">
        <v>161</v>
      </c>
      <c r="N6" s="211" t="s">
        <v>162</v>
      </c>
      <c r="O6" s="211" t="s">
        <v>163</v>
      </c>
      <c r="P6" s="211" t="s">
        <v>164</v>
      </c>
      <c r="Q6" s="211" t="s">
        <v>165</v>
      </c>
      <c r="R6" s="211" t="s">
        <v>166</v>
      </c>
      <c r="S6" s="211" t="s">
        <v>167</v>
      </c>
      <c r="T6" s="211" t="s">
        <v>168</v>
      </c>
      <c r="U6" s="211" t="s">
        <v>169</v>
      </c>
      <c r="V6" s="211" t="s">
        <v>170</v>
      </c>
      <c r="W6" s="211" t="s">
        <v>171</v>
      </c>
      <c r="X6" s="211" t="s">
        <v>172</v>
      </c>
      <c r="Y6" s="211" t="s">
        <v>173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174</v>
      </c>
      <c r="B8" s="227" t="s">
        <v>97</v>
      </c>
      <c r="C8" s="251" t="s">
        <v>98</v>
      </c>
      <c r="D8" s="228"/>
      <c r="E8" s="229"/>
      <c r="F8" s="230"/>
      <c r="G8" s="230">
        <f>SUMIF(AG9:AG17,"&lt;&gt;NOR",G9:G17)</f>
        <v>0</v>
      </c>
      <c r="H8" s="230"/>
      <c r="I8" s="230">
        <f>SUM(I9:I17)</f>
        <v>0</v>
      </c>
      <c r="J8" s="230"/>
      <c r="K8" s="230">
        <f>SUM(K9:K17)</f>
        <v>0</v>
      </c>
      <c r="L8" s="230"/>
      <c r="M8" s="230">
        <f>SUM(M9:M17)</f>
        <v>0</v>
      </c>
      <c r="N8" s="229"/>
      <c r="O8" s="229">
        <f>SUM(O9:O17)</f>
        <v>0.22</v>
      </c>
      <c r="P8" s="229"/>
      <c r="Q8" s="229">
        <f>SUM(Q9:Q17)</f>
        <v>12.7</v>
      </c>
      <c r="R8" s="230"/>
      <c r="S8" s="230"/>
      <c r="T8" s="231"/>
      <c r="U8" s="225"/>
      <c r="V8" s="225">
        <f>SUM(V9:V17)</f>
        <v>101.42</v>
      </c>
      <c r="W8" s="225"/>
      <c r="X8" s="225"/>
      <c r="Y8" s="225"/>
      <c r="AG8" t="s">
        <v>175</v>
      </c>
    </row>
    <row r="9" spans="1:60" outlineLevel="1" x14ac:dyDescent="0.2">
      <c r="A9" s="233">
        <v>1</v>
      </c>
      <c r="B9" s="234" t="s">
        <v>571</v>
      </c>
      <c r="C9" s="252" t="s">
        <v>572</v>
      </c>
      <c r="D9" s="235" t="s">
        <v>263</v>
      </c>
      <c r="E9" s="236">
        <v>387.6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3.8000000000000002E-4</v>
      </c>
      <c r="O9" s="236">
        <f>ROUND(E9*N9,2)</f>
        <v>0.15</v>
      </c>
      <c r="P9" s="236">
        <v>1.2999999999999999E-2</v>
      </c>
      <c r="Q9" s="236">
        <f>ROUND(E9*P9,2)</f>
        <v>5.04</v>
      </c>
      <c r="R9" s="238" t="s">
        <v>350</v>
      </c>
      <c r="S9" s="238" t="s">
        <v>180</v>
      </c>
      <c r="T9" s="239" t="s">
        <v>180</v>
      </c>
      <c r="U9" s="222">
        <v>0.107</v>
      </c>
      <c r="V9" s="222">
        <f>ROUND(E9*U9,2)</f>
        <v>41.47</v>
      </c>
      <c r="W9" s="222"/>
      <c r="X9" s="222" t="s">
        <v>181</v>
      </c>
      <c r="Y9" s="222" t="s">
        <v>182</v>
      </c>
      <c r="Z9" s="212"/>
      <c r="AA9" s="212"/>
      <c r="AB9" s="212"/>
      <c r="AC9" s="212"/>
      <c r="AD9" s="212"/>
      <c r="AE9" s="212"/>
      <c r="AF9" s="212"/>
      <c r="AG9" s="212" t="s">
        <v>183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53" t="s">
        <v>573</v>
      </c>
      <c r="D10" s="240"/>
      <c r="E10" s="240"/>
      <c r="F10" s="240"/>
      <c r="G10" s="240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185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55" t="s">
        <v>574</v>
      </c>
      <c r="D11" s="223"/>
      <c r="E11" s="224">
        <v>368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189</v>
      </c>
      <c r="AH11" s="212">
        <v>5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55" t="s">
        <v>575</v>
      </c>
      <c r="D12" s="223"/>
      <c r="E12" s="224">
        <v>19.600000000000001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189</v>
      </c>
      <c r="AH12" s="212">
        <v>5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3">
        <v>2</v>
      </c>
      <c r="B13" s="234" t="s">
        <v>576</v>
      </c>
      <c r="C13" s="252" t="s">
        <v>577</v>
      </c>
      <c r="D13" s="235" t="s">
        <v>263</v>
      </c>
      <c r="E13" s="236">
        <v>121.6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5.9000000000000003E-4</v>
      </c>
      <c r="O13" s="236">
        <f>ROUND(E13*N13,2)</f>
        <v>7.0000000000000007E-2</v>
      </c>
      <c r="P13" s="236">
        <v>6.3E-2</v>
      </c>
      <c r="Q13" s="236">
        <f>ROUND(E13*P13,2)</f>
        <v>7.66</v>
      </c>
      <c r="R13" s="238" t="s">
        <v>350</v>
      </c>
      <c r="S13" s="238" t="s">
        <v>180</v>
      </c>
      <c r="T13" s="239" t="s">
        <v>180</v>
      </c>
      <c r="U13" s="222">
        <v>0.49299999999999999</v>
      </c>
      <c r="V13" s="222">
        <f>ROUND(E13*U13,2)</f>
        <v>59.95</v>
      </c>
      <c r="W13" s="222"/>
      <c r="X13" s="222" t="s">
        <v>181</v>
      </c>
      <c r="Y13" s="222" t="s">
        <v>182</v>
      </c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53" t="s">
        <v>573</v>
      </c>
      <c r="D14" s="240"/>
      <c r="E14" s="240"/>
      <c r="F14" s="240"/>
      <c r="G14" s="240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185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55" t="s">
        <v>578</v>
      </c>
      <c r="D15" s="223"/>
      <c r="E15" s="224">
        <v>22.1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189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55" t="s">
        <v>579</v>
      </c>
      <c r="D16" s="223"/>
      <c r="E16" s="224">
        <v>17.399999999999999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189</v>
      </c>
      <c r="AH16" s="212">
        <v>5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19"/>
      <c r="B17" s="220"/>
      <c r="C17" s="255" t="s">
        <v>580</v>
      </c>
      <c r="D17" s="223"/>
      <c r="E17" s="224">
        <v>82.1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189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26" t="s">
        <v>174</v>
      </c>
      <c r="B18" s="227" t="s">
        <v>107</v>
      </c>
      <c r="C18" s="251" t="s">
        <v>108</v>
      </c>
      <c r="D18" s="228"/>
      <c r="E18" s="229"/>
      <c r="F18" s="230"/>
      <c r="G18" s="230">
        <f>SUMIF(AG19:AG21,"&lt;&gt;NOR",G19:G21)</f>
        <v>0</v>
      </c>
      <c r="H18" s="230"/>
      <c r="I18" s="230">
        <f>SUM(I19:I21)</f>
        <v>0</v>
      </c>
      <c r="J18" s="230"/>
      <c r="K18" s="230">
        <f>SUM(K19:K21)</f>
        <v>0</v>
      </c>
      <c r="L18" s="230"/>
      <c r="M18" s="230">
        <f>SUM(M19:M21)</f>
        <v>0</v>
      </c>
      <c r="N18" s="229"/>
      <c r="O18" s="229">
        <f>SUM(O19:O21)</f>
        <v>0</v>
      </c>
      <c r="P18" s="229"/>
      <c r="Q18" s="229">
        <f>SUM(Q19:Q21)</f>
        <v>0.81</v>
      </c>
      <c r="R18" s="230"/>
      <c r="S18" s="230"/>
      <c r="T18" s="231"/>
      <c r="U18" s="225"/>
      <c r="V18" s="225">
        <f>SUM(V19:V21)</f>
        <v>77.52</v>
      </c>
      <c r="W18" s="225"/>
      <c r="X18" s="225"/>
      <c r="Y18" s="225"/>
      <c r="AG18" t="s">
        <v>175</v>
      </c>
    </row>
    <row r="19" spans="1:60" outlineLevel="1" x14ac:dyDescent="0.2">
      <c r="A19" s="233">
        <v>3</v>
      </c>
      <c r="B19" s="234" t="s">
        <v>581</v>
      </c>
      <c r="C19" s="252" t="s">
        <v>582</v>
      </c>
      <c r="D19" s="235" t="s">
        <v>178</v>
      </c>
      <c r="E19" s="236">
        <v>387.6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2.0999999999999999E-3</v>
      </c>
      <c r="Q19" s="236">
        <f>ROUND(E19*P19,2)</f>
        <v>0.81</v>
      </c>
      <c r="R19" s="238" t="s">
        <v>583</v>
      </c>
      <c r="S19" s="238" t="s">
        <v>180</v>
      </c>
      <c r="T19" s="239" t="s">
        <v>180</v>
      </c>
      <c r="U19" s="222">
        <v>0.2</v>
      </c>
      <c r="V19" s="222">
        <f>ROUND(E19*U19,2)</f>
        <v>77.52</v>
      </c>
      <c r="W19" s="222"/>
      <c r="X19" s="222" t="s">
        <v>181</v>
      </c>
      <c r="Y19" s="222" t="s">
        <v>182</v>
      </c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55" t="s">
        <v>574</v>
      </c>
      <c r="D20" s="223"/>
      <c r="E20" s="224">
        <v>368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189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55" t="s">
        <v>575</v>
      </c>
      <c r="D21" s="223"/>
      <c r="E21" s="224">
        <v>19.600000000000001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189</v>
      </c>
      <c r="AH21" s="212">
        <v>5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x14ac:dyDescent="0.2">
      <c r="A22" s="226" t="s">
        <v>174</v>
      </c>
      <c r="B22" s="227" t="s">
        <v>109</v>
      </c>
      <c r="C22" s="251" t="s">
        <v>110</v>
      </c>
      <c r="D22" s="228"/>
      <c r="E22" s="229"/>
      <c r="F22" s="230"/>
      <c r="G22" s="230">
        <f>SUMIF(AG23:AG119,"&lt;&gt;NOR",G23:G119)</f>
        <v>0</v>
      </c>
      <c r="H22" s="230"/>
      <c r="I22" s="230">
        <f>SUM(I23:I119)</f>
        <v>0</v>
      </c>
      <c r="J22" s="230"/>
      <c r="K22" s="230">
        <f>SUM(K23:K119)</f>
        <v>0</v>
      </c>
      <c r="L22" s="230"/>
      <c r="M22" s="230">
        <f>SUM(M23:M119)</f>
        <v>0</v>
      </c>
      <c r="N22" s="229"/>
      <c r="O22" s="229">
        <f>SUM(O23:O119)</f>
        <v>0.21000000000000002</v>
      </c>
      <c r="P22" s="229"/>
      <c r="Q22" s="229">
        <f>SUM(Q23:Q119)</f>
        <v>0.93</v>
      </c>
      <c r="R22" s="230"/>
      <c r="S22" s="230"/>
      <c r="T22" s="231"/>
      <c r="U22" s="225"/>
      <c r="V22" s="225">
        <f>SUM(V23:V119)</f>
        <v>118.08999999999999</v>
      </c>
      <c r="W22" s="225"/>
      <c r="X22" s="225"/>
      <c r="Y22" s="225"/>
      <c r="AG22" t="s">
        <v>175</v>
      </c>
    </row>
    <row r="23" spans="1:60" ht="22.5" outlineLevel="1" x14ac:dyDescent="0.2">
      <c r="A23" s="244">
        <v>4</v>
      </c>
      <c r="B23" s="245" t="s">
        <v>584</v>
      </c>
      <c r="C23" s="257" t="s">
        <v>585</v>
      </c>
      <c r="D23" s="246"/>
      <c r="E23" s="247">
        <v>1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12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247</v>
      </c>
      <c r="T23" s="250" t="s">
        <v>248</v>
      </c>
      <c r="U23" s="222">
        <v>0</v>
      </c>
      <c r="V23" s="222">
        <f>ROUND(E23*U23,2)</f>
        <v>0</v>
      </c>
      <c r="W23" s="222"/>
      <c r="X23" s="222" t="s">
        <v>181</v>
      </c>
      <c r="Y23" s="222" t="s">
        <v>182</v>
      </c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44">
        <v>5</v>
      </c>
      <c r="B24" s="245" t="s">
        <v>586</v>
      </c>
      <c r="C24" s="257" t="s">
        <v>587</v>
      </c>
      <c r="D24" s="246"/>
      <c r="E24" s="247">
        <v>1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12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247</v>
      </c>
      <c r="T24" s="250" t="s">
        <v>248</v>
      </c>
      <c r="U24" s="222">
        <v>0</v>
      </c>
      <c r="V24" s="222">
        <f>ROUND(E24*U24,2)</f>
        <v>0</v>
      </c>
      <c r="W24" s="222"/>
      <c r="X24" s="222" t="s">
        <v>181</v>
      </c>
      <c r="Y24" s="222" t="s">
        <v>182</v>
      </c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3">
        <v>6</v>
      </c>
      <c r="B25" s="234" t="s">
        <v>588</v>
      </c>
      <c r="C25" s="252" t="s">
        <v>589</v>
      </c>
      <c r="D25" s="235" t="s">
        <v>409</v>
      </c>
      <c r="E25" s="236">
        <v>1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0.1</v>
      </c>
      <c r="O25" s="236">
        <f>ROUND(E25*N25,2)</f>
        <v>0.1</v>
      </c>
      <c r="P25" s="236">
        <v>0</v>
      </c>
      <c r="Q25" s="236">
        <f>ROUND(E25*P25,2)</f>
        <v>0</v>
      </c>
      <c r="R25" s="238"/>
      <c r="S25" s="238" t="s">
        <v>247</v>
      </c>
      <c r="T25" s="239" t="s">
        <v>248</v>
      </c>
      <c r="U25" s="222">
        <v>0</v>
      </c>
      <c r="V25" s="222">
        <f>ROUND(E25*U25,2)</f>
        <v>0</v>
      </c>
      <c r="W25" s="222"/>
      <c r="X25" s="222" t="s">
        <v>181</v>
      </c>
      <c r="Y25" s="222" t="s">
        <v>182</v>
      </c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56" t="s">
        <v>590</v>
      </c>
      <c r="D26" s="242"/>
      <c r="E26" s="242"/>
      <c r="F26" s="242"/>
      <c r="G26" s="24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187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4">
        <v>7</v>
      </c>
      <c r="B27" s="245" t="s">
        <v>591</v>
      </c>
      <c r="C27" s="257" t="s">
        <v>592</v>
      </c>
      <c r="D27" s="246" t="s">
        <v>346</v>
      </c>
      <c r="E27" s="247">
        <v>1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12</v>
      </c>
      <c r="M27" s="249">
        <f>G27*(1+L27/100)</f>
        <v>0</v>
      </c>
      <c r="N27" s="247">
        <v>1E-3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247</v>
      </c>
      <c r="T27" s="250" t="s">
        <v>248</v>
      </c>
      <c r="U27" s="222">
        <v>0</v>
      </c>
      <c r="V27" s="222">
        <f>ROUND(E27*U27,2)</f>
        <v>0</v>
      </c>
      <c r="W27" s="222"/>
      <c r="X27" s="222" t="s">
        <v>181</v>
      </c>
      <c r="Y27" s="222" t="s">
        <v>182</v>
      </c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44">
        <v>8</v>
      </c>
      <c r="B28" s="245" t="s">
        <v>593</v>
      </c>
      <c r="C28" s="257" t="s">
        <v>594</v>
      </c>
      <c r="D28" s="246" t="s">
        <v>346</v>
      </c>
      <c r="E28" s="247">
        <v>1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12</v>
      </c>
      <c r="M28" s="249">
        <f>G28*(1+L28/100)</f>
        <v>0</v>
      </c>
      <c r="N28" s="247">
        <v>1E-3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247</v>
      </c>
      <c r="T28" s="250" t="s">
        <v>248</v>
      </c>
      <c r="U28" s="222">
        <v>0</v>
      </c>
      <c r="V28" s="222">
        <f>ROUND(E28*U28,2)</f>
        <v>0</v>
      </c>
      <c r="W28" s="222"/>
      <c r="X28" s="222" t="s">
        <v>181</v>
      </c>
      <c r="Y28" s="222" t="s">
        <v>182</v>
      </c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4">
        <v>9</v>
      </c>
      <c r="B29" s="245" t="s">
        <v>595</v>
      </c>
      <c r="C29" s="257" t="s">
        <v>596</v>
      </c>
      <c r="D29" s="246" t="s">
        <v>346</v>
      </c>
      <c r="E29" s="247">
        <v>2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12</v>
      </c>
      <c r="M29" s="249">
        <f>G29*(1+L29/100)</f>
        <v>0</v>
      </c>
      <c r="N29" s="247">
        <v>1E-3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247</v>
      </c>
      <c r="T29" s="250" t="s">
        <v>248</v>
      </c>
      <c r="U29" s="222">
        <v>0</v>
      </c>
      <c r="V29" s="222">
        <f>ROUND(E29*U29,2)</f>
        <v>0</v>
      </c>
      <c r="W29" s="222"/>
      <c r="X29" s="222" t="s">
        <v>181</v>
      </c>
      <c r="Y29" s="222" t="s">
        <v>182</v>
      </c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44">
        <v>10</v>
      </c>
      <c r="B30" s="245" t="s">
        <v>597</v>
      </c>
      <c r="C30" s="257" t="s">
        <v>598</v>
      </c>
      <c r="D30" s="246" t="s">
        <v>346</v>
      </c>
      <c r="E30" s="247">
        <v>1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12</v>
      </c>
      <c r="M30" s="249">
        <f>G30*(1+L30/100)</f>
        <v>0</v>
      </c>
      <c r="N30" s="247">
        <v>1E-3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247</v>
      </c>
      <c r="T30" s="250" t="s">
        <v>248</v>
      </c>
      <c r="U30" s="222">
        <v>0</v>
      </c>
      <c r="V30" s="222">
        <f>ROUND(E30*U30,2)</f>
        <v>0</v>
      </c>
      <c r="W30" s="222"/>
      <c r="X30" s="222" t="s">
        <v>181</v>
      </c>
      <c r="Y30" s="222" t="s">
        <v>182</v>
      </c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33">
        <v>11</v>
      </c>
      <c r="B31" s="234" t="s">
        <v>599</v>
      </c>
      <c r="C31" s="252" t="s">
        <v>600</v>
      </c>
      <c r="D31" s="235" t="s">
        <v>346</v>
      </c>
      <c r="E31" s="236">
        <v>1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0</v>
      </c>
      <c r="O31" s="236">
        <f>ROUND(E31*N31,2)</f>
        <v>0</v>
      </c>
      <c r="P31" s="236">
        <v>2.9610000000000001E-2</v>
      </c>
      <c r="Q31" s="236">
        <f>ROUND(E31*P31,2)</f>
        <v>0.03</v>
      </c>
      <c r="R31" s="238" t="s">
        <v>601</v>
      </c>
      <c r="S31" s="238" t="s">
        <v>180</v>
      </c>
      <c r="T31" s="239" t="s">
        <v>180</v>
      </c>
      <c r="U31" s="222">
        <v>0.50700000000000001</v>
      </c>
      <c r="V31" s="222">
        <f>ROUND(E31*U31,2)</f>
        <v>0.51</v>
      </c>
      <c r="W31" s="222"/>
      <c r="X31" s="222" t="s">
        <v>181</v>
      </c>
      <c r="Y31" s="222" t="s">
        <v>182</v>
      </c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55" t="s">
        <v>75</v>
      </c>
      <c r="D32" s="223"/>
      <c r="E32" s="224">
        <v>1</v>
      </c>
      <c r="F32" s="222"/>
      <c r="G32" s="222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189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4">
        <v>12</v>
      </c>
      <c r="B33" s="245" t="s">
        <v>602</v>
      </c>
      <c r="C33" s="257" t="s">
        <v>603</v>
      </c>
      <c r="D33" s="246" t="s">
        <v>346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12</v>
      </c>
      <c r="M33" s="249">
        <f>G33*(1+L33/100)</f>
        <v>0</v>
      </c>
      <c r="N33" s="247">
        <v>1E-3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247</v>
      </c>
      <c r="T33" s="250" t="s">
        <v>248</v>
      </c>
      <c r="U33" s="222">
        <v>0</v>
      </c>
      <c r="V33" s="222">
        <f>ROUND(E33*U33,2)</f>
        <v>0</v>
      </c>
      <c r="W33" s="222"/>
      <c r="X33" s="222" t="s">
        <v>181</v>
      </c>
      <c r="Y33" s="222" t="s">
        <v>182</v>
      </c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4">
        <v>13</v>
      </c>
      <c r="B34" s="245" t="s">
        <v>604</v>
      </c>
      <c r="C34" s="257" t="s">
        <v>605</v>
      </c>
      <c r="D34" s="246" t="s">
        <v>346</v>
      </c>
      <c r="E34" s="247">
        <v>2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12</v>
      </c>
      <c r="M34" s="249">
        <f>G34*(1+L34/100)</f>
        <v>0</v>
      </c>
      <c r="N34" s="247">
        <v>1E-3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247</v>
      </c>
      <c r="T34" s="250" t="s">
        <v>248</v>
      </c>
      <c r="U34" s="222">
        <v>0</v>
      </c>
      <c r="V34" s="222">
        <f>ROUND(E34*U34,2)</f>
        <v>0</v>
      </c>
      <c r="W34" s="222"/>
      <c r="X34" s="222" t="s">
        <v>181</v>
      </c>
      <c r="Y34" s="222" t="s">
        <v>182</v>
      </c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44">
        <v>14</v>
      </c>
      <c r="B35" s="245" t="s">
        <v>606</v>
      </c>
      <c r="C35" s="257" t="s">
        <v>607</v>
      </c>
      <c r="D35" s="246" t="s">
        <v>346</v>
      </c>
      <c r="E35" s="247">
        <v>1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12</v>
      </c>
      <c r="M35" s="249">
        <f>G35*(1+L35/100)</f>
        <v>0</v>
      </c>
      <c r="N35" s="247">
        <v>1E-3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247</v>
      </c>
      <c r="T35" s="250" t="s">
        <v>248</v>
      </c>
      <c r="U35" s="222">
        <v>0</v>
      </c>
      <c r="V35" s="222">
        <f>ROUND(E35*U35,2)</f>
        <v>0</v>
      </c>
      <c r="W35" s="222"/>
      <c r="X35" s="222" t="s">
        <v>181</v>
      </c>
      <c r="Y35" s="222" t="s">
        <v>182</v>
      </c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4">
        <v>15</v>
      </c>
      <c r="B36" s="245" t="s">
        <v>608</v>
      </c>
      <c r="C36" s="257" t="s">
        <v>609</v>
      </c>
      <c r="D36" s="246" t="s">
        <v>346</v>
      </c>
      <c r="E36" s="247">
        <v>2</v>
      </c>
      <c r="F36" s="248"/>
      <c r="G36" s="249">
        <f>ROUND(E36*F36,2)</f>
        <v>0</v>
      </c>
      <c r="H36" s="248"/>
      <c r="I36" s="249">
        <f>ROUND(E36*H36,2)</f>
        <v>0</v>
      </c>
      <c r="J36" s="248"/>
      <c r="K36" s="249">
        <f>ROUND(E36*J36,2)</f>
        <v>0</v>
      </c>
      <c r="L36" s="249">
        <v>12</v>
      </c>
      <c r="M36" s="249">
        <f>G36*(1+L36/100)</f>
        <v>0</v>
      </c>
      <c r="N36" s="247">
        <v>1E-3</v>
      </c>
      <c r="O36" s="247">
        <f>ROUND(E36*N36,2)</f>
        <v>0</v>
      </c>
      <c r="P36" s="247">
        <v>0</v>
      </c>
      <c r="Q36" s="247">
        <f>ROUND(E36*P36,2)</f>
        <v>0</v>
      </c>
      <c r="R36" s="249"/>
      <c r="S36" s="249" t="s">
        <v>247</v>
      </c>
      <c r="T36" s="250" t="s">
        <v>248</v>
      </c>
      <c r="U36" s="222">
        <v>0</v>
      </c>
      <c r="V36" s="222">
        <f>ROUND(E36*U36,2)</f>
        <v>0</v>
      </c>
      <c r="W36" s="222"/>
      <c r="X36" s="222" t="s">
        <v>181</v>
      </c>
      <c r="Y36" s="222" t="s">
        <v>182</v>
      </c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3">
        <v>16</v>
      </c>
      <c r="B37" s="234" t="s">
        <v>610</v>
      </c>
      <c r="C37" s="252" t="s">
        <v>611</v>
      </c>
      <c r="D37" s="235" t="s">
        <v>263</v>
      </c>
      <c r="E37" s="236">
        <v>13.6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3.8000000000000002E-4</v>
      </c>
      <c r="O37" s="236">
        <f>ROUND(E37*N37,2)</f>
        <v>0.01</v>
      </c>
      <c r="P37" s="236">
        <v>0</v>
      </c>
      <c r="Q37" s="236">
        <f>ROUND(E37*P37,2)</f>
        <v>0</v>
      </c>
      <c r="R37" s="238" t="s">
        <v>601</v>
      </c>
      <c r="S37" s="238" t="s">
        <v>180</v>
      </c>
      <c r="T37" s="239" t="s">
        <v>180</v>
      </c>
      <c r="U37" s="222">
        <v>0.32</v>
      </c>
      <c r="V37" s="222">
        <f>ROUND(E37*U37,2)</f>
        <v>4.3499999999999996</v>
      </c>
      <c r="W37" s="222"/>
      <c r="X37" s="222" t="s">
        <v>181</v>
      </c>
      <c r="Y37" s="222" t="s">
        <v>182</v>
      </c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53" t="s">
        <v>612</v>
      </c>
      <c r="D38" s="240"/>
      <c r="E38" s="240"/>
      <c r="F38" s="240"/>
      <c r="G38" s="240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185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54" t="s">
        <v>613</v>
      </c>
      <c r="D39" s="241"/>
      <c r="E39" s="241"/>
      <c r="F39" s="241"/>
      <c r="G39" s="241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187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55" t="s">
        <v>614</v>
      </c>
      <c r="D40" s="223"/>
      <c r="E40" s="224">
        <v>13.6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189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33">
        <v>17</v>
      </c>
      <c r="B41" s="234" t="s">
        <v>615</v>
      </c>
      <c r="C41" s="252" t="s">
        <v>616</v>
      </c>
      <c r="D41" s="235" t="s">
        <v>263</v>
      </c>
      <c r="E41" s="236">
        <v>50.8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4.6999999999999999E-4</v>
      </c>
      <c r="O41" s="236">
        <f>ROUND(E41*N41,2)</f>
        <v>0.02</v>
      </c>
      <c r="P41" s="236">
        <v>0</v>
      </c>
      <c r="Q41" s="236">
        <f>ROUND(E41*P41,2)</f>
        <v>0</v>
      </c>
      <c r="R41" s="238" t="s">
        <v>601</v>
      </c>
      <c r="S41" s="238" t="s">
        <v>180</v>
      </c>
      <c r="T41" s="239" t="s">
        <v>180</v>
      </c>
      <c r="U41" s="222">
        <v>0.35899999999999999</v>
      </c>
      <c r="V41" s="222">
        <f>ROUND(E41*U41,2)</f>
        <v>18.239999999999998</v>
      </c>
      <c r="W41" s="222"/>
      <c r="X41" s="222" t="s">
        <v>181</v>
      </c>
      <c r="Y41" s="222" t="s">
        <v>182</v>
      </c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53" t="s">
        <v>612</v>
      </c>
      <c r="D42" s="240"/>
      <c r="E42" s="240"/>
      <c r="F42" s="240"/>
      <c r="G42" s="240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185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54" t="s">
        <v>613</v>
      </c>
      <c r="D43" s="241"/>
      <c r="E43" s="241"/>
      <c r="F43" s="241"/>
      <c r="G43" s="241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187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55" t="s">
        <v>617</v>
      </c>
      <c r="D44" s="223"/>
      <c r="E44" s="224">
        <v>50.8</v>
      </c>
      <c r="F44" s="222"/>
      <c r="G44" s="222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189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33">
        <v>18</v>
      </c>
      <c r="B45" s="234" t="s">
        <v>618</v>
      </c>
      <c r="C45" s="252" t="s">
        <v>619</v>
      </c>
      <c r="D45" s="235" t="s">
        <v>263</v>
      </c>
      <c r="E45" s="236">
        <v>3.3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6.9999999999999999E-4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601</v>
      </c>
      <c r="S45" s="238" t="s">
        <v>180</v>
      </c>
      <c r="T45" s="239" t="s">
        <v>180</v>
      </c>
      <c r="U45" s="222">
        <v>0.45200000000000001</v>
      </c>
      <c r="V45" s="222">
        <f>ROUND(E45*U45,2)</f>
        <v>1.49</v>
      </c>
      <c r="W45" s="222"/>
      <c r="X45" s="222" t="s">
        <v>181</v>
      </c>
      <c r="Y45" s="222" t="s">
        <v>182</v>
      </c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53" t="s">
        <v>612</v>
      </c>
      <c r="D46" s="240"/>
      <c r="E46" s="240"/>
      <c r="F46" s="240"/>
      <c r="G46" s="240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185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54" t="s">
        <v>613</v>
      </c>
      <c r="D47" s="241"/>
      <c r="E47" s="241"/>
      <c r="F47" s="241"/>
      <c r="G47" s="241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187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19"/>
      <c r="B48" s="220"/>
      <c r="C48" s="255" t="s">
        <v>620</v>
      </c>
      <c r="D48" s="223"/>
      <c r="E48" s="224">
        <v>3.3</v>
      </c>
      <c r="F48" s="222"/>
      <c r="G48" s="222"/>
      <c r="H48" s="222"/>
      <c r="I48" s="222"/>
      <c r="J48" s="222"/>
      <c r="K48" s="222"/>
      <c r="L48" s="222"/>
      <c r="M48" s="222"/>
      <c r="N48" s="221"/>
      <c r="O48" s="221"/>
      <c r="P48" s="221"/>
      <c r="Q48" s="221"/>
      <c r="R48" s="222"/>
      <c r="S48" s="222"/>
      <c r="T48" s="222"/>
      <c r="U48" s="222"/>
      <c r="V48" s="222"/>
      <c r="W48" s="222"/>
      <c r="X48" s="222"/>
      <c r="Y48" s="222"/>
      <c r="Z48" s="212"/>
      <c r="AA48" s="212"/>
      <c r="AB48" s="212"/>
      <c r="AC48" s="212"/>
      <c r="AD48" s="212"/>
      <c r="AE48" s="212"/>
      <c r="AF48" s="212"/>
      <c r="AG48" s="212" t="s">
        <v>189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33">
        <v>19</v>
      </c>
      <c r="B49" s="234" t="s">
        <v>621</v>
      </c>
      <c r="C49" s="252" t="s">
        <v>622</v>
      </c>
      <c r="D49" s="235" t="s">
        <v>263</v>
      </c>
      <c r="E49" s="236">
        <v>10.6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12</v>
      </c>
      <c r="M49" s="238">
        <f>G49*(1+L49/100)</f>
        <v>0</v>
      </c>
      <c r="N49" s="236">
        <v>1.5200000000000001E-3</v>
      </c>
      <c r="O49" s="236">
        <f>ROUND(E49*N49,2)</f>
        <v>0.02</v>
      </c>
      <c r="P49" s="236">
        <v>0</v>
      </c>
      <c r="Q49" s="236">
        <f>ROUND(E49*P49,2)</f>
        <v>0</v>
      </c>
      <c r="R49" s="238" t="s">
        <v>601</v>
      </c>
      <c r="S49" s="238" t="s">
        <v>180</v>
      </c>
      <c r="T49" s="239" t="s">
        <v>180</v>
      </c>
      <c r="U49" s="222">
        <v>1.173</v>
      </c>
      <c r="V49" s="222">
        <f>ROUND(E49*U49,2)</f>
        <v>12.43</v>
      </c>
      <c r="W49" s="222"/>
      <c r="X49" s="222" t="s">
        <v>181</v>
      </c>
      <c r="Y49" s="222" t="s">
        <v>182</v>
      </c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53" t="s">
        <v>612</v>
      </c>
      <c r="D50" s="240"/>
      <c r="E50" s="240"/>
      <c r="F50" s="240"/>
      <c r="G50" s="240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185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19"/>
      <c r="B51" s="220"/>
      <c r="C51" s="254" t="s">
        <v>613</v>
      </c>
      <c r="D51" s="241"/>
      <c r="E51" s="241"/>
      <c r="F51" s="241"/>
      <c r="G51" s="241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187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55" t="s">
        <v>623</v>
      </c>
      <c r="D52" s="223"/>
      <c r="E52" s="224">
        <v>10.6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189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3">
        <v>20</v>
      </c>
      <c r="B53" s="234" t="s">
        <v>624</v>
      </c>
      <c r="C53" s="252" t="s">
        <v>625</v>
      </c>
      <c r="D53" s="235" t="s">
        <v>263</v>
      </c>
      <c r="E53" s="236">
        <v>6.8</v>
      </c>
      <c r="F53" s="237"/>
      <c r="G53" s="238">
        <f>ROUND(E53*F53,2)</f>
        <v>0</v>
      </c>
      <c r="H53" s="237"/>
      <c r="I53" s="238">
        <f>ROUND(E53*H53,2)</f>
        <v>0</v>
      </c>
      <c r="J53" s="237"/>
      <c r="K53" s="238">
        <f>ROUND(E53*J53,2)</f>
        <v>0</v>
      </c>
      <c r="L53" s="238">
        <v>12</v>
      </c>
      <c r="M53" s="238">
        <f>G53*(1+L53/100)</f>
        <v>0</v>
      </c>
      <c r="N53" s="236">
        <v>1.31E-3</v>
      </c>
      <c r="O53" s="236">
        <f>ROUND(E53*N53,2)</f>
        <v>0.01</v>
      </c>
      <c r="P53" s="236">
        <v>0</v>
      </c>
      <c r="Q53" s="236">
        <f>ROUND(E53*P53,2)</f>
        <v>0</v>
      </c>
      <c r="R53" s="238" t="s">
        <v>601</v>
      </c>
      <c r="S53" s="238" t="s">
        <v>180</v>
      </c>
      <c r="T53" s="239" t="s">
        <v>180</v>
      </c>
      <c r="U53" s="222">
        <v>0.79700000000000004</v>
      </c>
      <c r="V53" s="222">
        <f>ROUND(E53*U53,2)</f>
        <v>5.42</v>
      </c>
      <c r="W53" s="222"/>
      <c r="X53" s="222" t="s">
        <v>181</v>
      </c>
      <c r="Y53" s="222" t="s">
        <v>182</v>
      </c>
      <c r="Z53" s="212"/>
      <c r="AA53" s="212"/>
      <c r="AB53" s="212"/>
      <c r="AC53" s="212"/>
      <c r="AD53" s="212"/>
      <c r="AE53" s="212"/>
      <c r="AF53" s="212"/>
      <c r="AG53" s="212" t="s">
        <v>183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53" t="s">
        <v>612</v>
      </c>
      <c r="D54" s="240"/>
      <c r="E54" s="240"/>
      <c r="F54" s="240"/>
      <c r="G54" s="240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185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19"/>
      <c r="B55" s="220"/>
      <c r="C55" s="255" t="s">
        <v>626</v>
      </c>
      <c r="D55" s="223"/>
      <c r="E55" s="224">
        <v>6.8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189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33">
        <v>21</v>
      </c>
      <c r="B56" s="234" t="s">
        <v>627</v>
      </c>
      <c r="C56" s="252" t="s">
        <v>628</v>
      </c>
      <c r="D56" s="235" t="s">
        <v>263</v>
      </c>
      <c r="E56" s="236">
        <v>3.4</v>
      </c>
      <c r="F56" s="237"/>
      <c r="G56" s="238">
        <f>ROUND(E56*F56,2)</f>
        <v>0</v>
      </c>
      <c r="H56" s="237"/>
      <c r="I56" s="238">
        <f>ROUND(E56*H56,2)</f>
        <v>0</v>
      </c>
      <c r="J56" s="237"/>
      <c r="K56" s="238">
        <f>ROUND(E56*J56,2)</f>
        <v>0</v>
      </c>
      <c r="L56" s="238">
        <v>12</v>
      </c>
      <c r="M56" s="238">
        <f>G56*(1+L56/100)</f>
        <v>0</v>
      </c>
      <c r="N56" s="236">
        <v>8.7000000000000001E-4</v>
      </c>
      <c r="O56" s="236">
        <f>ROUND(E56*N56,2)</f>
        <v>0</v>
      </c>
      <c r="P56" s="236">
        <v>0</v>
      </c>
      <c r="Q56" s="236">
        <f>ROUND(E56*P56,2)</f>
        <v>0</v>
      </c>
      <c r="R56" s="238" t="s">
        <v>601</v>
      </c>
      <c r="S56" s="238" t="s">
        <v>180</v>
      </c>
      <c r="T56" s="239" t="s">
        <v>180</v>
      </c>
      <c r="U56" s="222">
        <v>0.81899999999999995</v>
      </c>
      <c r="V56" s="222">
        <f>ROUND(E56*U56,2)</f>
        <v>2.78</v>
      </c>
      <c r="W56" s="222"/>
      <c r="X56" s="222" t="s">
        <v>181</v>
      </c>
      <c r="Y56" s="222" t="s">
        <v>182</v>
      </c>
      <c r="Z56" s="212"/>
      <c r="AA56" s="212"/>
      <c r="AB56" s="212"/>
      <c r="AC56" s="212"/>
      <c r="AD56" s="212"/>
      <c r="AE56" s="212"/>
      <c r="AF56" s="212"/>
      <c r="AG56" s="212" t="s">
        <v>183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19"/>
      <c r="B57" s="220"/>
      <c r="C57" s="253" t="s">
        <v>612</v>
      </c>
      <c r="D57" s="240"/>
      <c r="E57" s="240"/>
      <c r="F57" s="240"/>
      <c r="G57" s="240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185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54" t="s">
        <v>629</v>
      </c>
      <c r="D58" s="241"/>
      <c r="E58" s="241"/>
      <c r="F58" s="241"/>
      <c r="G58" s="241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187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19"/>
      <c r="B59" s="220"/>
      <c r="C59" s="254" t="s">
        <v>630</v>
      </c>
      <c r="D59" s="241"/>
      <c r="E59" s="241"/>
      <c r="F59" s="241"/>
      <c r="G59" s="241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187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55" t="s">
        <v>631</v>
      </c>
      <c r="D60" s="223"/>
      <c r="E60" s="224">
        <v>3.4</v>
      </c>
      <c r="F60" s="222"/>
      <c r="G60" s="222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189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33.75" outlineLevel="1" x14ac:dyDescent="0.2">
      <c r="A61" s="233">
        <v>22</v>
      </c>
      <c r="B61" s="234" t="s">
        <v>632</v>
      </c>
      <c r="C61" s="252" t="s">
        <v>633</v>
      </c>
      <c r="D61" s="235" t="s">
        <v>263</v>
      </c>
      <c r="E61" s="236">
        <v>11</v>
      </c>
      <c r="F61" s="237"/>
      <c r="G61" s="238">
        <f>ROUND(E61*F61,2)</f>
        <v>0</v>
      </c>
      <c r="H61" s="237"/>
      <c r="I61" s="238">
        <f>ROUND(E61*H61,2)</f>
        <v>0</v>
      </c>
      <c r="J61" s="237"/>
      <c r="K61" s="238">
        <f>ROUND(E61*J61,2)</f>
        <v>0</v>
      </c>
      <c r="L61" s="238">
        <v>12</v>
      </c>
      <c r="M61" s="238">
        <f>G61*(1+L61/100)</f>
        <v>0</v>
      </c>
      <c r="N61" s="236">
        <v>1.1000000000000001E-3</v>
      </c>
      <c r="O61" s="236">
        <f>ROUND(E61*N61,2)</f>
        <v>0.01</v>
      </c>
      <c r="P61" s="236">
        <v>0</v>
      </c>
      <c r="Q61" s="236">
        <f>ROUND(E61*P61,2)</f>
        <v>0</v>
      </c>
      <c r="R61" s="238" t="s">
        <v>601</v>
      </c>
      <c r="S61" s="238" t="s">
        <v>180</v>
      </c>
      <c r="T61" s="239" t="s">
        <v>180</v>
      </c>
      <c r="U61" s="222">
        <v>0.84150000000000003</v>
      </c>
      <c r="V61" s="222">
        <f>ROUND(E61*U61,2)</f>
        <v>9.26</v>
      </c>
      <c r="W61" s="222"/>
      <c r="X61" s="222" t="s">
        <v>181</v>
      </c>
      <c r="Y61" s="222" t="s">
        <v>182</v>
      </c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53" t="s">
        <v>634</v>
      </c>
      <c r="D62" s="240"/>
      <c r="E62" s="240"/>
      <c r="F62" s="240"/>
      <c r="G62" s="240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185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54" t="s">
        <v>635</v>
      </c>
      <c r="D63" s="241"/>
      <c r="E63" s="241"/>
      <c r="F63" s="241"/>
      <c r="G63" s="241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187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19"/>
      <c r="B64" s="220"/>
      <c r="C64" s="254" t="s">
        <v>636</v>
      </c>
      <c r="D64" s="241"/>
      <c r="E64" s="241"/>
      <c r="F64" s="241"/>
      <c r="G64" s="241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187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55" t="s">
        <v>637</v>
      </c>
      <c r="D65" s="223"/>
      <c r="E65" s="224">
        <v>11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189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33.75" outlineLevel="1" x14ac:dyDescent="0.2">
      <c r="A66" s="233">
        <v>23</v>
      </c>
      <c r="B66" s="234" t="s">
        <v>638</v>
      </c>
      <c r="C66" s="252" t="s">
        <v>639</v>
      </c>
      <c r="D66" s="235" t="s">
        <v>263</v>
      </c>
      <c r="E66" s="236">
        <v>22.1</v>
      </c>
      <c r="F66" s="237"/>
      <c r="G66" s="238">
        <f>ROUND(E66*F66,2)</f>
        <v>0</v>
      </c>
      <c r="H66" s="237"/>
      <c r="I66" s="238">
        <f>ROUND(E66*H66,2)</f>
        <v>0</v>
      </c>
      <c r="J66" s="237"/>
      <c r="K66" s="238">
        <f>ROUND(E66*J66,2)</f>
        <v>0</v>
      </c>
      <c r="L66" s="238">
        <v>12</v>
      </c>
      <c r="M66" s="238">
        <f>G66*(1+L66/100)</f>
        <v>0</v>
      </c>
      <c r="N66" s="236">
        <v>1.99E-3</v>
      </c>
      <c r="O66" s="236">
        <f>ROUND(E66*N66,2)</f>
        <v>0.04</v>
      </c>
      <c r="P66" s="236">
        <v>0</v>
      </c>
      <c r="Q66" s="236">
        <f>ROUND(E66*P66,2)</f>
        <v>0</v>
      </c>
      <c r="R66" s="238" t="s">
        <v>601</v>
      </c>
      <c r="S66" s="238" t="s">
        <v>180</v>
      </c>
      <c r="T66" s="239" t="s">
        <v>180</v>
      </c>
      <c r="U66" s="222">
        <v>0.79730000000000001</v>
      </c>
      <c r="V66" s="222">
        <f>ROUND(E66*U66,2)</f>
        <v>17.62</v>
      </c>
      <c r="W66" s="222"/>
      <c r="X66" s="222" t="s">
        <v>181</v>
      </c>
      <c r="Y66" s="222" t="s">
        <v>182</v>
      </c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19"/>
      <c r="B67" s="220"/>
      <c r="C67" s="253" t="s">
        <v>634</v>
      </c>
      <c r="D67" s="240"/>
      <c r="E67" s="240"/>
      <c r="F67" s="240"/>
      <c r="G67" s="240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185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54" t="s">
        <v>635</v>
      </c>
      <c r="D68" s="241"/>
      <c r="E68" s="241"/>
      <c r="F68" s="241"/>
      <c r="G68" s="241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187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">
      <c r="A69" s="219"/>
      <c r="B69" s="220"/>
      <c r="C69" s="254" t="s">
        <v>636</v>
      </c>
      <c r="D69" s="241"/>
      <c r="E69" s="241"/>
      <c r="F69" s="241"/>
      <c r="G69" s="241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187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19"/>
      <c r="B70" s="220"/>
      <c r="C70" s="255" t="s">
        <v>640</v>
      </c>
      <c r="D70" s="223"/>
      <c r="E70" s="224">
        <v>22.1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189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3">
        <v>24</v>
      </c>
      <c r="B71" s="234" t="s">
        <v>641</v>
      </c>
      <c r="C71" s="252" t="s">
        <v>642</v>
      </c>
      <c r="D71" s="235" t="s">
        <v>263</v>
      </c>
      <c r="E71" s="236">
        <v>121.6</v>
      </c>
      <c r="F71" s="237"/>
      <c r="G71" s="238">
        <f>ROUND(E71*F71,2)</f>
        <v>0</v>
      </c>
      <c r="H71" s="237"/>
      <c r="I71" s="238">
        <f>ROUND(E71*H71,2)</f>
        <v>0</v>
      </c>
      <c r="J71" s="237"/>
      <c r="K71" s="238">
        <f>ROUND(E71*J71,2)</f>
        <v>0</v>
      </c>
      <c r="L71" s="238">
        <v>12</v>
      </c>
      <c r="M71" s="238">
        <f>G71*(1+L71/100)</f>
        <v>0</v>
      </c>
      <c r="N71" s="236">
        <v>0</v>
      </c>
      <c r="O71" s="236">
        <f>ROUND(E71*N71,2)</f>
        <v>0</v>
      </c>
      <c r="P71" s="236">
        <v>0</v>
      </c>
      <c r="Q71" s="236">
        <f>ROUND(E71*P71,2)</f>
        <v>0</v>
      </c>
      <c r="R71" s="238" t="s">
        <v>601</v>
      </c>
      <c r="S71" s="238" t="s">
        <v>180</v>
      </c>
      <c r="T71" s="239" t="s">
        <v>180</v>
      </c>
      <c r="U71" s="222">
        <v>4.8000000000000001E-2</v>
      </c>
      <c r="V71" s="222">
        <f>ROUND(E71*U71,2)</f>
        <v>5.84</v>
      </c>
      <c r="W71" s="222"/>
      <c r="X71" s="222" t="s">
        <v>181</v>
      </c>
      <c r="Y71" s="222" t="s">
        <v>182</v>
      </c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19"/>
      <c r="B72" s="220"/>
      <c r="C72" s="255" t="s">
        <v>643</v>
      </c>
      <c r="D72" s="223"/>
      <c r="E72" s="224">
        <v>13.6</v>
      </c>
      <c r="F72" s="222"/>
      <c r="G72" s="222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189</v>
      </c>
      <c r="AH72" s="212">
        <v>5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19"/>
      <c r="B73" s="220"/>
      <c r="C73" s="255" t="s">
        <v>644</v>
      </c>
      <c r="D73" s="223"/>
      <c r="E73" s="224">
        <v>50.8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189</v>
      </c>
      <c r="AH73" s="212">
        <v>5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19"/>
      <c r="B74" s="220"/>
      <c r="C74" s="255" t="s">
        <v>645</v>
      </c>
      <c r="D74" s="223"/>
      <c r="E74" s="224">
        <v>3.3</v>
      </c>
      <c r="F74" s="222"/>
      <c r="G74" s="222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189</v>
      </c>
      <c r="AH74" s="212">
        <v>5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19"/>
      <c r="B75" s="220"/>
      <c r="C75" s="255" t="s">
        <v>646</v>
      </c>
      <c r="D75" s="223"/>
      <c r="E75" s="224">
        <v>10.6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189</v>
      </c>
      <c r="AH75" s="212">
        <v>5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19"/>
      <c r="B76" s="220"/>
      <c r="C76" s="255" t="s">
        <v>647</v>
      </c>
      <c r="D76" s="223"/>
      <c r="E76" s="224">
        <v>6.8</v>
      </c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189</v>
      </c>
      <c r="AH76" s="212">
        <v>5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19"/>
      <c r="B77" s="220"/>
      <c r="C77" s="255" t="s">
        <v>648</v>
      </c>
      <c r="D77" s="223"/>
      <c r="E77" s="224">
        <v>3.4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189</v>
      </c>
      <c r="AH77" s="212">
        <v>5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19"/>
      <c r="B78" s="220"/>
      <c r="C78" s="255" t="s">
        <v>649</v>
      </c>
      <c r="D78" s="223"/>
      <c r="E78" s="224">
        <v>11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189</v>
      </c>
      <c r="AH78" s="212">
        <v>5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19"/>
      <c r="B79" s="220"/>
      <c r="C79" s="255" t="s">
        <v>650</v>
      </c>
      <c r="D79" s="223"/>
      <c r="E79" s="224">
        <v>22.1</v>
      </c>
      <c r="F79" s="222"/>
      <c r="G79" s="222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189</v>
      </c>
      <c r="AH79" s="212">
        <v>5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33">
        <v>25</v>
      </c>
      <c r="B80" s="234" t="s">
        <v>651</v>
      </c>
      <c r="C80" s="252" t="s">
        <v>652</v>
      </c>
      <c r="D80" s="235" t="s">
        <v>346</v>
      </c>
      <c r="E80" s="236">
        <v>7</v>
      </c>
      <c r="F80" s="237"/>
      <c r="G80" s="238">
        <f>ROUND(E80*F80,2)</f>
        <v>0</v>
      </c>
      <c r="H80" s="237"/>
      <c r="I80" s="238">
        <f>ROUND(E80*H80,2)</f>
        <v>0</v>
      </c>
      <c r="J80" s="237"/>
      <c r="K80" s="238">
        <f>ROUND(E80*J80,2)</f>
        <v>0</v>
      </c>
      <c r="L80" s="238">
        <v>12</v>
      </c>
      <c r="M80" s="238">
        <f>G80*(1+L80/100)</f>
        <v>0</v>
      </c>
      <c r="N80" s="236">
        <v>0</v>
      </c>
      <c r="O80" s="236">
        <f>ROUND(E80*N80,2)</f>
        <v>0</v>
      </c>
      <c r="P80" s="236">
        <v>0</v>
      </c>
      <c r="Q80" s="236">
        <f>ROUND(E80*P80,2)</f>
        <v>0</v>
      </c>
      <c r="R80" s="238" t="s">
        <v>601</v>
      </c>
      <c r="S80" s="238" t="s">
        <v>180</v>
      </c>
      <c r="T80" s="239" t="s">
        <v>180</v>
      </c>
      <c r="U80" s="222">
        <v>0.157</v>
      </c>
      <c r="V80" s="222">
        <f>ROUND(E80*U80,2)</f>
        <v>1.1000000000000001</v>
      </c>
      <c r="W80" s="222"/>
      <c r="X80" s="222" t="s">
        <v>181</v>
      </c>
      <c r="Y80" s="222" t="s">
        <v>182</v>
      </c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53" t="s">
        <v>653</v>
      </c>
      <c r="D81" s="240"/>
      <c r="E81" s="240"/>
      <c r="F81" s="240"/>
      <c r="G81" s="240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185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55" t="s">
        <v>654</v>
      </c>
      <c r="D82" s="223"/>
      <c r="E82" s="224">
        <v>7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189</v>
      </c>
      <c r="AH82" s="212">
        <v>5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ht="22.5" outlineLevel="1" x14ac:dyDescent="0.2">
      <c r="A83" s="233">
        <v>26</v>
      </c>
      <c r="B83" s="234" t="s">
        <v>655</v>
      </c>
      <c r="C83" s="252" t="s">
        <v>656</v>
      </c>
      <c r="D83" s="235" t="s">
        <v>263</v>
      </c>
      <c r="E83" s="236">
        <v>1</v>
      </c>
      <c r="F83" s="237"/>
      <c r="G83" s="238">
        <f>ROUND(E83*F83,2)</f>
        <v>0</v>
      </c>
      <c r="H83" s="237"/>
      <c r="I83" s="238">
        <f>ROUND(E83*H83,2)</f>
        <v>0</v>
      </c>
      <c r="J83" s="237"/>
      <c r="K83" s="238">
        <f>ROUND(E83*J83,2)</f>
        <v>0</v>
      </c>
      <c r="L83" s="238">
        <v>12</v>
      </c>
      <c r="M83" s="238">
        <f>G83*(1+L83/100)</f>
        <v>0</v>
      </c>
      <c r="N83" s="236">
        <v>2.0999999999999999E-3</v>
      </c>
      <c r="O83" s="236">
        <f>ROUND(E83*N83,2)</f>
        <v>0</v>
      </c>
      <c r="P83" s="236">
        <v>0</v>
      </c>
      <c r="Q83" s="236">
        <f>ROUND(E83*P83,2)</f>
        <v>0</v>
      </c>
      <c r="R83" s="238" t="s">
        <v>601</v>
      </c>
      <c r="S83" s="238" t="s">
        <v>180</v>
      </c>
      <c r="T83" s="239" t="s">
        <v>180</v>
      </c>
      <c r="U83" s="222">
        <v>0.8</v>
      </c>
      <c r="V83" s="222">
        <f>ROUND(E83*U83,2)</f>
        <v>0.8</v>
      </c>
      <c r="W83" s="222"/>
      <c r="X83" s="222" t="s">
        <v>181</v>
      </c>
      <c r="Y83" s="222" t="s">
        <v>182</v>
      </c>
      <c r="Z83" s="212"/>
      <c r="AA83" s="212"/>
      <c r="AB83" s="212"/>
      <c r="AC83" s="212"/>
      <c r="AD83" s="212"/>
      <c r="AE83" s="212"/>
      <c r="AF83" s="212"/>
      <c r="AG83" s="212" t="s">
        <v>183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53" t="s">
        <v>612</v>
      </c>
      <c r="D84" s="240"/>
      <c r="E84" s="240"/>
      <c r="F84" s="240"/>
      <c r="G84" s="240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185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19"/>
      <c r="B85" s="220"/>
      <c r="C85" s="254" t="s">
        <v>613</v>
      </c>
      <c r="D85" s="241"/>
      <c r="E85" s="241"/>
      <c r="F85" s="241"/>
      <c r="G85" s="241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187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">
      <c r="A86" s="219"/>
      <c r="B86" s="220"/>
      <c r="C86" s="255" t="s">
        <v>75</v>
      </c>
      <c r="D86" s="223"/>
      <c r="E86" s="224">
        <v>1</v>
      </c>
      <c r="F86" s="222"/>
      <c r="G86" s="222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189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ht="33.75" outlineLevel="1" x14ac:dyDescent="0.2">
      <c r="A87" s="233">
        <v>27</v>
      </c>
      <c r="B87" s="234" t="s">
        <v>657</v>
      </c>
      <c r="C87" s="252" t="s">
        <v>658</v>
      </c>
      <c r="D87" s="235" t="s">
        <v>346</v>
      </c>
      <c r="E87" s="236">
        <v>1</v>
      </c>
      <c r="F87" s="237"/>
      <c r="G87" s="238">
        <f>ROUND(E87*F87,2)</f>
        <v>0</v>
      </c>
      <c r="H87" s="237"/>
      <c r="I87" s="238">
        <f>ROUND(E87*H87,2)</f>
        <v>0</v>
      </c>
      <c r="J87" s="237"/>
      <c r="K87" s="238">
        <f>ROUND(E87*J87,2)</f>
        <v>0</v>
      </c>
      <c r="L87" s="238">
        <v>12</v>
      </c>
      <c r="M87" s="238">
        <f>G87*(1+L87/100)</f>
        <v>0</v>
      </c>
      <c r="N87" s="236">
        <v>7.5000000000000002E-4</v>
      </c>
      <c r="O87" s="236">
        <f>ROUND(E87*N87,2)</f>
        <v>0</v>
      </c>
      <c r="P87" s="236">
        <v>0</v>
      </c>
      <c r="Q87" s="236">
        <f>ROUND(E87*P87,2)</f>
        <v>0</v>
      </c>
      <c r="R87" s="238" t="s">
        <v>601</v>
      </c>
      <c r="S87" s="238" t="s">
        <v>180</v>
      </c>
      <c r="T87" s="239" t="s">
        <v>180</v>
      </c>
      <c r="U87" s="222">
        <v>0.2</v>
      </c>
      <c r="V87" s="222">
        <f>ROUND(E87*U87,2)</f>
        <v>0.2</v>
      </c>
      <c r="W87" s="222"/>
      <c r="X87" s="222" t="s">
        <v>181</v>
      </c>
      <c r="Y87" s="222" t="s">
        <v>182</v>
      </c>
      <c r="Z87" s="212"/>
      <c r="AA87" s="212"/>
      <c r="AB87" s="212"/>
      <c r="AC87" s="212"/>
      <c r="AD87" s="212"/>
      <c r="AE87" s="212"/>
      <c r="AF87" s="212"/>
      <c r="AG87" s="212" t="s">
        <v>183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55" t="s">
        <v>75</v>
      </c>
      <c r="D88" s="223"/>
      <c r="E88" s="224">
        <v>1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189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33">
        <v>28</v>
      </c>
      <c r="B89" s="234" t="s">
        <v>659</v>
      </c>
      <c r="C89" s="252" t="s">
        <v>660</v>
      </c>
      <c r="D89" s="235" t="s">
        <v>346</v>
      </c>
      <c r="E89" s="236">
        <v>21</v>
      </c>
      <c r="F89" s="237"/>
      <c r="G89" s="238">
        <f>ROUND(E89*F89,2)</f>
        <v>0</v>
      </c>
      <c r="H89" s="237"/>
      <c r="I89" s="238">
        <f>ROUND(E89*H89,2)</f>
        <v>0</v>
      </c>
      <c r="J89" s="237"/>
      <c r="K89" s="238">
        <f>ROUND(E89*J89,2)</f>
        <v>0</v>
      </c>
      <c r="L89" s="238">
        <v>12</v>
      </c>
      <c r="M89" s="238">
        <f>G89*(1+L89/100)</f>
        <v>0</v>
      </c>
      <c r="N89" s="236">
        <v>0</v>
      </c>
      <c r="O89" s="236">
        <f>ROUND(E89*N89,2)</f>
        <v>0</v>
      </c>
      <c r="P89" s="236">
        <v>0</v>
      </c>
      <c r="Q89" s="236">
        <f>ROUND(E89*P89,2)</f>
        <v>0</v>
      </c>
      <c r="R89" s="238" t="s">
        <v>601</v>
      </c>
      <c r="S89" s="238" t="s">
        <v>180</v>
      </c>
      <c r="T89" s="239" t="s">
        <v>180</v>
      </c>
      <c r="U89" s="222">
        <v>0.17399999999999999</v>
      </c>
      <c r="V89" s="222">
        <f>ROUND(E89*U89,2)</f>
        <v>3.65</v>
      </c>
      <c r="W89" s="222"/>
      <c r="X89" s="222" t="s">
        <v>181</v>
      </c>
      <c r="Y89" s="222" t="s">
        <v>182</v>
      </c>
      <c r="Z89" s="212"/>
      <c r="AA89" s="212"/>
      <c r="AB89" s="212"/>
      <c r="AC89" s="212"/>
      <c r="AD89" s="212"/>
      <c r="AE89" s="212"/>
      <c r="AF89" s="212"/>
      <c r="AG89" s="212" t="s">
        <v>183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53" t="s">
        <v>653</v>
      </c>
      <c r="D90" s="240"/>
      <c r="E90" s="240"/>
      <c r="F90" s="240"/>
      <c r="G90" s="240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185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19"/>
      <c r="B91" s="220"/>
      <c r="C91" s="255" t="s">
        <v>661</v>
      </c>
      <c r="D91" s="223"/>
      <c r="E91" s="224">
        <v>21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189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33">
        <v>29</v>
      </c>
      <c r="B92" s="234" t="s">
        <v>662</v>
      </c>
      <c r="C92" s="252" t="s">
        <v>663</v>
      </c>
      <c r="D92" s="235" t="s">
        <v>346</v>
      </c>
      <c r="E92" s="236">
        <v>7</v>
      </c>
      <c r="F92" s="237"/>
      <c r="G92" s="238">
        <f>ROUND(E92*F92,2)</f>
        <v>0</v>
      </c>
      <c r="H92" s="237"/>
      <c r="I92" s="238">
        <f>ROUND(E92*H92,2)</f>
        <v>0</v>
      </c>
      <c r="J92" s="237"/>
      <c r="K92" s="238">
        <f>ROUND(E92*J92,2)</f>
        <v>0</v>
      </c>
      <c r="L92" s="238">
        <v>12</v>
      </c>
      <c r="M92" s="238">
        <f>G92*(1+L92/100)</f>
        <v>0</v>
      </c>
      <c r="N92" s="236">
        <v>0</v>
      </c>
      <c r="O92" s="236">
        <f>ROUND(E92*N92,2)</f>
        <v>0</v>
      </c>
      <c r="P92" s="236">
        <v>0</v>
      </c>
      <c r="Q92" s="236">
        <f>ROUND(E92*P92,2)</f>
        <v>0</v>
      </c>
      <c r="R92" s="238" t="s">
        <v>601</v>
      </c>
      <c r="S92" s="238" t="s">
        <v>180</v>
      </c>
      <c r="T92" s="239" t="s">
        <v>180</v>
      </c>
      <c r="U92" s="222">
        <v>0.25900000000000001</v>
      </c>
      <c r="V92" s="222">
        <f>ROUND(E92*U92,2)</f>
        <v>1.81</v>
      </c>
      <c r="W92" s="222"/>
      <c r="X92" s="222" t="s">
        <v>181</v>
      </c>
      <c r="Y92" s="222" t="s">
        <v>182</v>
      </c>
      <c r="Z92" s="212"/>
      <c r="AA92" s="212"/>
      <c r="AB92" s="212"/>
      <c r="AC92" s="212"/>
      <c r="AD92" s="212"/>
      <c r="AE92" s="212"/>
      <c r="AF92" s="212"/>
      <c r="AG92" s="212" t="s">
        <v>183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53" t="s">
        <v>653</v>
      </c>
      <c r="D93" s="240"/>
      <c r="E93" s="240"/>
      <c r="F93" s="240"/>
      <c r="G93" s="240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185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55" t="s">
        <v>664</v>
      </c>
      <c r="D94" s="223"/>
      <c r="E94" s="224">
        <v>7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189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3">
        <v>30</v>
      </c>
      <c r="B95" s="234" t="s">
        <v>665</v>
      </c>
      <c r="C95" s="252" t="s">
        <v>666</v>
      </c>
      <c r="D95" s="235" t="s">
        <v>263</v>
      </c>
      <c r="E95" s="236">
        <v>24</v>
      </c>
      <c r="F95" s="237"/>
      <c r="G95" s="238">
        <f>ROUND(E95*F95,2)</f>
        <v>0</v>
      </c>
      <c r="H95" s="237"/>
      <c r="I95" s="238">
        <f>ROUND(E95*H95,2)</f>
        <v>0</v>
      </c>
      <c r="J95" s="237"/>
      <c r="K95" s="238">
        <f>ROUND(E95*J95,2)</f>
        <v>0</v>
      </c>
      <c r="L95" s="238">
        <v>12</v>
      </c>
      <c r="M95" s="238">
        <f>G95*(1+L95/100)</f>
        <v>0</v>
      </c>
      <c r="N95" s="236">
        <v>0</v>
      </c>
      <c r="O95" s="236">
        <f>ROUND(E95*N95,2)</f>
        <v>0</v>
      </c>
      <c r="P95" s="236">
        <v>0</v>
      </c>
      <c r="Q95" s="236">
        <f>ROUND(E95*P95,2)</f>
        <v>0</v>
      </c>
      <c r="R95" s="238" t="s">
        <v>601</v>
      </c>
      <c r="S95" s="238" t="s">
        <v>180</v>
      </c>
      <c r="T95" s="239" t="s">
        <v>180</v>
      </c>
      <c r="U95" s="222">
        <v>0.46500000000000002</v>
      </c>
      <c r="V95" s="222">
        <f>ROUND(E95*U95,2)</f>
        <v>11.16</v>
      </c>
      <c r="W95" s="222"/>
      <c r="X95" s="222" t="s">
        <v>181</v>
      </c>
      <c r="Y95" s="222" t="s">
        <v>182</v>
      </c>
      <c r="Z95" s="212"/>
      <c r="AA95" s="212"/>
      <c r="AB95" s="212"/>
      <c r="AC95" s="212"/>
      <c r="AD95" s="212"/>
      <c r="AE95" s="212"/>
      <c r="AF95" s="212"/>
      <c r="AG95" s="212" t="s">
        <v>183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55" t="s">
        <v>667</v>
      </c>
      <c r="D96" s="223"/>
      <c r="E96" s="224">
        <v>24</v>
      </c>
      <c r="F96" s="222"/>
      <c r="G96" s="222"/>
      <c r="H96" s="222"/>
      <c r="I96" s="222"/>
      <c r="J96" s="222"/>
      <c r="K96" s="222"/>
      <c r="L96" s="222"/>
      <c r="M96" s="222"/>
      <c r="N96" s="221"/>
      <c r="O96" s="221"/>
      <c r="P96" s="221"/>
      <c r="Q96" s="221"/>
      <c r="R96" s="222"/>
      <c r="S96" s="222"/>
      <c r="T96" s="222"/>
      <c r="U96" s="222"/>
      <c r="V96" s="222"/>
      <c r="W96" s="222"/>
      <c r="X96" s="222"/>
      <c r="Y96" s="222"/>
      <c r="Z96" s="212"/>
      <c r="AA96" s="212"/>
      <c r="AB96" s="212"/>
      <c r="AC96" s="212"/>
      <c r="AD96" s="212"/>
      <c r="AE96" s="212"/>
      <c r="AF96" s="212"/>
      <c r="AG96" s="212" t="s">
        <v>189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33">
        <v>31</v>
      </c>
      <c r="B97" s="234" t="s">
        <v>668</v>
      </c>
      <c r="C97" s="252" t="s">
        <v>669</v>
      </c>
      <c r="D97" s="235" t="s">
        <v>346</v>
      </c>
      <c r="E97" s="236">
        <v>1</v>
      </c>
      <c r="F97" s="237"/>
      <c r="G97" s="238">
        <f>ROUND(E97*F97,2)</f>
        <v>0</v>
      </c>
      <c r="H97" s="237"/>
      <c r="I97" s="238">
        <f>ROUND(E97*H97,2)</f>
        <v>0</v>
      </c>
      <c r="J97" s="237"/>
      <c r="K97" s="238">
        <f>ROUND(E97*J97,2)</f>
        <v>0</v>
      </c>
      <c r="L97" s="238">
        <v>12</v>
      </c>
      <c r="M97" s="238">
        <f>G97*(1+L97/100)</f>
        <v>0</v>
      </c>
      <c r="N97" s="236">
        <v>1.8500000000000001E-3</v>
      </c>
      <c r="O97" s="236">
        <f>ROUND(E97*N97,2)</f>
        <v>0</v>
      </c>
      <c r="P97" s="236">
        <v>0</v>
      </c>
      <c r="Q97" s="236">
        <f>ROUND(E97*P97,2)</f>
        <v>0</v>
      </c>
      <c r="R97" s="238" t="s">
        <v>601</v>
      </c>
      <c r="S97" s="238" t="s">
        <v>180</v>
      </c>
      <c r="T97" s="239" t="s">
        <v>180</v>
      </c>
      <c r="U97" s="222">
        <v>0.82399999999999995</v>
      </c>
      <c r="V97" s="222">
        <f>ROUND(E97*U97,2)</f>
        <v>0.82</v>
      </c>
      <c r="W97" s="222"/>
      <c r="X97" s="222" t="s">
        <v>181</v>
      </c>
      <c r="Y97" s="222" t="s">
        <v>182</v>
      </c>
      <c r="Z97" s="212"/>
      <c r="AA97" s="212"/>
      <c r="AB97" s="212"/>
      <c r="AC97" s="212"/>
      <c r="AD97" s="212"/>
      <c r="AE97" s="212"/>
      <c r="AF97" s="212"/>
      <c r="AG97" s="212" t="s">
        <v>183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19"/>
      <c r="B98" s="220"/>
      <c r="C98" s="255" t="s">
        <v>75</v>
      </c>
      <c r="D98" s="223"/>
      <c r="E98" s="224">
        <v>1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189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33">
        <v>32</v>
      </c>
      <c r="B99" s="234" t="s">
        <v>670</v>
      </c>
      <c r="C99" s="252" t="s">
        <v>671</v>
      </c>
      <c r="D99" s="235" t="s">
        <v>346</v>
      </c>
      <c r="E99" s="236">
        <v>1</v>
      </c>
      <c r="F99" s="237"/>
      <c r="G99" s="238">
        <f>ROUND(E99*F99,2)</f>
        <v>0</v>
      </c>
      <c r="H99" s="237"/>
      <c r="I99" s="238">
        <f>ROUND(E99*H99,2)</f>
        <v>0</v>
      </c>
      <c r="J99" s="237"/>
      <c r="K99" s="238">
        <f>ROUND(E99*J99,2)</f>
        <v>0</v>
      </c>
      <c r="L99" s="238">
        <v>12</v>
      </c>
      <c r="M99" s="238">
        <f>G99*(1+L99/100)</f>
        <v>0</v>
      </c>
      <c r="N99" s="236">
        <v>2.2399999999999998E-3</v>
      </c>
      <c r="O99" s="236">
        <f>ROUND(E99*N99,2)</f>
        <v>0</v>
      </c>
      <c r="P99" s="236">
        <v>0</v>
      </c>
      <c r="Q99" s="236">
        <f>ROUND(E99*P99,2)</f>
        <v>0</v>
      </c>
      <c r="R99" s="238" t="s">
        <v>601</v>
      </c>
      <c r="S99" s="238" t="s">
        <v>180</v>
      </c>
      <c r="T99" s="239" t="s">
        <v>180</v>
      </c>
      <c r="U99" s="222">
        <v>0.89800000000000002</v>
      </c>
      <c r="V99" s="222">
        <f>ROUND(E99*U99,2)</f>
        <v>0.9</v>
      </c>
      <c r="W99" s="222"/>
      <c r="X99" s="222" t="s">
        <v>181</v>
      </c>
      <c r="Y99" s="222" t="s">
        <v>182</v>
      </c>
      <c r="Z99" s="212"/>
      <c r="AA99" s="212"/>
      <c r="AB99" s="212"/>
      <c r="AC99" s="212"/>
      <c r="AD99" s="212"/>
      <c r="AE99" s="212"/>
      <c r="AF99" s="212"/>
      <c r="AG99" s="212" t="s">
        <v>183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55" t="s">
        <v>75</v>
      </c>
      <c r="D100" s="223"/>
      <c r="E100" s="224">
        <v>1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189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3">
        <v>33</v>
      </c>
      <c r="B101" s="234" t="s">
        <v>672</v>
      </c>
      <c r="C101" s="252" t="s">
        <v>673</v>
      </c>
      <c r="D101" s="235" t="s">
        <v>252</v>
      </c>
      <c r="E101" s="236">
        <v>0.26954</v>
      </c>
      <c r="F101" s="237"/>
      <c r="G101" s="238">
        <f>ROUND(E101*F101,2)</f>
        <v>0</v>
      </c>
      <c r="H101" s="237"/>
      <c r="I101" s="238">
        <f>ROUND(E101*H101,2)</f>
        <v>0</v>
      </c>
      <c r="J101" s="237"/>
      <c r="K101" s="238">
        <f>ROUND(E101*J101,2)</f>
        <v>0</v>
      </c>
      <c r="L101" s="238">
        <v>12</v>
      </c>
      <c r="M101" s="238">
        <f>G101*(1+L101/100)</f>
        <v>0</v>
      </c>
      <c r="N101" s="236">
        <v>0</v>
      </c>
      <c r="O101" s="236">
        <f>ROUND(E101*N101,2)</f>
        <v>0</v>
      </c>
      <c r="P101" s="236">
        <v>0</v>
      </c>
      <c r="Q101" s="236">
        <f>ROUND(E101*P101,2)</f>
        <v>0</v>
      </c>
      <c r="R101" s="238" t="s">
        <v>601</v>
      </c>
      <c r="S101" s="238" t="s">
        <v>180</v>
      </c>
      <c r="T101" s="239" t="s">
        <v>180</v>
      </c>
      <c r="U101" s="222">
        <v>1.5229999999999999</v>
      </c>
      <c r="V101" s="222">
        <f>ROUND(E101*U101,2)</f>
        <v>0.41</v>
      </c>
      <c r="W101" s="222"/>
      <c r="X101" s="222" t="s">
        <v>392</v>
      </c>
      <c r="Y101" s="222" t="s">
        <v>182</v>
      </c>
      <c r="Z101" s="212"/>
      <c r="AA101" s="212"/>
      <c r="AB101" s="212"/>
      <c r="AC101" s="212"/>
      <c r="AD101" s="212"/>
      <c r="AE101" s="212"/>
      <c r="AF101" s="212"/>
      <c r="AG101" s="212" t="s">
        <v>393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53" t="s">
        <v>674</v>
      </c>
      <c r="D102" s="240"/>
      <c r="E102" s="240"/>
      <c r="F102" s="240"/>
      <c r="G102" s="240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185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44">
        <v>34</v>
      </c>
      <c r="B103" s="245" t="s">
        <v>675</v>
      </c>
      <c r="C103" s="257" t="s">
        <v>676</v>
      </c>
      <c r="D103" s="246" t="s">
        <v>346</v>
      </c>
      <c r="E103" s="247">
        <v>1</v>
      </c>
      <c r="F103" s="248"/>
      <c r="G103" s="249">
        <f>ROUND(E103*F103,2)</f>
        <v>0</v>
      </c>
      <c r="H103" s="248"/>
      <c r="I103" s="249">
        <f>ROUND(E103*H103,2)</f>
        <v>0</v>
      </c>
      <c r="J103" s="248"/>
      <c r="K103" s="249">
        <f>ROUND(E103*J103,2)</f>
        <v>0</v>
      </c>
      <c r="L103" s="249">
        <v>12</v>
      </c>
      <c r="M103" s="249">
        <f>G103*(1+L103/100)</f>
        <v>0</v>
      </c>
      <c r="N103" s="247">
        <v>2.3000000000000001E-4</v>
      </c>
      <c r="O103" s="247">
        <f>ROUND(E103*N103,2)</f>
        <v>0</v>
      </c>
      <c r="P103" s="247">
        <v>0</v>
      </c>
      <c r="Q103" s="247">
        <f>ROUND(E103*P103,2)</f>
        <v>0</v>
      </c>
      <c r="R103" s="249" t="s">
        <v>601</v>
      </c>
      <c r="S103" s="249" t="s">
        <v>180</v>
      </c>
      <c r="T103" s="250" t="s">
        <v>180</v>
      </c>
      <c r="U103" s="222">
        <v>0.20899999999999999</v>
      </c>
      <c r="V103" s="222">
        <f>ROUND(E103*U103,2)</f>
        <v>0.21</v>
      </c>
      <c r="W103" s="222"/>
      <c r="X103" s="222" t="s">
        <v>181</v>
      </c>
      <c r="Y103" s="222" t="s">
        <v>182</v>
      </c>
      <c r="Z103" s="212"/>
      <c r="AA103" s="212"/>
      <c r="AB103" s="212"/>
      <c r="AC103" s="212"/>
      <c r="AD103" s="212"/>
      <c r="AE103" s="212"/>
      <c r="AF103" s="212"/>
      <c r="AG103" s="212" t="s">
        <v>183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33">
        <v>35</v>
      </c>
      <c r="B104" s="234" t="s">
        <v>677</v>
      </c>
      <c r="C104" s="252" t="s">
        <v>678</v>
      </c>
      <c r="D104" s="235" t="s">
        <v>346</v>
      </c>
      <c r="E104" s="236">
        <v>7</v>
      </c>
      <c r="F104" s="237"/>
      <c r="G104" s="238">
        <f>ROUND(E104*F104,2)</f>
        <v>0</v>
      </c>
      <c r="H104" s="237"/>
      <c r="I104" s="238">
        <f>ROUND(E104*H104,2)</f>
        <v>0</v>
      </c>
      <c r="J104" s="237"/>
      <c r="K104" s="238">
        <f>ROUND(E104*J104,2)</f>
        <v>0</v>
      </c>
      <c r="L104" s="238">
        <v>12</v>
      </c>
      <c r="M104" s="238">
        <f>G104*(1+L104/100)</f>
        <v>0</v>
      </c>
      <c r="N104" s="236">
        <v>3.8000000000000002E-4</v>
      </c>
      <c r="O104" s="236">
        <f>ROUND(E104*N104,2)</f>
        <v>0</v>
      </c>
      <c r="P104" s="236">
        <v>0</v>
      </c>
      <c r="Q104" s="236">
        <f>ROUND(E104*P104,2)</f>
        <v>0</v>
      </c>
      <c r="R104" s="238" t="s">
        <v>601</v>
      </c>
      <c r="S104" s="238" t="s">
        <v>180</v>
      </c>
      <c r="T104" s="239" t="s">
        <v>180</v>
      </c>
      <c r="U104" s="222">
        <v>0.26100000000000001</v>
      </c>
      <c r="V104" s="222">
        <f>ROUND(E104*U104,2)</f>
        <v>1.83</v>
      </c>
      <c r="W104" s="222"/>
      <c r="X104" s="222" t="s">
        <v>181</v>
      </c>
      <c r="Y104" s="222" t="s">
        <v>182</v>
      </c>
      <c r="Z104" s="212"/>
      <c r="AA104" s="212"/>
      <c r="AB104" s="212"/>
      <c r="AC104" s="212"/>
      <c r="AD104" s="212"/>
      <c r="AE104" s="212"/>
      <c r="AF104" s="212"/>
      <c r="AG104" s="212" t="s">
        <v>183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19"/>
      <c r="B105" s="220"/>
      <c r="C105" s="255" t="s">
        <v>679</v>
      </c>
      <c r="D105" s="223"/>
      <c r="E105" s="224">
        <v>7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189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33">
        <v>36</v>
      </c>
      <c r="B106" s="234" t="s">
        <v>680</v>
      </c>
      <c r="C106" s="252" t="s">
        <v>681</v>
      </c>
      <c r="D106" s="235" t="s">
        <v>263</v>
      </c>
      <c r="E106" s="236">
        <v>82.1</v>
      </c>
      <c r="F106" s="237"/>
      <c r="G106" s="238">
        <f>ROUND(E106*F106,2)</f>
        <v>0</v>
      </c>
      <c r="H106" s="237"/>
      <c r="I106" s="238">
        <f>ROUND(E106*H106,2)</f>
        <v>0</v>
      </c>
      <c r="J106" s="237"/>
      <c r="K106" s="238">
        <f>ROUND(E106*J106,2)</f>
        <v>0</v>
      </c>
      <c r="L106" s="238">
        <v>12</v>
      </c>
      <c r="M106" s="238">
        <f>G106*(1+L106/100)</f>
        <v>0</v>
      </c>
      <c r="N106" s="236">
        <v>0</v>
      </c>
      <c r="O106" s="236">
        <f>ROUND(E106*N106,2)</f>
        <v>0</v>
      </c>
      <c r="P106" s="236">
        <v>2.0999999999999999E-3</v>
      </c>
      <c r="Q106" s="236">
        <f>ROUND(E106*P106,2)</f>
        <v>0.17</v>
      </c>
      <c r="R106" s="238" t="s">
        <v>601</v>
      </c>
      <c r="S106" s="238" t="s">
        <v>180</v>
      </c>
      <c r="T106" s="239" t="s">
        <v>180</v>
      </c>
      <c r="U106" s="222">
        <v>3.1E-2</v>
      </c>
      <c r="V106" s="222">
        <f>ROUND(E106*U106,2)</f>
        <v>2.5499999999999998</v>
      </c>
      <c r="W106" s="222"/>
      <c r="X106" s="222" t="s">
        <v>181</v>
      </c>
      <c r="Y106" s="222" t="s">
        <v>182</v>
      </c>
      <c r="Z106" s="212"/>
      <c r="AA106" s="212"/>
      <c r="AB106" s="212"/>
      <c r="AC106" s="212"/>
      <c r="AD106" s="212"/>
      <c r="AE106" s="212"/>
      <c r="AF106" s="212"/>
      <c r="AG106" s="212" t="s">
        <v>183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19"/>
      <c r="B107" s="220"/>
      <c r="C107" s="253" t="s">
        <v>682</v>
      </c>
      <c r="D107" s="240"/>
      <c r="E107" s="240"/>
      <c r="F107" s="240"/>
      <c r="G107" s="240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185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">
      <c r="A108" s="219"/>
      <c r="B108" s="220"/>
      <c r="C108" s="255" t="s">
        <v>643</v>
      </c>
      <c r="D108" s="223"/>
      <c r="E108" s="224">
        <v>13.6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189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19"/>
      <c r="B109" s="220"/>
      <c r="C109" s="255" t="s">
        <v>644</v>
      </c>
      <c r="D109" s="223"/>
      <c r="E109" s="224">
        <v>50.8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189</v>
      </c>
      <c r="AH109" s="212">
        <v>5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19"/>
      <c r="B110" s="220"/>
      <c r="C110" s="255" t="s">
        <v>645</v>
      </c>
      <c r="D110" s="223"/>
      <c r="E110" s="224">
        <v>3.3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189</v>
      </c>
      <c r="AH110" s="212">
        <v>5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19"/>
      <c r="B111" s="220"/>
      <c r="C111" s="255" t="s">
        <v>648</v>
      </c>
      <c r="D111" s="223"/>
      <c r="E111" s="224">
        <v>3.4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189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19"/>
      <c r="B112" s="220"/>
      <c r="C112" s="255" t="s">
        <v>649</v>
      </c>
      <c r="D112" s="223"/>
      <c r="E112" s="224">
        <v>11</v>
      </c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189</v>
      </c>
      <c r="AH112" s="212">
        <v>5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33">
        <v>37</v>
      </c>
      <c r="B113" s="234" t="s">
        <v>683</v>
      </c>
      <c r="C113" s="252" t="s">
        <v>684</v>
      </c>
      <c r="D113" s="235" t="s">
        <v>263</v>
      </c>
      <c r="E113" s="236">
        <v>17.399999999999999</v>
      </c>
      <c r="F113" s="237"/>
      <c r="G113" s="238">
        <f>ROUND(E113*F113,2)</f>
        <v>0</v>
      </c>
      <c r="H113" s="237"/>
      <c r="I113" s="238">
        <f>ROUND(E113*H113,2)</f>
        <v>0</v>
      </c>
      <c r="J113" s="237"/>
      <c r="K113" s="238">
        <f>ROUND(E113*J113,2)</f>
        <v>0</v>
      </c>
      <c r="L113" s="238">
        <v>12</v>
      </c>
      <c r="M113" s="238">
        <f>G113*(1+L113/100)</f>
        <v>0</v>
      </c>
      <c r="N113" s="236">
        <v>0</v>
      </c>
      <c r="O113" s="236">
        <f>ROUND(E113*N113,2)</f>
        <v>0</v>
      </c>
      <c r="P113" s="236">
        <v>2.63E-3</v>
      </c>
      <c r="Q113" s="236">
        <f>ROUND(E113*P113,2)</f>
        <v>0.05</v>
      </c>
      <c r="R113" s="238" t="s">
        <v>601</v>
      </c>
      <c r="S113" s="238" t="s">
        <v>180</v>
      </c>
      <c r="T113" s="239" t="s">
        <v>180</v>
      </c>
      <c r="U113" s="222">
        <v>0.114</v>
      </c>
      <c r="V113" s="222">
        <f>ROUND(E113*U113,2)</f>
        <v>1.98</v>
      </c>
      <c r="W113" s="222"/>
      <c r="X113" s="222" t="s">
        <v>181</v>
      </c>
      <c r="Y113" s="222" t="s">
        <v>182</v>
      </c>
      <c r="Z113" s="212"/>
      <c r="AA113" s="212"/>
      <c r="AB113" s="212"/>
      <c r="AC113" s="212"/>
      <c r="AD113" s="212"/>
      <c r="AE113" s="212"/>
      <c r="AF113" s="212"/>
      <c r="AG113" s="212" t="s">
        <v>183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">
      <c r="A114" s="219"/>
      <c r="B114" s="220"/>
      <c r="C114" s="253" t="s">
        <v>682</v>
      </c>
      <c r="D114" s="240"/>
      <c r="E114" s="240"/>
      <c r="F114" s="240"/>
      <c r="G114" s="240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185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55" t="s">
        <v>646</v>
      </c>
      <c r="D115" s="223"/>
      <c r="E115" s="224">
        <v>10.6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189</v>
      </c>
      <c r="AH115" s="212">
        <v>5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19"/>
      <c r="B116" s="220"/>
      <c r="C116" s="255" t="s">
        <v>647</v>
      </c>
      <c r="D116" s="223"/>
      <c r="E116" s="224">
        <v>6.8</v>
      </c>
      <c r="F116" s="222"/>
      <c r="G116" s="222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189</v>
      </c>
      <c r="AH116" s="212">
        <v>5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33">
        <v>38</v>
      </c>
      <c r="B117" s="234" t="s">
        <v>685</v>
      </c>
      <c r="C117" s="252" t="s">
        <v>686</v>
      </c>
      <c r="D117" s="235" t="s">
        <v>263</v>
      </c>
      <c r="E117" s="236">
        <v>22.1</v>
      </c>
      <c r="F117" s="237"/>
      <c r="G117" s="238">
        <f>ROUND(E117*F117,2)</f>
        <v>0</v>
      </c>
      <c r="H117" s="237"/>
      <c r="I117" s="238">
        <f>ROUND(E117*H117,2)</f>
        <v>0</v>
      </c>
      <c r="J117" s="237"/>
      <c r="K117" s="238">
        <f>ROUND(E117*J117,2)</f>
        <v>0</v>
      </c>
      <c r="L117" s="238">
        <v>12</v>
      </c>
      <c r="M117" s="238">
        <f>G117*(1+L117/100)</f>
        <v>0</v>
      </c>
      <c r="N117" s="236">
        <v>0</v>
      </c>
      <c r="O117" s="236">
        <f>ROUND(E117*N117,2)</f>
        <v>0</v>
      </c>
      <c r="P117" s="236">
        <v>3.065E-2</v>
      </c>
      <c r="Q117" s="236">
        <f>ROUND(E117*P117,2)</f>
        <v>0.68</v>
      </c>
      <c r="R117" s="238" t="s">
        <v>601</v>
      </c>
      <c r="S117" s="238" t="s">
        <v>180</v>
      </c>
      <c r="T117" s="239" t="s">
        <v>180</v>
      </c>
      <c r="U117" s="222">
        <v>0.57599999999999996</v>
      </c>
      <c r="V117" s="222">
        <f>ROUND(E117*U117,2)</f>
        <v>12.73</v>
      </c>
      <c r="W117" s="222"/>
      <c r="X117" s="222" t="s">
        <v>181</v>
      </c>
      <c r="Y117" s="222" t="s">
        <v>182</v>
      </c>
      <c r="Z117" s="212"/>
      <c r="AA117" s="212"/>
      <c r="AB117" s="212"/>
      <c r="AC117" s="212"/>
      <c r="AD117" s="212"/>
      <c r="AE117" s="212"/>
      <c r="AF117" s="212"/>
      <c r="AG117" s="212" t="s">
        <v>183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53" t="s">
        <v>687</v>
      </c>
      <c r="D118" s="240"/>
      <c r="E118" s="240"/>
      <c r="F118" s="240"/>
      <c r="G118" s="240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185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19"/>
      <c r="B119" s="220"/>
      <c r="C119" s="255" t="s">
        <v>650</v>
      </c>
      <c r="D119" s="223"/>
      <c r="E119" s="224">
        <v>22.1</v>
      </c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189</v>
      </c>
      <c r="AH119" s="212">
        <v>5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x14ac:dyDescent="0.2">
      <c r="A120" s="226" t="s">
        <v>174</v>
      </c>
      <c r="B120" s="227" t="s">
        <v>111</v>
      </c>
      <c r="C120" s="251" t="s">
        <v>112</v>
      </c>
      <c r="D120" s="228"/>
      <c r="E120" s="229"/>
      <c r="F120" s="230"/>
      <c r="G120" s="230">
        <f>SUMIF(AG121:AG256,"&lt;&gt;NOR",G121:G256)</f>
        <v>0</v>
      </c>
      <c r="H120" s="230"/>
      <c r="I120" s="230">
        <f>SUM(I121:I256)</f>
        <v>0</v>
      </c>
      <c r="J120" s="230"/>
      <c r="K120" s="230">
        <f>SUM(K121:K256)</f>
        <v>0</v>
      </c>
      <c r="L120" s="230"/>
      <c r="M120" s="230">
        <f>SUM(M121:M256)</f>
        <v>0</v>
      </c>
      <c r="N120" s="229"/>
      <c r="O120" s="229">
        <f>SUM(O121:O256)</f>
        <v>1.36</v>
      </c>
      <c r="P120" s="229"/>
      <c r="Q120" s="229">
        <f>SUM(Q121:Q256)</f>
        <v>0.28000000000000003</v>
      </c>
      <c r="R120" s="230"/>
      <c r="S120" s="230"/>
      <c r="T120" s="231"/>
      <c r="U120" s="225"/>
      <c r="V120" s="225">
        <f>SUM(V121:V256)</f>
        <v>338.78999999999996</v>
      </c>
      <c r="W120" s="225"/>
      <c r="X120" s="225"/>
      <c r="Y120" s="225"/>
      <c r="AG120" t="s">
        <v>175</v>
      </c>
    </row>
    <row r="121" spans="1:60" outlineLevel="1" x14ac:dyDescent="0.2">
      <c r="A121" s="233">
        <v>39</v>
      </c>
      <c r="B121" s="234" t="s">
        <v>688</v>
      </c>
      <c r="C121" s="252" t="s">
        <v>689</v>
      </c>
      <c r="D121" s="235" t="s">
        <v>346</v>
      </c>
      <c r="E121" s="236">
        <v>21</v>
      </c>
      <c r="F121" s="237"/>
      <c r="G121" s="238">
        <f>ROUND(E121*F121,2)</f>
        <v>0</v>
      </c>
      <c r="H121" s="237"/>
      <c r="I121" s="238">
        <f>ROUND(E121*H121,2)</f>
        <v>0</v>
      </c>
      <c r="J121" s="237"/>
      <c r="K121" s="238">
        <f>ROUND(E121*J121,2)</f>
        <v>0</v>
      </c>
      <c r="L121" s="238">
        <v>12</v>
      </c>
      <c r="M121" s="238">
        <f>G121*(1+L121/100)</f>
        <v>0</v>
      </c>
      <c r="N121" s="236">
        <v>2.15E-3</v>
      </c>
      <c r="O121" s="236">
        <f>ROUND(E121*N121,2)</f>
        <v>0.05</v>
      </c>
      <c r="P121" s="236">
        <v>0</v>
      </c>
      <c r="Q121" s="236">
        <f>ROUND(E121*P121,2)</f>
        <v>0</v>
      </c>
      <c r="R121" s="238"/>
      <c r="S121" s="238" t="s">
        <v>247</v>
      </c>
      <c r="T121" s="239" t="s">
        <v>248</v>
      </c>
      <c r="U121" s="222">
        <v>0.37</v>
      </c>
      <c r="V121" s="222">
        <f>ROUND(E121*U121,2)</f>
        <v>7.77</v>
      </c>
      <c r="W121" s="222"/>
      <c r="X121" s="222" t="s">
        <v>253</v>
      </c>
      <c r="Y121" s="222" t="s">
        <v>182</v>
      </c>
      <c r="Z121" s="212"/>
      <c r="AA121" s="212"/>
      <c r="AB121" s="212"/>
      <c r="AC121" s="212"/>
      <c r="AD121" s="212"/>
      <c r="AE121" s="212"/>
      <c r="AF121" s="212"/>
      <c r="AG121" s="212" t="s">
        <v>254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19"/>
      <c r="B122" s="220"/>
      <c r="C122" s="255" t="s">
        <v>690</v>
      </c>
      <c r="D122" s="223"/>
      <c r="E122" s="224">
        <v>21</v>
      </c>
      <c r="F122" s="222"/>
      <c r="G122" s="22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189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44">
        <v>40</v>
      </c>
      <c r="B123" s="245" t="s">
        <v>691</v>
      </c>
      <c r="C123" s="257" t="s">
        <v>692</v>
      </c>
      <c r="D123" s="246" t="s">
        <v>409</v>
      </c>
      <c r="E123" s="247">
        <v>1</v>
      </c>
      <c r="F123" s="248"/>
      <c r="G123" s="249">
        <f>ROUND(E123*F123,2)</f>
        <v>0</v>
      </c>
      <c r="H123" s="248"/>
      <c r="I123" s="249">
        <f>ROUND(E123*H123,2)</f>
        <v>0</v>
      </c>
      <c r="J123" s="248"/>
      <c r="K123" s="249">
        <f>ROUND(E123*J123,2)</f>
        <v>0</v>
      </c>
      <c r="L123" s="249">
        <v>12</v>
      </c>
      <c r="M123" s="249">
        <f>G123*(1+L123/100)</f>
        <v>0</v>
      </c>
      <c r="N123" s="247">
        <v>0</v>
      </c>
      <c r="O123" s="247">
        <f>ROUND(E123*N123,2)</f>
        <v>0</v>
      </c>
      <c r="P123" s="247">
        <v>0</v>
      </c>
      <c r="Q123" s="247">
        <f>ROUND(E123*P123,2)</f>
        <v>0</v>
      </c>
      <c r="R123" s="249"/>
      <c r="S123" s="249" t="s">
        <v>247</v>
      </c>
      <c r="T123" s="250" t="s">
        <v>248</v>
      </c>
      <c r="U123" s="222">
        <v>0</v>
      </c>
      <c r="V123" s="222">
        <f>ROUND(E123*U123,2)</f>
        <v>0</v>
      </c>
      <c r="W123" s="222"/>
      <c r="X123" s="222" t="s">
        <v>181</v>
      </c>
      <c r="Y123" s="222" t="s">
        <v>182</v>
      </c>
      <c r="Z123" s="212"/>
      <c r="AA123" s="212"/>
      <c r="AB123" s="212"/>
      <c r="AC123" s="212"/>
      <c r="AD123" s="212"/>
      <c r="AE123" s="212"/>
      <c r="AF123" s="212"/>
      <c r="AG123" s="212" t="s">
        <v>183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44">
        <v>41</v>
      </c>
      <c r="B124" s="245" t="s">
        <v>693</v>
      </c>
      <c r="C124" s="257" t="s">
        <v>694</v>
      </c>
      <c r="D124" s="246" t="s">
        <v>409</v>
      </c>
      <c r="E124" s="247">
        <v>1</v>
      </c>
      <c r="F124" s="248"/>
      <c r="G124" s="249">
        <f>ROUND(E124*F124,2)</f>
        <v>0</v>
      </c>
      <c r="H124" s="248"/>
      <c r="I124" s="249">
        <f>ROUND(E124*H124,2)</f>
        <v>0</v>
      </c>
      <c r="J124" s="248"/>
      <c r="K124" s="249">
        <f>ROUND(E124*J124,2)</f>
        <v>0</v>
      </c>
      <c r="L124" s="249">
        <v>12</v>
      </c>
      <c r="M124" s="249">
        <f>G124*(1+L124/100)</f>
        <v>0</v>
      </c>
      <c r="N124" s="247">
        <v>0</v>
      </c>
      <c r="O124" s="247">
        <f>ROUND(E124*N124,2)</f>
        <v>0</v>
      </c>
      <c r="P124" s="247">
        <v>0</v>
      </c>
      <c r="Q124" s="247">
        <f>ROUND(E124*P124,2)</f>
        <v>0</v>
      </c>
      <c r="R124" s="249"/>
      <c r="S124" s="249" t="s">
        <v>247</v>
      </c>
      <c r="T124" s="250" t="s">
        <v>248</v>
      </c>
      <c r="U124" s="222">
        <v>0</v>
      </c>
      <c r="V124" s="222">
        <f>ROUND(E124*U124,2)</f>
        <v>0</v>
      </c>
      <c r="W124" s="222"/>
      <c r="X124" s="222" t="s">
        <v>181</v>
      </c>
      <c r="Y124" s="222" t="s">
        <v>182</v>
      </c>
      <c r="Z124" s="212"/>
      <c r="AA124" s="212"/>
      <c r="AB124" s="212"/>
      <c r="AC124" s="212"/>
      <c r="AD124" s="212"/>
      <c r="AE124" s="212"/>
      <c r="AF124" s="212"/>
      <c r="AG124" s="212" t="s">
        <v>183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44">
        <v>42</v>
      </c>
      <c r="B125" s="245" t="s">
        <v>695</v>
      </c>
      <c r="C125" s="257" t="s">
        <v>696</v>
      </c>
      <c r="D125" s="246" t="s">
        <v>409</v>
      </c>
      <c r="E125" s="247">
        <v>1</v>
      </c>
      <c r="F125" s="248"/>
      <c r="G125" s="249">
        <f>ROUND(E125*F125,2)</f>
        <v>0</v>
      </c>
      <c r="H125" s="248"/>
      <c r="I125" s="249">
        <f>ROUND(E125*H125,2)</f>
        <v>0</v>
      </c>
      <c r="J125" s="248"/>
      <c r="K125" s="249">
        <f>ROUND(E125*J125,2)</f>
        <v>0</v>
      </c>
      <c r="L125" s="249">
        <v>12</v>
      </c>
      <c r="M125" s="249">
        <f>G125*(1+L125/100)</f>
        <v>0</v>
      </c>
      <c r="N125" s="247">
        <v>0</v>
      </c>
      <c r="O125" s="247">
        <f>ROUND(E125*N125,2)</f>
        <v>0</v>
      </c>
      <c r="P125" s="247">
        <v>0</v>
      </c>
      <c r="Q125" s="247">
        <f>ROUND(E125*P125,2)</f>
        <v>0</v>
      </c>
      <c r="R125" s="249"/>
      <c r="S125" s="249" t="s">
        <v>247</v>
      </c>
      <c r="T125" s="250" t="s">
        <v>248</v>
      </c>
      <c r="U125" s="222">
        <v>0</v>
      </c>
      <c r="V125" s="222">
        <f>ROUND(E125*U125,2)</f>
        <v>0</v>
      </c>
      <c r="W125" s="222"/>
      <c r="X125" s="222" t="s">
        <v>181</v>
      </c>
      <c r="Y125" s="222" t="s">
        <v>182</v>
      </c>
      <c r="Z125" s="212"/>
      <c r="AA125" s="212"/>
      <c r="AB125" s="212"/>
      <c r="AC125" s="212"/>
      <c r="AD125" s="212"/>
      <c r="AE125" s="212"/>
      <c r="AF125" s="212"/>
      <c r="AG125" s="212" t="s">
        <v>183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1" x14ac:dyDescent="0.2">
      <c r="A126" s="244">
        <v>43</v>
      </c>
      <c r="B126" s="245" t="s">
        <v>697</v>
      </c>
      <c r="C126" s="257" t="s">
        <v>698</v>
      </c>
      <c r="D126" s="246" t="s">
        <v>409</v>
      </c>
      <c r="E126" s="247">
        <v>1</v>
      </c>
      <c r="F126" s="248"/>
      <c r="G126" s="249">
        <f>ROUND(E126*F126,2)</f>
        <v>0</v>
      </c>
      <c r="H126" s="248"/>
      <c r="I126" s="249">
        <f>ROUND(E126*H126,2)</f>
        <v>0</v>
      </c>
      <c r="J126" s="248"/>
      <c r="K126" s="249">
        <f>ROUND(E126*J126,2)</f>
        <v>0</v>
      </c>
      <c r="L126" s="249">
        <v>12</v>
      </c>
      <c r="M126" s="249">
        <f>G126*(1+L126/100)</f>
        <v>0</v>
      </c>
      <c r="N126" s="247">
        <v>0</v>
      </c>
      <c r="O126" s="247">
        <f>ROUND(E126*N126,2)</f>
        <v>0</v>
      </c>
      <c r="P126" s="247">
        <v>0</v>
      </c>
      <c r="Q126" s="247">
        <f>ROUND(E126*P126,2)</f>
        <v>0</v>
      </c>
      <c r="R126" s="249"/>
      <c r="S126" s="249" t="s">
        <v>247</v>
      </c>
      <c r="T126" s="250" t="s">
        <v>248</v>
      </c>
      <c r="U126" s="222">
        <v>0</v>
      </c>
      <c r="V126" s="222">
        <f>ROUND(E126*U126,2)</f>
        <v>0</v>
      </c>
      <c r="W126" s="222"/>
      <c r="X126" s="222" t="s">
        <v>181</v>
      </c>
      <c r="Y126" s="222" t="s">
        <v>182</v>
      </c>
      <c r="Z126" s="212"/>
      <c r="AA126" s="212"/>
      <c r="AB126" s="212"/>
      <c r="AC126" s="212"/>
      <c r="AD126" s="212"/>
      <c r="AE126" s="212"/>
      <c r="AF126" s="212"/>
      <c r="AG126" s="212" t="s">
        <v>183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44">
        <v>44</v>
      </c>
      <c r="B127" s="245" t="s">
        <v>699</v>
      </c>
      <c r="C127" s="257" t="s">
        <v>700</v>
      </c>
      <c r="D127" s="246" t="s">
        <v>409</v>
      </c>
      <c r="E127" s="247">
        <v>1</v>
      </c>
      <c r="F127" s="248"/>
      <c r="G127" s="249">
        <f>ROUND(E127*F127,2)</f>
        <v>0</v>
      </c>
      <c r="H127" s="248"/>
      <c r="I127" s="249">
        <f>ROUND(E127*H127,2)</f>
        <v>0</v>
      </c>
      <c r="J127" s="248"/>
      <c r="K127" s="249">
        <f>ROUND(E127*J127,2)</f>
        <v>0</v>
      </c>
      <c r="L127" s="249">
        <v>12</v>
      </c>
      <c r="M127" s="249">
        <f>G127*(1+L127/100)</f>
        <v>0</v>
      </c>
      <c r="N127" s="247">
        <v>0</v>
      </c>
      <c r="O127" s="247">
        <f>ROUND(E127*N127,2)</f>
        <v>0</v>
      </c>
      <c r="P127" s="247">
        <v>0</v>
      </c>
      <c r="Q127" s="247">
        <f>ROUND(E127*P127,2)</f>
        <v>0</v>
      </c>
      <c r="R127" s="249"/>
      <c r="S127" s="249" t="s">
        <v>247</v>
      </c>
      <c r="T127" s="250" t="s">
        <v>248</v>
      </c>
      <c r="U127" s="222">
        <v>0</v>
      </c>
      <c r="V127" s="222">
        <f>ROUND(E127*U127,2)</f>
        <v>0</v>
      </c>
      <c r="W127" s="222"/>
      <c r="X127" s="222" t="s">
        <v>181</v>
      </c>
      <c r="Y127" s="222" t="s">
        <v>182</v>
      </c>
      <c r="Z127" s="212"/>
      <c r="AA127" s="212"/>
      <c r="AB127" s="212"/>
      <c r="AC127" s="212"/>
      <c r="AD127" s="212"/>
      <c r="AE127" s="212"/>
      <c r="AF127" s="212"/>
      <c r="AG127" s="212" t="s">
        <v>183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33">
        <v>45</v>
      </c>
      <c r="B128" s="234" t="s">
        <v>701</v>
      </c>
      <c r="C128" s="252" t="s">
        <v>702</v>
      </c>
      <c r="D128" s="235" t="s">
        <v>346</v>
      </c>
      <c r="E128" s="236">
        <v>3</v>
      </c>
      <c r="F128" s="237"/>
      <c r="G128" s="238">
        <f>ROUND(E128*F128,2)</f>
        <v>0</v>
      </c>
      <c r="H128" s="237"/>
      <c r="I128" s="238">
        <f>ROUND(E128*H128,2)</f>
        <v>0</v>
      </c>
      <c r="J128" s="237"/>
      <c r="K128" s="238">
        <f>ROUND(E128*J128,2)</f>
        <v>0</v>
      </c>
      <c r="L128" s="238">
        <v>12</v>
      </c>
      <c r="M128" s="238">
        <f>G128*(1+L128/100)</f>
        <v>0</v>
      </c>
      <c r="N128" s="236">
        <v>0</v>
      </c>
      <c r="O128" s="236">
        <f>ROUND(E128*N128,2)</f>
        <v>0</v>
      </c>
      <c r="P128" s="236">
        <v>0</v>
      </c>
      <c r="Q128" s="236">
        <f>ROUND(E128*P128,2)</f>
        <v>0</v>
      </c>
      <c r="R128" s="238"/>
      <c r="S128" s="238" t="s">
        <v>247</v>
      </c>
      <c r="T128" s="239" t="s">
        <v>248</v>
      </c>
      <c r="U128" s="222">
        <v>0</v>
      </c>
      <c r="V128" s="222">
        <f>ROUND(E128*U128,2)</f>
        <v>0</v>
      </c>
      <c r="W128" s="222"/>
      <c r="X128" s="222" t="s">
        <v>181</v>
      </c>
      <c r="Y128" s="222" t="s">
        <v>182</v>
      </c>
      <c r="Z128" s="212"/>
      <c r="AA128" s="212"/>
      <c r="AB128" s="212"/>
      <c r="AC128" s="212"/>
      <c r="AD128" s="212"/>
      <c r="AE128" s="212"/>
      <c r="AF128" s="212"/>
      <c r="AG128" s="212" t="s">
        <v>183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19"/>
      <c r="B129" s="220"/>
      <c r="C129" s="256" t="s">
        <v>703</v>
      </c>
      <c r="D129" s="242"/>
      <c r="E129" s="242"/>
      <c r="F129" s="242"/>
      <c r="G129" s="242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187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19"/>
      <c r="B130" s="220"/>
      <c r="C130" s="255" t="s">
        <v>77</v>
      </c>
      <c r="D130" s="223"/>
      <c r="E130" s="224">
        <v>3</v>
      </c>
      <c r="F130" s="222"/>
      <c r="G130" s="222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189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44">
        <v>46</v>
      </c>
      <c r="B131" s="245" t="s">
        <v>704</v>
      </c>
      <c r="C131" s="257" t="s">
        <v>705</v>
      </c>
      <c r="D131" s="246" t="s">
        <v>409</v>
      </c>
      <c r="E131" s="247">
        <v>1</v>
      </c>
      <c r="F131" s="248"/>
      <c r="G131" s="249">
        <f>ROUND(E131*F131,2)</f>
        <v>0</v>
      </c>
      <c r="H131" s="248"/>
      <c r="I131" s="249">
        <f>ROUND(E131*H131,2)</f>
        <v>0</v>
      </c>
      <c r="J131" s="248"/>
      <c r="K131" s="249">
        <f>ROUND(E131*J131,2)</f>
        <v>0</v>
      </c>
      <c r="L131" s="249">
        <v>12</v>
      </c>
      <c r="M131" s="249">
        <f>G131*(1+L131/100)</f>
        <v>0</v>
      </c>
      <c r="N131" s="247">
        <v>0</v>
      </c>
      <c r="O131" s="247">
        <f>ROUND(E131*N131,2)</f>
        <v>0</v>
      </c>
      <c r="P131" s="247">
        <v>0</v>
      </c>
      <c r="Q131" s="247">
        <f>ROUND(E131*P131,2)</f>
        <v>0</v>
      </c>
      <c r="R131" s="249"/>
      <c r="S131" s="249" t="s">
        <v>247</v>
      </c>
      <c r="T131" s="250" t="s">
        <v>248</v>
      </c>
      <c r="U131" s="222">
        <v>0</v>
      </c>
      <c r="V131" s="222">
        <f>ROUND(E131*U131,2)</f>
        <v>0</v>
      </c>
      <c r="W131" s="222"/>
      <c r="X131" s="222" t="s">
        <v>181</v>
      </c>
      <c r="Y131" s="222" t="s">
        <v>182</v>
      </c>
      <c r="Z131" s="212"/>
      <c r="AA131" s="212"/>
      <c r="AB131" s="212"/>
      <c r="AC131" s="212"/>
      <c r="AD131" s="212"/>
      <c r="AE131" s="212"/>
      <c r="AF131" s="212"/>
      <c r="AG131" s="212" t="s">
        <v>183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ht="22.5" outlineLevel="1" x14ac:dyDescent="0.2">
      <c r="A132" s="244">
        <v>47</v>
      </c>
      <c r="B132" s="245" t="s">
        <v>706</v>
      </c>
      <c r="C132" s="257" t="s">
        <v>707</v>
      </c>
      <c r="D132" s="246" t="s">
        <v>346</v>
      </c>
      <c r="E132" s="247">
        <v>3</v>
      </c>
      <c r="F132" s="248"/>
      <c r="G132" s="249">
        <f>ROUND(E132*F132,2)</f>
        <v>0</v>
      </c>
      <c r="H132" s="248"/>
      <c r="I132" s="249">
        <f>ROUND(E132*H132,2)</f>
        <v>0</v>
      </c>
      <c r="J132" s="248"/>
      <c r="K132" s="249">
        <f>ROUND(E132*J132,2)</f>
        <v>0</v>
      </c>
      <c r="L132" s="249">
        <v>12</v>
      </c>
      <c r="M132" s="249">
        <f>G132*(1+L132/100)</f>
        <v>0</v>
      </c>
      <c r="N132" s="247">
        <v>5.0000000000000001E-4</v>
      </c>
      <c r="O132" s="247">
        <f>ROUND(E132*N132,2)</f>
        <v>0</v>
      </c>
      <c r="P132" s="247">
        <v>0</v>
      </c>
      <c r="Q132" s="247">
        <f>ROUND(E132*P132,2)</f>
        <v>0</v>
      </c>
      <c r="R132" s="249"/>
      <c r="S132" s="249" t="s">
        <v>247</v>
      </c>
      <c r="T132" s="250" t="s">
        <v>248</v>
      </c>
      <c r="U132" s="222">
        <v>0</v>
      </c>
      <c r="V132" s="222">
        <f>ROUND(E132*U132,2)</f>
        <v>0</v>
      </c>
      <c r="W132" s="222"/>
      <c r="X132" s="222" t="s">
        <v>253</v>
      </c>
      <c r="Y132" s="222" t="s">
        <v>182</v>
      </c>
      <c r="Z132" s="212"/>
      <c r="AA132" s="212"/>
      <c r="AB132" s="212"/>
      <c r="AC132" s="212"/>
      <c r="AD132" s="212"/>
      <c r="AE132" s="212"/>
      <c r="AF132" s="212"/>
      <c r="AG132" s="212" t="s">
        <v>254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33">
        <v>48</v>
      </c>
      <c r="B133" s="234" t="s">
        <v>708</v>
      </c>
      <c r="C133" s="252" t="s">
        <v>709</v>
      </c>
      <c r="D133" s="235" t="s">
        <v>346</v>
      </c>
      <c r="E133" s="236">
        <v>57</v>
      </c>
      <c r="F133" s="237"/>
      <c r="G133" s="238">
        <f>ROUND(E133*F133,2)</f>
        <v>0</v>
      </c>
      <c r="H133" s="237"/>
      <c r="I133" s="238">
        <f>ROUND(E133*H133,2)</f>
        <v>0</v>
      </c>
      <c r="J133" s="237"/>
      <c r="K133" s="238">
        <f>ROUND(E133*J133,2)</f>
        <v>0</v>
      </c>
      <c r="L133" s="238">
        <v>12</v>
      </c>
      <c r="M133" s="238">
        <f>G133*(1+L133/100)</f>
        <v>0</v>
      </c>
      <c r="N133" s="236">
        <v>0</v>
      </c>
      <c r="O133" s="236">
        <f>ROUND(E133*N133,2)</f>
        <v>0</v>
      </c>
      <c r="P133" s="236">
        <v>0</v>
      </c>
      <c r="Q133" s="236">
        <f>ROUND(E133*P133,2)</f>
        <v>0</v>
      </c>
      <c r="R133" s="238" t="s">
        <v>601</v>
      </c>
      <c r="S133" s="238" t="s">
        <v>180</v>
      </c>
      <c r="T133" s="239" t="s">
        <v>180</v>
      </c>
      <c r="U133" s="222">
        <v>0.42499999999999999</v>
      </c>
      <c r="V133" s="222">
        <f>ROUND(E133*U133,2)</f>
        <v>24.23</v>
      </c>
      <c r="W133" s="222"/>
      <c r="X133" s="222" t="s">
        <v>181</v>
      </c>
      <c r="Y133" s="222" t="s">
        <v>182</v>
      </c>
      <c r="Z133" s="212"/>
      <c r="AA133" s="212"/>
      <c r="AB133" s="212"/>
      <c r="AC133" s="212"/>
      <c r="AD133" s="212"/>
      <c r="AE133" s="212"/>
      <c r="AF133" s="212"/>
      <c r="AG133" s="212" t="s">
        <v>183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55" t="s">
        <v>710</v>
      </c>
      <c r="D134" s="223"/>
      <c r="E134" s="224">
        <v>6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189</v>
      </c>
      <c r="AH134" s="212">
        <v>5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19"/>
      <c r="B135" s="220"/>
      <c r="C135" s="255" t="s">
        <v>711</v>
      </c>
      <c r="D135" s="223"/>
      <c r="E135" s="224">
        <v>22</v>
      </c>
      <c r="F135" s="222"/>
      <c r="G135" s="222"/>
      <c r="H135" s="222"/>
      <c r="I135" s="222"/>
      <c r="J135" s="222"/>
      <c r="K135" s="222"/>
      <c r="L135" s="222"/>
      <c r="M135" s="222"/>
      <c r="N135" s="221"/>
      <c r="O135" s="221"/>
      <c r="P135" s="221"/>
      <c r="Q135" s="221"/>
      <c r="R135" s="222"/>
      <c r="S135" s="222"/>
      <c r="T135" s="222"/>
      <c r="U135" s="222"/>
      <c r="V135" s="222"/>
      <c r="W135" s="222"/>
      <c r="X135" s="222"/>
      <c r="Y135" s="222"/>
      <c r="Z135" s="212"/>
      <c r="AA135" s="212"/>
      <c r="AB135" s="212"/>
      <c r="AC135" s="212"/>
      <c r="AD135" s="212"/>
      <c r="AE135" s="212"/>
      <c r="AF135" s="212"/>
      <c r="AG135" s="212" t="s">
        <v>189</v>
      </c>
      <c r="AH135" s="212">
        <v>5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19"/>
      <c r="B136" s="220"/>
      <c r="C136" s="255" t="s">
        <v>711</v>
      </c>
      <c r="D136" s="223"/>
      <c r="E136" s="224">
        <v>22</v>
      </c>
      <c r="F136" s="222"/>
      <c r="G136" s="222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189</v>
      </c>
      <c r="AH136" s="212">
        <v>5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19"/>
      <c r="B137" s="220"/>
      <c r="C137" s="255" t="s">
        <v>436</v>
      </c>
      <c r="D137" s="223"/>
      <c r="E137" s="224">
        <v>7</v>
      </c>
      <c r="F137" s="222"/>
      <c r="G137" s="222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189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ht="22.5" outlineLevel="1" x14ac:dyDescent="0.2">
      <c r="A138" s="233">
        <v>49</v>
      </c>
      <c r="B138" s="234" t="s">
        <v>712</v>
      </c>
      <c r="C138" s="252" t="s">
        <v>713</v>
      </c>
      <c r="D138" s="235" t="s">
        <v>714</v>
      </c>
      <c r="E138" s="236">
        <v>3</v>
      </c>
      <c r="F138" s="237"/>
      <c r="G138" s="238">
        <f>ROUND(E138*F138,2)</f>
        <v>0</v>
      </c>
      <c r="H138" s="237"/>
      <c r="I138" s="238">
        <f>ROUND(E138*H138,2)</f>
        <v>0</v>
      </c>
      <c r="J138" s="237"/>
      <c r="K138" s="238">
        <f>ROUND(E138*J138,2)</f>
        <v>0</v>
      </c>
      <c r="L138" s="238">
        <v>12</v>
      </c>
      <c r="M138" s="238">
        <f>G138*(1+L138/100)</f>
        <v>0</v>
      </c>
      <c r="N138" s="236">
        <v>1.48E-3</v>
      </c>
      <c r="O138" s="236">
        <f>ROUND(E138*N138,2)</f>
        <v>0</v>
      </c>
      <c r="P138" s="236">
        <v>0</v>
      </c>
      <c r="Q138" s="236">
        <f>ROUND(E138*P138,2)</f>
        <v>0</v>
      </c>
      <c r="R138" s="238" t="s">
        <v>601</v>
      </c>
      <c r="S138" s="238" t="s">
        <v>180</v>
      </c>
      <c r="T138" s="239" t="s">
        <v>180</v>
      </c>
      <c r="U138" s="222">
        <v>0.54</v>
      </c>
      <c r="V138" s="222">
        <f>ROUND(E138*U138,2)</f>
        <v>1.62</v>
      </c>
      <c r="W138" s="222"/>
      <c r="X138" s="222" t="s">
        <v>181</v>
      </c>
      <c r="Y138" s="222" t="s">
        <v>182</v>
      </c>
      <c r="Z138" s="212"/>
      <c r="AA138" s="212"/>
      <c r="AB138" s="212"/>
      <c r="AC138" s="212"/>
      <c r="AD138" s="212"/>
      <c r="AE138" s="212"/>
      <c r="AF138" s="212"/>
      <c r="AG138" s="212" t="s">
        <v>183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19"/>
      <c r="B139" s="220"/>
      <c r="C139" s="256" t="s">
        <v>715</v>
      </c>
      <c r="D139" s="242"/>
      <c r="E139" s="242"/>
      <c r="F139" s="242"/>
      <c r="G139" s="242"/>
      <c r="H139" s="222"/>
      <c r="I139" s="222"/>
      <c r="J139" s="222"/>
      <c r="K139" s="222"/>
      <c r="L139" s="222"/>
      <c r="M139" s="222"/>
      <c r="N139" s="221"/>
      <c r="O139" s="221"/>
      <c r="P139" s="221"/>
      <c r="Q139" s="221"/>
      <c r="R139" s="222"/>
      <c r="S139" s="222"/>
      <c r="T139" s="222"/>
      <c r="U139" s="222"/>
      <c r="V139" s="222"/>
      <c r="W139" s="222"/>
      <c r="X139" s="222"/>
      <c r="Y139" s="222"/>
      <c r="Z139" s="212"/>
      <c r="AA139" s="212"/>
      <c r="AB139" s="212"/>
      <c r="AC139" s="212"/>
      <c r="AD139" s="212"/>
      <c r="AE139" s="212"/>
      <c r="AF139" s="212"/>
      <c r="AG139" s="212" t="s">
        <v>187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55" t="s">
        <v>716</v>
      </c>
      <c r="D140" s="223"/>
      <c r="E140" s="224">
        <v>3</v>
      </c>
      <c r="F140" s="222"/>
      <c r="G140" s="222"/>
      <c r="H140" s="222"/>
      <c r="I140" s="222"/>
      <c r="J140" s="222"/>
      <c r="K140" s="222"/>
      <c r="L140" s="222"/>
      <c r="M140" s="222"/>
      <c r="N140" s="221"/>
      <c r="O140" s="221"/>
      <c r="P140" s="221"/>
      <c r="Q140" s="221"/>
      <c r="R140" s="222"/>
      <c r="S140" s="222"/>
      <c r="T140" s="222"/>
      <c r="U140" s="222"/>
      <c r="V140" s="222"/>
      <c r="W140" s="222"/>
      <c r="X140" s="222"/>
      <c r="Y140" s="222"/>
      <c r="Z140" s="212"/>
      <c r="AA140" s="212"/>
      <c r="AB140" s="212"/>
      <c r="AC140" s="212"/>
      <c r="AD140" s="212"/>
      <c r="AE140" s="212"/>
      <c r="AF140" s="212"/>
      <c r="AG140" s="212" t="s">
        <v>189</v>
      </c>
      <c r="AH140" s="212">
        <v>5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3">
        <v>50</v>
      </c>
      <c r="B141" s="234" t="s">
        <v>717</v>
      </c>
      <c r="C141" s="252" t="s">
        <v>718</v>
      </c>
      <c r="D141" s="235" t="s">
        <v>346</v>
      </c>
      <c r="E141" s="236">
        <v>57</v>
      </c>
      <c r="F141" s="237"/>
      <c r="G141" s="238">
        <f>ROUND(E141*F141,2)</f>
        <v>0</v>
      </c>
      <c r="H141" s="237"/>
      <c r="I141" s="238">
        <f>ROUND(E141*H141,2)</f>
        <v>0</v>
      </c>
      <c r="J141" s="237"/>
      <c r="K141" s="238">
        <f>ROUND(E141*J141,2)</f>
        <v>0</v>
      </c>
      <c r="L141" s="238">
        <v>12</v>
      </c>
      <c r="M141" s="238">
        <f>G141*(1+L141/100)</f>
        <v>0</v>
      </c>
      <c r="N141" s="236">
        <v>1.8000000000000001E-4</v>
      </c>
      <c r="O141" s="236">
        <f>ROUND(E141*N141,2)</f>
        <v>0.01</v>
      </c>
      <c r="P141" s="236">
        <v>0</v>
      </c>
      <c r="Q141" s="236">
        <f>ROUND(E141*P141,2)</f>
        <v>0</v>
      </c>
      <c r="R141" s="238" t="s">
        <v>601</v>
      </c>
      <c r="S141" s="238" t="s">
        <v>180</v>
      </c>
      <c r="T141" s="239" t="s">
        <v>180</v>
      </c>
      <c r="U141" s="222">
        <v>0.254</v>
      </c>
      <c r="V141" s="222">
        <f>ROUND(E141*U141,2)</f>
        <v>14.48</v>
      </c>
      <c r="W141" s="222"/>
      <c r="X141" s="222" t="s">
        <v>181</v>
      </c>
      <c r="Y141" s="222" t="s">
        <v>182</v>
      </c>
      <c r="Z141" s="212"/>
      <c r="AA141" s="212"/>
      <c r="AB141" s="212"/>
      <c r="AC141" s="212"/>
      <c r="AD141" s="212"/>
      <c r="AE141" s="212"/>
      <c r="AF141" s="212"/>
      <c r="AG141" s="212" t="s">
        <v>183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19"/>
      <c r="B142" s="220"/>
      <c r="C142" s="255" t="s">
        <v>719</v>
      </c>
      <c r="D142" s="223"/>
      <c r="E142" s="224">
        <v>57</v>
      </c>
      <c r="F142" s="222"/>
      <c r="G142" s="222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189</v>
      </c>
      <c r="AH142" s="212">
        <v>5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33">
        <v>51</v>
      </c>
      <c r="B143" s="234" t="s">
        <v>720</v>
      </c>
      <c r="C143" s="252" t="s">
        <v>721</v>
      </c>
      <c r="D143" s="235" t="s">
        <v>263</v>
      </c>
      <c r="E143" s="236">
        <v>368</v>
      </c>
      <c r="F143" s="237"/>
      <c r="G143" s="238">
        <f>ROUND(E143*F143,2)</f>
        <v>0</v>
      </c>
      <c r="H143" s="237"/>
      <c r="I143" s="238">
        <f>ROUND(E143*H143,2)</f>
        <v>0</v>
      </c>
      <c r="J143" s="237"/>
      <c r="K143" s="238">
        <f>ROUND(E143*J143,2)</f>
        <v>0</v>
      </c>
      <c r="L143" s="238">
        <v>12</v>
      </c>
      <c r="M143" s="238">
        <f>G143*(1+L143/100)</f>
        <v>0</v>
      </c>
      <c r="N143" s="236">
        <v>0</v>
      </c>
      <c r="O143" s="236">
        <f>ROUND(E143*N143,2)</f>
        <v>0</v>
      </c>
      <c r="P143" s="236">
        <v>2.7999999999999998E-4</v>
      </c>
      <c r="Q143" s="236">
        <f>ROUND(E143*P143,2)</f>
        <v>0.1</v>
      </c>
      <c r="R143" s="238" t="s">
        <v>601</v>
      </c>
      <c r="S143" s="238" t="s">
        <v>180</v>
      </c>
      <c r="T143" s="239" t="s">
        <v>180</v>
      </c>
      <c r="U143" s="222">
        <v>5.1999999999999998E-2</v>
      </c>
      <c r="V143" s="222">
        <f>ROUND(E143*U143,2)</f>
        <v>19.14</v>
      </c>
      <c r="W143" s="222"/>
      <c r="X143" s="222" t="s">
        <v>181</v>
      </c>
      <c r="Y143" s="222" t="s">
        <v>182</v>
      </c>
      <c r="Z143" s="212"/>
      <c r="AA143" s="212"/>
      <c r="AB143" s="212"/>
      <c r="AC143" s="212"/>
      <c r="AD143" s="212"/>
      <c r="AE143" s="212"/>
      <c r="AF143" s="212"/>
      <c r="AG143" s="212" t="s">
        <v>183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19"/>
      <c r="B144" s="220"/>
      <c r="C144" s="255" t="s">
        <v>722</v>
      </c>
      <c r="D144" s="223"/>
      <c r="E144" s="224">
        <v>100.6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189</v>
      </c>
      <c r="AH144" s="212">
        <v>5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19"/>
      <c r="B145" s="220"/>
      <c r="C145" s="255" t="s">
        <v>723</v>
      </c>
      <c r="D145" s="223"/>
      <c r="E145" s="224">
        <v>23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189</v>
      </c>
      <c r="AH145" s="212">
        <v>5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19"/>
      <c r="B146" s="220"/>
      <c r="C146" s="255" t="s">
        <v>724</v>
      </c>
      <c r="D146" s="223"/>
      <c r="E146" s="224">
        <v>21.8</v>
      </c>
      <c r="F146" s="222"/>
      <c r="G146" s="222"/>
      <c r="H146" s="222"/>
      <c r="I146" s="222"/>
      <c r="J146" s="222"/>
      <c r="K146" s="222"/>
      <c r="L146" s="222"/>
      <c r="M146" s="222"/>
      <c r="N146" s="221"/>
      <c r="O146" s="221"/>
      <c r="P146" s="221"/>
      <c r="Q146" s="221"/>
      <c r="R146" s="222"/>
      <c r="S146" s="222"/>
      <c r="T146" s="222"/>
      <c r="U146" s="222"/>
      <c r="V146" s="222"/>
      <c r="W146" s="222"/>
      <c r="X146" s="222"/>
      <c r="Y146" s="222"/>
      <c r="Z146" s="212"/>
      <c r="AA146" s="212"/>
      <c r="AB146" s="212"/>
      <c r="AC146" s="212"/>
      <c r="AD146" s="212"/>
      <c r="AE146" s="212"/>
      <c r="AF146" s="212"/>
      <c r="AG146" s="212" t="s">
        <v>189</v>
      </c>
      <c r="AH146" s="212">
        <v>5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19"/>
      <c r="B147" s="220"/>
      <c r="C147" s="255" t="s">
        <v>725</v>
      </c>
      <c r="D147" s="223"/>
      <c r="E147" s="224">
        <v>92.4</v>
      </c>
      <c r="F147" s="222"/>
      <c r="G147" s="222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189</v>
      </c>
      <c r="AH147" s="212">
        <v>5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19"/>
      <c r="B148" s="220"/>
      <c r="C148" s="255" t="s">
        <v>726</v>
      </c>
      <c r="D148" s="223"/>
      <c r="E148" s="224">
        <v>45.4</v>
      </c>
      <c r="F148" s="222"/>
      <c r="G148" s="222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189</v>
      </c>
      <c r="AH148" s="212">
        <v>5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19"/>
      <c r="B149" s="220"/>
      <c r="C149" s="255" t="s">
        <v>727</v>
      </c>
      <c r="D149" s="223"/>
      <c r="E149" s="224">
        <v>21.8</v>
      </c>
      <c r="F149" s="222"/>
      <c r="G149" s="222"/>
      <c r="H149" s="222"/>
      <c r="I149" s="222"/>
      <c r="J149" s="222"/>
      <c r="K149" s="222"/>
      <c r="L149" s="222"/>
      <c r="M149" s="222"/>
      <c r="N149" s="221"/>
      <c r="O149" s="221"/>
      <c r="P149" s="221"/>
      <c r="Q149" s="221"/>
      <c r="R149" s="222"/>
      <c r="S149" s="222"/>
      <c r="T149" s="222"/>
      <c r="U149" s="222"/>
      <c r="V149" s="222"/>
      <c r="W149" s="222"/>
      <c r="X149" s="222"/>
      <c r="Y149" s="222"/>
      <c r="Z149" s="212"/>
      <c r="AA149" s="212"/>
      <c r="AB149" s="212"/>
      <c r="AC149" s="212"/>
      <c r="AD149" s="212"/>
      <c r="AE149" s="212"/>
      <c r="AF149" s="212"/>
      <c r="AG149" s="212" t="s">
        <v>189</v>
      </c>
      <c r="AH149" s="212">
        <v>5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19"/>
      <c r="B150" s="220"/>
      <c r="C150" s="255" t="s">
        <v>728</v>
      </c>
      <c r="D150" s="223"/>
      <c r="E150" s="224">
        <v>11</v>
      </c>
      <c r="F150" s="222"/>
      <c r="G150" s="222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189</v>
      </c>
      <c r="AH150" s="212">
        <v>5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19"/>
      <c r="B151" s="220"/>
      <c r="C151" s="255" t="s">
        <v>729</v>
      </c>
      <c r="D151" s="223"/>
      <c r="E151" s="224">
        <v>6.9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189</v>
      </c>
      <c r="AH151" s="212">
        <v>5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19"/>
      <c r="B152" s="220"/>
      <c r="C152" s="255" t="s">
        <v>730</v>
      </c>
      <c r="D152" s="223"/>
      <c r="E152" s="224">
        <v>11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189</v>
      </c>
      <c r="AH152" s="212">
        <v>5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19"/>
      <c r="B153" s="220"/>
      <c r="C153" s="255" t="s">
        <v>731</v>
      </c>
      <c r="D153" s="223"/>
      <c r="E153" s="224">
        <v>11</v>
      </c>
      <c r="F153" s="222"/>
      <c r="G153" s="222"/>
      <c r="H153" s="222"/>
      <c r="I153" s="222"/>
      <c r="J153" s="222"/>
      <c r="K153" s="222"/>
      <c r="L153" s="222"/>
      <c r="M153" s="222"/>
      <c r="N153" s="221"/>
      <c r="O153" s="221"/>
      <c r="P153" s="221"/>
      <c r="Q153" s="221"/>
      <c r="R153" s="222"/>
      <c r="S153" s="222"/>
      <c r="T153" s="222"/>
      <c r="U153" s="222"/>
      <c r="V153" s="222"/>
      <c r="W153" s="222"/>
      <c r="X153" s="222"/>
      <c r="Y153" s="222"/>
      <c r="Z153" s="212"/>
      <c r="AA153" s="212"/>
      <c r="AB153" s="212"/>
      <c r="AC153" s="212"/>
      <c r="AD153" s="212"/>
      <c r="AE153" s="212"/>
      <c r="AF153" s="212"/>
      <c r="AG153" s="212" t="s">
        <v>189</v>
      </c>
      <c r="AH153" s="212">
        <v>5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19"/>
      <c r="B154" s="220"/>
      <c r="C154" s="255" t="s">
        <v>732</v>
      </c>
      <c r="D154" s="223"/>
      <c r="E154" s="224">
        <v>2.4</v>
      </c>
      <c r="F154" s="222"/>
      <c r="G154" s="222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189</v>
      </c>
      <c r="AH154" s="212">
        <v>5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3" x14ac:dyDescent="0.2">
      <c r="A155" s="219"/>
      <c r="B155" s="220"/>
      <c r="C155" s="255" t="s">
        <v>733</v>
      </c>
      <c r="D155" s="223"/>
      <c r="E155" s="224">
        <v>20.7</v>
      </c>
      <c r="F155" s="222"/>
      <c r="G155" s="222"/>
      <c r="H155" s="222"/>
      <c r="I155" s="222"/>
      <c r="J155" s="222"/>
      <c r="K155" s="222"/>
      <c r="L155" s="222"/>
      <c r="M155" s="222"/>
      <c r="N155" s="221"/>
      <c r="O155" s="221"/>
      <c r="P155" s="221"/>
      <c r="Q155" s="221"/>
      <c r="R155" s="222"/>
      <c r="S155" s="222"/>
      <c r="T155" s="222"/>
      <c r="U155" s="222"/>
      <c r="V155" s="222"/>
      <c r="W155" s="222"/>
      <c r="X155" s="222"/>
      <c r="Y155" s="222"/>
      <c r="Z155" s="212"/>
      <c r="AA155" s="212"/>
      <c r="AB155" s="212"/>
      <c r="AC155" s="212"/>
      <c r="AD155" s="212"/>
      <c r="AE155" s="212"/>
      <c r="AF155" s="212"/>
      <c r="AG155" s="212" t="s">
        <v>189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">
      <c r="A156" s="233">
        <v>52</v>
      </c>
      <c r="B156" s="234" t="s">
        <v>734</v>
      </c>
      <c r="C156" s="252" t="s">
        <v>735</v>
      </c>
      <c r="D156" s="235" t="s">
        <v>263</v>
      </c>
      <c r="E156" s="236">
        <v>19.600000000000001</v>
      </c>
      <c r="F156" s="237"/>
      <c r="G156" s="238">
        <f>ROUND(E156*F156,2)</f>
        <v>0</v>
      </c>
      <c r="H156" s="237"/>
      <c r="I156" s="238">
        <f>ROUND(E156*H156,2)</f>
        <v>0</v>
      </c>
      <c r="J156" s="237"/>
      <c r="K156" s="238">
        <f>ROUND(E156*J156,2)</f>
        <v>0</v>
      </c>
      <c r="L156" s="238">
        <v>12</v>
      </c>
      <c r="M156" s="238">
        <f>G156*(1+L156/100)</f>
        <v>0</v>
      </c>
      <c r="N156" s="236">
        <v>0</v>
      </c>
      <c r="O156" s="236">
        <f>ROUND(E156*N156,2)</f>
        <v>0</v>
      </c>
      <c r="P156" s="236">
        <v>2.9E-4</v>
      </c>
      <c r="Q156" s="236">
        <f>ROUND(E156*P156,2)</f>
        <v>0.01</v>
      </c>
      <c r="R156" s="238" t="s">
        <v>601</v>
      </c>
      <c r="S156" s="238" t="s">
        <v>180</v>
      </c>
      <c r="T156" s="239" t="s">
        <v>180</v>
      </c>
      <c r="U156" s="222">
        <v>8.3000000000000004E-2</v>
      </c>
      <c r="V156" s="222">
        <f>ROUND(E156*U156,2)</f>
        <v>1.63</v>
      </c>
      <c r="W156" s="222"/>
      <c r="X156" s="222" t="s">
        <v>181</v>
      </c>
      <c r="Y156" s="222" t="s">
        <v>182</v>
      </c>
      <c r="Z156" s="212"/>
      <c r="AA156" s="212"/>
      <c r="AB156" s="212"/>
      <c r="AC156" s="212"/>
      <c r="AD156" s="212"/>
      <c r="AE156" s="212"/>
      <c r="AF156" s="212"/>
      <c r="AG156" s="212" t="s">
        <v>183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">
      <c r="A157" s="219"/>
      <c r="B157" s="220"/>
      <c r="C157" s="255" t="s">
        <v>736</v>
      </c>
      <c r="D157" s="223"/>
      <c r="E157" s="224">
        <v>19.600000000000001</v>
      </c>
      <c r="F157" s="222"/>
      <c r="G157" s="222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189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ht="22.5" outlineLevel="1" x14ac:dyDescent="0.2">
      <c r="A158" s="233">
        <v>53</v>
      </c>
      <c r="B158" s="234" t="s">
        <v>737</v>
      </c>
      <c r="C158" s="252" t="s">
        <v>738</v>
      </c>
      <c r="D158" s="235" t="s">
        <v>263</v>
      </c>
      <c r="E158" s="236">
        <v>100.6</v>
      </c>
      <c r="F158" s="237"/>
      <c r="G158" s="238">
        <f>ROUND(E158*F158,2)</f>
        <v>0</v>
      </c>
      <c r="H158" s="237"/>
      <c r="I158" s="238">
        <f>ROUND(E158*H158,2)</f>
        <v>0</v>
      </c>
      <c r="J158" s="237"/>
      <c r="K158" s="238">
        <f>ROUND(E158*J158,2)</f>
        <v>0</v>
      </c>
      <c r="L158" s="238">
        <v>12</v>
      </c>
      <c r="M158" s="238">
        <f>G158*(1+L158/100)</f>
        <v>0</v>
      </c>
      <c r="N158" s="236">
        <v>3.0000000000000001E-5</v>
      </c>
      <c r="O158" s="236">
        <f>ROUND(E158*N158,2)</f>
        <v>0</v>
      </c>
      <c r="P158" s="236">
        <v>0</v>
      </c>
      <c r="Q158" s="236">
        <f>ROUND(E158*P158,2)</f>
        <v>0</v>
      </c>
      <c r="R158" s="238" t="s">
        <v>601</v>
      </c>
      <c r="S158" s="238" t="s">
        <v>180</v>
      </c>
      <c r="T158" s="239" t="s">
        <v>180</v>
      </c>
      <c r="U158" s="222">
        <v>0.129</v>
      </c>
      <c r="V158" s="222">
        <f>ROUND(E158*U158,2)</f>
        <v>12.98</v>
      </c>
      <c r="W158" s="222"/>
      <c r="X158" s="222" t="s">
        <v>181</v>
      </c>
      <c r="Y158" s="222" t="s">
        <v>182</v>
      </c>
      <c r="Z158" s="212"/>
      <c r="AA158" s="212"/>
      <c r="AB158" s="212"/>
      <c r="AC158" s="212"/>
      <c r="AD158" s="212"/>
      <c r="AE158" s="212"/>
      <c r="AF158" s="212"/>
      <c r="AG158" s="212" t="s">
        <v>183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">
      <c r="A159" s="219"/>
      <c r="B159" s="220"/>
      <c r="C159" s="256" t="s">
        <v>739</v>
      </c>
      <c r="D159" s="242"/>
      <c r="E159" s="242"/>
      <c r="F159" s="242"/>
      <c r="G159" s="242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187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19"/>
      <c r="B160" s="220"/>
      <c r="C160" s="255" t="s">
        <v>740</v>
      </c>
      <c r="D160" s="223"/>
      <c r="E160" s="224">
        <v>100.6</v>
      </c>
      <c r="F160" s="222"/>
      <c r="G160" s="222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189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ht="22.5" outlineLevel="1" x14ac:dyDescent="0.2">
      <c r="A161" s="233">
        <v>54</v>
      </c>
      <c r="B161" s="234" t="s">
        <v>741</v>
      </c>
      <c r="C161" s="252" t="s">
        <v>742</v>
      </c>
      <c r="D161" s="235" t="s">
        <v>263</v>
      </c>
      <c r="E161" s="236">
        <v>23</v>
      </c>
      <c r="F161" s="237"/>
      <c r="G161" s="238">
        <f>ROUND(E161*F161,2)</f>
        <v>0</v>
      </c>
      <c r="H161" s="237"/>
      <c r="I161" s="238">
        <f>ROUND(E161*H161,2)</f>
        <v>0</v>
      </c>
      <c r="J161" s="237"/>
      <c r="K161" s="238">
        <f>ROUND(E161*J161,2)</f>
        <v>0</v>
      </c>
      <c r="L161" s="238">
        <v>12</v>
      </c>
      <c r="M161" s="238">
        <f>G161*(1+L161/100)</f>
        <v>0</v>
      </c>
      <c r="N161" s="236">
        <v>6.0000000000000002E-5</v>
      </c>
      <c r="O161" s="236">
        <f>ROUND(E161*N161,2)</f>
        <v>0</v>
      </c>
      <c r="P161" s="236">
        <v>0</v>
      </c>
      <c r="Q161" s="236">
        <f>ROUND(E161*P161,2)</f>
        <v>0</v>
      </c>
      <c r="R161" s="238" t="s">
        <v>601</v>
      </c>
      <c r="S161" s="238" t="s">
        <v>180</v>
      </c>
      <c r="T161" s="239" t="s">
        <v>180</v>
      </c>
      <c r="U161" s="222">
        <v>0.129</v>
      </c>
      <c r="V161" s="222">
        <f>ROUND(E161*U161,2)</f>
        <v>2.97</v>
      </c>
      <c r="W161" s="222"/>
      <c r="X161" s="222" t="s">
        <v>181</v>
      </c>
      <c r="Y161" s="222" t="s">
        <v>182</v>
      </c>
      <c r="Z161" s="212"/>
      <c r="AA161" s="212"/>
      <c r="AB161" s="212"/>
      <c r="AC161" s="212"/>
      <c r="AD161" s="212"/>
      <c r="AE161" s="212"/>
      <c r="AF161" s="212"/>
      <c r="AG161" s="212" t="s">
        <v>183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56" t="s">
        <v>739</v>
      </c>
      <c r="D162" s="242"/>
      <c r="E162" s="242"/>
      <c r="F162" s="242"/>
      <c r="G162" s="242"/>
      <c r="H162" s="222"/>
      <c r="I162" s="222"/>
      <c r="J162" s="222"/>
      <c r="K162" s="222"/>
      <c r="L162" s="222"/>
      <c r="M162" s="222"/>
      <c r="N162" s="221"/>
      <c r="O162" s="221"/>
      <c r="P162" s="221"/>
      <c r="Q162" s="221"/>
      <c r="R162" s="222"/>
      <c r="S162" s="222"/>
      <c r="T162" s="222"/>
      <c r="U162" s="222"/>
      <c r="V162" s="222"/>
      <c r="W162" s="222"/>
      <c r="X162" s="222"/>
      <c r="Y162" s="222"/>
      <c r="Z162" s="212"/>
      <c r="AA162" s="212"/>
      <c r="AB162" s="212"/>
      <c r="AC162" s="212"/>
      <c r="AD162" s="212"/>
      <c r="AE162" s="212"/>
      <c r="AF162" s="212"/>
      <c r="AG162" s="212" t="s">
        <v>187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">
      <c r="A163" s="219"/>
      <c r="B163" s="220"/>
      <c r="C163" s="255" t="s">
        <v>743</v>
      </c>
      <c r="D163" s="223"/>
      <c r="E163" s="224">
        <v>23</v>
      </c>
      <c r="F163" s="222"/>
      <c r="G163" s="222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189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ht="22.5" outlineLevel="1" x14ac:dyDescent="0.2">
      <c r="A164" s="233">
        <v>55</v>
      </c>
      <c r="B164" s="234" t="s">
        <v>744</v>
      </c>
      <c r="C164" s="252" t="s">
        <v>745</v>
      </c>
      <c r="D164" s="235" t="s">
        <v>263</v>
      </c>
      <c r="E164" s="236">
        <v>21.8</v>
      </c>
      <c r="F164" s="237"/>
      <c r="G164" s="238">
        <f>ROUND(E164*F164,2)</f>
        <v>0</v>
      </c>
      <c r="H164" s="237"/>
      <c r="I164" s="238">
        <f>ROUND(E164*H164,2)</f>
        <v>0</v>
      </c>
      <c r="J164" s="237"/>
      <c r="K164" s="238">
        <f>ROUND(E164*J164,2)</f>
        <v>0</v>
      </c>
      <c r="L164" s="238">
        <v>12</v>
      </c>
      <c r="M164" s="238">
        <f>G164*(1+L164/100)</f>
        <v>0</v>
      </c>
      <c r="N164" s="236">
        <v>5.0000000000000002E-5</v>
      </c>
      <c r="O164" s="236">
        <f>ROUND(E164*N164,2)</f>
        <v>0</v>
      </c>
      <c r="P164" s="236">
        <v>0</v>
      </c>
      <c r="Q164" s="236">
        <f>ROUND(E164*P164,2)</f>
        <v>0</v>
      </c>
      <c r="R164" s="238" t="s">
        <v>601</v>
      </c>
      <c r="S164" s="238" t="s">
        <v>180</v>
      </c>
      <c r="T164" s="239" t="s">
        <v>180</v>
      </c>
      <c r="U164" s="222">
        <v>0.14199999999999999</v>
      </c>
      <c r="V164" s="222">
        <f>ROUND(E164*U164,2)</f>
        <v>3.1</v>
      </c>
      <c r="W164" s="222"/>
      <c r="X164" s="222" t="s">
        <v>181</v>
      </c>
      <c r="Y164" s="222" t="s">
        <v>182</v>
      </c>
      <c r="Z164" s="212"/>
      <c r="AA164" s="212"/>
      <c r="AB164" s="212"/>
      <c r="AC164" s="212"/>
      <c r="AD164" s="212"/>
      <c r="AE164" s="212"/>
      <c r="AF164" s="212"/>
      <c r="AG164" s="212" t="s">
        <v>183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">
      <c r="A165" s="219"/>
      <c r="B165" s="220"/>
      <c r="C165" s="256" t="s">
        <v>739</v>
      </c>
      <c r="D165" s="242"/>
      <c r="E165" s="242"/>
      <c r="F165" s="242"/>
      <c r="G165" s="242"/>
      <c r="H165" s="222"/>
      <c r="I165" s="222"/>
      <c r="J165" s="222"/>
      <c r="K165" s="222"/>
      <c r="L165" s="222"/>
      <c r="M165" s="222"/>
      <c r="N165" s="221"/>
      <c r="O165" s="221"/>
      <c r="P165" s="221"/>
      <c r="Q165" s="221"/>
      <c r="R165" s="222"/>
      <c r="S165" s="222"/>
      <c r="T165" s="222"/>
      <c r="U165" s="222"/>
      <c r="V165" s="222"/>
      <c r="W165" s="222"/>
      <c r="X165" s="222"/>
      <c r="Y165" s="222"/>
      <c r="Z165" s="212"/>
      <c r="AA165" s="212"/>
      <c r="AB165" s="212"/>
      <c r="AC165" s="212"/>
      <c r="AD165" s="212"/>
      <c r="AE165" s="212"/>
      <c r="AF165" s="212"/>
      <c r="AG165" s="212" t="s">
        <v>187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">
      <c r="A166" s="219"/>
      <c r="B166" s="220"/>
      <c r="C166" s="255" t="s">
        <v>746</v>
      </c>
      <c r="D166" s="223"/>
      <c r="E166" s="224">
        <v>21.8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189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22.5" outlineLevel="1" x14ac:dyDescent="0.2">
      <c r="A167" s="233">
        <v>56</v>
      </c>
      <c r="B167" s="234" t="s">
        <v>747</v>
      </c>
      <c r="C167" s="252" t="s">
        <v>748</v>
      </c>
      <c r="D167" s="235" t="s">
        <v>263</v>
      </c>
      <c r="E167" s="236">
        <v>92.4</v>
      </c>
      <c r="F167" s="237"/>
      <c r="G167" s="238">
        <f>ROUND(E167*F167,2)</f>
        <v>0</v>
      </c>
      <c r="H167" s="237"/>
      <c r="I167" s="238">
        <f>ROUND(E167*H167,2)</f>
        <v>0</v>
      </c>
      <c r="J167" s="237"/>
      <c r="K167" s="238">
        <f>ROUND(E167*J167,2)</f>
        <v>0</v>
      </c>
      <c r="L167" s="238">
        <v>12</v>
      </c>
      <c r="M167" s="238">
        <f>G167*(1+L167/100)</f>
        <v>0</v>
      </c>
      <c r="N167" s="236">
        <v>4.0000000000000003E-5</v>
      </c>
      <c r="O167" s="236">
        <f>ROUND(E167*N167,2)</f>
        <v>0</v>
      </c>
      <c r="P167" s="236">
        <v>0</v>
      </c>
      <c r="Q167" s="236">
        <f>ROUND(E167*P167,2)</f>
        <v>0</v>
      </c>
      <c r="R167" s="238" t="s">
        <v>601</v>
      </c>
      <c r="S167" s="238" t="s">
        <v>180</v>
      </c>
      <c r="T167" s="239" t="s">
        <v>180</v>
      </c>
      <c r="U167" s="222">
        <v>0.129</v>
      </c>
      <c r="V167" s="222">
        <f>ROUND(E167*U167,2)</f>
        <v>11.92</v>
      </c>
      <c r="W167" s="222"/>
      <c r="X167" s="222" t="s">
        <v>181</v>
      </c>
      <c r="Y167" s="222" t="s">
        <v>182</v>
      </c>
      <c r="Z167" s="212"/>
      <c r="AA167" s="212"/>
      <c r="AB167" s="212"/>
      <c r="AC167" s="212"/>
      <c r="AD167" s="212"/>
      <c r="AE167" s="212"/>
      <c r="AF167" s="212"/>
      <c r="AG167" s="212" t="s">
        <v>183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">
      <c r="A168" s="219"/>
      <c r="B168" s="220"/>
      <c r="C168" s="256" t="s">
        <v>739</v>
      </c>
      <c r="D168" s="242"/>
      <c r="E168" s="242"/>
      <c r="F168" s="242"/>
      <c r="G168" s="242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187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">
      <c r="A169" s="219"/>
      <c r="B169" s="220"/>
      <c r="C169" s="255" t="s">
        <v>749</v>
      </c>
      <c r="D169" s="223"/>
      <c r="E169" s="224">
        <v>92.4</v>
      </c>
      <c r="F169" s="222"/>
      <c r="G169" s="222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189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ht="22.5" outlineLevel="1" x14ac:dyDescent="0.2">
      <c r="A170" s="233">
        <v>57</v>
      </c>
      <c r="B170" s="234" t="s">
        <v>750</v>
      </c>
      <c r="C170" s="252" t="s">
        <v>751</v>
      </c>
      <c r="D170" s="235" t="s">
        <v>263</v>
      </c>
      <c r="E170" s="236">
        <v>45.4</v>
      </c>
      <c r="F170" s="237"/>
      <c r="G170" s="238">
        <f>ROUND(E170*F170,2)</f>
        <v>0</v>
      </c>
      <c r="H170" s="237"/>
      <c r="I170" s="238">
        <f>ROUND(E170*H170,2)</f>
        <v>0</v>
      </c>
      <c r="J170" s="237"/>
      <c r="K170" s="238">
        <f>ROUND(E170*J170,2)</f>
        <v>0</v>
      </c>
      <c r="L170" s="238">
        <v>12</v>
      </c>
      <c r="M170" s="238">
        <f>G170*(1+L170/100)</f>
        <v>0</v>
      </c>
      <c r="N170" s="236">
        <v>6.9999999999999994E-5</v>
      </c>
      <c r="O170" s="236">
        <f>ROUND(E170*N170,2)</f>
        <v>0</v>
      </c>
      <c r="P170" s="236">
        <v>0</v>
      </c>
      <c r="Q170" s="236">
        <f>ROUND(E170*P170,2)</f>
        <v>0</v>
      </c>
      <c r="R170" s="238" t="s">
        <v>601</v>
      </c>
      <c r="S170" s="238" t="s">
        <v>180</v>
      </c>
      <c r="T170" s="239" t="s">
        <v>180</v>
      </c>
      <c r="U170" s="222">
        <v>0.129</v>
      </c>
      <c r="V170" s="222">
        <f>ROUND(E170*U170,2)</f>
        <v>5.86</v>
      </c>
      <c r="W170" s="222"/>
      <c r="X170" s="222" t="s">
        <v>181</v>
      </c>
      <c r="Y170" s="222" t="s">
        <v>182</v>
      </c>
      <c r="Z170" s="212"/>
      <c r="AA170" s="212"/>
      <c r="AB170" s="212"/>
      <c r="AC170" s="212"/>
      <c r="AD170" s="212"/>
      <c r="AE170" s="212"/>
      <c r="AF170" s="212"/>
      <c r="AG170" s="212" t="s">
        <v>183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19"/>
      <c r="B171" s="220"/>
      <c r="C171" s="256" t="s">
        <v>739</v>
      </c>
      <c r="D171" s="242"/>
      <c r="E171" s="242"/>
      <c r="F171" s="242"/>
      <c r="G171" s="242"/>
      <c r="H171" s="222"/>
      <c r="I171" s="222"/>
      <c r="J171" s="222"/>
      <c r="K171" s="222"/>
      <c r="L171" s="222"/>
      <c r="M171" s="222"/>
      <c r="N171" s="221"/>
      <c r="O171" s="221"/>
      <c r="P171" s="221"/>
      <c r="Q171" s="221"/>
      <c r="R171" s="222"/>
      <c r="S171" s="222"/>
      <c r="T171" s="222"/>
      <c r="U171" s="222"/>
      <c r="V171" s="222"/>
      <c r="W171" s="222"/>
      <c r="X171" s="222"/>
      <c r="Y171" s="222"/>
      <c r="Z171" s="212"/>
      <c r="AA171" s="212"/>
      <c r="AB171" s="212"/>
      <c r="AC171" s="212"/>
      <c r="AD171" s="212"/>
      <c r="AE171" s="212"/>
      <c r="AF171" s="212"/>
      <c r="AG171" s="212" t="s">
        <v>187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55" t="s">
        <v>752</v>
      </c>
      <c r="D172" s="223"/>
      <c r="E172" s="224">
        <v>45.4</v>
      </c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189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1" x14ac:dyDescent="0.2">
      <c r="A173" s="233">
        <v>58</v>
      </c>
      <c r="B173" s="234" t="s">
        <v>753</v>
      </c>
      <c r="C173" s="252" t="s">
        <v>754</v>
      </c>
      <c r="D173" s="235" t="s">
        <v>263</v>
      </c>
      <c r="E173" s="236">
        <v>21.8</v>
      </c>
      <c r="F173" s="237"/>
      <c r="G173" s="238">
        <f>ROUND(E173*F173,2)</f>
        <v>0</v>
      </c>
      <c r="H173" s="237"/>
      <c r="I173" s="238">
        <f>ROUND(E173*H173,2)</f>
        <v>0</v>
      </c>
      <c r="J173" s="237"/>
      <c r="K173" s="238">
        <f>ROUND(E173*J173,2)</f>
        <v>0</v>
      </c>
      <c r="L173" s="238">
        <v>12</v>
      </c>
      <c r="M173" s="238">
        <f>G173*(1+L173/100)</f>
        <v>0</v>
      </c>
      <c r="N173" s="236">
        <v>6.0000000000000002E-5</v>
      </c>
      <c r="O173" s="236">
        <f>ROUND(E173*N173,2)</f>
        <v>0</v>
      </c>
      <c r="P173" s="236">
        <v>0</v>
      </c>
      <c r="Q173" s="236">
        <f>ROUND(E173*P173,2)</f>
        <v>0</v>
      </c>
      <c r="R173" s="238" t="s">
        <v>601</v>
      </c>
      <c r="S173" s="238" t="s">
        <v>180</v>
      </c>
      <c r="T173" s="239" t="s">
        <v>180</v>
      </c>
      <c r="U173" s="222">
        <v>0.14199999999999999</v>
      </c>
      <c r="V173" s="222">
        <f>ROUND(E173*U173,2)</f>
        <v>3.1</v>
      </c>
      <c r="W173" s="222"/>
      <c r="X173" s="222" t="s">
        <v>181</v>
      </c>
      <c r="Y173" s="222" t="s">
        <v>182</v>
      </c>
      <c r="Z173" s="212"/>
      <c r="AA173" s="212"/>
      <c r="AB173" s="212"/>
      <c r="AC173" s="212"/>
      <c r="AD173" s="212"/>
      <c r="AE173" s="212"/>
      <c r="AF173" s="212"/>
      <c r="AG173" s="212" t="s">
        <v>183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56" t="s">
        <v>739</v>
      </c>
      <c r="D174" s="242"/>
      <c r="E174" s="242"/>
      <c r="F174" s="242"/>
      <c r="G174" s="24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187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2" x14ac:dyDescent="0.2">
      <c r="A175" s="219"/>
      <c r="B175" s="220"/>
      <c r="C175" s="255" t="s">
        <v>746</v>
      </c>
      <c r="D175" s="223"/>
      <c r="E175" s="224">
        <v>21.8</v>
      </c>
      <c r="F175" s="222"/>
      <c r="G175" s="222"/>
      <c r="H175" s="222"/>
      <c r="I175" s="222"/>
      <c r="J175" s="222"/>
      <c r="K175" s="222"/>
      <c r="L175" s="222"/>
      <c r="M175" s="222"/>
      <c r="N175" s="221"/>
      <c r="O175" s="221"/>
      <c r="P175" s="221"/>
      <c r="Q175" s="221"/>
      <c r="R175" s="222"/>
      <c r="S175" s="222"/>
      <c r="T175" s="222"/>
      <c r="U175" s="222"/>
      <c r="V175" s="222"/>
      <c r="W175" s="222"/>
      <c r="X175" s="222"/>
      <c r="Y175" s="222"/>
      <c r="Z175" s="212"/>
      <c r="AA175" s="212"/>
      <c r="AB175" s="212"/>
      <c r="AC175" s="212"/>
      <c r="AD175" s="212"/>
      <c r="AE175" s="212"/>
      <c r="AF175" s="212"/>
      <c r="AG175" s="212" t="s">
        <v>189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ht="22.5" outlineLevel="1" x14ac:dyDescent="0.2">
      <c r="A176" s="233">
        <v>59</v>
      </c>
      <c r="B176" s="234" t="s">
        <v>755</v>
      </c>
      <c r="C176" s="252" t="s">
        <v>756</v>
      </c>
      <c r="D176" s="235" t="s">
        <v>263</v>
      </c>
      <c r="E176" s="236">
        <v>10.199999999999999</v>
      </c>
      <c r="F176" s="237"/>
      <c r="G176" s="238">
        <f>ROUND(E176*F176,2)</f>
        <v>0</v>
      </c>
      <c r="H176" s="237"/>
      <c r="I176" s="238">
        <f>ROUND(E176*H176,2)</f>
        <v>0</v>
      </c>
      <c r="J176" s="237"/>
      <c r="K176" s="238">
        <f>ROUND(E176*J176,2)</f>
        <v>0</v>
      </c>
      <c r="L176" s="238">
        <v>12</v>
      </c>
      <c r="M176" s="238">
        <f>G176*(1+L176/100)</f>
        <v>0</v>
      </c>
      <c r="N176" s="236">
        <v>1.2999999999999999E-4</v>
      </c>
      <c r="O176" s="236">
        <f>ROUND(E176*N176,2)</f>
        <v>0</v>
      </c>
      <c r="P176" s="236">
        <v>0</v>
      </c>
      <c r="Q176" s="236">
        <f>ROUND(E176*P176,2)</f>
        <v>0</v>
      </c>
      <c r="R176" s="238" t="s">
        <v>601</v>
      </c>
      <c r="S176" s="238" t="s">
        <v>180</v>
      </c>
      <c r="T176" s="239" t="s">
        <v>180</v>
      </c>
      <c r="U176" s="222">
        <v>0.157</v>
      </c>
      <c r="V176" s="222">
        <f>ROUND(E176*U176,2)</f>
        <v>1.6</v>
      </c>
      <c r="W176" s="222"/>
      <c r="X176" s="222" t="s">
        <v>181</v>
      </c>
      <c r="Y176" s="222" t="s">
        <v>182</v>
      </c>
      <c r="Z176" s="212"/>
      <c r="AA176" s="212"/>
      <c r="AB176" s="212"/>
      <c r="AC176" s="212"/>
      <c r="AD176" s="212"/>
      <c r="AE176" s="212"/>
      <c r="AF176" s="212"/>
      <c r="AG176" s="212" t="s">
        <v>183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56" t="s">
        <v>739</v>
      </c>
      <c r="D177" s="242"/>
      <c r="E177" s="242"/>
      <c r="F177" s="242"/>
      <c r="G177" s="242"/>
      <c r="H177" s="222"/>
      <c r="I177" s="222"/>
      <c r="J177" s="222"/>
      <c r="K177" s="222"/>
      <c r="L177" s="222"/>
      <c r="M177" s="222"/>
      <c r="N177" s="221"/>
      <c r="O177" s="221"/>
      <c r="P177" s="221"/>
      <c r="Q177" s="221"/>
      <c r="R177" s="222"/>
      <c r="S177" s="222"/>
      <c r="T177" s="222"/>
      <c r="U177" s="222"/>
      <c r="V177" s="222"/>
      <c r="W177" s="222"/>
      <c r="X177" s="222"/>
      <c r="Y177" s="222"/>
      <c r="Z177" s="212"/>
      <c r="AA177" s="212"/>
      <c r="AB177" s="212"/>
      <c r="AC177" s="212"/>
      <c r="AD177" s="212"/>
      <c r="AE177" s="212"/>
      <c r="AF177" s="212"/>
      <c r="AG177" s="212" t="s">
        <v>187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2" x14ac:dyDescent="0.2">
      <c r="A178" s="219"/>
      <c r="B178" s="220"/>
      <c r="C178" s="255" t="s">
        <v>757</v>
      </c>
      <c r="D178" s="223"/>
      <c r="E178" s="224">
        <v>10.199999999999999</v>
      </c>
      <c r="F178" s="222"/>
      <c r="G178" s="222"/>
      <c r="H178" s="222"/>
      <c r="I178" s="222"/>
      <c r="J178" s="222"/>
      <c r="K178" s="222"/>
      <c r="L178" s="222"/>
      <c r="M178" s="222"/>
      <c r="N178" s="221"/>
      <c r="O178" s="221"/>
      <c r="P178" s="221"/>
      <c r="Q178" s="221"/>
      <c r="R178" s="222"/>
      <c r="S178" s="222"/>
      <c r="T178" s="222"/>
      <c r="U178" s="222"/>
      <c r="V178" s="222"/>
      <c r="W178" s="222"/>
      <c r="X178" s="222"/>
      <c r="Y178" s="222"/>
      <c r="Z178" s="212"/>
      <c r="AA178" s="212"/>
      <c r="AB178" s="212"/>
      <c r="AC178" s="212"/>
      <c r="AD178" s="212"/>
      <c r="AE178" s="212"/>
      <c r="AF178" s="212"/>
      <c r="AG178" s="212" t="s">
        <v>189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ht="22.5" outlineLevel="1" x14ac:dyDescent="0.2">
      <c r="A179" s="233">
        <v>60</v>
      </c>
      <c r="B179" s="234" t="s">
        <v>758</v>
      </c>
      <c r="C179" s="252" t="s">
        <v>759</v>
      </c>
      <c r="D179" s="235" t="s">
        <v>263</v>
      </c>
      <c r="E179" s="236">
        <v>11</v>
      </c>
      <c r="F179" s="237"/>
      <c r="G179" s="238">
        <f>ROUND(E179*F179,2)</f>
        <v>0</v>
      </c>
      <c r="H179" s="237"/>
      <c r="I179" s="238">
        <f>ROUND(E179*H179,2)</f>
        <v>0</v>
      </c>
      <c r="J179" s="237"/>
      <c r="K179" s="238">
        <f>ROUND(E179*J179,2)</f>
        <v>0</v>
      </c>
      <c r="L179" s="238">
        <v>12</v>
      </c>
      <c r="M179" s="238">
        <f>G179*(1+L179/100)</f>
        <v>0</v>
      </c>
      <c r="N179" s="236">
        <v>8.0000000000000007E-5</v>
      </c>
      <c r="O179" s="236">
        <f>ROUND(E179*N179,2)</f>
        <v>0</v>
      </c>
      <c r="P179" s="236">
        <v>0</v>
      </c>
      <c r="Q179" s="236">
        <f>ROUND(E179*P179,2)</f>
        <v>0</v>
      </c>
      <c r="R179" s="238" t="s">
        <v>601</v>
      </c>
      <c r="S179" s="238" t="s">
        <v>180</v>
      </c>
      <c r="T179" s="239" t="s">
        <v>180</v>
      </c>
      <c r="U179" s="222">
        <v>0.14199999999999999</v>
      </c>
      <c r="V179" s="222">
        <f>ROUND(E179*U179,2)</f>
        <v>1.56</v>
      </c>
      <c r="W179" s="222"/>
      <c r="X179" s="222" t="s">
        <v>181</v>
      </c>
      <c r="Y179" s="222" t="s">
        <v>182</v>
      </c>
      <c r="Z179" s="212"/>
      <c r="AA179" s="212"/>
      <c r="AB179" s="212"/>
      <c r="AC179" s="212"/>
      <c r="AD179" s="212"/>
      <c r="AE179" s="212"/>
      <c r="AF179" s="212"/>
      <c r="AG179" s="212" t="s">
        <v>183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2" x14ac:dyDescent="0.2">
      <c r="A180" s="219"/>
      <c r="B180" s="220"/>
      <c r="C180" s="256" t="s">
        <v>739</v>
      </c>
      <c r="D180" s="242"/>
      <c r="E180" s="242"/>
      <c r="F180" s="242"/>
      <c r="G180" s="242"/>
      <c r="H180" s="222"/>
      <c r="I180" s="222"/>
      <c r="J180" s="222"/>
      <c r="K180" s="222"/>
      <c r="L180" s="222"/>
      <c r="M180" s="222"/>
      <c r="N180" s="221"/>
      <c r="O180" s="221"/>
      <c r="P180" s="221"/>
      <c r="Q180" s="221"/>
      <c r="R180" s="222"/>
      <c r="S180" s="222"/>
      <c r="T180" s="222"/>
      <c r="U180" s="222"/>
      <c r="V180" s="222"/>
      <c r="W180" s="222"/>
      <c r="X180" s="222"/>
      <c r="Y180" s="222"/>
      <c r="Z180" s="212"/>
      <c r="AA180" s="212"/>
      <c r="AB180" s="212"/>
      <c r="AC180" s="212"/>
      <c r="AD180" s="212"/>
      <c r="AE180" s="212"/>
      <c r="AF180" s="212"/>
      <c r="AG180" s="212" t="s">
        <v>187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2" x14ac:dyDescent="0.2">
      <c r="A181" s="219"/>
      <c r="B181" s="220"/>
      <c r="C181" s="255" t="s">
        <v>760</v>
      </c>
      <c r="D181" s="223"/>
      <c r="E181" s="224">
        <v>11</v>
      </c>
      <c r="F181" s="222"/>
      <c r="G181" s="222"/>
      <c r="H181" s="222"/>
      <c r="I181" s="222"/>
      <c r="J181" s="222"/>
      <c r="K181" s="222"/>
      <c r="L181" s="222"/>
      <c r="M181" s="222"/>
      <c r="N181" s="221"/>
      <c r="O181" s="221"/>
      <c r="P181" s="221"/>
      <c r="Q181" s="221"/>
      <c r="R181" s="222"/>
      <c r="S181" s="222"/>
      <c r="T181" s="222"/>
      <c r="U181" s="222"/>
      <c r="V181" s="222"/>
      <c r="W181" s="222"/>
      <c r="X181" s="222"/>
      <c r="Y181" s="222"/>
      <c r="Z181" s="212"/>
      <c r="AA181" s="212"/>
      <c r="AB181" s="212"/>
      <c r="AC181" s="212"/>
      <c r="AD181" s="212"/>
      <c r="AE181" s="212"/>
      <c r="AF181" s="212"/>
      <c r="AG181" s="212" t="s">
        <v>189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ht="22.5" outlineLevel="1" x14ac:dyDescent="0.2">
      <c r="A182" s="233">
        <v>61</v>
      </c>
      <c r="B182" s="234" t="s">
        <v>761</v>
      </c>
      <c r="C182" s="252" t="s">
        <v>762</v>
      </c>
      <c r="D182" s="235" t="s">
        <v>263</v>
      </c>
      <c r="E182" s="236">
        <v>6.9</v>
      </c>
      <c r="F182" s="237"/>
      <c r="G182" s="238">
        <f>ROUND(E182*F182,2)</f>
        <v>0</v>
      </c>
      <c r="H182" s="237"/>
      <c r="I182" s="238">
        <f>ROUND(E182*H182,2)</f>
        <v>0</v>
      </c>
      <c r="J182" s="237"/>
      <c r="K182" s="238">
        <f>ROUND(E182*J182,2)</f>
        <v>0</v>
      </c>
      <c r="L182" s="238">
        <v>12</v>
      </c>
      <c r="M182" s="238">
        <f>G182*(1+L182/100)</f>
        <v>0</v>
      </c>
      <c r="N182" s="236">
        <v>8.0000000000000007E-5</v>
      </c>
      <c r="O182" s="236">
        <f>ROUND(E182*N182,2)</f>
        <v>0</v>
      </c>
      <c r="P182" s="236">
        <v>0</v>
      </c>
      <c r="Q182" s="236">
        <f>ROUND(E182*P182,2)</f>
        <v>0</v>
      </c>
      <c r="R182" s="238" t="s">
        <v>601</v>
      </c>
      <c r="S182" s="238" t="s">
        <v>180</v>
      </c>
      <c r="T182" s="239" t="s">
        <v>180</v>
      </c>
      <c r="U182" s="222">
        <v>0.129</v>
      </c>
      <c r="V182" s="222">
        <f>ROUND(E182*U182,2)</f>
        <v>0.89</v>
      </c>
      <c r="W182" s="222"/>
      <c r="X182" s="222" t="s">
        <v>181</v>
      </c>
      <c r="Y182" s="222" t="s">
        <v>182</v>
      </c>
      <c r="Z182" s="212"/>
      <c r="AA182" s="212"/>
      <c r="AB182" s="212"/>
      <c r="AC182" s="212"/>
      <c r="AD182" s="212"/>
      <c r="AE182" s="212"/>
      <c r="AF182" s="212"/>
      <c r="AG182" s="212" t="s">
        <v>183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2" x14ac:dyDescent="0.2">
      <c r="A183" s="219"/>
      <c r="B183" s="220"/>
      <c r="C183" s="256" t="s">
        <v>739</v>
      </c>
      <c r="D183" s="242"/>
      <c r="E183" s="242"/>
      <c r="F183" s="242"/>
      <c r="G183" s="242"/>
      <c r="H183" s="222"/>
      <c r="I183" s="222"/>
      <c r="J183" s="222"/>
      <c r="K183" s="222"/>
      <c r="L183" s="222"/>
      <c r="M183" s="222"/>
      <c r="N183" s="221"/>
      <c r="O183" s="221"/>
      <c r="P183" s="221"/>
      <c r="Q183" s="221"/>
      <c r="R183" s="222"/>
      <c r="S183" s="222"/>
      <c r="T183" s="222"/>
      <c r="U183" s="222"/>
      <c r="V183" s="222"/>
      <c r="W183" s="222"/>
      <c r="X183" s="222"/>
      <c r="Y183" s="222"/>
      <c r="Z183" s="212"/>
      <c r="AA183" s="212"/>
      <c r="AB183" s="212"/>
      <c r="AC183" s="212"/>
      <c r="AD183" s="212"/>
      <c r="AE183" s="212"/>
      <c r="AF183" s="212"/>
      <c r="AG183" s="212" t="s">
        <v>187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55" t="s">
        <v>763</v>
      </c>
      <c r="D184" s="223"/>
      <c r="E184" s="224">
        <v>6.9</v>
      </c>
      <c r="F184" s="222"/>
      <c r="G184" s="222"/>
      <c r="H184" s="222"/>
      <c r="I184" s="222"/>
      <c r="J184" s="222"/>
      <c r="K184" s="222"/>
      <c r="L184" s="222"/>
      <c r="M184" s="222"/>
      <c r="N184" s="221"/>
      <c r="O184" s="221"/>
      <c r="P184" s="221"/>
      <c r="Q184" s="221"/>
      <c r="R184" s="222"/>
      <c r="S184" s="222"/>
      <c r="T184" s="222"/>
      <c r="U184" s="222"/>
      <c r="V184" s="222"/>
      <c r="W184" s="222"/>
      <c r="X184" s="222"/>
      <c r="Y184" s="222"/>
      <c r="Z184" s="212"/>
      <c r="AA184" s="212"/>
      <c r="AB184" s="212"/>
      <c r="AC184" s="212"/>
      <c r="AD184" s="212"/>
      <c r="AE184" s="212"/>
      <c r="AF184" s="212"/>
      <c r="AG184" s="212" t="s">
        <v>189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22.5" outlineLevel="1" x14ac:dyDescent="0.2">
      <c r="A185" s="233">
        <v>62</v>
      </c>
      <c r="B185" s="234" t="s">
        <v>764</v>
      </c>
      <c r="C185" s="252" t="s">
        <v>765</v>
      </c>
      <c r="D185" s="235" t="s">
        <v>263</v>
      </c>
      <c r="E185" s="236">
        <v>11</v>
      </c>
      <c r="F185" s="237"/>
      <c r="G185" s="238">
        <f>ROUND(E185*F185,2)</f>
        <v>0</v>
      </c>
      <c r="H185" s="237"/>
      <c r="I185" s="238">
        <f>ROUND(E185*H185,2)</f>
        <v>0</v>
      </c>
      <c r="J185" s="237"/>
      <c r="K185" s="238">
        <f>ROUND(E185*J185,2)</f>
        <v>0</v>
      </c>
      <c r="L185" s="238">
        <v>12</v>
      </c>
      <c r="M185" s="238">
        <f>G185*(1+L185/100)</f>
        <v>0</v>
      </c>
      <c r="N185" s="236">
        <v>6.9999999999999994E-5</v>
      </c>
      <c r="O185" s="236">
        <f>ROUND(E185*N185,2)</f>
        <v>0</v>
      </c>
      <c r="P185" s="236">
        <v>0</v>
      </c>
      <c r="Q185" s="236">
        <f>ROUND(E185*P185,2)</f>
        <v>0</v>
      </c>
      <c r="R185" s="238" t="s">
        <v>601</v>
      </c>
      <c r="S185" s="238" t="s">
        <v>180</v>
      </c>
      <c r="T185" s="239" t="s">
        <v>180</v>
      </c>
      <c r="U185" s="222">
        <v>0.129</v>
      </c>
      <c r="V185" s="222">
        <f>ROUND(E185*U185,2)</f>
        <v>1.42</v>
      </c>
      <c r="W185" s="222"/>
      <c r="X185" s="222" t="s">
        <v>181</v>
      </c>
      <c r="Y185" s="222" t="s">
        <v>182</v>
      </c>
      <c r="Z185" s="212"/>
      <c r="AA185" s="212"/>
      <c r="AB185" s="212"/>
      <c r="AC185" s="212"/>
      <c r="AD185" s="212"/>
      <c r="AE185" s="212"/>
      <c r="AF185" s="212"/>
      <c r="AG185" s="212" t="s">
        <v>183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2" x14ac:dyDescent="0.2">
      <c r="A186" s="219"/>
      <c r="B186" s="220"/>
      <c r="C186" s="256" t="s">
        <v>739</v>
      </c>
      <c r="D186" s="242"/>
      <c r="E186" s="242"/>
      <c r="F186" s="242"/>
      <c r="G186" s="242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187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">
      <c r="A187" s="219"/>
      <c r="B187" s="220"/>
      <c r="C187" s="255" t="s">
        <v>760</v>
      </c>
      <c r="D187" s="223"/>
      <c r="E187" s="224">
        <v>11</v>
      </c>
      <c r="F187" s="222"/>
      <c r="G187" s="222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189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22.5" outlineLevel="1" x14ac:dyDescent="0.2">
      <c r="A188" s="233">
        <v>63</v>
      </c>
      <c r="B188" s="234" t="s">
        <v>766</v>
      </c>
      <c r="C188" s="252" t="s">
        <v>767</v>
      </c>
      <c r="D188" s="235" t="s">
        <v>263</v>
      </c>
      <c r="E188" s="236">
        <v>11</v>
      </c>
      <c r="F188" s="237"/>
      <c r="G188" s="238">
        <f>ROUND(E188*F188,2)</f>
        <v>0</v>
      </c>
      <c r="H188" s="237"/>
      <c r="I188" s="238">
        <f>ROUND(E188*H188,2)</f>
        <v>0</v>
      </c>
      <c r="J188" s="237"/>
      <c r="K188" s="238">
        <f>ROUND(E188*J188,2)</f>
        <v>0</v>
      </c>
      <c r="L188" s="238">
        <v>12</v>
      </c>
      <c r="M188" s="238">
        <f>G188*(1+L188/100)</f>
        <v>0</v>
      </c>
      <c r="N188" s="236">
        <v>8.0000000000000007E-5</v>
      </c>
      <c r="O188" s="236">
        <f>ROUND(E188*N188,2)</f>
        <v>0</v>
      </c>
      <c r="P188" s="236">
        <v>0</v>
      </c>
      <c r="Q188" s="236">
        <f>ROUND(E188*P188,2)</f>
        <v>0</v>
      </c>
      <c r="R188" s="238" t="s">
        <v>601</v>
      </c>
      <c r="S188" s="238" t="s">
        <v>180</v>
      </c>
      <c r="T188" s="239" t="s">
        <v>180</v>
      </c>
      <c r="U188" s="222">
        <v>0.14199999999999999</v>
      </c>
      <c r="V188" s="222">
        <f>ROUND(E188*U188,2)</f>
        <v>1.56</v>
      </c>
      <c r="W188" s="222"/>
      <c r="X188" s="222" t="s">
        <v>181</v>
      </c>
      <c r="Y188" s="222" t="s">
        <v>182</v>
      </c>
      <c r="Z188" s="212"/>
      <c r="AA188" s="212"/>
      <c r="AB188" s="212"/>
      <c r="AC188" s="212"/>
      <c r="AD188" s="212"/>
      <c r="AE188" s="212"/>
      <c r="AF188" s="212"/>
      <c r="AG188" s="212" t="s">
        <v>183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19"/>
      <c r="B189" s="220"/>
      <c r="C189" s="256" t="s">
        <v>739</v>
      </c>
      <c r="D189" s="242"/>
      <c r="E189" s="242"/>
      <c r="F189" s="242"/>
      <c r="G189" s="242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187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19"/>
      <c r="B190" s="220"/>
      <c r="C190" s="255" t="s">
        <v>760</v>
      </c>
      <c r="D190" s="223"/>
      <c r="E190" s="224">
        <v>11</v>
      </c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189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ht="22.5" outlineLevel="1" x14ac:dyDescent="0.2">
      <c r="A191" s="233">
        <v>64</v>
      </c>
      <c r="B191" s="234" t="s">
        <v>768</v>
      </c>
      <c r="C191" s="252" t="s">
        <v>769</v>
      </c>
      <c r="D191" s="235" t="s">
        <v>263</v>
      </c>
      <c r="E191" s="236">
        <v>2.4</v>
      </c>
      <c r="F191" s="237"/>
      <c r="G191" s="238">
        <f>ROUND(E191*F191,2)</f>
        <v>0</v>
      </c>
      <c r="H191" s="237"/>
      <c r="I191" s="238">
        <f>ROUND(E191*H191,2)</f>
        <v>0</v>
      </c>
      <c r="J191" s="237"/>
      <c r="K191" s="238">
        <f>ROUND(E191*J191,2)</f>
        <v>0</v>
      </c>
      <c r="L191" s="238">
        <v>12</v>
      </c>
      <c r="M191" s="238">
        <f>G191*(1+L191/100)</f>
        <v>0</v>
      </c>
      <c r="N191" s="236">
        <v>6.9999999999999994E-5</v>
      </c>
      <c r="O191" s="236">
        <f>ROUND(E191*N191,2)</f>
        <v>0</v>
      </c>
      <c r="P191" s="236">
        <v>0</v>
      </c>
      <c r="Q191" s="236">
        <f>ROUND(E191*P191,2)</f>
        <v>0</v>
      </c>
      <c r="R191" s="238" t="s">
        <v>601</v>
      </c>
      <c r="S191" s="238" t="s">
        <v>180</v>
      </c>
      <c r="T191" s="239" t="s">
        <v>180</v>
      </c>
      <c r="U191" s="222">
        <v>0.129</v>
      </c>
      <c r="V191" s="222">
        <f>ROUND(E191*U191,2)</f>
        <v>0.31</v>
      </c>
      <c r="W191" s="222"/>
      <c r="X191" s="222" t="s">
        <v>181</v>
      </c>
      <c r="Y191" s="222" t="s">
        <v>182</v>
      </c>
      <c r="Z191" s="212"/>
      <c r="AA191" s="212"/>
      <c r="AB191" s="212"/>
      <c r="AC191" s="212"/>
      <c r="AD191" s="212"/>
      <c r="AE191" s="212"/>
      <c r="AF191" s="212"/>
      <c r="AG191" s="212" t="s">
        <v>183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2" x14ac:dyDescent="0.2">
      <c r="A192" s="219"/>
      <c r="B192" s="220"/>
      <c r="C192" s="256" t="s">
        <v>739</v>
      </c>
      <c r="D192" s="242"/>
      <c r="E192" s="242"/>
      <c r="F192" s="242"/>
      <c r="G192" s="242"/>
      <c r="H192" s="222"/>
      <c r="I192" s="222"/>
      <c r="J192" s="222"/>
      <c r="K192" s="222"/>
      <c r="L192" s="222"/>
      <c r="M192" s="222"/>
      <c r="N192" s="221"/>
      <c r="O192" s="221"/>
      <c r="P192" s="221"/>
      <c r="Q192" s="221"/>
      <c r="R192" s="222"/>
      <c r="S192" s="222"/>
      <c r="T192" s="222"/>
      <c r="U192" s="222"/>
      <c r="V192" s="222"/>
      <c r="W192" s="222"/>
      <c r="X192" s="222"/>
      <c r="Y192" s="222"/>
      <c r="Z192" s="212"/>
      <c r="AA192" s="212"/>
      <c r="AB192" s="212"/>
      <c r="AC192" s="212"/>
      <c r="AD192" s="212"/>
      <c r="AE192" s="212"/>
      <c r="AF192" s="212"/>
      <c r="AG192" s="212" t="s">
        <v>187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19"/>
      <c r="B193" s="220"/>
      <c r="C193" s="255" t="s">
        <v>770</v>
      </c>
      <c r="D193" s="223"/>
      <c r="E193" s="224">
        <v>2.4</v>
      </c>
      <c r="F193" s="222"/>
      <c r="G193" s="22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189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1" x14ac:dyDescent="0.2">
      <c r="A194" s="233">
        <v>65</v>
      </c>
      <c r="B194" s="234" t="s">
        <v>771</v>
      </c>
      <c r="C194" s="252" t="s">
        <v>772</v>
      </c>
      <c r="D194" s="235" t="s">
        <v>773</v>
      </c>
      <c r="E194" s="236">
        <v>11</v>
      </c>
      <c r="F194" s="237"/>
      <c r="G194" s="238">
        <f>ROUND(E194*F194,2)</f>
        <v>0</v>
      </c>
      <c r="H194" s="237"/>
      <c r="I194" s="238">
        <f>ROUND(E194*H194,2)</f>
        <v>0</v>
      </c>
      <c r="J194" s="237"/>
      <c r="K194" s="238">
        <f>ROUND(E194*J194,2)</f>
        <v>0</v>
      </c>
      <c r="L194" s="238">
        <v>12</v>
      </c>
      <c r="M194" s="238">
        <f>G194*(1+L194/100)</f>
        <v>0</v>
      </c>
      <c r="N194" s="236">
        <v>8.4999999999999995E-4</v>
      </c>
      <c r="O194" s="236">
        <f>ROUND(E194*N194,2)</f>
        <v>0.01</v>
      </c>
      <c r="P194" s="236">
        <v>0</v>
      </c>
      <c r="Q194" s="236">
        <f>ROUND(E194*P194,2)</f>
        <v>0</v>
      </c>
      <c r="R194" s="238" t="s">
        <v>601</v>
      </c>
      <c r="S194" s="238" t="s">
        <v>180</v>
      </c>
      <c r="T194" s="239" t="s">
        <v>180</v>
      </c>
      <c r="U194" s="222">
        <v>0.105</v>
      </c>
      <c r="V194" s="222">
        <f>ROUND(E194*U194,2)</f>
        <v>1.1599999999999999</v>
      </c>
      <c r="W194" s="222"/>
      <c r="X194" s="222" t="s">
        <v>181</v>
      </c>
      <c r="Y194" s="222" t="s">
        <v>182</v>
      </c>
      <c r="Z194" s="212"/>
      <c r="AA194" s="212"/>
      <c r="AB194" s="212"/>
      <c r="AC194" s="212"/>
      <c r="AD194" s="212"/>
      <c r="AE194" s="212"/>
      <c r="AF194" s="212"/>
      <c r="AG194" s="212" t="s">
        <v>183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2" x14ac:dyDescent="0.2">
      <c r="A195" s="219"/>
      <c r="B195" s="220"/>
      <c r="C195" s="255" t="s">
        <v>774</v>
      </c>
      <c r="D195" s="223"/>
      <c r="E195" s="224">
        <v>11</v>
      </c>
      <c r="F195" s="222"/>
      <c r="G195" s="222"/>
      <c r="H195" s="222"/>
      <c r="I195" s="222"/>
      <c r="J195" s="222"/>
      <c r="K195" s="222"/>
      <c r="L195" s="222"/>
      <c r="M195" s="222"/>
      <c r="N195" s="221"/>
      <c r="O195" s="221"/>
      <c r="P195" s="221"/>
      <c r="Q195" s="221"/>
      <c r="R195" s="222"/>
      <c r="S195" s="222"/>
      <c r="T195" s="222"/>
      <c r="U195" s="222"/>
      <c r="V195" s="222"/>
      <c r="W195" s="222"/>
      <c r="X195" s="222"/>
      <c r="Y195" s="222"/>
      <c r="Z195" s="212"/>
      <c r="AA195" s="212"/>
      <c r="AB195" s="212"/>
      <c r="AC195" s="212"/>
      <c r="AD195" s="212"/>
      <c r="AE195" s="212"/>
      <c r="AF195" s="212"/>
      <c r="AG195" s="212" t="s">
        <v>189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1" x14ac:dyDescent="0.2">
      <c r="A196" s="233">
        <v>66</v>
      </c>
      <c r="B196" s="234" t="s">
        <v>775</v>
      </c>
      <c r="C196" s="252" t="s">
        <v>776</v>
      </c>
      <c r="D196" s="235" t="s">
        <v>773</v>
      </c>
      <c r="E196" s="236">
        <v>11</v>
      </c>
      <c r="F196" s="237"/>
      <c r="G196" s="238">
        <f>ROUND(E196*F196,2)</f>
        <v>0</v>
      </c>
      <c r="H196" s="237"/>
      <c r="I196" s="238">
        <f>ROUND(E196*H196,2)</f>
        <v>0</v>
      </c>
      <c r="J196" s="237"/>
      <c r="K196" s="238">
        <f>ROUND(E196*J196,2)</f>
        <v>0</v>
      </c>
      <c r="L196" s="238">
        <v>12</v>
      </c>
      <c r="M196" s="238">
        <f>G196*(1+L196/100)</f>
        <v>0</v>
      </c>
      <c r="N196" s="236">
        <v>1E-3</v>
      </c>
      <c r="O196" s="236">
        <f>ROUND(E196*N196,2)</f>
        <v>0.01</v>
      </c>
      <c r="P196" s="236">
        <v>0</v>
      </c>
      <c r="Q196" s="236">
        <f>ROUND(E196*P196,2)</f>
        <v>0</v>
      </c>
      <c r="R196" s="238" t="s">
        <v>601</v>
      </c>
      <c r="S196" s="238" t="s">
        <v>180</v>
      </c>
      <c r="T196" s="239" t="s">
        <v>180</v>
      </c>
      <c r="U196" s="222">
        <v>0.105</v>
      </c>
      <c r="V196" s="222">
        <f>ROUND(E196*U196,2)</f>
        <v>1.1599999999999999</v>
      </c>
      <c r="W196" s="222"/>
      <c r="X196" s="222" t="s">
        <v>181</v>
      </c>
      <c r="Y196" s="222" t="s">
        <v>182</v>
      </c>
      <c r="Z196" s="212"/>
      <c r="AA196" s="212"/>
      <c r="AB196" s="212"/>
      <c r="AC196" s="212"/>
      <c r="AD196" s="212"/>
      <c r="AE196" s="212"/>
      <c r="AF196" s="212"/>
      <c r="AG196" s="212" t="s">
        <v>183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2" x14ac:dyDescent="0.2">
      <c r="A197" s="219"/>
      <c r="B197" s="220"/>
      <c r="C197" s="255" t="s">
        <v>774</v>
      </c>
      <c r="D197" s="223"/>
      <c r="E197" s="224">
        <v>11</v>
      </c>
      <c r="F197" s="222"/>
      <c r="G197" s="222"/>
      <c r="H197" s="222"/>
      <c r="I197" s="222"/>
      <c r="J197" s="222"/>
      <c r="K197" s="222"/>
      <c r="L197" s="222"/>
      <c r="M197" s="222"/>
      <c r="N197" s="221"/>
      <c r="O197" s="221"/>
      <c r="P197" s="221"/>
      <c r="Q197" s="221"/>
      <c r="R197" s="222"/>
      <c r="S197" s="222"/>
      <c r="T197" s="222"/>
      <c r="U197" s="222"/>
      <c r="V197" s="222"/>
      <c r="W197" s="222"/>
      <c r="X197" s="222"/>
      <c r="Y197" s="222"/>
      <c r="Z197" s="212"/>
      <c r="AA197" s="212"/>
      <c r="AB197" s="212"/>
      <c r="AC197" s="212"/>
      <c r="AD197" s="212"/>
      <c r="AE197" s="212"/>
      <c r="AF197" s="212"/>
      <c r="AG197" s="212" t="s">
        <v>189</v>
      </c>
      <c r="AH197" s="212">
        <v>0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">
      <c r="A198" s="244">
        <v>67</v>
      </c>
      <c r="B198" s="245" t="s">
        <v>777</v>
      </c>
      <c r="C198" s="257" t="s">
        <v>778</v>
      </c>
      <c r="D198" s="246" t="s">
        <v>346</v>
      </c>
      <c r="E198" s="247">
        <v>1</v>
      </c>
      <c r="F198" s="248"/>
      <c r="G198" s="249">
        <f>ROUND(E198*F198,2)</f>
        <v>0</v>
      </c>
      <c r="H198" s="248"/>
      <c r="I198" s="249">
        <f>ROUND(E198*H198,2)</f>
        <v>0</v>
      </c>
      <c r="J198" s="248"/>
      <c r="K198" s="249">
        <f>ROUND(E198*J198,2)</f>
        <v>0</v>
      </c>
      <c r="L198" s="249">
        <v>12</v>
      </c>
      <c r="M198" s="249">
        <f>G198*(1+L198/100)</f>
        <v>0</v>
      </c>
      <c r="N198" s="247">
        <v>1.3999999999999999E-4</v>
      </c>
      <c r="O198" s="247">
        <f>ROUND(E198*N198,2)</f>
        <v>0</v>
      </c>
      <c r="P198" s="247">
        <v>0</v>
      </c>
      <c r="Q198" s="247">
        <f>ROUND(E198*P198,2)</f>
        <v>0</v>
      </c>
      <c r="R198" s="249" t="s">
        <v>601</v>
      </c>
      <c r="S198" s="249" t="s">
        <v>180</v>
      </c>
      <c r="T198" s="250" t="s">
        <v>180</v>
      </c>
      <c r="U198" s="222">
        <v>0.16500000000000001</v>
      </c>
      <c r="V198" s="222">
        <f>ROUND(E198*U198,2)</f>
        <v>0.17</v>
      </c>
      <c r="W198" s="222"/>
      <c r="X198" s="222" t="s">
        <v>181</v>
      </c>
      <c r="Y198" s="222" t="s">
        <v>182</v>
      </c>
      <c r="Z198" s="212"/>
      <c r="AA198" s="212"/>
      <c r="AB198" s="212"/>
      <c r="AC198" s="212"/>
      <c r="AD198" s="212"/>
      <c r="AE198" s="212"/>
      <c r="AF198" s="212"/>
      <c r="AG198" s="212" t="s">
        <v>183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1" x14ac:dyDescent="0.2">
      <c r="A199" s="233">
        <v>68</v>
      </c>
      <c r="B199" s="234" t="s">
        <v>779</v>
      </c>
      <c r="C199" s="252" t="s">
        <v>780</v>
      </c>
      <c r="D199" s="235" t="s">
        <v>346</v>
      </c>
      <c r="E199" s="236">
        <v>6</v>
      </c>
      <c r="F199" s="237"/>
      <c r="G199" s="238">
        <f>ROUND(E199*F199,2)</f>
        <v>0</v>
      </c>
      <c r="H199" s="237"/>
      <c r="I199" s="238">
        <f>ROUND(E199*H199,2)</f>
        <v>0</v>
      </c>
      <c r="J199" s="237"/>
      <c r="K199" s="238">
        <f>ROUND(E199*J199,2)</f>
        <v>0</v>
      </c>
      <c r="L199" s="238">
        <v>12</v>
      </c>
      <c r="M199" s="238">
        <f>G199*(1+L199/100)</f>
        <v>0</v>
      </c>
      <c r="N199" s="236">
        <v>1.2E-4</v>
      </c>
      <c r="O199" s="236">
        <f>ROUND(E199*N199,2)</f>
        <v>0</v>
      </c>
      <c r="P199" s="236">
        <v>0</v>
      </c>
      <c r="Q199" s="236">
        <f>ROUND(E199*P199,2)</f>
        <v>0</v>
      </c>
      <c r="R199" s="238" t="s">
        <v>601</v>
      </c>
      <c r="S199" s="238" t="s">
        <v>180</v>
      </c>
      <c r="T199" s="239" t="s">
        <v>180</v>
      </c>
      <c r="U199" s="222">
        <v>0.18554999999999999</v>
      </c>
      <c r="V199" s="222">
        <f>ROUND(E199*U199,2)</f>
        <v>1.1100000000000001</v>
      </c>
      <c r="W199" s="222"/>
      <c r="X199" s="222" t="s">
        <v>181</v>
      </c>
      <c r="Y199" s="222" t="s">
        <v>182</v>
      </c>
      <c r="Z199" s="212"/>
      <c r="AA199" s="212"/>
      <c r="AB199" s="212"/>
      <c r="AC199" s="212"/>
      <c r="AD199" s="212"/>
      <c r="AE199" s="212"/>
      <c r="AF199" s="212"/>
      <c r="AG199" s="212" t="s">
        <v>183</v>
      </c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2" x14ac:dyDescent="0.2">
      <c r="A200" s="219"/>
      <c r="B200" s="220"/>
      <c r="C200" s="255" t="s">
        <v>83</v>
      </c>
      <c r="D200" s="223"/>
      <c r="E200" s="224">
        <v>6</v>
      </c>
      <c r="F200" s="222"/>
      <c r="G200" s="222"/>
      <c r="H200" s="222"/>
      <c r="I200" s="222"/>
      <c r="J200" s="222"/>
      <c r="K200" s="222"/>
      <c r="L200" s="222"/>
      <c r="M200" s="222"/>
      <c r="N200" s="221"/>
      <c r="O200" s="221"/>
      <c r="P200" s="221"/>
      <c r="Q200" s="221"/>
      <c r="R200" s="222"/>
      <c r="S200" s="222"/>
      <c r="T200" s="222"/>
      <c r="U200" s="222"/>
      <c r="V200" s="222"/>
      <c r="W200" s="222"/>
      <c r="X200" s="222"/>
      <c r="Y200" s="222"/>
      <c r="Z200" s="212"/>
      <c r="AA200" s="212"/>
      <c r="AB200" s="212"/>
      <c r="AC200" s="212"/>
      <c r="AD200" s="212"/>
      <c r="AE200" s="212"/>
      <c r="AF200" s="212"/>
      <c r="AG200" s="212" t="s">
        <v>189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1" x14ac:dyDescent="0.2">
      <c r="A201" s="233">
        <v>69</v>
      </c>
      <c r="B201" s="234" t="s">
        <v>781</v>
      </c>
      <c r="C201" s="252" t="s">
        <v>782</v>
      </c>
      <c r="D201" s="235" t="s">
        <v>346</v>
      </c>
      <c r="E201" s="236">
        <v>14</v>
      </c>
      <c r="F201" s="237"/>
      <c r="G201" s="238">
        <f>ROUND(E201*F201,2)</f>
        <v>0</v>
      </c>
      <c r="H201" s="237"/>
      <c r="I201" s="238">
        <f>ROUND(E201*H201,2)</f>
        <v>0</v>
      </c>
      <c r="J201" s="237"/>
      <c r="K201" s="238">
        <f>ROUND(E201*J201,2)</f>
        <v>0</v>
      </c>
      <c r="L201" s="238">
        <v>12</v>
      </c>
      <c r="M201" s="238">
        <f>G201*(1+L201/100)</f>
        <v>0</v>
      </c>
      <c r="N201" s="236">
        <v>1.2999999999999999E-4</v>
      </c>
      <c r="O201" s="236">
        <f>ROUND(E201*N201,2)</f>
        <v>0</v>
      </c>
      <c r="P201" s="236">
        <v>0</v>
      </c>
      <c r="Q201" s="236">
        <f>ROUND(E201*P201,2)</f>
        <v>0</v>
      </c>
      <c r="R201" s="238" t="s">
        <v>601</v>
      </c>
      <c r="S201" s="238" t="s">
        <v>180</v>
      </c>
      <c r="T201" s="239" t="s">
        <v>180</v>
      </c>
      <c r="U201" s="222">
        <v>0.20269000000000001</v>
      </c>
      <c r="V201" s="222">
        <f>ROUND(E201*U201,2)</f>
        <v>2.84</v>
      </c>
      <c r="W201" s="222"/>
      <c r="X201" s="222" t="s">
        <v>181</v>
      </c>
      <c r="Y201" s="222" t="s">
        <v>182</v>
      </c>
      <c r="Z201" s="212"/>
      <c r="AA201" s="212"/>
      <c r="AB201" s="212"/>
      <c r="AC201" s="212"/>
      <c r="AD201" s="212"/>
      <c r="AE201" s="212"/>
      <c r="AF201" s="212"/>
      <c r="AG201" s="212" t="s">
        <v>183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2" x14ac:dyDescent="0.2">
      <c r="A202" s="219"/>
      <c r="B202" s="220"/>
      <c r="C202" s="255" t="s">
        <v>783</v>
      </c>
      <c r="D202" s="223"/>
      <c r="E202" s="224">
        <v>14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189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44">
        <v>70</v>
      </c>
      <c r="B203" s="245" t="s">
        <v>784</v>
      </c>
      <c r="C203" s="257" t="s">
        <v>785</v>
      </c>
      <c r="D203" s="246" t="s">
        <v>346</v>
      </c>
      <c r="E203" s="247">
        <v>4</v>
      </c>
      <c r="F203" s="248"/>
      <c r="G203" s="249">
        <f>ROUND(E203*F203,2)</f>
        <v>0</v>
      </c>
      <c r="H203" s="248"/>
      <c r="I203" s="249">
        <f>ROUND(E203*H203,2)</f>
        <v>0</v>
      </c>
      <c r="J203" s="248"/>
      <c r="K203" s="249">
        <f>ROUND(E203*J203,2)</f>
        <v>0</v>
      </c>
      <c r="L203" s="249">
        <v>12</v>
      </c>
      <c r="M203" s="249">
        <f>G203*(1+L203/100)</f>
        <v>0</v>
      </c>
      <c r="N203" s="247">
        <v>3.8999999999999999E-4</v>
      </c>
      <c r="O203" s="247">
        <f>ROUND(E203*N203,2)</f>
        <v>0</v>
      </c>
      <c r="P203" s="247">
        <v>0</v>
      </c>
      <c r="Q203" s="247">
        <f>ROUND(E203*P203,2)</f>
        <v>0</v>
      </c>
      <c r="R203" s="249" t="s">
        <v>601</v>
      </c>
      <c r="S203" s="249" t="s">
        <v>180</v>
      </c>
      <c r="T203" s="250" t="s">
        <v>180</v>
      </c>
      <c r="U203" s="222">
        <v>0.20699999999999999</v>
      </c>
      <c r="V203" s="222">
        <f>ROUND(E203*U203,2)</f>
        <v>0.83</v>
      </c>
      <c r="W203" s="222"/>
      <c r="X203" s="222" t="s">
        <v>181</v>
      </c>
      <c r="Y203" s="222" t="s">
        <v>182</v>
      </c>
      <c r="Z203" s="212"/>
      <c r="AA203" s="212"/>
      <c r="AB203" s="212"/>
      <c r="AC203" s="212"/>
      <c r="AD203" s="212"/>
      <c r="AE203" s="212"/>
      <c r="AF203" s="212"/>
      <c r="AG203" s="212" t="s">
        <v>183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">
      <c r="A204" s="244">
        <v>71</v>
      </c>
      <c r="B204" s="245" t="s">
        <v>786</v>
      </c>
      <c r="C204" s="257" t="s">
        <v>787</v>
      </c>
      <c r="D204" s="246" t="s">
        <v>346</v>
      </c>
      <c r="E204" s="247">
        <v>4</v>
      </c>
      <c r="F204" s="248"/>
      <c r="G204" s="249">
        <f>ROUND(E204*F204,2)</f>
        <v>0</v>
      </c>
      <c r="H204" s="248"/>
      <c r="I204" s="249">
        <f>ROUND(E204*H204,2)</f>
        <v>0</v>
      </c>
      <c r="J204" s="248"/>
      <c r="K204" s="249">
        <f>ROUND(E204*J204,2)</f>
        <v>0</v>
      </c>
      <c r="L204" s="249">
        <v>12</v>
      </c>
      <c r="M204" s="249">
        <f>G204*(1+L204/100)</f>
        <v>0</v>
      </c>
      <c r="N204" s="247">
        <v>5.6999999999999998E-4</v>
      </c>
      <c r="O204" s="247">
        <f>ROUND(E204*N204,2)</f>
        <v>0</v>
      </c>
      <c r="P204" s="247">
        <v>0</v>
      </c>
      <c r="Q204" s="247">
        <f>ROUND(E204*P204,2)</f>
        <v>0</v>
      </c>
      <c r="R204" s="249" t="s">
        <v>601</v>
      </c>
      <c r="S204" s="249" t="s">
        <v>180</v>
      </c>
      <c r="T204" s="250" t="s">
        <v>180</v>
      </c>
      <c r="U204" s="222">
        <v>0.22700000000000001</v>
      </c>
      <c r="V204" s="222">
        <f>ROUND(E204*U204,2)</f>
        <v>0.91</v>
      </c>
      <c r="W204" s="222"/>
      <c r="X204" s="222" t="s">
        <v>181</v>
      </c>
      <c r="Y204" s="222" t="s">
        <v>182</v>
      </c>
      <c r="Z204" s="212"/>
      <c r="AA204" s="212"/>
      <c r="AB204" s="212"/>
      <c r="AC204" s="212"/>
      <c r="AD204" s="212"/>
      <c r="AE204" s="212"/>
      <c r="AF204" s="212"/>
      <c r="AG204" s="212" t="s">
        <v>183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1" x14ac:dyDescent="0.2">
      <c r="A205" s="244">
        <v>72</v>
      </c>
      <c r="B205" s="245" t="s">
        <v>788</v>
      </c>
      <c r="C205" s="257" t="s">
        <v>789</v>
      </c>
      <c r="D205" s="246" t="s">
        <v>346</v>
      </c>
      <c r="E205" s="247">
        <v>1</v>
      </c>
      <c r="F205" s="248"/>
      <c r="G205" s="249">
        <f>ROUND(E205*F205,2)</f>
        <v>0</v>
      </c>
      <c r="H205" s="248"/>
      <c r="I205" s="249">
        <f>ROUND(E205*H205,2)</f>
        <v>0</v>
      </c>
      <c r="J205" s="248"/>
      <c r="K205" s="249">
        <f>ROUND(E205*J205,2)</f>
        <v>0</v>
      </c>
      <c r="L205" s="249">
        <v>12</v>
      </c>
      <c r="M205" s="249">
        <f>G205*(1+L205/100)</f>
        <v>0</v>
      </c>
      <c r="N205" s="247">
        <v>8.0000000000000004E-4</v>
      </c>
      <c r="O205" s="247">
        <f>ROUND(E205*N205,2)</f>
        <v>0</v>
      </c>
      <c r="P205" s="247">
        <v>0</v>
      </c>
      <c r="Q205" s="247">
        <f>ROUND(E205*P205,2)</f>
        <v>0</v>
      </c>
      <c r="R205" s="249" t="s">
        <v>601</v>
      </c>
      <c r="S205" s="249" t="s">
        <v>180</v>
      </c>
      <c r="T205" s="250" t="s">
        <v>180</v>
      </c>
      <c r="U205" s="222">
        <v>0.26900000000000002</v>
      </c>
      <c r="V205" s="222">
        <f>ROUND(E205*U205,2)</f>
        <v>0.27</v>
      </c>
      <c r="W205" s="222"/>
      <c r="X205" s="222" t="s">
        <v>181</v>
      </c>
      <c r="Y205" s="222" t="s">
        <v>182</v>
      </c>
      <c r="Z205" s="212"/>
      <c r="AA205" s="212"/>
      <c r="AB205" s="212"/>
      <c r="AC205" s="212"/>
      <c r="AD205" s="212"/>
      <c r="AE205" s="212"/>
      <c r="AF205" s="212"/>
      <c r="AG205" s="212" t="s">
        <v>183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1" x14ac:dyDescent="0.2">
      <c r="A206" s="233">
        <v>73</v>
      </c>
      <c r="B206" s="234" t="s">
        <v>790</v>
      </c>
      <c r="C206" s="252" t="s">
        <v>791</v>
      </c>
      <c r="D206" s="235" t="s">
        <v>346</v>
      </c>
      <c r="E206" s="236">
        <v>1</v>
      </c>
      <c r="F206" s="237"/>
      <c r="G206" s="238">
        <f>ROUND(E206*F206,2)</f>
        <v>0</v>
      </c>
      <c r="H206" s="237"/>
      <c r="I206" s="238">
        <f>ROUND(E206*H206,2)</f>
        <v>0</v>
      </c>
      <c r="J206" s="237"/>
      <c r="K206" s="238">
        <f>ROUND(E206*J206,2)</f>
        <v>0</v>
      </c>
      <c r="L206" s="238">
        <v>12</v>
      </c>
      <c r="M206" s="238">
        <f>G206*(1+L206/100)</f>
        <v>0</v>
      </c>
      <c r="N206" s="236">
        <v>2.5999999999999999E-3</v>
      </c>
      <c r="O206" s="236">
        <f>ROUND(E206*N206,2)</f>
        <v>0</v>
      </c>
      <c r="P206" s="236">
        <v>0</v>
      </c>
      <c r="Q206" s="236">
        <f>ROUND(E206*P206,2)</f>
        <v>0</v>
      </c>
      <c r="R206" s="238" t="s">
        <v>601</v>
      </c>
      <c r="S206" s="238" t="s">
        <v>180</v>
      </c>
      <c r="T206" s="239" t="s">
        <v>180</v>
      </c>
      <c r="U206" s="222">
        <v>0.58899999999999997</v>
      </c>
      <c r="V206" s="222">
        <f>ROUND(E206*U206,2)</f>
        <v>0.59</v>
      </c>
      <c r="W206" s="222"/>
      <c r="X206" s="222" t="s">
        <v>181</v>
      </c>
      <c r="Y206" s="222" t="s">
        <v>182</v>
      </c>
      <c r="Z206" s="212"/>
      <c r="AA206" s="212"/>
      <c r="AB206" s="212"/>
      <c r="AC206" s="212"/>
      <c r="AD206" s="212"/>
      <c r="AE206" s="212"/>
      <c r="AF206" s="212"/>
      <c r="AG206" s="212" t="s">
        <v>183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">
      <c r="A207" s="219"/>
      <c r="B207" s="220"/>
      <c r="C207" s="256" t="s">
        <v>792</v>
      </c>
      <c r="D207" s="242"/>
      <c r="E207" s="242"/>
      <c r="F207" s="242"/>
      <c r="G207" s="242"/>
      <c r="H207" s="222"/>
      <c r="I207" s="222"/>
      <c r="J207" s="222"/>
      <c r="K207" s="222"/>
      <c r="L207" s="222"/>
      <c r="M207" s="222"/>
      <c r="N207" s="221"/>
      <c r="O207" s="221"/>
      <c r="P207" s="221"/>
      <c r="Q207" s="221"/>
      <c r="R207" s="222"/>
      <c r="S207" s="222"/>
      <c r="T207" s="222"/>
      <c r="U207" s="222"/>
      <c r="V207" s="222"/>
      <c r="W207" s="222"/>
      <c r="X207" s="222"/>
      <c r="Y207" s="222"/>
      <c r="Z207" s="212"/>
      <c r="AA207" s="212"/>
      <c r="AB207" s="212"/>
      <c r="AC207" s="212"/>
      <c r="AD207" s="212"/>
      <c r="AE207" s="212"/>
      <c r="AF207" s="212"/>
      <c r="AG207" s="212" t="s">
        <v>187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2" x14ac:dyDescent="0.2">
      <c r="A208" s="219"/>
      <c r="B208" s="220"/>
      <c r="C208" s="255" t="s">
        <v>75</v>
      </c>
      <c r="D208" s="223"/>
      <c r="E208" s="224">
        <v>1</v>
      </c>
      <c r="F208" s="222"/>
      <c r="G208" s="222"/>
      <c r="H208" s="222"/>
      <c r="I208" s="222"/>
      <c r="J208" s="222"/>
      <c r="K208" s="222"/>
      <c r="L208" s="222"/>
      <c r="M208" s="222"/>
      <c r="N208" s="221"/>
      <c r="O208" s="221"/>
      <c r="P208" s="221"/>
      <c r="Q208" s="221"/>
      <c r="R208" s="222"/>
      <c r="S208" s="222"/>
      <c r="T208" s="222"/>
      <c r="U208" s="222"/>
      <c r="V208" s="222"/>
      <c r="W208" s="222"/>
      <c r="X208" s="222"/>
      <c r="Y208" s="222"/>
      <c r="Z208" s="212"/>
      <c r="AA208" s="212"/>
      <c r="AB208" s="212"/>
      <c r="AC208" s="212"/>
      <c r="AD208" s="212"/>
      <c r="AE208" s="212"/>
      <c r="AF208" s="212"/>
      <c r="AG208" s="212" t="s">
        <v>189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1" x14ac:dyDescent="0.2">
      <c r="A209" s="244">
        <v>74</v>
      </c>
      <c r="B209" s="245" t="s">
        <v>793</v>
      </c>
      <c r="C209" s="257" t="s">
        <v>794</v>
      </c>
      <c r="D209" s="246" t="s">
        <v>346</v>
      </c>
      <c r="E209" s="247">
        <v>1</v>
      </c>
      <c r="F209" s="248"/>
      <c r="G209" s="249">
        <f>ROUND(E209*F209,2)</f>
        <v>0</v>
      </c>
      <c r="H209" s="248"/>
      <c r="I209" s="249">
        <f>ROUND(E209*H209,2)</f>
        <v>0</v>
      </c>
      <c r="J209" s="248"/>
      <c r="K209" s="249">
        <f>ROUND(E209*J209,2)</f>
        <v>0</v>
      </c>
      <c r="L209" s="249">
        <v>12</v>
      </c>
      <c r="M209" s="249">
        <f>G209*(1+L209/100)</f>
        <v>0</v>
      </c>
      <c r="N209" s="247">
        <v>2.5999999999999998E-4</v>
      </c>
      <c r="O209" s="247">
        <f>ROUND(E209*N209,2)</f>
        <v>0</v>
      </c>
      <c r="P209" s="247">
        <v>0</v>
      </c>
      <c r="Q209" s="247">
        <f>ROUND(E209*P209,2)</f>
        <v>0</v>
      </c>
      <c r="R209" s="249" t="s">
        <v>601</v>
      </c>
      <c r="S209" s="249" t="s">
        <v>180</v>
      </c>
      <c r="T209" s="250" t="s">
        <v>180</v>
      </c>
      <c r="U209" s="222">
        <v>0.16500000000000001</v>
      </c>
      <c r="V209" s="222">
        <f>ROUND(E209*U209,2)</f>
        <v>0.17</v>
      </c>
      <c r="W209" s="222"/>
      <c r="X209" s="222" t="s">
        <v>181</v>
      </c>
      <c r="Y209" s="222" t="s">
        <v>182</v>
      </c>
      <c r="Z209" s="212"/>
      <c r="AA209" s="212"/>
      <c r="AB209" s="212"/>
      <c r="AC209" s="212"/>
      <c r="AD209" s="212"/>
      <c r="AE209" s="212"/>
      <c r="AF209" s="212"/>
      <c r="AG209" s="212" t="s">
        <v>183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">
      <c r="A210" s="233">
        <v>75</v>
      </c>
      <c r="B210" s="234" t="s">
        <v>795</v>
      </c>
      <c r="C210" s="252" t="s">
        <v>796</v>
      </c>
      <c r="D210" s="235" t="s">
        <v>346</v>
      </c>
      <c r="E210" s="236">
        <v>10</v>
      </c>
      <c r="F210" s="237"/>
      <c r="G210" s="238">
        <f>ROUND(E210*F210,2)</f>
        <v>0</v>
      </c>
      <c r="H210" s="237"/>
      <c r="I210" s="238">
        <f>ROUND(E210*H210,2)</f>
        <v>0</v>
      </c>
      <c r="J210" s="237"/>
      <c r="K210" s="238">
        <f>ROUND(E210*J210,2)</f>
        <v>0</v>
      </c>
      <c r="L210" s="238">
        <v>12</v>
      </c>
      <c r="M210" s="238">
        <f>G210*(1+L210/100)</f>
        <v>0</v>
      </c>
      <c r="N210" s="236">
        <v>0</v>
      </c>
      <c r="O210" s="236">
        <f>ROUND(E210*N210,2)</f>
        <v>0</v>
      </c>
      <c r="P210" s="236">
        <v>0</v>
      </c>
      <c r="Q210" s="236">
        <f>ROUND(E210*P210,2)</f>
        <v>0</v>
      </c>
      <c r="R210" s="238" t="s">
        <v>601</v>
      </c>
      <c r="S210" s="238" t="s">
        <v>180</v>
      </c>
      <c r="T210" s="239" t="s">
        <v>180</v>
      </c>
      <c r="U210" s="222">
        <v>0.16500000000000001</v>
      </c>
      <c r="V210" s="222">
        <f>ROUND(E210*U210,2)</f>
        <v>1.65</v>
      </c>
      <c r="W210" s="222"/>
      <c r="X210" s="222" t="s">
        <v>181</v>
      </c>
      <c r="Y210" s="222" t="s">
        <v>182</v>
      </c>
      <c r="Z210" s="212"/>
      <c r="AA210" s="212"/>
      <c r="AB210" s="212"/>
      <c r="AC210" s="212"/>
      <c r="AD210" s="212"/>
      <c r="AE210" s="212"/>
      <c r="AF210" s="212"/>
      <c r="AG210" s="212" t="s">
        <v>183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">
      <c r="A211" s="219"/>
      <c r="B211" s="220"/>
      <c r="C211" s="255" t="s">
        <v>797</v>
      </c>
      <c r="D211" s="223"/>
      <c r="E211" s="224">
        <v>1</v>
      </c>
      <c r="F211" s="222"/>
      <c r="G211" s="222"/>
      <c r="H211" s="222"/>
      <c r="I211" s="222"/>
      <c r="J211" s="222"/>
      <c r="K211" s="222"/>
      <c r="L211" s="222"/>
      <c r="M211" s="222"/>
      <c r="N211" s="221"/>
      <c r="O211" s="221"/>
      <c r="P211" s="221"/>
      <c r="Q211" s="221"/>
      <c r="R211" s="222"/>
      <c r="S211" s="222"/>
      <c r="T211" s="222"/>
      <c r="U211" s="222"/>
      <c r="V211" s="222"/>
      <c r="W211" s="222"/>
      <c r="X211" s="222"/>
      <c r="Y211" s="222"/>
      <c r="Z211" s="212"/>
      <c r="AA211" s="212"/>
      <c r="AB211" s="212"/>
      <c r="AC211" s="212"/>
      <c r="AD211" s="212"/>
      <c r="AE211" s="212"/>
      <c r="AF211" s="212"/>
      <c r="AG211" s="212" t="s">
        <v>189</v>
      </c>
      <c r="AH211" s="212">
        <v>5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19"/>
      <c r="B212" s="220"/>
      <c r="C212" s="255" t="s">
        <v>798</v>
      </c>
      <c r="D212" s="223"/>
      <c r="E212" s="224">
        <v>6</v>
      </c>
      <c r="F212" s="222"/>
      <c r="G212" s="222"/>
      <c r="H212" s="222"/>
      <c r="I212" s="222"/>
      <c r="J212" s="222"/>
      <c r="K212" s="222"/>
      <c r="L212" s="222"/>
      <c r="M212" s="222"/>
      <c r="N212" s="221"/>
      <c r="O212" s="221"/>
      <c r="P212" s="221"/>
      <c r="Q212" s="221"/>
      <c r="R212" s="222"/>
      <c r="S212" s="222"/>
      <c r="T212" s="222"/>
      <c r="U212" s="222"/>
      <c r="V212" s="222"/>
      <c r="W212" s="222"/>
      <c r="X212" s="222"/>
      <c r="Y212" s="222"/>
      <c r="Z212" s="212"/>
      <c r="AA212" s="212"/>
      <c r="AB212" s="212"/>
      <c r="AC212" s="212"/>
      <c r="AD212" s="212"/>
      <c r="AE212" s="212"/>
      <c r="AF212" s="212"/>
      <c r="AG212" s="212" t="s">
        <v>189</v>
      </c>
      <c r="AH212" s="212">
        <v>5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3" x14ac:dyDescent="0.2">
      <c r="A213" s="219"/>
      <c r="B213" s="220"/>
      <c r="C213" s="255" t="s">
        <v>799</v>
      </c>
      <c r="D213" s="223"/>
      <c r="E213" s="224">
        <v>1</v>
      </c>
      <c r="F213" s="222"/>
      <c r="G213" s="222"/>
      <c r="H213" s="222"/>
      <c r="I213" s="222"/>
      <c r="J213" s="222"/>
      <c r="K213" s="222"/>
      <c r="L213" s="222"/>
      <c r="M213" s="222"/>
      <c r="N213" s="221"/>
      <c r="O213" s="221"/>
      <c r="P213" s="221"/>
      <c r="Q213" s="221"/>
      <c r="R213" s="222"/>
      <c r="S213" s="222"/>
      <c r="T213" s="222"/>
      <c r="U213" s="222"/>
      <c r="V213" s="222"/>
      <c r="W213" s="222"/>
      <c r="X213" s="222"/>
      <c r="Y213" s="222"/>
      <c r="Z213" s="212"/>
      <c r="AA213" s="212"/>
      <c r="AB213" s="212"/>
      <c r="AC213" s="212"/>
      <c r="AD213" s="212"/>
      <c r="AE213" s="212"/>
      <c r="AF213" s="212"/>
      <c r="AG213" s="212" t="s">
        <v>189</v>
      </c>
      <c r="AH213" s="212">
        <v>5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3" x14ac:dyDescent="0.2">
      <c r="A214" s="219"/>
      <c r="B214" s="220"/>
      <c r="C214" s="255" t="s">
        <v>800</v>
      </c>
      <c r="D214" s="223"/>
      <c r="E214" s="224">
        <v>2</v>
      </c>
      <c r="F214" s="222"/>
      <c r="G214" s="222"/>
      <c r="H214" s="222"/>
      <c r="I214" s="222"/>
      <c r="J214" s="222"/>
      <c r="K214" s="222"/>
      <c r="L214" s="222"/>
      <c r="M214" s="222"/>
      <c r="N214" s="221"/>
      <c r="O214" s="221"/>
      <c r="P214" s="221"/>
      <c r="Q214" s="221"/>
      <c r="R214" s="222"/>
      <c r="S214" s="222"/>
      <c r="T214" s="222"/>
      <c r="U214" s="222"/>
      <c r="V214" s="222"/>
      <c r="W214" s="222"/>
      <c r="X214" s="222"/>
      <c r="Y214" s="222"/>
      <c r="Z214" s="212"/>
      <c r="AA214" s="212"/>
      <c r="AB214" s="212"/>
      <c r="AC214" s="212"/>
      <c r="AD214" s="212"/>
      <c r="AE214" s="212"/>
      <c r="AF214" s="212"/>
      <c r="AG214" s="212" t="s">
        <v>189</v>
      </c>
      <c r="AH214" s="212">
        <v>5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33">
        <v>76</v>
      </c>
      <c r="B215" s="234" t="s">
        <v>801</v>
      </c>
      <c r="C215" s="252" t="s">
        <v>802</v>
      </c>
      <c r="D215" s="235" t="s">
        <v>346</v>
      </c>
      <c r="E215" s="236">
        <v>19</v>
      </c>
      <c r="F215" s="237"/>
      <c r="G215" s="238">
        <f>ROUND(E215*F215,2)</f>
        <v>0</v>
      </c>
      <c r="H215" s="237"/>
      <c r="I215" s="238">
        <f>ROUND(E215*H215,2)</f>
        <v>0</v>
      </c>
      <c r="J215" s="237"/>
      <c r="K215" s="238">
        <f>ROUND(E215*J215,2)</f>
        <v>0</v>
      </c>
      <c r="L215" s="238">
        <v>12</v>
      </c>
      <c r="M215" s="238">
        <f>G215*(1+L215/100)</f>
        <v>0</v>
      </c>
      <c r="N215" s="236">
        <v>0</v>
      </c>
      <c r="O215" s="236">
        <f>ROUND(E215*N215,2)</f>
        <v>0</v>
      </c>
      <c r="P215" s="236">
        <v>0</v>
      </c>
      <c r="Q215" s="236">
        <f>ROUND(E215*P215,2)</f>
        <v>0</v>
      </c>
      <c r="R215" s="238" t="s">
        <v>601</v>
      </c>
      <c r="S215" s="238" t="s">
        <v>180</v>
      </c>
      <c r="T215" s="239" t="s">
        <v>180</v>
      </c>
      <c r="U215" s="222">
        <v>0.20699999999999999</v>
      </c>
      <c r="V215" s="222">
        <f>ROUND(E215*U215,2)</f>
        <v>3.93</v>
      </c>
      <c r="W215" s="222"/>
      <c r="X215" s="222" t="s">
        <v>181</v>
      </c>
      <c r="Y215" s="222" t="s">
        <v>182</v>
      </c>
      <c r="Z215" s="212"/>
      <c r="AA215" s="212"/>
      <c r="AB215" s="212"/>
      <c r="AC215" s="212"/>
      <c r="AD215" s="212"/>
      <c r="AE215" s="212"/>
      <c r="AF215" s="212"/>
      <c r="AG215" s="212" t="s">
        <v>183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19"/>
      <c r="B216" s="220"/>
      <c r="C216" s="255" t="s">
        <v>803</v>
      </c>
      <c r="D216" s="223"/>
      <c r="E216" s="224">
        <v>14</v>
      </c>
      <c r="F216" s="222"/>
      <c r="G216" s="222"/>
      <c r="H216" s="222"/>
      <c r="I216" s="222"/>
      <c r="J216" s="222"/>
      <c r="K216" s="222"/>
      <c r="L216" s="222"/>
      <c r="M216" s="222"/>
      <c r="N216" s="221"/>
      <c r="O216" s="221"/>
      <c r="P216" s="221"/>
      <c r="Q216" s="221"/>
      <c r="R216" s="222"/>
      <c r="S216" s="222"/>
      <c r="T216" s="222"/>
      <c r="U216" s="222"/>
      <c r="V216" s="222"/>
      <c r="W216" s="222"/>
      <c r="X216" s="222"/>
      <c r="Y216" s="222"/>
      <c r="Z216" s="212"/>
      <c r="AA216" s="212"/>
      <c r="AB216" s="212"/>
      <c r="AC216" s="212"/>
      <c r="AD216" s="212"/>
      <c r="AE216" s="212"/>
      <c r="AF216" s="212"/>
      <c r="AG216" s="212" t="s">
        <v>189</v>
      </c>
      <c r="AH216" s="212">
        <v>5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19"/>
      <c r="B217" s="220"/>
      <c r="C217" s="255" t="s">
        <v>804</v>
      </c>
      <c r="D217" s="223"/>
      <c r="E217" s="224">
        <v>4</v>
      </c>
      <c r="F217" s="222"/>
      <c r="G217" s="222"/>
      <c r="H217" s="222"/>
      <c r="I217" s="222"/>
      <c r="J217" s="222"/>
      <c r="K217" s="222"/>
      <c r="L217" s="222"/>
      <c r="M217" s="222"/>
      <c r="N217" s="221"/>
      <c r="O217" s="221"/>
      <c r="P217" s="221"/>
      <c r="Q217" s="221"/>
      <c r="R217" s="222"/>
      <c r="S217" s="222"/>
      <c r="T217" s="222"/>
      <c r="U217" s="222"/>
      <c r="V217" s="222"/>
      <c r="W217" s="222"/>
      <c r="X217" s="222"/>
      <c r="Y217" s="222"/>
      <c r="Z217" s="212"/>
      <c r="AA217" s="212"/>
      <c r="AB217" s="212"/>
      <c r="AC217" s="212"/>
      <c r="AD217" s="212"/>
      <c r="AE217" s="212"/>
      <c r="AF217" s="212"/>
      <c r="AG217" s="212" t="s">
        <v>189</v>
      </c>
      <c r="AH217" s="212">
        <v>5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19"/>
      <c r="B218" s="220"/>
      <c r="C218" s="255" t="s">
        <v>805</v>
      </c>
      <c r="D218" s="223"/>
      <c r="E218" s="224">
        <v>1</v>
      </c>
      <c r="F218" s="222"/>
      <c r="G218" s="222"/>
      <c r="H218" s="222"/>
      <c r="I218" s="222"/>
      <c r="J218" s="222"/>
      <c r="K218" s="222"/>
      <c r="L218" s="222"/>
      <c r="M218" s="222"/>
      <c r="N218" s="221"/>
      <c r="O218" s="221"/>
      <c r="P218" s="221"/>
      <c r="Q218" s="221"/>
      <c r="R218" s="222"/>
      <c r="S218" s="222"/>
      <c r="T218" s="222"/>
      <c r="U218" s="222"/>
      <c r="V218" s="222"/>
      <c r="W218" s="222"/>
      <c r="X218" s="222"/>
      <c r="Y218" s="222"/>
      <c r="Z218" s="212"/>
      <c r="AA218" s="212"/>
      <c r="AB218" s="212"/>
      <c r="AC218" s="212"/>
      <c r="AD218" s="212"/>
      <c r="AE218" s="212"/>
      <c r="AF218" s="212"/>
      <c r="AG218" s="212" t="s">
        <v>189</v>
      </c>
      <c r="AH218" s="212">
        <v>5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1" x14ac:dyDescent="0.2">
      <c r="A219" s="233">
        <v>77</v>
      </c>
      <c r="B219" s="234" t="s">
        <v>806</v>
      </c>
      <c r="C219" s="252" t="s">
        <v>807</v>
      </c>
      <c r="D219" s="235" t="s">
        <v>346</v>
      </c>
      <c r="E219" s="236">
        <v>4</v>
      </c>
      <c r="F219" s="237"/>
      <c r="G219" s="238">
        <f>ROUND(E219*F219,2)</f>
        <v>0</v>
      </c>
      <c r="H219" s="237"/>
      <c r="I219" s="238">
        <f>ROUND(E219*H219,2)</f>
        <v>0</v>
      </c>
      <c r="J219" s="237"/>
      <c r="K219" s="238">
        <f>ROUND(E219*J219,2)</f>
        <v>0</v>
      </c>
      <c r="L219" s="238">
        <v>12</v>
      </c>
      <c r="M219" s="238">
        <f>G219*(1+L219/100)</f>
        <v>0</v>
      </c>
      <c r="N219" s="236">
        <v>0</v>
      </c>
      <c r="O219" s="236">
        <f>ROUND(E219*N219,2)</f>
        <v>0</v>
      </c>
      <c r="P219" s="236">
        <v>0</v>
      </c>
      <c r="Q219" s="236">
        <f>ROUND(E219*P219,2)</f>
        <v>0</v>
      </c>
      <c r="R219" s="238" t="s">
        <v>601</v>
      </c>
      <c r="S219" s="238" t="s">
        <v>180</v>
      </c>
      <c r="T219" s="239" t="s">
        <v>180</v>
      </c>
      <c r="U219" s="222">
        <v>0.22700000000000001</v>
      </c>
      <c r="V219" s="222">
        <f>ROUND(E219*U219,2)</f>
        <v>0.91</v>
      </c>
      <c r="W219" s="222"/>
      <c r="X219" s="222" t="s">
        <v>181</v>
      </c>
      <c r="Y219" s="222" t="s">
        <v>182</v>
      </c>
      <c r="Z219" s="212"/>
      <c r="AA219" s="212"/>
      <c r="AB219" s="212"/>
      <c r="AC219" s="212"/>
      <c r="AD219" s="212"/>
      <c r="AE219" s="212"/>
      <c r="AF219" s="212"/>
      <c r="AG219" s="212" t="s">
        <v>183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2" x14ac:dyDescent="0.2">
      <c r="A220" s="219"/>
      <c r="B220" s="220"/>
      <c r="C220" s="255" t="s">
        <v>808</v>
      </c>
      <c r="D220" s="223"/>
      <c r="E220" s="224">
        <v>4</v>
      </c>
      <c r="F220" s="222"/>
      <c r="G220" s="222"/>
      <c r="H220" s="222"/>
      <c r="I220" s="222"/>
      <c r="J220" s="222"/>
      <c r="K220" s="222"/>
      <c r="L220" s="222"/>
      <c r="M220" s="222"/>
      <c r="N220" s="221"/>
      <c r="O220" s="221"/>
      <c r="P220" s="221"/>
      <c r="Q220" s="221"/>
      <c r="R220" s="222"/>
      <c r="S220" s="222"/>
      <c r="T220" s="222"/>
      <c r="U220" s="222"/>
      <c r="V220" s="222"/>
      <c r="W220" s="222"/>
      <c r="X220" s="222"/>
      <c r="Y220" s="222"/>
      <c r="Z220" s="212"/>
      <c r="AA220" s="212"/>
      <c r="AB220" s="212"/>
      <c r="AC220" s="212"/>
      <c r="AD220" s="212"/>
      <c r="AE220" s="212"/>
      <c r="AF220" s="212"/>
      <c r="AG220" s="212" t="s">
        <v>189</v>
      </c>
      <c r="AH220" s="212">
        <v>5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1" x14ac:dyDescent="0.2">
      <c r="A221" s="233">
        <v>78</v>
      </c>
      <c r="B221" s="234" t="s">
        <v>809</v>
      </c>
      <c r="C221" s="252" t="s">
        <v>810</v>
      </c>
      <c r="D221" s="235" t="s">
        <v>346</v>
      </c>
      <c r="E221" s="236">
        <v>2</v>
      </c>
      <c r="F221" s="237"/>
      <c r="G221" s="238">
        <f>ROUND(E221*F221,2)</f>
        <v>0</v>
      </c>
      <c r="H221" s="237"/>
      <c r="I221" s="238">
        <f>ROUND(E221*H221,2)</f>
        <v>0</v>
      </c>
      <c r="J221" s="237"/>
      <c r="K221" s="238">
        <f>ROUND(E221*J221,2)</f>
        <v>0</v>
      </c>
      <c r="L221" s="238">
        <v>12</v>
      </c>
      <c r="M221" s="238">
        <f>G221*(1+L221/100)</f>
        <v>0</v>
      </c>
      <c r="N221" s="236">
        <v>0</v>
      </c>
      <c r="O221" s="236">
        <f>ROUND(E221*N221,2)</f>
        <v>0</v>
      </c>
      <c r="P221" s="236">
        <v>0</v>
      </c>
      <c r="Q221" s="236">
        <f>ROUND(E221*P221,2)</f>
        <v>0</v>
      </c>
      <c r="R221" s="238" t="s">
        <v>601</v>
      </c>
      <c r="S221" s="238" t="s">
        <v>180</v>
      </c>
      <c r="T221" s="239" t="s">
        <v>180</v>
      </c>
      <c r="U221" s="222">
        <v>0.26900000000000002</v>
      </c>
      <c r="V221" s="222">
        <f>ROUND(E221*U221,2)</f>
        <v>0.54</v>
      </c>
      <c r="W221" s="222"/>
      <c r="X221" s="222" t="s">
        <v>181</v>
      </c>
      <c r="Y221" s="222" t="s">
        <v>182</v>
      </c>
      <c r="Z221" s="212"/>
      <c r="AA221" s="212"/>
      <c r="AB221" s="212"/>
      <c r="AC221" s="212"/>
      <c r="AD221" s="212"/>
      <c r="AE221" s="212"/>
      <c r="AF221" s="212"/>
      <c r="AG221" s="212" t="s">
        <v>183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2" x14ac:dyDescent="0.2">
      <c r="A222" s="219"/>
      <c r="B222" s="220"/>
      <c r="C222" s="255" t="s">
        <v>811</v>
      </c>
      <c r="D222" s="223"/>
      <c r="E222" s="224">
        <v>1</v>
      </c>
      <c r="F222" s="222"/>
      <c r="G222" s="222"/>
      <c r="H222" s="222"/>
      <c r="I222" s="222"/>
      <c r="J222" s="222"/>
      <c r="K222" s="222"/>
      <c r="L222" s="222"/>
      <c r="M222" s="222"/>
      <c r="N222" s="221"/>
      <c r="O222" s="221"/>
      <c r="P222" s="221"/>
      <c r="Q222" s="221"/>
      <c r="R222" s="222"/>
      <c r="S222" s="222"/>
      <c r="T222" s="222"/>
      <c r="U222" s="222"/>
      <c r="V222" s="222"/>
      <c r="W222" s="222"/>
      <c r="X222" s="222"/>
      <c r="Y222" s="222"/>
      <c r="Z222" s="212"/>
      <c r="AA222" s="212"/>
      <c r="AB222" s="212"/>
      <c r="AC222" s="212"/>
      <c r="AD222" s="212"/>
      <c r="AE222" s="212"/>
      <c r="AF222" s="212"/>
      <c r="AG222" s="212" t="s">
        <v>189</v>
      </c>
      <c r="AH222" s="212">
        <v>5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19"/>
      <c r="B223" s="220"/>
      <c r="C223" s="255" t="s">
        <v>812</v>
      </c>
      <c r="D223" s="223"/>
      <c r="E223" s="224">
        <v>1</v>
      </c>
      <c r="F223" s="222"/>
      <c r="G223" s="222"/>
      <c r="H223" s="222"/>
      <c r="I223" s="222"/>
      <c r="J223" s="222"/>
      <c r="K223" s="222"/>
      <c r="L223" s="222"/>
      <c r="M223" s="222"/>
      <c r="N223" s="221"/>
      <c r="O223" s="221"/>
      <c r="P223" s="221"/>
      <c r="Q223" s="221"/>
      <c r="R223" s="222"/>
      <c r="S223" s="222"/>
      <c r="T223" s="222"/>
      <c r="U223" s="222"/>
      <c r="V223" s="222"/>
      <c r="W223" s="222"/>
      <c r="X223" s="222"/>
      <c r="Y223" s="222"/>
      <c r="Z223" s="212"/>
      <c r="AA223" s="212"/>
      <c r="AB223" s="212"/>
      <c r="AC223" s="212"/>
      <c r="AD223" s="212"/>
      <c r="AE223" s="212"/>
      <c r="AF223" s="212"/>
      <c r="AG223" s="212" t="s">
        <v>189</v>
      </c>
      <c r="AH223" s="212">
        <v>5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1" x14ac:dyDescent="0.2">
      <c r="A224" s="233">
        <v>79</v>
      </c>
      <c r="B224" s="234" t="s">
        <v>813</v>
      </c>
      <c r="C224" s="252" t="s">
        <v>814</v>
      </c>
      <c r="D224" s="235" t="s">
        <v>346</v>
      </c>
      <c r="E224" s="236">
        <v>23</v>
      </c>
      <c r="F224" s="237"/>
      <c r="G224" s="238">
        <f>ROUND(E224*F224,2)</f>
        <v>0</v>
      </c>
      <c r="H224" s="237"/>
      <c r="I224" s="238">
        <f>ROUND(E224*H224,2)</f>
        <v>0</v>
      </c>
      <c r="J224" s="237"/>
      <c r="K224" s="238">
        <f>ROUND(E224*J224,2)</f>
        <v>0</v>
      </c>
      <c r="L224" s="238">
        <v>12</v>
      </c>
      <c r="M224" s="238">
        <f>G224*(1+L224/100)</f>
        <v>0</v>
      </c>
      <c r="N224" s="236">
        <v>0</v>
      </c>
      <c r="O224" s="236">
        <f>ROUND(E224*N224,2)</f>
        <v>0</v>
      </c>
      <c r="P224" s="236">
        <v>7.2199999999999999E-3</v>
      </c>
      <c r="Q224" s="236">
        <f>ROUND(E224*P224,2)</f>
        <v>0.17</v>
      </c>
      <c r="R224" s="238" t="s">
        <v>601</v>
      </c>
      <c r="S224" s="238" t="s">
        <v>180</v>
      </c>
      <c r="T224" s="239" t="s">
        <v>180</v>
      </c>
      <c r="U224" s="222">
        <v>7.1999999999999995E-2</v>
      </c>
      <c r="V224" s="222">
        <f>ROUND(E224*U224,2)</f>
        <v>1.66</v>
      </c>
      <c r="W224" s="222"/>
      <c r="X224" s="222" t="s">
        <v>181</v>
      </c>
      <c r="Y224" s="222" t="s">
        <v>182</v>
      </c>
      <c r="Z224" s="212"/>
      <c r="AA224" s="212"/>
      <c r="AB224" s="212"/>
      <c r="AC224" s="212"/>
      <c r="AD224" s="212"/>
      <c r="AE224" s="212"/>
      <c r="AF224" s="212"/>
      <c r="AG224" s="212" t="s">
        <v>183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2" x14ac:dyDescent="0.2">
      <c r="A225" s="219"/>
      <c r="B225" s="220"/>
      <c r="C225" s="255" t="s">
        <v>815</v>
      </c>
      <c r="D225" s="223"/>
      <c r="E225" s="224">
        <v>23</v>
      </c>
      <c r="F225" s="222"/>
      <c r="G225" s="222"/>
      <c r="H225" s="222"/>
      <c r="I225" s="222"/>
      <c r="J225" s="222"/>
      <c r="K225" s="222"/>
      <c r="L225" s="222"/>
      <c r="M225" s="222"/>
      <c r="N225" s="221"/>
      <c r="O225" s="221"/>
      <c r="P225" s="221"/>
      <c r="Q225" s="221"/>
      <c r="R225" s="222"/>
      <c r="S225" s="222"/>
      <c r="T225" s="222"/>
      <c r="U225" s="222"/>
      <c r="V225" s="222"/>
      <c r="W225" s="222"/>
      <c r="X225" s="222"/>
      <c r="Y225" s="222"/>
      <c r="Z225" s="212"/>
      <c r="AA225" s="212"/>
      <c r="AB225" s="212"/>
      <c r="AC225" s="212"/>
      <c r="AD225" s="212"/>
      <c r="AE225" s="212"/>
      <c r="AF225" s="212"/>
      <c r="AG225" s="212" t="s">
        <v>189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33">
        <v>80</v>
      </c>
      <c r="B226" s="234" t="s">
        <v>816</v>
      </c>
      <c r="C226" s="252" t="s">
        <v>817</v>
      </c>
      <c r="D226" s="235" t="s">
        <v>346</v>
      </c>
      <c r="E226" s="236">
        <v>21</v>
      </c>
      <c r="F226" s="237"/>
      <c r="G226" s="238">
        <f>ROUND(E226*F226,2)</f>
        <v>0</v>
      </c>
      <c r="H226" s="237"/>
      <c r="I226" s="238">
        <f>ROUND(E226*H226,2)</f>
        <v>0</v>
      </c>
      <c r="J226" s="237"/>
      <c r="K226" s="238">
        <f>ROUND(E226*J226,2)</f>
        <v>0</v>
      </c>
      <c r="L226" s="238">
        <v>12</v>
      </c>
      <c r="M226" s="238">
        <f>G226*(1+L226/100)</f>
        <v>0</v>
      </c>
      <c r="N226" s="236">
        <v>1.64E-3</v>
      </c>
      <c r="O226" s="236">
        <f>ROUND(E226*N226,2)</f>
        <v>0.03</v>
      </c>
      <c r="P226" s="236">
        <v>0</v>
      </c>
      <c r="Q226" s="236">
        <f>ROUND(E226*P226,2)</f>
        <v>0</v>
      </c>
      <c r="R226" s="238" t="s">
        <v>601</v>
      </c>
      <c r="S226" s="238" t="s">
        <v>180</v>
      </c>
      <c r="T226" s="239" t="s">
        <v>180</v>
      </c>
      <c r="U226" s="222">
        <v>0.372</v>
      </c>
      <c r="V226" s="222">
        <f>ROUND(E226*U226,2)</f>
        <v>7.81</v>
      </c>
      <c r="W226" s="222"/>
      <c r="X226" s="222" t="s">
        <v>181</v>
      </c>
      <c r="Y226" s="222" t="s">
        <v>182</v>
      </c>
      <c r="Z226" s="212"/>
      <c r="AA226" s="212"/>
      <c r="AB226" s="212"/>
      <c r="AC226" s="212"/>
      <c r="AD226" s="212"/>
      <c r="AE226" s="212"/>
      <c r="AF226" s="212"/>
      <c r="AG226" s="212" t="s">
        <v>183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19"/>
      <c r="B227" s="220"/>
      <c r="C227" s="255" t="s">
        <v>818</v>
      </c>
      <c r="D227" s="223"/>
      <c r="E227" s="224">
        <v>21</v>
      </c>
      <c r="F227" s="222"/>
      <c r="G227" s="222"/>
      <c r="H227" s="222"/>
      <c r="I227" s="222"/>
      <c r="J227" s="222"/>
      <c r="K227" s="222"/>
      <c r="L227" s="222"/>
      <c r="M227" s="222"/>
      <c r="N227" s="221"/>
      <c r="O227" s="221"/>
      <c r="P227" s="221"/>
      <c r="Q227" s="221"/>
      <c r="R227" s="222"/>
      <c r="S227" s="222"/>
      <c r="T227" s="222"/>
      <c r="U227" s="222"/>
      <c r="V227" s="222"/>
      <c r="W227" s="222"/>
      <c r="X227" s="222"/>
      <c r="Y227" s="222"/>
      <c r="Z227" s="212"/>
      <c r="AA227" s="212"/>
      <c r="AB227" s="212"/>
      <c r="AC227" s="212"/>
      <c r="AD227" s="212"/>
      <c r="AE227" s="212"/>
      <c r="AF227" s="212"/>
      <c r="AG227" s="212" t="s">
        <v>189</v>
      </c>
      <c r="AH227" s="212">
        <v>5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1" x14ac:dyDescent="0.2">
      <c r="A228" s="233">
        <v>81</v>
      </c>
      <c r="B228" s="234" t="s">
        <v>819</v>
      </c>
      <c r="C228" s="252" t="s">
        <v>820</v>
      </c>
      <c r="D228" s="235" t="s">
        <v>263</v>
      </c>
      <c r="E228" s="236">
        <v>347.3</v>
      </c>
      <c r="F228" s="237"/>
      <c r="G228" s="238">
        <f>ROUND(E228*F228,2)</f>
        <v>0</v>
      </c>
      <c r="H228" s="237"/>
      <c r="I228" s="238">
        <f>ROUND(E228*H228,2)</f>
        <v>0</v>
      </c>
      <c r="J228" s="237"/>
      <c r="K228" s="238">
        <f>ROUND(E228*J228,2)</f>
        <v>0</v>
      </c>
      <c r="L228" s="238">
        <v>12</v>
      </c>
      <c r="M228" s="238">
        <f>G228*(1+L228/100)</f>
        <v>0</v>
      </c>
      <c r="N228" s="236">
        <v>0</v>
      </c>
      <c r="O228" s="236">
        <f>ROUND(E228*N228,2)</f>
        <v>0</v>
      </c>
      <c r="P228" s="236">
        <v>0</v>
      </c>
      <c r="Q228" s="236">
        <f>ROUND(E228*P228,2)</f>
        <v>0</v>
      </c>
      <c r="R228" s="238" t="s">
        <v>601</v>
      </c>
      <c r="S228" s="238" t="s">
        <v>180</v>
      </c>
      <c r="T228" s="239" t="s">
        <v>180</v>
      </c>
      <c r="U228" s="222">
        <v>2.9000000000000001E-2</v>
      </c>
      <c r="V228" s="222">
        <f>ROUND(E228*U228,2)</f>
        <v>10.07</v>
      </c>
      <c r="W228" s="222"/>
      <c r="X228" s="222" t="s">
        <v>181</v>
      </c>
      <c r="Y228" s="222" t="s">
        <v>182</v>
      </c>
      <c r="Z228" s="212"/>
      <c r="AA228" s="212"/>
      <c r="AB228" s="212"/>
      <c r="AC228" s="212"/>
      <c r="AD228" s="212"/>
      <c r="AE228" s="212"/>
      <c r="AF228" s="212"/>
      <c r="AG228" s="212" t="s">
        <v>183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2" x14ac:dyDescent="0.2">
      <c r="A229" s="219"/>
      <c r="B229" s="220"/>
      <c r="C229" s="256" t="s">
        <v>821</v>
      </c>
      <c r="D229" s="242"/>
      <c r="E229" s="242"/>
      <c r="F229" s="242"/>
      <c r="G229" s="242"/>
      <c r="H229" s="222"/>
      <c r="I229" s="222"/>
      <c r="J229" s="222"/>
      <c r="K229" s="222"/>
      <c r="L229" s="222"/>
      <c r="M229" s="222"/>
      <c r="N229" s="221"/>
      <c r="O229" s="221"/>
      <c r="P229" s="221"/>
      <c r="Q229" s="221"/>
      <c r="R229" s="222"/>
      <c r="S229" s="222"/>
      <c r="T229" s="222"/>
      <c r="U229" s="222"/>
      <c r="V229" s="222"/>
      <c r="W229" s="222"/>
      <c r="X229" s="222"/>
      <c r="Y229" s="222"/>
      <c r="Z229" s="212"/>
      <c r="AA229" s="212"/>
      <c r="AB229" s="212"/>
      <c r="AC229" s="212"/>
      <c r="AD229" s="212"/>
      <c r="AE229" s="212"/>
      <c r="AF229" s="212"/>
      <c r="AG229" s="212" t="s">
        <v>187</v>
      </c>
      <c r="AH229" s="212"/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2" x14ac:dyDescent="0.2">
      <c r="A230" s="219"/>
      <c r="B230" s="220"/>
      <c r="C230" s="255" t="s">
        <v>822</v>
      </c>
      <c r="D230" s="223"/>
      <c r="E230" s="224">
        <v>195.4</v>
      </c>
      <c r="F230" s="222"/>
      <c r="G230" s="222"/>
      <c r="H230" s="222"/>
      <c r="I230" s="222"/>
      <c r="J230" s="222"/>
      <c r="K230" s="222"/>
      <c r="L230" s="222"/>
      <c r="M230" s="222"/>
      <c r="N230" s="221"/>
      <c r="O230" s="221"/>
      <c r="P230" s="221"/>
      <c r="Q230" s="221"/>
      <c r="R230" s="222"/>
      <c r="S230" s="222"/>
      <c r="T230" s="222"/>
      <c r="U230" s="222"/>
      <c r="V230" s="222"/>
      <c r="W230" s="222"/>
      <c r="X230" s="222"/>
      <c r="Y230" s="222"/>
      <c r="Z230" s="212"/>
      <c r="AA230" s="212"/>
      <c r="AB230" s="212"/>
      <c r="AC230" s="212"/>
      <c r="AD230" s="212"/>
      <c r="AE230" s="212"/>
      <c r="AF230" s="212"/>
      <c r="AG230" s="212" t="s">
        <v>189</v>
      </c>
      <c r="AH230" s="212">
        <v>5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19"/>
      <c r="B231" s="220"/>
      <c r="C231" s="255" t="s">
        <v>823</v>
      </c>
      <c r="D231" s="223"/>
      <c r="E231" s="224">
        <v>86.3</v>
      </c>
      <c r="F231" s="222"/>
      <c r="G231" s="222"/>
      <c r="H231" s="222"/>
      <c r="I231" s="222"/>
      <c r="J231" s="222"/>
      <c r="K231" s="222"/>
      <c r="L231" s="222"/>
      <c r="M231" s="222"/>
      <c r="N231" s="221"/>
      <c r="O231" s="221"/>
      <c r="P231" s="221"/>
      <c r="Q231" s="221"/>
      <c r="R231" s="222"/>
      <c r="S231" s="222"/>
      <c r="T231" s="222"/>
      <c r="U231" s="222"/>
      <c r="V231" s="222"/>
      <c r="W231" s="222"/>
      <c r="X231" s="222"/>
      <c r="Y231" s="222"/>
      <c r="Z231" s="212"/>
      <c r="AA231" s="212"/>
      <c r="AB231" s="212"/>
      <c r="AC231" s="212"/>
      <c r="AD231" s="212"/>
      <c r="AE231" s="212"/>
      <c r="AF231" s="212"/>
      <c r="AG231" s="212" t="s">
        <v>189</v>
      </c>
      <c r="AH231" s="212">
        <v>5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19"/>
      <c r="B232" s="220"/>
      <c r="C232" s="255" t="s">
        <v>824</v>
      </c>
      <c r="D232" s="223"/>
      <c r="E232" s="224">
        <v>65.599999999999994</v>
      </c>
      <c r="F232" s="222"/>
      <c r="G232" s="222"/>
      <c r="H232" s="222"/>
      <c r="I232" s="222"/>
      <c r="J232" s="222"/>
      <c r="K232" s="222"/>
      <c r="L232" s="222"/>
      <c r="M232" s="222"/>
      <c r="N232" s="221"/>
      <c r="O232" s="221"/>
      <c r="P232" s="221"/>
      <c r="Q232" s="221"/>
      <c r="R232" s="222"/>
      <c r="S232" s="222"/>
      <c r="T232" s="222"/>
      <c r="U232" s="222"/>
      <c r="V232" s="222"/>
      <c r="W232" s="222"/>
      <c r="X232" s="222"/>
      <c r="Y232" s="222"/>
      <c r="Z232" s="212"/>
      <c r="AA232" s="212"/>
      <c r="AB232" s="212"/>
      <c r="AC232" s="212"/>
      <c r="AD232" s="212"/>
      <c r="AE232" s="212"/>
      <c r="AF232" s="212"/>
      <c r="AG232" s="212" t="s">
        <v>189</v>
      </c>
      <c r="AH232" s="212">
        <v>5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1" x14ac:dyDescent="0.2">
      <c r="A233" s="233">
        <v>82</v>
      </c>
      <c r="B233" s="234" t="s">
        <v>825</v>
      </c>
      <c r="C233" s="252" t="s">
        <v>826</v>
      </c>
      <c r="D233" s="235" t="s">
        <v>263</v>
      </c>
      <c r="E233" s="236">
        <v>10.199999999999999</v>
      </c>
      <c r="F233" s="237"/>
      <c r="G233" s="238">
        <f>ROUND(E233*F233,2)</f>
        <v>0</v>
      </c>
      <c r="H233" s="237"/>
      <c r="I233" s="238">
        <f>ROUND(E233*H233,2)</f>
        <v>0</v>
      </c>
      <c r="J233" s="237"/>
      <c r="K233" s="238">
        <f>ROUND(E233*J233,2)</f>
        <v>0</v>
      </c>
      <c r="L233" s="238">
        <v>12</v>
      </c>
      <c r="M233" s="238">
        <f>G233*(1+L233/100)</f>
        <v>0</v>
      </c>
      <c r="N233" s="236">
        <v>0</v>
      </c>
      <c r="O233" s="236">
        <f>ROUND(E233*N233,2)</f>
        <v>0</v>
      </c>
      <c r="P233" s="236">
        <v>0</v>
      </c>
      <c r="Q233" s="236">
        <f>ROUND(E233*P233,2)</f>
        <v>0</v>
      </c>
      <c r="R233" s="238" t="s">
        <v>601</v>
      </c>
      <c r="S233" s="238" t="s">
        <v>180</v>
      </c>
      <c r="T233" s="239" t="s">
        <v>180</v>
      </c>
      <c r="U233" s="222">
        <v>3.1E-2</v>
      </c>
      <c r="V233" s="222">
        <f>ROUND(E233*U233,2)</f>
        <v>0.32</v>
      </c>
      <c r="W233" s="222"/>
      <c r="X233" s="222" t="s">
        <v>181</v>
      </c>
      <c r="Y233" s="222" t="s">
        <v>182</v>
      </c>
      <c r="Z233" s="212"/>
      <c r="AA233" s="212"/>
      <c r="AB233" s="212"/>
      <c r="AC233" s="212"/>
      <c r="AD233" s="212"/>
      <c r="AE233" s="212"/>
      <c r="AF233" s="212"/>
      <c r="AG233" s="212" t="s">
        <v>183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19"/>
      <c r="B234" s="220"/>
      <c r="C234" s="256" t="s">
        <v>821</v>
      </c>
      <c r="D234" s="242"/>
      <c r="E234" s="242"/>
      <c r="F234" s="242"/>
      <c r="G234" s="242"/>
      <c r="H234" s="222"/>
      <c r="I234" s="222"/>
      <c r="J234" s="222"/>
      <c r="K234" s="222"/>
      <c r="L234" s="222"/>
      <c r="M234" s="222"/>
      <c r="N234" s="221"/>
      <c r="O234" s="221"/>
      <c r="P234" s="221"/>
      <c r="Q234" s="221"/>
      <c r="R234" s="222"/>
      <c r="S234" s="222"/>
      <c r="T234" s="222"/>
      <c r="U234" s="222"/>
      <c r="V234" s="222"/>
      <c r="W234" s="222"/>
      <c r="X234" s="222"/>
      <c r="Y234" s="222"/>
      <c r="Z234" s="212"/>
      <c r="AA234" s="212"/>
      <c r="AB234" s="212"/>
      <c r="AC234" s="212"/>
      <c r="AD234" s="212"/>
      <c r="AE234" s="212"/>
      <c r="AF234" s="212"/>
      <c r="AG234" s="212" t="s">
        <v>187</v>
      </c>
      <c r="AH234" s="212"/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2" x14ac:dyDescent="0.2">
      <c r="A235" s="219"/>
      <c r="B235" s="220"/>
      <c r="C235" s="255" t="s">
        <v>827</v>
      </c>
      <c r="D235" s="223"/>
      <c r="E235" s="224">
        <v>10.199999999999999</v>
      </c>
      <c r="F235" s="222"/>
      <c r="G235" s="222"/>
      <c r="H235" s="222"/>
      <c r="I235" s="222"/>
      <c r="J235" s="222"/>
      <c r="K235" s="222"/>
      <c r="L235" s="222"/>
      <c r="M235" s="222"/>
      <c r="N235" s="221"/>
      <c r="O235" s="221"/>
      <c r="P235" s="221"/>
      <c r="Q235" s="221"/>
      <c r="R235" s="222"/>
      <c r="S235" s="222"/>
      <c r="T235" s="222"/>
      <c r="U235" s="222"/>
      <c r="V235" s="222"/>
      <c r="W235" s="222"/>
      <c r="X235" s="222"/>
      <c r="Y235" s="222"/>
      <c r="Z235" s="212"/>
      <c r="AA235" s="212"/>
      <c r="AB235" s="212"/>
      <c r="AC235" s="212"/>
      <c r="AD235" s="212"/>
      <c r="AE235" s="212"/>
      <c r="AF235" s="212"/>
      <c r="AG235" s="212" t="s">
        <v>189</v>
      </c>
      <c r="AH235" s="212">
        <v>5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1" x14ac:dyDescent="0.2">
      <c r="A236" s="233">
        <v>83</v>
      </c>
      <c r="B236" s="234" t="s">
        <v>828</v>
      </c>
      <c r="C236" s="252" t="s">
        <v>829</v>
      </c>
      <c r="D236" s="235" t="s">
        <v>263</v>
      </c>
      <c r="E236" s="236">
        <v>347.3</v>
      </c>
      <c r="F236" s="237"/>
      <c r="G236" s="238">
        <f>ROUND(E236*F236,2)</f>
        <v>0</v>
      </c>
      <c r="H236" s="237"/>
      <c r="I236" s="238">
        <f>ROUND(E236*H236,2)</f>
        <v>0</v>
      </c>
      <c r="J236" s="237"/>
      <c r="K236" s="238">
        <f>ROUND(E236*J236,2)</f>
        <v>0</v>
      </c>
      <c r="L236" s="238">
        <v>12</v>
      </c>
      <c r="M236" s="238">
        <f>G236*(1+L236/100)</f>
        <v>0</v>
      </c>
      <c r="N236" s="236">
        <v>1.0000000000000001E-5</v>
      </c>
      <c r="O236" s="236">
        <f>ROUND(E236*N236,2)</f>
        <v>0</v>
      </c>
      <c r="P236" s="236">
        <v>0</v>
      </c>
      <c r="Q236" s="236">
        <f>ROUND(E236*P236,2)</f>
        <v>0</v>
      </c>
      <c r="R236" s="238" t="s">
        <v>601</v>
      </c>
      <c r="S236" s="238" t="s">
        <v>180</v>
      </c>
      <c r="T236" s="239" t="s">
        <v>180</v>
      </c>
      <c r="U236" s="222">
        <v>6.2E-2</v>
      </c>
      <c r="V236" s="222">
        <f>ROUND(E236*U236,2)</f>
        <v>21.53</v>
      </c>
      <c r="W236" s="222"/>
      <c r="X236" s="222" t="s">
        <v>181</v>
      </c>
      <c r="Y236" s="222" t="s">
        <v>182</v>
      </c>
      <c r="Z236" s="212"/>
      <c r="AA236" s="212"/>
      <c r="AB236" s="212"/>
      <c r="AC236" s="212"/>
      <c r="AD236" s="212"/>
      <c r="AE236" s="212"/>
      <c r="AF236" s="212"/>
      <c r="AG236" s="212" t="s">
        <v>183</v>
      </c>
      <c r="AH236" s="212"/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2" x14ac:dyDescent="0.2">
      <c r="A237" s="219"/>
      <c r="B237" s="220"/>
      <c r="C237" s="256" t="s">
        <v>830</v>
      </c>
      <c r="D237" s="242"/>
      <c r="E237" s="242"/>
      <c r="F237" s="242"/>
      <c r="G237" s="242"/>
      <c r="H237" s="222"/>
      <c r="I237" s="222"/>
      <c r="J237" s="222"/>
      <c r="K237" s="222"/>
      <c r="L237" s="222"/>
      <c r="M237" s="222"/>
      <c r="N237" s="221"/>
      <c r="O237" s="221"/>
      <c r="P237" s="221"/>
      <c r="Q237" s="221"/>
      <c r="R237" s="222"/>
      <c r="S237" s="222"/>
      <c r="T237" s="222"/>
      <c r="U237" s="222"/>
      <c r="V237" s="222"/>
      <c r="W237" s="222"/>
      <c r="X237" s="222"/>
      <c r="Y237" s="222"/>
      <c r="Z237" s="212"/>
      <c r="AA237" s="212"/>
      <c r="AB237" s="212"/>
      <c r="AC237" s="212"/>
      <c r="AD237" s="212"/>
      <c r="AE237" s="212"/>
      <c r="AF237" s="212"/>
      <c r="AG237" s="212" t="s">
        <v>187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2" x14ac:dyDescent="0.2">
      <c r="A238" s="219"/>
      <c r="B238" s="220"/>
      <c r="C238" s="255" t="s">
        <v>831</v>
      </c>
      <c r="D238" s="223"/>
      <c r="E238" s="224">
        <v>347.3</v>
      </c>
      <c r="F238" s="222"/>
      <c r="G238" s="222"/>
      <c r="H238" s="222"/>
      <c r="I238" s="222"/>
      <c r="J238" s="222"/>
      <c r="K238" s="222"/>
      <c r="L238" s="222"/>
      <c r="M238" s="222"/>
      <c r="N238" s="221"/>
      <c r="O238" s="221"/>
      <c r="P238" s="221"/>
      <c r="Q238" s="221"/>
      <c r="R238" s="222"/>
      <c r="S238" s="222"/>
      <c r="T238" s="222"/>
      <c r="U238" s="222"/>
      <c r="V238" s="222"/>
      <c r="W238" s="222"/>
      <c r="X238" s="222"/>
      <c r="Y238" s="222"/>
      <c r="Z238" s="212"/>
      <c r="AA238" s="212"/>
      <c r="AB238" s="212"/>
      <c r="AC238" s="212"/>
      <c r="AD238" s="212"/>
      <c r="AE238" s="212"/>
      <c r="AF238" s="212"/>
      <c r="AG238" s="212" t="s">
        <v>189</v>
      </c>
      <c r="AH238" s="212">
        <v>5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1" x14ac:dyDescent="0.2">
      <c r="A239" s="244">
        <v>84</v>
      </c>
      <c r="B239" s="245" t="s">
        <v>832</v>
      </c>
      <c r="C239" s="257" t="s">
        <v>833</v>
      </c>
      <c r="D239" s="246" t="s">
        <v>409</v>
      </c>
      <c r="E239" s="247">
        <v>15</v>
      </c>
      <c r="F239" s="248"/>
      <c r="G239" s="249">
        <f>ROUND(E239*F239,2)</f>
        <v>0</v>
      </c>
      <c r="H239" s="248"/>
      <c r="I239" s="249">
        <f>ROUND(E239*H239,2)</f>
        <v>0</v>
      </c>
      <c r="J239" s="248"/>
      <c r="K239" s="249">
        <f>ROUND(E239*J239,2)</f>
        <v>0</v>
      </c>
      <c r="L239" s="249">
        <v>12</v>
      </c>
      <c r="M239" s="249">
        <f>G239*(1+L239/100)</f>
        <v>0</v>
      </c>
      <c r="N239" s="247">
        <v>1.1299999999999999E-3</v>
      </c>
      <c r="O239" s="247">
        <f>ROUND(E239*N239,2)</f>
        <v>0.02</v>
      </c>
      <c r="P239" s="247">
        <v>0</v>
      </c>
      <c r="Q239" s="247">
        <f>ROUND(E239*P239,2)</f>
        <v>0</v>
      </c>
      <c r="R239" s="249" t="s">
        <v>834</v>
      </c>
      <c r="S239" s="249" t="s">
        <v>180</v>
      </c>
      <c r="T239" s="250" t="s">
        <v>180</v>
      </c>
      <c r="U239" s="222">
        <v>0.114</v>
      </c>
      <c r="V239" s="222">
        <f>ROUND(E239*U239,2)</f>
        <v>1.71</v>
      </c>
      <c r="W239" s="222"/>
      <c r="X239" s="222" t="s">
        <v>181</v>
      </c>
      <c r="Y239" s="222" t="s">
        <v>182</v>
      </c>
      <c r="Z239" s="212"/>
      <c r="AA239" s="212"/>
      <c r="AB239" s="212"/>
      <c r="AC239" s="212"/>
      <c r="AD239" s="212"/>
      <c r="AE239" s="212"/>
      <c r="AF239" s="212"/>
      <c r="AG239" s="212" t="s">
        <v>183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">
      <c r="A240" s="233">
        <v>85</v>
      </c>
      <c r="B240" s="234" t="s">
        <v>835</v>
      </c>
      <c r="C240" s="252" t="s">
        <v>836</v>
      </c>
      <c r="D240" s="235" t="s">
        <v>252</v>
      </c>
      <c r="E240" s="236">
        <v>1.8143899999999999</v>
      </c>
      <c r="F240" s="237"/>
      <c r="G240" s="238">
        <f>ROUND(E240*F240,2)</f>
        <v>0</v>
      </c>
      <c r="H240" s="237"/>
      <c r="I240" s="238">
        <f>ROUND(E240*H240,2)</f>
        <v>0</v>
      </c>
      <c r="J240" s="237"/>
      <c r="K240" s="238">
        <f>ROUND(E240*J240,2)</f>
        <v>0</v>
      </c>
      <c r="L240" s="238">
        <v>12</v>
      </c>
      <c r="M240" s="238">
        <f>G240*(1+L240/100)</f>
        <v>0</v>
      </c>
      <c r="N240" s="236">
        <v>0</v>
      </c>
      <c r="O240" s="236">
        <f>ROUND(E240*N240,2)</f>
        <v>0</v>
      </c>
      <c r="P240" s="236">
        <v>0</v>
      </c>
      <c r="Q240" s="236">
        <f>ROUND(E240*P240,2)</f>
        <v>0</v>
      </c>
      <c r="R240" s="238" t="s">
        <v>601</v>
      </c>
      <c r="S240" s="238" t="s">
        <v>180</v>
      </c>
      <c r="T240" s="239" t="s">
        <v>180</v>
      </c>
      <c r="U240" s="222">
        <v>1.3740000000000001</v>
      </c>
      <c r="V240" s="222">
        <f>ROUND(E240*U240,2)</f>
        <v>2.4900000000000002</v>
      </c>
      <c r="W240" s="222"/>
      <c r="X240" s="222" t="s">
        <v>392</v>
      </c>
      <c r="Y240" s="222" t="s">
        <v>182</v>
      </c>
      <c r="Z240" s="212"/>
      <c r="AA240" s="212"/>
      <c r="AB240" s="212"/>
      <c r="AC240" s="212"/>
      <c r="AD240" s="212"/>
      <c r="AE240" s="212"/>
      <c r="AF240" s="212"/>
      <c r="AG240" s="212" t="s">
        <v>393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19"/>
      <c r="B241" s="220"/>
      <c r="C241" s="253" t="s">
        <v>837</v>
      </c>
      <c r="D241" s="240"/>
      <c r="E241" s="240"/>
      <c r="F241" s="240"/>
      <c r="G241" s="240"/>
      <c r="H241" s="222"/>
      <c r="I241" s="222"/>
      <c r="J241" s="222"/>
      <c r="K241" s="222"/>
      <c r="L241" s="222"/>
      <c r="M241" s="222"/>
      <c r="N241" s="221"/>
      <c r="O241" s="221"/>
      <c r="P241" s="221"/>
      <c r="Q241" s="221"/>
      <c r="R241" s="222"/>
      <c r="S241" s="222"/>
      <c r="T241" s="222"/>
      <c r="U241" s="222"/>
      <c r="V241" s="222"/>
      <c r="W241" s="222"/>
      <c r="X241" s="222"/>
      <c r="Y241" s="222"/>
      <c r="Z241" s="212"/>
      <c r="AA241" s="212"/>
      <c r="AB241" s="212"/>
      <c r="AC241" s="212"/>
      <c r="AD241" s="212"/>
      <c r="AE241" s="212"/>
      <c r="AF241" s="212"/>
      <c r="AG241" s="212" t="s">
        <v>185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1" x14ac:dyDescent="0.2">
      <c r="A242" s="233">
        <v>86</v>
      </c>
      <c r="B242" s="234" t="s">
        <v>838</v>
      </c>
      <c r="C242" s="252" t="s">
        <v>839</v>
      </c>
      <c r="D242" s="235" t="s">
        <v>263</v>
      </c>
      <c r="E242" s="236">
        <v>195.4</v>
      </c>
      <c r="F242" s="237"/>
      <c r="G242" s="238">
        <f>ROUND(E242*F242,2)</f>
        <v>0</v>
      </c>
      <c r="H242" s="237"/>
      <c r="I242" s="238">
        <f>ROUND(E242*H242,2)</f>
        <v>0</v>
      </c>
      <c r="J242" s="237"/>
      <c r="K242" s="238">
        <f>ROUND(E242*J242,2)</f>
        <v>0</v>
      </c>
      <c r="L242" s="238">
        <v>12</v>
      </c>
      <c r="M242" s="238">
        <f>G242*(1+L242/100)</f>
        <v>0</v>
      </c>
      <c r="N242" s="236">
        <v>4.0099999999999997E-3</v>
      </c>
      <c r="O242" s="236">
        <f>ROUND(E242*N242,2)</f>
        <v>0.78</v>
      </c>
      <c r="P242" s="236">
        <v>0</v>
      </c>
      <c r="Q242" s="236">
        <f>ROUND(E242*P242,2)</f>
        <v>0</v>
      </c>
      <c r="R242" s="238"/>
      <c r="S242" s="238" t="s">
        <v>247</v>
      </c>
      <c r="T242" s="239" t="s">
        <v>840</v>
      </c>
      <c r="U242" s="222">
        <v>0.54290000000000005</v>
      </c>
      <c r="V242" s="222">
        <f>ROUND(E242*U242,2)</f>
        <v>106.08</v>
      </c>
      <c r="W242" s="222"/>
      <c r="X242" s="222" t="s">
        <v>181</v>
      </c>
      <c r="Y242" s="222" t="s">
        <v>182</v>
      </c>
      <c r="Z242" s="212"/>
      <c r="AA242" s="212"/>
      <c r="AB242" s="212"/>
      <c r="AC242" s="212"/>
      <c r="AD242" s="212"/>
      <c r="AE242" s="212"/>
      <c r="AF242" s="212"/>
      <c r="AG242" s="212" t="s">
        <v>183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2" x14ac:dyDescent="0.2">
      <c r="A243" s="219"/>
      <c r="B243" s="220"/>
      <c r="C243" s="256" t="s">
        <v>841</v>
      </c>
      <c r="D243" s="242"/>
      <c r="E243" s="242"/>
      <c r="F243" s="242"/>
      <c r="G243" s="242"/>
      <c r="H243" s="222"/>
      <c r="I243" s="222"/>
      <c r="J243" s="222"/>
      <c r="K243" s="222"/>
      <c r="L243" s="222"/>
      <c r="M243" s="222"/>
      <c r="N243" s="221"/>
      <c r="O243" s="221"/>
      <c r="P243" s="221"/>
      <c r="Q243" s="221"/>
      <c r="R243" s="222"/>
      <c r="S243" s="222"/>
      <c r="T243" s="222"/>
      <c r="U243" s="222"/>
      <c r="V243" s="222"/>
      <c r="W243" s="222"/>
      <c r="X243" s="222"/>
      <c r="Y243" s="222"/>
      <c r="Z243" s="212"/>
      <c r="AA243" s="212"/>
      <c r="AB243" s="212"/>
      <c r="AC243" s="212"/>
      <c r="AD243" s="212"/>
      <c r="AE243" s="212"/>
      <c r="AF243" s="212"/>
      <c r="AG243" s="212" t="s">
        <v>187</v>
      </c>
      <c r="AH243" s="212"/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19"/>
      <c r="B244" s="220"/>
      <c r="C244" s="254" t="s">
        <v>636</v>
      </c>
      <c r="D244" s="241"/>
      <c r="E244" s="241"/>
      <c r="F244" s="241"/>
      <c r="G244" s="241"/>
      <c r="H244" s="222"/>
      <c r="I244" s="222"/>
      <c r="J244" s="222"/>
      <c r="K244" s="222"/>
      <c r="L244" s="222"/>
      <c r="M244" s="222"/>
      <c r="N244" s="221"/>
      <c r="O244" s="221"/>
      <c r="P244" s="221"/>
      <c r="Q244" s="221"/>
      <c r="R244" s="222"/>
      <c r="S244" s="222"/>
      <c r="T244" s="222"/>
      <c r="U244" s="222"/>
      <c r="V244" s="222"/>
      <c r="W244" s="222"/>
      <c r="X244" s="222"/>
      <c r="Y244" s="222"/>
      <c r="Z244" s="212"/>
      <c r="AA244" s="212"/>
      <c r="AB244" s="212"/>
      <c r="AC244" s="212"/>
      <c r="AD244" s="212"/>
      <c r="AE244" s="212"/>
      <c r="AF244" s="212"/>
      <c r="AG244" s="212" t="s">
        <v>187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19"/>
      <c r="B245" s="220"/>
      <c r="C245" s="254" t="s">
        <v>842</v>
      </c>
      <c r="D245" s="241"/>
      <c r="E245" s="241"/>
      <c r="F245" s="241"/>
      <c r="G245" s="241"/>
      <c r="H245" s="222"/>
      <c r="I245" s="222"/>
      <c r="J245" s="222"/>
      <c r="K245" s="222"/>
      <c r="L245" s="222"/>
      <c r="M245" s="222"/>
      <c r="N245" s="221"/>
      <c r="O245" s="221"/>
      <c r="P245" s="221"/>
      <c r="Q245" s="221"/>
      <c r="R245" s="222"/>
      <c r="S245" s="222"/>
      <c r="T245" s="222"/>
      <c r="U245" s="222"/>
      <c r="V245" s="222"/>
      <c r="W245" s="222"/>
      <c r="X245" s="222"/>
      <c r="Y245" s="222"/>
      <c r="Z245" s="212"/>
      <c r="AA245" s="212"/>
      <c r="AB245" s="212"/>
      <c r="AC245" s="212"/>
      <c r="AD245" s="212"/>
      <c r="AE245" s="212"/>
      <c r="AF245" s="212"/>
      <c r="AG245" s="212" t="s">
        <v>187</v>
      </c>
      <c r="AH245" s="212"/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2" x14ac:dyDescent="0.2">
      <c r="A246" s="219"/>
      <c r="B246" s="220"/>
      <c r="C246" s="255" t="s">
        <v>722</v>
      </c>
      <c r="D246" s="223"/>
      <c r="E246" s="224">
        <v>100.6</v>
      </c>
      <c r="F246" s="222"/>
      <c r="G246" s="222"/>
      <c r="H246" s="222"/>
      <c r="I246" s="222"/>
      <c r="J246" s="222"/>
      <c r="K246" s="222"/>
      <c r="L246" s="222"/>
      <c r="M246" s="222"/>
      <c r="N246" s="221"/>
      <c r="O246" s="221"/>
      <c r="P246" s="221"/>
      <c r="Q246" s="221"/>
      <c r="R246" s="222"/>
      <c r="S246" s="222"/>
      <c r="T246" s="222"/>
      <c r="U246" s="222"/>
      <c r="V246" s="222"/>
      <c r="W246" s="222"/>
      <c r="X246" s="222"/>
      <c r="Y246" s="222"/>
      <c r="Z246" s="212"/>
      <c r="AA246" s="212"/>
      <c r="AB246" s="212"/>
      <c r="AC246" s="212"/>
      <c r="AD246" s="212"/>
      <c r="AE246" s="212"/>
      <c r="AF246" s="212"/>
      <c r="AG246" s="212" t="s">
        <v>189</v>
      </c>
      <c r="AH246" s="212">
        <v>5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19"/>
      <c r="B247" s="220"/>
      <c r="C247" s="255" t="s">
        <v>725</v>
      </c>
      <c r="D247" s="223"/>
      <c r="E247" s="224">
        <v>92.4</v>
      </c>
      <c r="F247" s="222"/>
      <c r="G247" s="222"/>
      <c r="H247" s="222"/>
      <c r="I247" s="222"/>
      <c r="J247" s="222"/>
      <c r="K247" s="222"/>
      <c r="L247" s="222"/>
      <c r="M247" s="222"/>
      <c r="N247" s="221"/>
      <c r="O247" s="221"/>
      <c r="P247" s="221"/>
      <c r="Q247" s="221"/>
      <c r="R247" s="222"/>
      <c r="S247" s="222"/>
      <c r="T247" s="222"/>
      <c r="U247" s="222"/>
      <c r="V247" s="222"/>
      <c r="W247" s="222"/>
      <c r="X247" s="222"/>
      <c r="Y247" s="222"/>
      <c r="Z247" s="212"/>
      <c r="AA247" s="212"/>
      <c r="AB247" s="212"/>
      <c r="AC247" s="212"/>
      <c r="AD247" s="212"/>
      <c r="AE247" s="212"/>
      <c r="AF247" s="212"/>
      <c r="AG247" s="212" t="s">
        <v>189</v>
      </c>
      <c r="AH247" s="212">
        <v>5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19"/>
      <c r="B248" s="220"/>
      <c r="C248" s="255" t="s">
        <v>732</v>
      </c>
      <c r="D248" s="223"/>
      <c r="E248" s="224">
        <v>2.4</v>
      </c>
      <c r="F248" s="222"/>
      <c r="G248" s="222"/>
      <c r="H248" s="222"/>
      <c r="I248" s="222"/>
      <c r="J248" s="222"/>
      <c r="K248" s="222"/>
      <c r="L248" s="222"/>
      <c r="M248" s="222"/>
      <c r="N248" s="221"/>
      <c r="O248" s="221"/>
      <c r="P248" s="221"/>
      <c r="Q248" s="221"/>
      <c r="R248" s="222"/>
      <c r="S248" s="222"/>
      <c r="T248" s="222"/>
      <c r="U248" s="222"/>
      <c r="V248" s="222"/>
      <c r="W248" s="222"/>
      <c r="X248" s="222"/>
      <c r="Y248" s="222"/>
      <c r="Z248" s="212"/>
      <c r="AA248" s="212"/>
      <c r="AB248" s="212"/>
      <c r="AC248" s="212"/>
      <c r="AD248" s="212"/>
      <c r="AE248" s="212"/>
      <c r="AF248" s="212"/>
      <c r="AG248" s="212" t="s">
        <v>189</v>
      </c>
      <c r="AH248" s="212">
        <v>5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1" x14ac:dyDescent="0.2">
      <c r="A249" s="233">
        <v>87</v>
      </c>
      <c r="B249" s="234" t="s">
        <v>843</v>
      </c>
      <c r="C249" s="252" t="s">
        <v>844</v>
      </c>
      <c r="D249" s="235" t="s">
        <v>263</v>
      </c>
      <c r="E249" s="236">
        <v>86.3</v>
      </c>
      <c r="F249" s="237"/>
      <c r="G249" s="238">
        <f>ROUND(E249*F249,2)</f>
        <v>0</v>
      </c>
      <c r="H249" s="237"/>
      <c r="I249" s="238">
        <f>ROUND(E249*H249,2)</f>
        <v>0</v>
      </c>
      <c r="J249" s="237"/>
      <c r="K249" s="238">
        <f>ROUND(E249*J249,2)</f>
        <v>0</v>
      </c>
      <c r="L249" s="238">
        <v>12</v>
      </c>
      <c r="M249" s="238">
        <f>G249*(1+L249/100)</f>
        <v>0</v>
      </c>
      <c r="N249" s="236">
        <v>5.2199999999999998E-3</v>
      </c>
      <c r="O249" s="236">
        <f>ROUND(E249*N249,2)</f>
        <v>0.45</v>
      </c>
      <c r="P249" s="236">
        <v>0</v>
      </c>
      <c r="Q249" s="236">
        <f>ROUND(E249*P249,2)</f>
        <v>0</v>
      </c>
      <c r="R249" s="238"/>
      <c r="S249" s="238" t="s">
        <v>247</v>
      </c>
      <c r="T249" s="239" t="s">
        <v>840</v>
      </c>
      <c r="U249" s="222">
        <v>0.63429999999999997</v>
      </c>
      <c r="V249" s="222">
        <f>ROUND(E249*U249,2)</f>
        <v>54.74</v>
      </c>
      <c r="W249" s="222"/>
      <c r="X249" s="222" t="s">
        <v>181</v>
      </c>
      <c r="Y249" s="222" t="s">
        <v>182</v>
      </c>
      <c r="Z249" s="212"/>
      <c r="AA249" s="212"/>
      <c r="AB249" s="212"/>
      <c r="AC249" s="212"/>
      <c r="AD249" s="212"/>
      <c r="AE249" s="212"/>
      <c r="AF249" s="212"/>
      <c r="AG249" s="212" t="s">
        <v>183</v>
      </c>
      <c r="AH249" s="212"/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2" x14ac:dyDescent="0.2">
      <c r="A250" s="219"/>
      <c r="B250" s="220"/>
      <c r="C250" s="256" t="s">
        <v>841</v>
      </c>
      <c r="D250" s="242"/>
      <c r="E250" s="242"/>
      <c r="F250" s="242"/>
      <c r="G250" s="242"/>
      <c r="H250" s="222"/>
      <c r="I250" s="222"/>
      <c r="J250" s="222"/>
      <c r="K250" s="222"/>
      <c r="L250" s="222"/>
      <c r="M250" s="222"/>
      <c r="N250" s="221"/>
      <c r="O250" s="221"/>
      <c r="P250" s="221"/>
      <c r="Q250" s="221"/>
      <c r="R250" s="222"/>
      <c r="S250" s="222"/>
      <c r="T250" s="222"/>
      <c r="U250" s="222"/>
      <c r="V250" s="222"/>
      <c r="W250" s="222"/>
      <c r="X250" s="222"/>
      <c r="Y250" s="222"/>
      <c r="Z250" s="212"/>
      <c r="AA250" s="212"/>
      <c r="AB250" s="212"/>
      <c r="AC250" s="212"/>
      <c r="AD250" s="212"/>
      <c r="AE250" s="212"/>
      <c r="AF250" s="212"/>
      <c r="AG250" s="212" t="s">
        <v>187</v>
      </c>
      <c r="AH250" s="212"/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3" x14ac:dyDescent="0.2">
      <c r="A251" s="219"/>
      <c r="B251" s="220"/>
      <c r="C251" s="254" t="s">
        <v>636</v>
      </c>
      <c r="D251" s="241"/>
      <c r="E251" s="241"/>
      <c r="F251" s="241"/>
      <c r="G251" s="241"/>
      <c r="H251" s="222"/>
      <c r="I251" s="222"/>
      <c r="J251" s="222"/>
      <c r="K251" s="222"/>
      <c r="L251" s="222"/>
      <c r="M251" s="222"/>
      <c r="N251" s="221"/>
      <c r="O251" s="221"/>
      <c r="P251" s="221"/>
      <c r="Q251" s="221"/>
      <c r="R251" s="222"/>
      <c r="S251" s="222"/>
      <c r="T251" s="222"/>
      <c r="U251" s="222"/>
      <c r="V251" s="222"/>
      <c r="W251" s="222"/>
      <c r="X251" s="222"/>
      <c r="Y251" s="222"/>
      <c r="Z251" s="212"/>
      <c r="AA251" s="212"/>
      <c r="AB251" s="212"/>
      <c r="AC251" s="212"/>
      <c r="AD251" s="212"/>
      <c r="AE251" s="212"/>
      <c r="AF251" s="212"/>
      <c r="AG251" s="212" t="s">
        <v>187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19"/>
      <c r="B252" s="220"/>
      <c r="C252" s="254" t="s">
        <v>842</v>
      </c>
      <c r="D252" s="241"/>
      <c r="E252" s="241"/>
      <c r="F252" s="241"/>
      <c r="G252" s="241"/>
      <c r="H252" s="222"/>
      <c r="I252" s="222"/>
      <c r="J252" s="222"/>
      <c r="K252" s="222"/>
      <c r="L252" s="222"/>
      <c r="M252" s="222"/>
      <c r="N252" s="221"/>
      <c r="O252" s="221"/>
      <c r="P252" s="221"/>
      <c r="Q252" s="221"/>
      <c r="R252" s="222"/>
      <c r="S252" s="222"/>
      <c r="T252" s="222"/>
      <c r="U252" s="222"/>
      <c r="V252" s="222"/>
      <c r="W252" s="222"/>
      <c r="X252" s="222"/>
      <c r="Y252" s="222"/>
      <c r="Z252" s="212"/>
      <c r="AA252" s="212"/>
      <c r="AB252" s="212"/>
      <c r="AC252" s="212"/>
      <c r="AD252" s="212"/>
      <c r="AE252" s="212"/>
      <c r="AF252" s="212"/>
      <c r="AG252" s="212" t="s">
        <v>187</v>
      </c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2" x14ac:dyDescent="0.2">
      <c r="A253" s="219"/>
      <c r="B253" s="220"/>
      <c r="C253" s="255" t="s">
        <v>723</v>
      </c>
      <c r="D253" s="223"/>
      <c r="E253" s="224">
        <v>23</v>
      </c>
      <c r="F253" s="222"/>
      <c r="G253" s="222"/>
      <c r="H253" s="222"/>
      <c r="I253" s="222"/>
      <c r="J253" s="222"/>
      <c r="K253" s="222"/>
      <c r="L253" s="222"/>
      <c r="M253" s="222"/>
      <c r="N253" s="221"/>
      <c r="O253" s="221"/>
      <c r="P253" s="221"/>
      <c r="Q253" s="221"/>
      <c r="R253" s="222"/>
      <c r="S253" s="222"/>
      <c r="T253" s="222"/>
      <c r="U253" s="222"/>
      <c r="V253" s="222"/>
      <c r="W253" s="222"/>
      <c r="X253" s="222"/>
      <c r="Y253" s="222"/>
      <c r="Z253" s="212"/>
      <c r="AA253" s="212"/>
      <c r="AB253" s="212"/>
      <c r="AC253" s="212"/>
      <c r="AD253" s="212"/>
      <c r="AE253" s="212"/>
      <c r="AF253" s="212"/>
      <c r="AG253" s="212" t="s">
        <v>189</v>
      </c>
      <c r="AH253" s="212">
        <v>5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">
      <c r="A254" s="219"/>
      <c r="B254" s="220"/>
      <c r="C254" s="255" t="s">
        <v>726</v>
      </c>
      <c r="D254" s="223"/>
      <c r="E254" s="224">
        <v>45.4</v>
      </c>
      <c r="F254" s="222"/>
      <c r="G254" s="222"/>
      <c r="H254" s="222"/>
      <c r="I254" s="222"/>
      <c r="J254" s="222"/>
      <c r="K254" s="222"/>
      <c r="L254" s="222"/>
      <c r="M254" s="222"/>
      <c r="N254" s="221"/>
      <c r="O254" s="221"/>
      <c r="P254" s="221"/>
      <c r="Q254" s="221"/>
      <c r="R254" s="222"/>
      <c r="S254" s="222"/>
      <c r="T254" s="222"/>
      <c r="U254" s="222"/>
      <c r="V254" s="222"/>
      <c r="W254" s="222"/>
      <c r="X254" s="222"/>
      <c r="Y254" s="222"/>
      <c r="Z254" s="212"/>
      <c r="AA254" s="212"/>
      <c r="AB254" s="212"/>
      <c r="AC254" s="212"/>
      <c r="AD254" s="212"/>
      <c r="AE254" s="212"/>
      <c r="AF254" s="212"/>
      <c r="AG254" s="212" t="s">
        <v>189</v>
      </c>
      <c r="AH254" s="212">
        <v>5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19"/>
      <c r="B255" s="220"/>
      <c r="C255" s="255" t="s">
        <v>729</v>
      </c>
      <c r="D255" s="223"/>
      <c r="E255" s="224">
        <v>6.9</v>
      </c>
      <c r="F255" s="222"/>
      <c r="G255" s="222"/>
      <c r="H255" s="222"/>
      <c r="I255" s="222"/>
      <c r="J255" s="222"/>
      <c r="K255" s="222"/>
      <c r="L255" s="222"/>
      <c r="M255" s="222"/>
      <c r="N255" s="221"/>
      <c r="O255" s="221"/>
      <c r="P255" s="221"/>
      <c r="Q255" s="221"/>
      <c r="R255" s="222"/>
      <c r="S255" s="222"/>
      <c r="T255" s="222"/>
      <c r="U255" s="222"/>
      <c r="V255" s="222"/>
      <c r="W255" s="222"/>
      <c r="X255" s="222"/>
      <c r="Y255" s="222"/>
      <c r="Z255" s="212"/>
      <c r="AA255" s="212"/>
      <c r="AB255" s="212"/>
      <c r="AC255" s="212"/>
      <c r="AD255" s="212"/>
      <c r="AE255" s="212"/>
      <c r="AF255" s="212"/>
      <c r="AG255" s="212" t="s">
        <v>189</v>
      </c>
      <c r="AH255" s="212">
        <v>5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19"/>
      <c r="B256" s="220"/>
      <c r="C256" s="255" t="s">
        <v>730</v>
      </c>
      <c r="D256" s="223"/>
      <c r="E256" s="224">
        <v>11</v>
      </c>
      <c r="F256" s="222"/>
      <c r="G256" s="222"/>
      <c r="H256" s="222"/>
      <c r="I256" s="222"/>
      <c r="J256" s="222"/>
      <c r="K256" s="222"/>
      <c r="L256" s="222"/>
      <c r="M256" s="222"/>
      <c r="N256" s="221"/>
      <c r="O256" s="221"/>
      <c r="P256" s="221"/>
      <c r="Q256" s="221"/>
      <c r="R256" s="222"/>
      <c r="S256" s="222"/>
      <c r="T256" s="222"/>
      <c r="U256" s="222"/>
      <c r="V256" s="222"/>
      <c r="W256" s="222"/>
      <c r="X256" s="222"/>
      <c r="Y256" s="222"/>
      <c r="Z256" s="212"/>
      <c r="AA256" s="212"/>
      <c r="AB256" s="212"/>
      <c r="AC256" s="212"/>
      <c r="AD256" s="212"/>
      <c r="AE256" s="212"/>
      <c r="AF256" s="212"/>
      <c r="AG256" s="212" t="s">
        <v>189</v>
      </c>
      <c r="AH256" s="212">
        <v>5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x14ac:dyDescent="0.2">
      <c r="A257" s="226" t="s">
        <v>174</v>
      </c>
      <c r="B257" s="227" t="s">
        <v>133</v>
      </c>
      <c r="C257" s="251" t="s">
        <v>134</v>
      </c>
      <c r="D257" s="228"/>
      <c r="E257" s="229"/>
      <c r="F257" s="230"/>
      <c r="G257" s="230">
        <f>SUMIF(AG258:AG258,"&lt;&gt;NOR",G258:G258)</f>
        <v>0</v>
      </c>
      <c r="H257" s="230"/>
      <c r="I257" s="230">
        <f>SUM(I258:I258)</f>
        <v>0</v>
      </c>
      <c r="J257" s="230"/>
      <c r="K257" s="230">
        <f>SUM(K258:K258)</f>
        <v>0</v>
      </c>
      <c r="L257" s="230"/>
      <c r="M257" s="230">
        <f>SUM(M258:M258)</f>
        <v>0</v>
      </c>
      <c r="N257" s="229"/>
      <c r="O257" s="229">
        <f>SUM(O258:O258)</f>
        <v>0</v>
      </c>
      <c r="P257" s="229"/>
      <c r="Q257" s="229">
        <f>SUM(Q258:Q258)</f>
        <v>0</v>
      </c>
      <c r="R257" s="230"/>
      <c r="S257" s="230"/>
      <c r="T257" s="231"/>
      <c r="U257" s="225"/>
      <c r="V257" s="225">
        <f>SUM(V258:V258)</f>
        <v>0</v>
      </c>
      <c r="W257" s="225"/>
      <c r="X257" s="225"/>
      <c r="Y257" s="225"/>
      <c r="AG257" t="s">
        <v>175</v>
      </c>
    </row>
    <row r="258" spans="1:60" outlineLevel="1" x14ac:dyDescent="0.2">
      <c r="A258" s="244">
        <v>88</v>
      </c>
      <c r="B258" s="245" t="s">
        <v>534</v>
      </c>
      <c r="C258" s="257" t="s">
        <v>535</v>
      </c>
      <c r="D258" s="246" t="s">
        <v>409</v>
      </c>
      <c r="E258" s="247">
        <v>1</v>
      </c>
      <c r="F258" s="248"/>
      <c r="G258" s="249">
        <f>ROUND(E258*F258,2)</f>
        <v>0</v>
      </c>
      <c r="H258" s="248"/>
      <c r="I258" s="249">
        <f>ROUND(E258*H258,2)</f>
        <v>0</v>
      </c>
      <c r="J258" s="248"/>
      <c r="K258" s="249">
        <f>ROUND(E258*J258,2)</f>
        <v>0</v>
      </c>
      <c r="L258" s="249">
        <v>12</v>
      </c>
      <c r="M258" s="249">
        <f>G258*(1+L258/100)</f>
        <v>0</v>
      </c>
      <c r="N258" s="247">
        <v>0</v>
      </c>
      <c r="O258" s="247">
        <f>ROUND(E258*N258,2)</f>
        <v>0</v>
      </c>
      <c r="P258" s="247">
        <v>0</v>
      </c>
      <c r="Q258" s="247">
        <f>ROUND(E258*P258,2)</f>
        <v>0</v>
      </c>
      <c r="R258" s="249" t="s">
        <v>536</v>
      </c>
      <c r="S258" s="249" t="s">
        <v>180</v>
      </c>
      <c r="T258" s="250" t="s">
        <v>180</v>
      </c>
      <c r="U258" s="222">
        <v>0</v>
      </c>
      <c r="V258" s="222">
        <f>ROUND(E258*U258,2)</f>
        <v>0</v>
      </c>
      <c r="W258" s="222"/>
      <c r="X258" s="222" t="s">
        <v>537</v>
      </c>
      <c r="Y258" s="222" t="s">
        <v>182</v>
      </c>
      <c r="Z258" s="212"/>
      <c r="AA258" s="212"/>
      <c r="AB258" s="212"/>
      <c r="AC258" s="212"/>
      <c r="AD258" s="212"/>
      <c r="AE258" s="212"/>
      <c r="AF258" s="212"/>
      <c r="AG258" s="212" t="s">
        <v>538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x14ac:dyDescent="0.2">
      <c r="A259" s="226" t="s">
        <v>174</v>
      </c>
      <c r="B259" s="227" t="s">
        <v>111</v>
      </c>
      <c r="C259" s="251" t="s">
        <v>112</v>
      </c>
      <c r="D259" s="228"/>
      <c r="E259" s="229"/>
      <c r="F259" s="230"/>
      <c r="G259" s="230">
        <f>SUMIF(AG260:AG272,"&lt;&gt;NOR",G260:G272)</f>
        <v>0</v>
      </c>
      <c r="H259" s="230"/>
      <c r="I259" s="230">
        <f>SUM(I260:I272)</f>
        <v>0</v>
      </c>
      <c r="J259" s="230"/>
      <c r="K259" s="230">
        <f>SUM(K260:K272)</f>
        <v>0</v>
      </c>
      <c r="L259" s="230"/>
      <c r="M259" s="230">
        <f>SUM(M260:M272)</f>
        <v>0</v>
      </c>
      <c r="N259" s="229"/>
      <c r="O259" s="229">
        <f>SUM(O260:O272)</f>
        <v>0.41</v>
      </c>
      <c r="P259" s="229"/>
      <c r="Q259" s="229">
        <f>SUM(Q260:Q272)</f>
        <v>0</v>
      </c>
      <c r="R259" s="230"/>
      <c r="S259" s="230"/>
      <c r="T259" s="231"/>
      <c r="U259" s="225"/>
      <c r="V259" s="225">
        <f>SUM(V260:V272)</f>
        <v>52.49</v>
      </c>
      <c r="W259" s="225"/>
      <c r="X259" s="225"/>
      <c r="Y259" s="225"/>
      <c r="AG259" t="s">
        <v>175</v>
      </c>
    </row>
    <row r="260" spans="1:60" outlineLevel="1" x14ac:dyDescent="0.2">
      <c r="A260" s="233">
        <v>89</v>
      </c>
      <c r="B260" s="234" t="s">
        <v>845</v>
      </c>
      <c r="C260" s="252" t="s">
        <v>846</v>
      </c>
      <c r="D260" s="235" t="s">
        <v>263</v>
      </c>
      <c r="E260" s="236">
        <v>65.599999999999994</v>
      </c>
      <c r="F260" s="237"/>
      <c r="G260" s="238">
        <f>ROUND(E260*F260,2)</f>
        <v>0</v>
      </c>
      <c r="H260" s="237"/>
      <c r="I260" s="238">
        <f>ROUND(E260*H260,2)</f>
        <v>0</v>
      </c>
      <c r="J260" s="237"/>
      <c r="K260" s="238">
        <f>ROUND(E260*J260,2)</f>
        <v>0</v>
      </c>
      <c r="L260" s="238">
        <v>12</v>
      </c>
      <c r="M260" s="238">
        <f>G260*(1+L260/100)</f>
        <v>0</v>
      </c>
      <c r="N260" s="236">
        <v>5.4099999999999999E-3</v>
      </c>
      <c r="O260" s="236">
        <f>ROUND(E260*N260,2)</f>
        <v>0.35</v>
      </c>
      <c r="P260" s="236">
        <v>0</v>
      </c>
      <c r="Q260" s="236">
        <f>ROUND(E260*P260,2)</f>
        <v>0</v>
      </c>
      <c r="R260" s="238"/>
      <c r="S260" s="238" t="s">
        <v>247</v>
      </c>
      <c r="T260" s="239" t="s">
        <v>840</v>
      </c>
      <c r="U260" s="222">
        <v>0.68279999999999996</v>
      </c>
      <c r="V260" s="222">
        <f>ROUND(E260*U260,2)</f>
        <v>44.79</v>
      </c>
      <c r="W260" s="222"/>
      <c r="X260" s="222" t="s">
        <v>181</v>
      </c>
      <c r="Y260" s="222" t="s">
        <v>182</v>
      </c>
      <c r="Z260" s="212"/>
      <c r="AA260" s="212"/>
      <c r="AB260" s="212"/>
      <c r="AC260" s="212"/>
      <c r="AD260" s="212"/>
      <c r="AE260" s="212"/>
      <c r="AF260" s="212"/>
      <c r="AG260" s="212" t="s">
        <v>183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">
      <c r="A261" s="219"/>
      <c r="B261" s="220"/>
      <c r="C261" s="256" t="s">
        <v>841</v>
      </c>
      <c r="D261" s="242"/>
      <c r="E261" s="242"/>
      <c r="F261" s="242"/>
      <c r="G261" s="242"/>
      <c r="H261" s="222"/>
      <c r="I261" s="222"/>
      <c r="J261" s="222"/>
      <c r="K261" s="222"/>
      <c r="L261" s="222"/>
      <c r="M261" s="222"/>
      <c r="N261" s="221"/>
      <c r="O261" s="221"/>
      <c r="P261" s="221"/>
      <c r="Q261" s="221"/>
      <c r="R261" s="222"/>
      <c r="S261" s="222"/>
      <c r="T261" s="222"/>
      <c r="U261" s="222"/>
      <c r="V261" s="222"/>
      <c r="W261" s="222"/>
      <c r="X261" s="222"/>
      <c r="Y261" s="222"/>
      <c r="Z261" s="212"/>
      <c r="AA261" s="212"/>
      <c r="AB261" s="212"/>
      <c r="AC261" s="212"/>
      <c r="AD261" s="212"/>
      <c r="AE261" s="212"/>
      <c r="AF261" s="212"/>
      <c r="AG261" s="212" t="s">
        <v>187</v>
      </c>
      <c r="AH261" s="212"/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19"/>
      <c r="B262" s="220"/>
      <c r="C262" s="254" t="s">
        <v>636</v>
      </c>
      <c r="D262" s="241"/>
      <c r="E262" s="241"/>
      <c r="F262" s="241"/>
      <c r="G262" s="241"/>
      <c r="H262" s="222"/>
      <c r="I262" s="222"/>
      <c r="J262" s="222"/>
      <c r="K262" s="222"/>
      <c r="L262" s="222"/>
      <c r="M262" s="222"/>
      <c r="N262" s="221"/>
      <c r="O262" s="221"/>
      <c r="P262" s="221"/>
      <c r="Q262" s="221"/>
      <c r="R262" s="222"/>
      <c r="S262" s="222"/>
      <c r="T262" s="222"/>
      <c r="U262" s="222"/>
      <c r="V262" s="222"/>
      <c r="W262" s="222"/>
      <c r="X262" s="222"/>
      <c r="Y262" s="222"/>
      <c r="Z262" s="212"/>
      <c r="AA262" s="212"/>
      <c r="AB262" s="212"/>
      <c r="AC262" s="212"/>
      <c r="AD262" s="212"/>
      <c r="AE262" s="212"/>
      <c r="AF262" s="212"/>
      <c r="AG262" s="212" t="s">
        <v>187</v>
      </c>
      <c r="AH262" s="212"/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19"/>
      <c r="B263" s="220"/>
      <c r="C263" s="254" t="s">
        <v>842</v>
      </c>
      <c r="D263" s="241"/>
      <c r="E263" s="241"/>
      <c r="F263" s="241"/>
      <c r="G263" s="241"/>
      <c r="H263" s="222"/>
      <c r="I263" s="222"/>
      <c r="J263" s="222"/>
      <c r="K263" s="222"/>
      <c r="L263" s="222"/>
      <c r="M263" s="222"/>
      <c r="N263" s="221"/>
      <c r="O263" s="221"/>
      <c r="P263" s="221"/>
      <c r="Q263" s="221"/>
      <c r="R263" s="222"/>
      <c r="S263" s="222"/>
      <c r="T263" s="222"/>
      <c r="U263" s="222"/>
      <c r="V263" s="222"/>
      <c r="W263" s="222"/>
      <c r="X263" s="222"/>
      <c r="Y263" s="222"/>
      <c r="Z263" s="212"/>
      <c r="AA263" s="212"/>
      <c r="AB263" s="212"/>
      <c r="AC263" s="212"/>
      <c r="AD263" s="212"/>
      <c r="AE263" s="212"/>
      <c r="AF263" s="212"/>
      <c r="AG263" s="212" t="s">
        <v>187</v>
      </c>
      <c r="AH263" s="212"/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2" x14ac:dyDescent="0.2">
      <c r="A264" s="219"/>
      <c r="B264" s="220"/>
      <c r="C264" s="255" t="s">
        <v>731</v>
      </c>
      <c r="D264" s="223"/>
      <c r="E264" s="224">
        <v>11</v>
      </c>
      <c r="F264" s="222"/>
      <c r="G264" s="222"/>
      <c r="H264" s="222"/>
      <c r="I264" s="222"/>
      <c r="J264" s="222"/>
      <c r="K264" s="222"/>
      <c r="L264" s="222"/>
      <c r="M264" s="222"/>
      <c r="N264" s="221"/>
      <c r="O264" s="221"/>
      <c r="P264" s="221"/>
      <c r="Q264" s="221"/>
      <c r="R264" s="222"/>
      <c r="S264" s="222"/>
      <c r="T264" s="222"/>
      <c r="U264" s="222"/>
      <c r="V264" s="222"/>
      <c r="W264" s="222"/>
      <c r="X264" s="222"/>
      <c r="Y264" s="222"/>
      <c r="Z264" s="212"/>
      <c r="AA264" s="212"/>
      <c r="AB264" s="212"/>
      <c r="AC264" s="212"/>
      <c r="AD264" s="212"/>
      <c r="AE264" s="212"/>
      <c r="AF264" s="212"/>
      <c r="AG264" s="212" t="s">
        <v>189</v>
      </c>
      <c r="AH264" s="212">
        <v>5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19"/>
      <c r="B265" s="220"/>
      <c r="C265" s="255" t="s">
        <v>728</v>
      </c>
      <c r="D265" s="223"/>
      <c r="E265" s="224">
        <v>11</v>
      </c>
      <c r="F265" s="222"/>
      <c r="G265" s="222"/>
      <c r="H265" s="222"/>
      <c r="I265" s="222"/>
      <c r="J265" s="222"/>
      <c r="K265" s="222"/>
      <c r="L265" s="222"/>
      <c r="M265" s="222"/>
      <c r="N265" s="221"/>
      <c r="O265" s="221"/>
      <c r="P265" s="221"/>
      <c r="Q265" s="221"/>
      <c r="R265" s="222"/>
      <c r="S265" s="222"/>
      <c r="T265" s="222"/>
      <c r="U265" s="222"/>
      <c r="V265" s="222"/>
      <c r="W265" s="222"/>
      <c r="X265" s="222"/>
      <c r="Y265" s="222"/>
      <c r="Z265" s="212"/>
      <c r="AA265" s="212"/>
      <c r="AB265" s="212"/>
      <c r="AC265" s="212"/>
      <c r="AD265" s="212"/>
      <c r="AE265" s="212"/>
      <c r="AF265" s="212"/>
      <c r="AG265" s="212" t="s">
        <v>189</v>
      </c>
      <c r="AH265" s="212">
        <v>5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3" x14ac:dyDescent="0.2">
      <c r="A266" s="219"/>
      <c r="B266" s="220"/>
      <c r="C266" s="255" t="s">
        <v>727</v>
      </c>
      <c r="D266" s="223"/>
      <c r="E266" s="224">
        <v>21.8</v>
      </c>
      <c r="F266" s="222"/>
      <c r="G266" s="222"/>
      <c r="H266" s="222"/>
      <c r="I266" s="222"/>
      <c r="J266" s="222"/>
      <c r="K266" s="222"/>
      <c r="L266" s="222"/>
      <c r="M266" s="222"/>
      <c r="N266" s="221"/>
      <c r="O266" s="221"/>
      <c r="P266" s="221"/>
      <c r="Q266" s="221"/>
      <c r="R266" s="222"/>
      <c r="S266" s="222"/>
      <c r="T266" s="222"/>
      <c r="U266" s="222"/>
      <c r="V266" s="222"/>
      <c r="W266" s="222"/>
      <c r="X266" s="222"/>
      <c r="Y266" s="222"/>
      <c r="Z266" s="212"/>
      <c r="AA266" s="212"/>
      <c r="AB266" s="212"/>
      <c r="AC266" s="212"/>
      <c r="AD266" s="212"/>
      <c r="AE266" s="212"/>
      <c r="AF266" s="212"/>
      <c r="AG266" s="212" t="s">
        <v>189</v>
      </c>
      <c r="AH266" s="212">
        <v>5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19"/>
      <c r="B267" s="220"/>
      <c r="C267" s="255" t="s">
        <v>724</v>
      </c>
      <c r="D267" s="223"/>
      <c r="E267" s="224">
        <v>21.8</v>
      </c>
      <c r="F267" s="222"/>
      <c r="G267" s="222"/>
      <c r="H267" s="222"/>
      <c r="I267" s="222"/>
      <c r="J267" s="222"/>
      <c r="K267" s="222"/>
      <c r="L267" s="222"/>
      <c r="M267" s="222"/>
      <c r="N267" s="221"/>
      <c r="O267" s="221"/>
      <c r="P267" s="221"/>
      <c r="Q267" s="221"/>
      <c r="R267" s="222"/>
      <c r="S267" s="222"/>
      <c r="T267" s="222"/>
      <c r="U267" s="222"/>
      <c r="V267" s="222"/>
      <c r="W267" s="222"/>
      <c r="X267" s="222"/>
      <c r="Y267" s="222"/>
      <c r="Z267" s="212"/>
      <c r="AA267" s="212"/>
      <c r="AB267" s="212"/>
      <c r="AC267" s="212"/>
      <c r="AD267" s="212"/>
      <c r="AE267" s="212"/>
      <c r="AF267" s="212"/>
      <c r="AG267" s="212" t="s">
        <v>189</v>
      </c>
      <c r="AH267" s="212">
        <v>5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1" x14ac:dyDescent="0.2">
      <c r="A268" s="233">
        <v>90</v>
      </c>
      <c r="B268" s="234" t="s">
        <v>847</v>
      </c>
      <c r="C268" s="252" t="s">
        <v>848</v>
      </c>
      <c r="D268" s="235" t="s">
        <v>263</v>
      </c>
      <c r="E268" s="236">
        <v>10.199999999999999</v>
      </c>
      <c r="F268" s="237"/>
      <c r="G268" s="238">
        <f>ROUND(E268*F268,2)</f>
        <v>0</v>
      </c>
      <c r="H268" s="237"/>
      <c r="I268" s="238">
        <f>ROUND(E268*H268,2)</f>
        <v>0</v>
      </c>
      <c r="J268" s="237"/>
      <c r="K268" s="238">
        <f>ROUND(E268*J268,2)</f>
        <v>0</v>
      </c>
      <c r="L268" s="238">
        <v>12</v>
      </c>
      <c r="M268" s="238">
        <f>G268*(1+L268/100)</f>
        <v>0</v>
      </c>
      <c r="N268" s="236">
        <v>5.7299999999999999E-3</v>
      </c>
      <c r="O268" s="236">
        <f>ROUND(E268*N268,2)</f>
        <v>0.06</v>
      </c>
      <c r="P268" s="236">
        <v>0</v>
      </c>
      <c r="Q268" s="236">
        <f>ROUND(E268*P268,2)</f>
        <v>0</v>
      </c>
      <c r="R268" s="238"/>
      <c r="S268" s="238" t="s">
        <v>247</v>
      </c>
      <c r="T268" s="239" t="s">
        <v>840</v>
      </c>
      <c r="U268" s="222">
        <v>0.75470000000000004</v>
      </c>
      <c r="V268" s="222">
        <f>ROUND(E268*U268,2)</f>
        <v>7.7</v>
      </c>
      <c r="W268" s="222"/>
      <c r="X268" s="222" t="s">
        <v>181</v>
      </c>
      <c r="Y268" s="222" t="s">
        <v>182</v>
      </c>
      <c r="Z268" s="212"/>
      <c r="AA268" s="212"/>
      <c r="AB268" s="212"/>
      <c r="AC268" s="212"/>
      <c r="AD268" s="212"/>
      <c r="AE268" s="212"/>
      <c r="AF268" s="212"/>
      <c r="AG268" s="212" t="s">
        <v>183</v>
      </c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2" x14ac:dyDescent="0.2">
      <c r="A269" s="219"/>
      <c r="B269" s="220"/>
      <c r="C269" s="256" t="s">
        <v>841</v>
      </c>
      <c r="D269" s="242"/>
      <c r="E269" s="242"/>
      <c r="F269" s="242"/>
      <c r="G269" s="242"/>
      <c r="H269" s="222"/>
      <c r="I269" s="222"/>
      <c r="J269" s="222"/>
      <c r="K269" s="222"/>
      <c r="L269" s="222"/>
      <c r="M269" s="222"/>
      <c r="N269" s="221"/>
      <c r="O269" s="221"/>
      <c r="P269" s="221"/>
      <c r="Q269" s="221"/>
      <c r="R269" s="222"/>
      <c r="S269" s="222"/>
      <c r="T269" s="222"/>
      <c r="U269" s="222"/>
      <c r="V269" s="222"/>
      <c r="W269" s="222"/>
      <c r="X269" s="222"/>
      <c r="Y269" s="222"/>
      <c r="Z269" s="212"/>
      <c r="AA269" s="212"/>
      <c r="AB269" s="212"/>
      <c r="AC269" s="212"/>
      <c r="AD269" s="212"/>
      <c r="AE269" s="212"/>
      <c r="AF269" s="212"/>
      <c r="AG269" s="212" t="s">
        <v>187</v>
      </c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3" x14ac:dyDescent="0.2">
      <c r="A270" s="219"/>
      <c r="B270" s="220"/>
      <c r="C270" s="254" t="s">
        <v>636</v>
      </c>
      <c r="D270" s="241"/>
      <c r="E270" s="241"/>
      <c r="F270" s="241"/>
      <c r="G270" s="241"/>
      <c r="H270" s="222"/>
      <c r="I270" s="222"/>
      <c r="J270" s="222"/>
      <c r="K270" s="222"/>
      <c r="L270" s="222"/>
      <c r="M270" s="222"/>
      <c r="N270" s="221"/>
      <c r="O270" s="221"/>
      <c r="P270" s="221"/>
      <c r="Q270" s="221"/>
      <c r="R270" s="222"/>
      <c r="S270" s="222"/>
      <c r="T270" s="222"/>
      <c r="U270" s="222"/>
      <c r="V270" s="222"/>
      <c r="W270" s="222"/>
      <c r="X270" s="222"/>
      <c r="Y270" s="222"/>
      <c r="Z270" s="212"/>
      <c r="AA270" s="212"/>
      <c r="AB270" s="212"/>
      <c r="AC270" s="212"/>
      <c r="AD270" s="212"/>
      <c r="AE270" s="212"/>
      <c r="AF270" s="212"/>
      <c r="AG270" s="212" t="s">
        <v>187</v>
      </c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">
      <c r="A271" s="219"/>
      <c r="B271" s="220"/>
      <c r="C271" s="254" t="s">
        <v>842</v>
      </c>
      <c r="D271" s="241"/>
      <c r="E271" s="241"/>
      <c r="F271" s="241"/>
      <c r="G271" s="241"/>
      <c r="H271" s="222"/>
      <c r="I271" s="222"/>
      <c r="J271" s="222"/>
      <c r="K271" s="222"/>
      <c r="L271" s="222"/>
      <c r="M271" s="222"/>
      <c r="N271" s="221"/>
      <c r="O271" s="221"/>
      <c r="P271" s="221"/>
      <c r="Q271" s="221"/>
      <c r="R271" s="222"/>
      <c r="S271" s="222"/>
      <c r="T271" s="222"/>
      <c r="U271" s="222"/>
      <c r="V271" s="222"/>
      <c r="W271" s="222"/>
      <c r="X271" s="222"/>
      <c r="Y271" s="222"/>
      <c r="Z271" s="212"/>
      <c r="AA271" s="212"/>
      <c r="AB271" s="212"/>
      <c r="AC271" s="212"/>
      <c r="AD271" s="212"/>
      <c r="AE271" s="212"/>
      <c r="AF271" s="212"/>
      <c r="AG271" s="212" t="s">
        <v>187</v>
      </c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2" x14ac:dyDescent="0.2">
      <c r="A272" s="219"/>
      <c r="B272" s="220"/>
      <c r="C272" s="255" t="s">
        <v>849</v>
      </c>
      <c r="D272" s="223"/>
      <c r="E272" s="224">
        <v>10.199999999999999</v>
      </c>
      <c r="F272" s="222"/>
      <c r="G272" s="222"/>
      <c r="H272" s="222"/>
      <c r="I272" s="222"/>
      <c r="J272" s="222"/>
      <c r="K272" s="222"/>
      <c r="L272" s="222"/>
      <c r="M272" s="222"/>
      <c r="N272" s="221"/>
      <c r="O272" s="221"/>
      <c r="P272" s="221"/>
      <c r="Q272" s="221"/>
      <c r="R272" s="222"/>
      <c r="S272" s="222"/>
      <c r="T272" s="222"/>
      <c r="U272" s="222"/>
      <c r="V272" s="222"/>
      <c r="W272" s="222"/>
      <c r="X272" s="222"/>
      <c r="Y272" s="222"/>
      <c r="Z272" s="212"/>
      <c r="AA272" s="212"/>
      <c r="AB272" s="212"/>
      <c r="AC272" s="212"/>
      <c r="AD272" s="212"/>
      <c r="AE272" s="212"/>
      <c r="AF272" s="212"/>
      <c r="AG272" s="212" t="s">
        <v>189</v>
      </c>
      <c r="AH272" s="212">
        <v>5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x14ac:dyDescent="0.2">
      <c r="A273" s="226" t="s">
        <v>174</v>
      </c>
      <c r="B273" s="227" t="s">
        <v>113</v>
      </c>
      <c r="C273" s="251" t="s">
        <v>114</v>
      </c>
      <c r="D273" s="228"/>
      <c r="E273" s="229"/>
      <c r="F273" s="230"/>
      <c r="G273" s="230">
        <f>SUMIF(AG274:AG280,"&lt;&gt;NOR",G274:G280)</f>
        <v>0</v>
      </c>
      <c r="H273" s="230"/>
      <c r="I273" s="230">
        <f>SUM(I274:I280)</f>
        <v>0</v>
      </c>
      <c r="J273" s="230"/>
      <c r="K273" s="230">
        <f>SUM(K274:K280)</f>
        <v>0</v>
      </c>
      <c r="L273" s="230"/>
      <c r="M273" s="230">
        <f>SUM(M274:M280)</f>
        <v>0</v>
      </c>
      <c r="N273" s="229"/>
      <c r="O273" s="229">
        <f>SUM(O274:O280)</f>
        <v>0</v>
      </c>
      <c r="P273" s="229"/>
      <c r="Q273" s="229">
        <f>SUM(Q274:Q280)</f>
        <v>0</v>
      </c>
      <c r="R273" s="230"/>
      <c r="S273" s="230"/>
      <c r="T273" s="231"/>
      <c r="U273" s="225"/>
      <c r="V273" s="225">
        <f>SUM(V274:V280)</f>
        <v>0</v>
      </c>
      <c r="W273" s="225"/>
      <c r="X273" s="225"/>
      <c r="Y273" s="225"/>
      <c r="AG273" t="s">
        <v>175</v>
      </c>
    </row>
    <row r="274" spans="1:60" outlineLevel="1" x14ac:dyDescent="0.2">
      <c r="A274" s="244">
        <v>91</v>
      </c>
      <c r="B274" s="245" t="s">
        <v>850</v>
      </c>
      <c r="C274" s="257" t="s">
        <v>851</v>
      </c>
      <c r="D274" s="246" t="s">
        <v>346</v>
      </c>
      <c r="E274" s="247">
        <v>1</v>
      </c>
      <c r="F274" s="248"/>
      <c r="G274" s="249">
        <f>ROUND(E274*F274,2)</f>
        <v>0</v>
      </c>
      <c r="H274" s="248"/>
      <c r="I274" s="249">
        <f>ROUND(E274*H274,2)</f>
        <v>0</v>
      </c>
      <c r="J274" s="248"/>
      <c r="K274" s="249">
        <f>ROUND(E274*J274,2)</f>
        <v>0</v>
      </c>
      <c r="L274" s="249">
        <v>12</v>
      </c>
      <c r="M274" s="249">
        <f>G274*(1+L274/100)</f>
        <v>0</v>
      </c>
      <c r="N274" s="247">
        <v>0</v>
      </c>
      <c r="O274" s="247">
        <f>ROUND(E274*N274,2)</f>
        <v>0</v>
      </c>
      <c r="P274" s="247">
        <v>0</v>
      </c>
      <c r="Q274" s="247">
        <f>ROUND(E274*P274,2)</f>
        <v>0</v>
      </c>
      <c r="R274" s="249"/>
      <c r="S274" s="249" t="s">
        <v>247</v>
      </c>
      <c r="T274" s="250" t="s">
        <v>248</v>
      </c>
      <c r="U274" s="222">
        <v>0</v>
      </c>
      <c r="V274" s="222">
        <f>ROUND(E274*U274,2)</f>
        <v>0</v>
      </c>
      <c r="W274" s="222"/>
      <c r="X274" s="222" t="s">
        <v>181</v>
      </c>
      <c r="Y274" s="222" t="s">
        <v>182</v>
      </c>
      <c r="Z274" s="212"/>
      <c r="AA274" s="212"/>
      <c r="AB274" s="212"/>
      <c r="AC274" s="212"/>
      <c r="AD274" s="212"/>
      <c r="AE274" s="212"/>
      <c r="AF274" s="212"/>
      <c r="AG274" s="212" t="s">
        <v>183</v>
      </c>
      <c r="AH274" s="212"/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ht="22.5" outlineLevel="1" x14ac:dyDescent="0.2">
      <c r="A275" s="244">
        <v>92</v>
      </c>
      <c r="B275" s="245" t="s">
        <v>852</v>
      </c>
      <c r="C275" s="257" t="s">
        <v>853</v>
      </c>
      <c r="D275" s="246" t="s">
        <v>346</v>
      </c>
      <c r="E275" s="247">
        <v>1</v>
      </c>
      <c r="F275" s="248"/>
      <c r="G275" s="249">
        <f>ROUND(E275*F275,2)</f>
        <v>0</v>
      </c>
      <c r="H275" s="248"/>
      <c r="I275" s="249">
        <f>ROUND(E275*H275,2)</f>
        <v>0</v>
      </c>
      <c r="J275" s="248"/>
      <c r="K275" s="249">
        <f>ROUND(E275*J275,2)</f>
        <v>0</v>
      </c>
      <c r="L275" s="249">
        <v>12</v>
      </c>
      <c r="M275" s="249">
        <f>G275*(1+L275/100)</f>
        <v>0</v>
      </c>
      <c r="N275" s="247">
        <v>0</v>
      </c>
      <c r="O275" s="247">
        <f>ROUND(E275*N275,2)</f>
        <v>0</v>
      </c>
      <c r="P275" s="247">
        <v>0</v>
      </c>
      <c r="Q275" s="247">
        <f>ROUND(E275*P275,2)</f>
        <v>0</v>
      </c>
      <c r="R275" s="249"/>
      <c r="S275" s="249" t="s">
        <v>247</v>
      </c>
      <c r="T275" s="250" t="s">
        <v>248</v>
      </c>
      <c r="U275" s="222">
        <v>0</v>
      </c>
      <c r="V275" s="222">
        <f>ROUND(E275*U275,2)</f>
        <v>0</v>
      </c>
      <c r="W275" s="222"/>
      <c r="X275" s="222" t="s">
        <v>181</v>
      </c>
      <c r="Y275" s="222" t="s">
        <v>182</v>
      </c>
      <c r="Z275" s="212"/>
      <c r="AA275" s="212"/>
      <c r="AB275" s="212"/>
      <c r="AC275" s="212"/>
      <c r="AD275" s="212"/>
      <c r="AE275" s="212"/>
      <c r="AF275" s="212"/>
      <c r="AG275" s="212" t="s">
        <v>183</v>
      </c>
      <c r="AH275" s="212"/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ht="22.5" outlineLevel="1" x14ac:dyDescent="0.2">
      <c r="A276" s="233">
        <v>93</v>
      </c>
      <c r="B276" s="234" t="s">
        <v>854</v>
      </c>
      <c r="C276" s="252" t="s">
        <v>855</v>
      </c>
      <c r="D276" s="235" t="s">
        <v>346</v>
      </c>
      <c r="E276" s="236">
        <v>3</v>
      </c>
      <c r="F276" s="237"/>
      <c r="G276" s="238">
        <f>ROUND(E276*F276,2)</f>
        <v>0</v>
      </c>
      <c r="H276" s="237"/>
      <c r="I276" s="238">
        <f>ROUND(E276*H276,2)</f>
        <v>0</v>
      </c>
      <c r="J276" s="237"/>
      <c r="K276" s="238">
        <f>ROUND(E276*J276,2)</f>
        <v>0</v>
      </c>
      <c r="L276" s="238">
        <v>12</v>
      </c>
      <c r="M276" s="238">
        <f>G276*(1+L276/100)</f>
        <v>0</v>
      </c>
      <c r="N276" s="236">
        <v>0</v>
      </c>
      <c r="O276" s="236">
        <f>ROUND(E276*N276,2)</f>
        <v>0</v>
      </c>
      <c r="P276" s="236">
        <v>0</v>
      </c>
      <c r="Q276" s="236">
        <f>ROUND(E276*P276,2)</f>
        <v>0</v>
      </c>
      <c r="R276" s="238"/>
      <c r="S276" s="238" t="s">
        <v>247</v>
      </c>
      <c r="T276" s="239" t="s">
        <v>248</v>
      </c>
      <c r="U276" s="222">
        <v>0</v>
      </c>
      <c r="V276" s="222">
        <f>ROUND(E276*U276,2)</f>
        <v>0</v>
      </c>
      <c r="W276" s="222"/>
      <c r="X276" s="222" t="s">
        <v>181</v>
      </c>
      <c r="Y276" s="222" t="s">
        <v>182</v>
      </c>
      <c r="Z276" s="212"/>
      <c r="AA276" s="212"/>
      <c r="AB276" s="212"/>
      <c r="AC276" s="212"/>
      <c r="AD276" s="212"/>
      <c r="AE276" s="212"/>
      <c r="AF276" s="212"/>
      <c r="AG276" s="212" t="s">
        <v>183</v>
      </c>
      <c r="AH276" s="212"/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2" x14ac:dyDescent="0.2">
      <c r="A277" s="219"/>
      <c r="B277" s="220"/>
      <c r="C277" s="255" t="s">
        <v>77</v>
      </c>
      <c r="D277" s="223"/>
      <c r="E277" s="224">
        <v>3</v>
      </c>
      <c r="F277" s="222"/>
      <c r="G277" s="222"/>
      <c r="H277" s="222"/>
      <c r="I277" s="222"/>
      <c r="J277" s="222"/>
      <c r="K277" s="222"/>
      <c r="L277" s="222"/>
      <c r="M277" s="222"/>
      <c r="N277" s="221"/>
      <c r="O277" s="221"/>
      <c r="P277" s="221"/>
      <c r="Q277" s="221"/>
      <c r="R277" s="222"/>
      <c r="S277" s="222"/>
      <c r="T277" s="222"/>
      <c r="U277" s="222"/>
      <c r="V277" s="222"/>
      <c r="W277" s="222"/>
      <c r="X277" s="222"/>
      <c r="Y277" s="222"/>
      <c r="Z277" s="212"/>
      <c r="AA277" s="212"/>
      <c r="AB277" s="212"/>
      <c r="AC277" s="212"/>
      <c r="AD277" s="212"/>
      <c r="AE277" s="212"/>
      <c r="AF277" s="212"/>
      <c r="AG277" s="212" t="s">
        <v>189</v>
      </c>
      <c r="AH277" s="212">
        <v>0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1" x14ac:dyDescent="0.2">
      <c r="A278" s="233">
        <v>94</v>
      </c>
      <c r="B278" s="234" t="s">
        <v>856</v>
      </c>
      <c r="C278" s="252" t="s">
        <v>857</v>
      </c>
      <c r="D278" s="235" t="s">
        <v>346</v>
      </c>
      <c r="E278" s="236">
        <v>4</v>
      </c>
      <c r="F278" s="237"/>
      <c r="G278" s="238">
        <f>ROUND(E278*F278,2)</f>
        <v>0</v>
      </c>
      <c r="H278" s="237"/>
      <c r="I278" s="238">
        <f>ROUND(E278*H278,2)</f>
        <v>0</v>
      </c>
      <c r="J278" s="237"/>
      <c r="K278" s="238">
        <f>ROUND(E278*J278,2)</f>
        <v>0</v>
      </c>
      <c r="L278" s="238">
        <v>12</v>
      </c>
      <c r="M278" s="238">
        <f>G278*(1+L278/100)</f>
        <v>0</v>
      </c>
      <c r="N278" s="236">
        <v>0</v>
      </c>
      <c r="O278" s="236">
        <f>ROUND(E278*N278,2)</f>
        <v>0</v>
      </c>
      <c r="P278" s="236">
        <v>0</v>
      </c>
      <c r="Q278" s="236">
        <f>ROUND(E278*P278,2)</f>
        <v>0</v>
      </c>
      <c r="R278" s="238"/>
      <c r="S278" s="238" t="s">
        <v>247</v>
      </c>
      <c r="T278" s="239" t="s">
        <v>248</v>
      </c>
      <c r="U278" s="222">
        <v>0</v>
      </c>
      <c r="V278" s="222">
        <f>ROUND(E278*U278,2)</f>
        <v>0</v>
      </c>
      <c r="W278" s="222"/>
      <c r="X278" s="222" t="s">
        <v>181</v>
      </c>
      <c r="Y278" s="222" t="s">
        <v>182</v>
      </c>
      <c r="Z278" s="212"/>
      <c r="AA278" s="212"/>
      <c r="AB278" s="212"/>
      <c r="AC278" s="212"/>
      <c r="AD278" s="212"/>
      <c r="AE278" s="212"/>
      <c r="AF278" s="212"/>
      <c r="AG278" s="212" t="s">
        <v>183</v>
      </c>
      <c r="AH278" s="212"/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2" x14ac:dyDescent="0.2">
      <c r="A279" s="219"/>
      <c r="B279" s="220"/>
      <c r="C279" s="255" t="s">
        <v>858</v>
      </c>
      <c r="D279" s="223"/>
      <c r="E279" s="224">
        <v>1</v>
      </c>
      <c r="F279" s="222"/>
      <c r="G279" s="222"/>
      <c r="H279" s="222"/>
      <c r="I279" s="222"/>
      <c r="J279" s="222"/>
      <c r="K279" s="222"/>
      <c r="L279" s="222"/>
      <c r="M279" s="222"/>
      <c r="N279" s="221"/>
      <c r="O279" s="221"/>
      <c r="P279" s="221"/>
      <c r="Q279" s="221"/>
      <c r="R279" s="222"/>
      <c r="S279" s="222"/>
      <c r="T279" s="222"/>
      <c r="U279" s="222"/>
      <c r="V279" s="222"/>
      <c r="W279" s="222"/>
      <c r="X279" s="222"/>
      <c r="Y279" s="222"/>
      <c r="Z279" s="212"/>
      <c r="AA279" s="212"/>
      <c r="AB279" s="212"/>
      <c r="AC279" s="212"/>
      <c r="AD279" s="212"/>
      <c r="AE279" s="212"/>
      <c r="AF279" s="212"/>
      <c r="AG279" s="212" t="s">
        <v>189</v>
      </c>
      <c r="AH279" s="212">
        <v>5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3" x14ac:dyDescent="0.2">
      <c r="A280" s="219"/>
      <c r="B280" s="220"/>
      <c r="C280" s="255" t="s">
        <v>859</v>
      </c>
      <c r="D280" s="223"/>
      <c r="E280" s="224">
        <v>3</v>
      </c>
      <c r="F280" s="222"/>
      <c r="G280" s="222"/>
      <c r="H280" s="222"/>
      <c r="I280" s="222"/>
      <c r="J280" s="222"/>
      <c r="K280" s="222"/>
      <c r="L280" s="222"/>
      <c r="M280" s="222"/>
      <c r="N280" s="221"/>
      <c r="O280" s="221"/>
      <c r="P280" s="221"/>
      <c r="Q280" s="221"/>
      <c r="R280" s="222"/>
      <c r="S280" s="222"/>
      <c r="T280" s="222"/>
      <c r="U280" s="222"/>
      <c r="V280" s="222"/>
      <c r="W280" s="222"/>
      <c r="X280" s="222"/>
      <c r="Y280" s="222"/>
      <c r="Z280" s="212"/>
      <c r="AA280" s="212"/>
      <c r="AB280" s="212"/>
      <c r="AC280" s="212"/>
      <c r="AD280" s="212"/>
      <c r="AE280" s="212"/>
      <c r="AF280" s="212"/>
      <c r="AG280" s="212" t="s">
        <v>189</v>
      </c>
      <c r="AH280" s="212">
        <v>5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x14ac:dyDescent="0.2">
      <c r="A281" s="226" t="s">
        <v>174</v>
      </c>
      <c r="B281" s="227" t="s">
        <v>111</v>
      </c>
      <c r="C281" s="251" t="s">
        <v>112</v>
      </c>
      <c r="D281" s="228"/>
      <c r="E281" s="229"/>
      <c r="F281" s="230"/>
      <c r="G281" s="230">
        <f>SUMIF(AG282:AG283,"&lt;&gt;NOR",G282:G283)</f>
        <v>0</v>
      </c>
      <c r="H281" s="230"/>
      <c r="I281" s="230">
        <f>SUM(I282:I283)</f>
        <v>0</v>
      </c>
      <c r="J281" s="230"/>
      <c r="K281" s="230">
        <f>SUM(K282:K283)</f>
        <v>0</v>
      </c>
      <c r="L281" s="230"/>
      <c r="M281" s="230">
        <f>SUM(M282:M283)</f>
        <v>0</v>
      </c>
      <c r="N281" s="229"/>
      <c r="O281" s="229">
        <f>SUM(O282:O283)</f>
        <v>0</v>
      </c>
      <c r="P281" s="229"/>
      <c r="Q281" s="229">
        <f>SUM(Q282:Q283)</f>
        <v>0</v>
      </c>
      <c r="R281" s="230"/>
      <c r="S281" s="230"/>
      <c r="T281" s="231"/>
      <c r="U281" s="225"/>
      <c r="V281" s="225">
        <f>SUM(V282:V283)</f>
        <v>0.41</v>
      </c>
      <c r="W281" s="225"/>
      <c r="X281" s="225"/>
      <c r="Y281" s="225"/>
      <c r="AG281" t="s">
        <v>175</v>
      </c>
    </row>
    <row r="282" spans="1:60" outlineLevel="1" x14ac:dyDescent="0.2">
      <c r="A282" s="233">
        <v>95</v>
      </c>
      <c r="B282" s="234" t="s">
        <v>860</v>
      </c>
      <c r="C282" s="252" t="s">
        <v>861</v>
      </c>
      <c r="D282" s="235" t="s">
        <v>346</v>
      </c>
      <c r="E282" s="236">
        <v>4</v>
      </c>
      <c r="F282" s="237"/>
      <c r="G282" s="238">
        <f>ROUND(E282*F282,2)</f>
        <v>0</v>
      </c>
      <c r="H282" s="237"/>
      <c r="I282" s="238">
        <f>ROUND(E282*H282,2)</f>
        <v>0</v>
      </c>
      <c r="J282" s="237"/>
      <c r="K282" s="238">
        <f>ROUND(E282*J282,2)</f>
        <v>0</v>
      </c>
      <c r="L282" s="238">
        <v>12</v>
      </c>
      <c r="M282" s="238">
        <f>G282*(1+L282/100)</f>
        <v>0</v>
      </c>
      <c r="N282" s="236">
        <v>2.7E-4</v>
      </c>
      <c r="O282" s="236">
        <f>ROUND(E282*N282,2)</f>
        <v>0</v>
      </c>
      <c r="P282" s="236">
        <v>0</v>
      </c>
      <c r="Q282" s="236">
        <f>ROUND(E282*P282,2)</f>
        <v>0</v>
      </c>
      <c r="R282" s="238" t="s">
        <v>834</v>
      </c>
      <c r="S282" s="238" t="s">
        <v>180</v>
      </c>
      <c r="T282" s="239" t="s">
        <v>180</v>
      </c>
      <c r="U282" s="222">
        <v>0.10299999999999999</v>
      </c>
      <c r="V282" s="222">
        <f>ROUND(E282*U282,2)</f>
        <v>0.41</v>
      </c>
      <c r="W282" s="222"/>
      <c r="X282" s="222" t="s">
        <v>181</v>
      </c>
      <c r="Y282" s="222" t="s">
        <v>182</v>
      </c>
      <c r="Z282" s="212"/>
      <c r="AA282" s="212"/>
      <c r="AB282" s="212"/>
      <c r="AC282" s="212"/>
      <c r="AD282" s="212"/>
      <c r="AE282" s="212"/>
      <c r="AF282" s="212"/>
      <c r="AG282" s="212" t="s">
        <v>183</v>
      </c>
      <c r="AH282" s="212"/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2" x14ac:dyDescent="0.2">
      <c r="A283" s="219"/>
      <c r="B283" s="220"/>
      <c r="C283" s="255" t="s">
        <v>808</v>
      </c>
      <c r="D283" s="223"/>
      <c r="E283" s="224">
        <v>4</v>
      </c>
      <c r="F283" s="222"/>
      <c r="G283" s="222"/>
      <c r="H283" s="222"/>
      <c r="I283" s="222"/>
      <c r="J283" s="222"/>
      <c r="K283" s="222"/>
      <c r="L283" s="222"/>
      <c r="M283" s="222"/>
      <c r="N283" s="221"/>
      <c r="O283" s="221"/>
      <c r="P283" s="221"/>
      <c r="Q283" s="221"/>
      <c r="R283" s="222"/>
      <c r="S283" s="222"/>
      <c r="T283" s="222"/>
      <c r="U283" s="222"/>
      <c r="V283" s="222"/>
      <c r="W283" s="222"/>
      <c r="X283" s="222"/>
      <c r="Y283" s="222"/>
      <c r="Z283" s="212"/>
      <c r="AA283" s="212"/>
      <c r="AB283" s="212"/>
      <c r="AC283" s="212"/>
      <c r="AD283" s="212"/>
      <c r="AE283" s="212"/>
      <c r="AF283" s="212"/>
      <c r="AG283" s="212" t="s">
        <v>189</v>
      </c>
      <c r="AH283" s="212">
        <v>5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x14ac:dyDescent="0.2">
      <c r="A284" s="226" t="s">
        <v>174</v>
      </c>
      <c r="B284" s="227" t="s">
        <v>113</v>
      </c>
      <c r="C284" s="251" t="s">
        <v>114</v>
      </c>
      <c r="D284" s="228"/>
      <c r="E284" s="229"/>
      <c r="F284" s="230"/>
      <c r="G284" s="230">
        <f>SUMIF(AG285:AG328,"&lt;&gt;NOR",G285:G328)</f>
        <v>0</v>
      </c>
      <c r="H284" s="230"/>
      <c r="I284" s="230">
        <f>SUM(I285:I328)</f>
        <v>0</v>
      </c>
      <c r="J284" s="230"/>
      <c r="K284" s="230">
        <f>SUM(K285:K328)</f>
        <v>0</v>
      </c>
      <c r="L284" s="230"/>
      <c r="M284" s="230">
        <f>SUM(M285:M328)</f>
        <v>0</v>
      </c>
      <c r="N284" s="229"/>
      <c r="O284" s="229">
        <f>SUM(O285:O328)</f>
        <v>0.25</v>
      </c>
      <c r="P284" s="229"/>
      <c r="Q284" s="229">
        <f>SUM(Q285:Q328)</f>
        <v>0.28000000000000003</v>
      </c>
      <c r="R284" s="230"/>
      <c r="S284" s="230"/>
      <c r="T284" s="231"/>
      <c r="U284" s="225"/>
      <c r="V284" s="225">
        <f>SUM(V285:V328)</f>
        <v>58.54</v>
      </c>
      <c r="W284" s="225"/>
      <c r="X284" s="225"/>
      <c r="Y284" s="225"/>
      <c r="AG284" t="s">
        <v>175</v>
      </c>
    </row>
    <row r="285" spans="1:60" outlineLevel="1" x14ac:dyDescent="0.2">
      <c r="A285" s="233">
        <v>96</v>
      </c>
      <c r="B285" s="234" t="s">
        <v>862</v>
      </c>
      <c r="C285" s="252" t="s">
        <v>863</v>
      </c>
      <c r="D285" s="235" t="s">
        <v>346</v>
      </c>
      <c r="E285" s="236">
        <v>20</v>
      </c>
      <c r="F285" s="237"/>
      <c r="G285" s="238">
        <f>ROUND(E285*F285,2)</f>
        <v>0</v>
      </c>
      <c r="H285" s="237"/>
      <c r="I285" s="238">
        <f>ROUND(E285*H285,2)</f>
        <v>0</v>
      </c>
      <c r="J285" s="237"/>
      <c r="K285" s="238">
        <f>ROUND(E285*J285,2)</f>
        <v>0</v>
      </c>
      <c r="L285" s="238">
        <v>12</v>
      </c>
      <c r="M285" s="238">
        <f>G285*(1+L285/100)</f>
        <v>0</v>
      </c>
      <c r="N285" s="236">
        <v>0</v>
      </c>
      <c r="O285" s="236">
        <f>ROUND(E285*N285,2)</f>
        <v>0</v>
      </c>
      <c r="P285" s="236">
        <v>0</v>
      </c>
      <c r="Q285" s="236">
        <f>ROUND(E285*P285,2)</f>
        <v>0</v>
      </c>
      <c r="R285" s="238"/>
      <c r="S285" s="238" t="s">
        <v>247</v>
      </c>
      <c r="T285" s="239" t="s">
        <v>248</v>
      </c>
      <c r="U285" s="222">
        <v>0</v>
      </c>
      <c r="V285" s="222">
        <f>ROUND(E285*U285,2)</f>
        <v>0</v>
      </c>
      <c r="W285" s="222"/>
      <c r="X285" s="222" t="s">
        <v>181</v>
      </c>
      <c r="Y285" s="222" t="s">
        <v>182</v>
      </c>
      <c r="Z285" s="212"/>
      <c r="AA285" s="212"/>
      <c r="AB285" s="212"/>
      <c r="AC285" s="212"/>
      <c r="AD285" s="212"/>
      <c r="AE285" s="212"/>
      <c r="AF285" s="212"/>
      <c r="AG285" s="212" t="s">
        <v>183</v>
      </c>
      <c r="AH285" s="212"/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2" x14ac:dyDescent="0.2">
      <c r="A286" s="219"/>
      <c r="B286" s="220"/>
      <c r="C286" s="255" t="s">
        <v>654</v>
      </c>
      <c r="D286" s="223"/>
      <c r="E286" s="224">
        <v>7</v>
      </c>
      <c r="F286" s="222"/>
      <c r="G286" s="222"/>
      <c r="H286" s="222"/>
      <c r="I286" s="222"/>
      <c r="J286" s="222"/>
      <c r="K286" s="222"/>
      <c r="L286" s="222"/>
      <c r="M286" s="222"/>
      <c r="N286" s="221"/>
      <c r="O286" s="221"/>
      <c r="P286" s="221"/>
      <c r="Q286" s="221"/>
      <c r="R286" s="222"/>
      <c r="S286" s="222"/>
      <c r="T286" s="222"/>
      <c r="U286" s="222"/>
      <c r="V286" s="222"/>
      <c r="W286" s="222"/>
      <c r="X286" s="222"/>
      <c r="Y286" s="222"/>
      <c r="Z286" s="212"/>
      <c r="AA286" s="212"/>
      <c r="AB286" s="212"/>
      <c r="AC286" s="212"/>
      <c r="AD286" s="212"/>
      <c r="AE286" s="212"/>
      <c r="AF286" s="212"/>
      <c r="AG286" s="212" t="s">
        <v>189</v>
      </c>
      <c r="AH286" s="212">
        <v>5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">
      <c r="A287" s="219"/>
      <c r="B287" s="220"/>
      <c r="C287" s="255" t="s">
        <v>664</v>
      </c>
      <c r="D287" s="223"/>
      <c r="E287" s="224">
        <v>7</v>
      </c>
      <c r="F287" s="222"/>
      <c r="G287" s="222"/>
      <c r="H287" s="222"/>
      <c r="I287" s="222"/>
      <c r="J287" s="222"/>
      <c r="K287" s="222"/>
      <c r="L287" s="222"/>
      <c r="M287" s="222"/>
      <c r="N287" s="221"/>
      <c r="O287" s="221"/>
      <c r="P287" s="221"/>
      <c r="Q287" s="221"/>
      <c r="R287" s="222"/>
      <c r="S287" s="222"/>
      <c r="T287" s="222"/>
      <c r="U287" s="222"/>
      <c r="V287" s="222"/>
      <c r="W287" s="222"/>
      <c r="X287" s="222"/>
      <c r="Y287" s="222"/>
      <c r="Z287" s="212"/>
      <c r="AA287" s="212"/>
      <c r="AB287" s="212"/>
      <c r="AC287" s="212"/>
      <c r="AD287" s="212"/>
      <c r="AE287" s="212"/>
      <c r="AF287" s="212"/>
      <c r="AG287" s="212" t="s">
        <v>189</v>
      </c>
      <c r="AH287" s="212">
        <v>5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19"/>
      <c r="B288" s="220"/>
      <c r="C288" s="255" t="s">
        <v>864</v>
      </c>
      <c r="D288" s="223"/>
      <c r="E288" s="224">
        <v>2</v>
      </c>
      <c r="F288" s="222"/>
      <c r="G288" s="222"/>
      <c r="H288" s="222"/>
      <c r="I288" s="222"/>
      <c r="J288" s="222"/>
      <c r="K288" s="222"/>
      <c r="L288" s="222"/>
      <c r="M288" s="222"/>
      <c r="N288" s="221"/>
      <c r="O288" s="221"/>
      <c r="P288" s="221"/>
      <c r="Q288" s="221"/>
      <c r="R288" s="222"/>
      <c r="S288" s="222"/>
      <c r="T288" s="222"/>
      <c r="U288" s="222"/>
      <c r="V288" s="222"/>
      <c r="W288" s="222"/>
      <c r="X288" s="222"/>
      <c r="Y288" s="222"/>
      <c r="Z288" s="212"/>
      <c r="AA288" s="212"/>
      <c r="AB288" s="212"/>
      <c r="AC288" s="212"/>
      <c r="AD288" s="212"/>
      <c r="AE288" s="212"/>
      <c r="AF288" s="212"/>
      <c r="AG288" s="212" t="s">
        <v>189</v>
      </c>
      <c r="AH288" s="212">
        <v>5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19"/>
      <c r="B289" s="220"/>
      <c r="C289" s="255" t="s">
        <v>858</v>
      </c>
      <c r="D289" s="223"/>
      <c r="E289" s="224">
        <v>1</v>
      </c>
      <c r="F289" s="222"/>
      <c r="G289" s="222"/>
      <c r="H289" s="222"/>
      <c r="I289" s="222"/>
      <c r="J289" s="222"/>
      <c r="K289" s="222"/>
      <c r="L289" s="222"/>
      <c r="M289" s="222"/>
      <c r="N289" s="221"/>
      <c r="O289" s="221"/>
      <c r="P289" s="221"/>
      <c r="Q289" s="221"/>
      <c r="R289" s="222"/>
      <c r="S289" s="222"/>
      <c r="T289" s="222"/>
      <c r="U289" s="222"/>
      <c r="V289" s="222"/>
      <c r="W289" s="222"/>
      <c r="X289" s="222"/>
      <c r="Y289" s="222"/>
      <c r="Z289" s="212"/>
      <c r="AA289" s="212"/>
      <c r="AB289" s="212"/>
      <c r="AC289" s="212"/>
      <c r="AD289" s="212"/>
      <c r="AE289" s="212"/>
      <c r="AF289" s="212"/>
      <c r="AG289" s="212" t="s">
        <v>189</v>
      </c>
      <c r="AH289" s="212">
        <v>5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19"/>
      <c r="B290" s="220"/>
      <c r="C290" s="255" t="s">
        <v>859</v>
      </c>
      <c r="D290" s="223"/>
      <c r="E290" s="224">
        <v>3</v>
      </c>
      <c r="F290" s="222"/>
      <c r="G290" s="222"/>
      <c r="H290" s="222"/>
      <c r="I290" s="222"/>
      <c r="J290" s="222"/>
      <c r="K290" s="222"/>
      <c r="L290" s="222"/>
      <c r="M290" s="222"/>
      <c r="N290" s="221"/>
      <c r="O290" s="221"/>
      <c r="P290" s="221"/>
      <c r="Q290" s="221"/>
      <c r="R290" s="222"/>
      <c r="S290" s="222"/>
      <c r="T290" s="222"/>
      <c r="U290" s="222"/>
      <c r="V290" s="222"/>
      <c r="W290" s="222"/>
      <c r="X290" s="222"/>
      <c r="Y290" s="222"/>
      <c r="Z290" s="212"/>
      <c r="AA290" s="212"/>
      <c r="AB290" s="212"/>
      <c r="AC290" s="212"/>
      <c r="AD290" s="212"/>
      <c r="AE290" s="212"/>
      <c r="AF290" s="212"/>
      <c r="AG290" s="212" t="s">
        <v>189</v>
      </c>
      <c r="AH290" s="212">
        <v>5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ht="22.5" outlineLevel="1" x14ac:dyDescent="0.2">
      <c r="A291" s="233">
        <v>97</v>
      </c>
      <c r="B291" s="234" t="s">
        <v>865</v>
      </c>
      <c r="C291" s="252" t="s">
        <v>866</v>
      </c>
      <c r="D291" s="235" t="s">
        <v>346</v>
      </c>
      <c r="E291" s="236">
        <v>7</v>
      </c>
      <c r="F291" s="237"/>
      <c r="G291" s="238">
        <f>ROUND(E291*F291,2)</f>
        <v>0</v>
      </c>
      <c r="H291" s="237"/>
      <c r="I291" s="238">
        <f>ROUND(E291*H291,2)</f>
        <v>0</v>
      </c>
      <c r="J291" s="237"/>
      <c r="K291" s="238">
        <f>ROUND(E291*J291,2)</f>
        <v>0</v>
      </c>
      <c r="L291" s="238">
        <v>12</v>
      </c>
      <c r="M291" s="238">
        <f>G291*(1+L291/100)</f>
        <v>0</v>
      </c>
      <c r="N291" s="236">
        <v>3.2000000000000003E-4</v>
      </c>
      <c r="O291" s="236">
        <f>ROUND(E291*N291,2)</f>
        <v>0</v>
      </c>
      <c r="P291" s="236">
        <v>0</v>
      </c>
      <c r="Q291" s="236">
        <f>ROUND(E291*P291,2)</f>
        <v>0</v>
      </c>
      <c r="R291" s="238" t="s">
        <v>469</v>
      </c>
      <c r="S291" s="238" t="s">
        <v>180</v>
      </c>
      <c r="T291" s="239" t="s">
        <v>180</v>
      </c>
      <c r="U291" s="222">
        <v>0</v>
      </c>
      <c r="V291" s="222">
        <f>ROUND(E291*U291,2)</f>
        <v>0</v>
      </c>
      <c r="W291" s="222"/>
      <c r="X291" s="222" t="s">
        <v>253</v>
      </c>
      <c r="Y291" s="222" t="s">
        <v>182</v>
      </c>
      <c r="Z291" s="212"/>
      <c r="AA291" s="212"/>
      <c r="AB291" s="212"/>
      <c r="AC291" s="212"/>
      <c r="AD291" s="212"/>
      <c r="AE291" s="212"/>
      <c r="AF291" s="212"/>
      <c r="AG291" s="212" t="s">
        <v>254</v>
      </c>
      <c r="AH291" s="212"/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2" x14ac:dyDescent="0.2">
      <c r="A292" s="219"/>
      <c r="B292" s="220"/>
      <c r="C292" s="255" t="s">
        <v>664</v>
      </c>
      <c r="D292" s="223"/>
      <c r="E292" s="224">
        <v>7</v>
      </c>
      <c r="F292" s="222"/>
      <c r="G292" s="222"/>
      <c r="H292" s="222"/>
      <c r="I292" s="222"/>
      <c r="J292" s="222"/>
      <c r="K292" s="222"/>
      <c r="L292" s="222"/>
      <c r="M292" s="222"/>
      <c r="N292" s="221"/>
      <c r="O292" s="221"/>
      <c r="P292" s="221"/>
      <c r="Q292" s="221"/>
      <c r="R292" s="222"/>
      <c r="S292" s="222"/>
      <c r="T292" s="222"/>
      <c r="U292" s="222"/>
      <c r="V292" s="222"/>
      <c r="W292" s="222"/>
      <c r="X292" s="222"/>
      <c r="Y292" s="222"/>
      <c r="Z292" s="212"/>
      <c r="AA292" s="212"/>
      <c r="AB292" s="212"/>
      <c r="AC292" s="212"/>
      <c r="AD292" s="212"/>
      <c r="AE292" s="212"/>
      <c r="AF292" s="212"/>
      <c r="AG292" s="212" t="s">
        <v>189</v>
      </c>
      <c r="AH292" s="212">
        <v>5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1" x14ac:dyDescent="0.2">
      <c r="A293" s="233">
        <v>98</v>
      </c>
      <c r="B293" s="234" t="s">
        <v>867</v>
      </c>
      <c r="C293" s="252" t="s">
        <v>868</v>
      </c>
      <c r="D293" s="235" t="s">
        <v>252</v>
      </c>
      <c r="E293" s="236">
        <v>0.44246000000000002</v>
      </c>
      <c r="F293" s="237"/>
      <c r="G293" s="238">
        <f>ROUND(E293*F293,2)</f>
        <v>0</v>
      </c>
      <c r="H293" s="237"/>
      <c r="I293" s="238">
        <f>ROUND(E293*H293,2)</f>
        <v>0</v>
      </c>
      <c r="J293" s="237"/>
      <c r="K293" s="238">
        <f>ROUND(E293*J293,2)</f>
        <v>0</v>
      </c>
      <c r="L293" s="238">
        <v>12</v>
      </c>
      <c r="M293" s="238">
        <f>G293*(1+L293/100)</f>
        <v>0</v>
      </c>
      <c r="N293" s="236">
        <v>0</v>
      </c>
      <c r="O293" s="236">
        <f>ROUND(E293*N293,2)</f>
        <v>0</v>
      </c>
      <c r="P293" s="236">
        <v>0</v>
      </c>
      <c r="Q293" s="236">
        <f>ROUND(E293*P293,2)</f>
        <v>0</v>
      </c>
      <c r="R293" s="238" t="s">
        <v>601</v>
      </c>
      <c r="S293" s="238" t="s">
        <v>180</v>
      </c>
      <c r="T293" s="239" t="s">
        <v>180</v>
      </c>
      <c r="U293" s="222">
        <v>1.573</v>
      </c>
      <c r="V293" s="222">
        <f>ROUND(E293*U293,2)</f>
        <v>0.7</v>
      </c>
      <c r="W293" s="222"/>
      <c r="X293" s="222" t="s">
        <v>392</v>
      </c>
      <c r="Y293" s="222" t="s">
        <v>182</v>
      </c>
      <c r="Z293" s="212"/>
      <c r="AA293" s="212"/>
      <c r="AB293" s="212"/>
      <c r="AC293" s="212"/>
      <c r="AD293" s="212"/>
      <c r="AE293" s="212"/>
      <c r="AF293" s="212"/>
      <c r="AG293" s="212" t="s">
        <v>393</v>
      </c>
      <c r="AH293" s="212"/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2" x14ac:dyDescent="0.2">
      <c r="A294" s="219"/>
      <c r="B294" s="220"/>
      <c r="C294" s="253" t="s">
        <v>837</v>
      </c>
      <c r="D294" s="240"/>
      <c r="E294" s="240"/>
      <c r="F294" s="240"/>
      <c r="G294" s="240"/>
      <c r="H294" s="222"/>
      <c r="I294" s="222"/>
      <c r="J294" s="222"/>
      <c r="K294" s="222"/>
      <c r="L294" s="222"/>
      <c r="M294" s="222"/>
      <c r="N294" s="221"/>
      <c r="O294" s="221"/>
      <c r="P294" s="221"/>
      <c r="Q294" s="221"/>
      <c r="R294" s="222"/>
      <c r="S294" s="222"/>
      <c r="T294" s="222"/>
      <c r="U294" s="222"/>
      <c r="V294" s="222"/>
      <c r="W294" s="222"/>
      <c r="X294" s="222"/>
      <c r="Y294" s="222"/>
      <c r="Z294" s="212"/>
      <c r="AA294" s="212"/>
      <c r="AB294" s="212"/>
      <c r="AC294" s="212"/>
      <c r="AD294" s="212"/>
      <c r="AE294" s="212"/>
      <c r="AF294" s="212"/>
      <c r="AG294" s="212" t="s">
        <v>185</v>
      </c>
      <c r="AH294" s="212"/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1" x14ac:dyDescent="0.2">
      <c r="A295" s="244">
        <v>99</v>
      </c>
      <c r="B295" s="245" t="s">
        <v>869</v>
      </c>
      <c r="C295" s="257" t="s">
        <v>870</v>
      </c>
      <c r="D295" s="246" t="s">
        <v>409</v>
      </c>
      <c r="E295" s="247">
        <v>6</v>
      </c>
      <c r="F295" s="248"/>
      <c r="G295" s="249">
        <f>ROUND(E295*F295,2)</f>
        <v>0</v>
      </c>
      <c r="H295" s="248"/>
      <c r="I295" s="249">
        <f>ROUND(E295*H295,2)</f>
        <v>0</v>
      </c>
      <c r="J295" s="248"/>
      <c r="K295" s="249">
        <f>ROUND(E295*J295,2)</f>
        <v>0</v>
      </c>
      <c r="L295" s="249">
        <v>12</v>
      </c>
      <c r="M295" s="249">
        <f>G295*(1+L295/100)</f>
        <v>0</v>
      </c>
      <c r="N295" s="247">
        <v>0</v>
      </c>
      <c r="O295" s="247">
        <f>ROUND(E295*N295,2)</f>
        <v>0</v>
      </c>
      <c r="P295" s="247">
        <v>3.4200000000000001E-2</v>
      </c>
      <c r="Q295" s="247">
        <f>ROUND(E295*P295,2)</f>
        <v>0.21</v>
      </c>
      <c r="R295" s="249" t="s">
        <v>601</v>
      </c>
      <c r="S295" s="249" t="s">
        <v>180</v>
      </c>
      <c r="T295" s="250" t="s">
        <v>180</v>
      </c>
      <c r="U295" s="222">
        <v>0.46500000000000002</v>
      </c>
      <c r="V295" s="222">
        <f>ROUND(E295*U295,2)</f>
        <v>2.79</v>
      </c>
      <c r="W295" s="222"/>
      <c r="X295" s="222" t="s">
        <v>181</v>
      </c>
      <c r="Y295" s="222" t="s">
        <v>182</v>
      </c>
      <c r="Z295" s="212"/>
      <c r="AA295" s="212"/>
      <c r="AB295" s="212"/>
      <c r="AC295" s="212"/>
      <c r="AD295" s="212"/>
      <c r="AE295" s="212"/>
      <c r="AF295" s="212"/>
      <c r="AG295" s="212" t="s">
        <v>183</v>
      </c>
      <c r="AH295" s="212"/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ht="22.5" outlineLevel="1" x14ac:dyDescent="0.2">
      <c r="A296" s="233">
        <v>100</v>
      </c>
      <c r="B296" s="234" t="s">
        <v>871</v>
      </c>
      <c r="C296" s="252" t="s">
        <v>872</v>
      </c>
      <c r="D296" s="235" t="s">
        <v>252</v>
      </c>
      <c r="E296" s="236">
        <v>1.37649</v>
      </c>
      <c r="F296" s="237"/>
      <c r="G296" s="238">
        <f>ROUND(E296*F296,2)</f>
        <v>0</v>
      </c>
      <c r="H296" s="237"/>
      <c r="I296" s="238">
        <f>ROUND(E296*H296,2)</f>
        <v>0</v>
      </c>
      <c r="J296" s="237"/>
      <c r="K296" s="238">
        <f>ROUND(E296*J296,2)</f>
        <v>0</v>
      </c>
      <c r="L296" s="238">
        <v>12</v>
      </c>
      <c r="M296" s="238">
        <f>G296*(1+L296/100)</f>
        <v>0</v>
      </c>
      <c r="N296" s="236">
        <v>0</v>
      </c>
      <c r="O296" s="236">
        <f>ROUND(E296*N296,2)</f>
        <v>0</v>
      </c>
      <c r="P296" s="236">
        <v>0</v>
      </c>
      <c r="Q296" s="236">
        <f>ROUND(E296*P296,2)</f>
        <v>0</v>
      </c>
      <c r="R296" s="238" t="s">
        <v>601</v>
      </c>
      <c r="S296" s="238" t="s">
        <v>180</v>
      </c>
      <c r="T296" s="239" t="s">
        <v>180</v>
      </c>
      <c r="U296" s="222">
        <v>3.97</v>
      </c>
      <c r="V296" s="222">
        <f>ROUND(E296*U296,2)</f>
        <v>5.46</v>
      </c>
      <c r="W296" s="222"/>
      <c r="X296" s="222" t="s">
        <v>181</v>
      </c>
      <c r="Y296" s="222" t="s">
        <v>182</v>
      </c>
      <c r="Z296" s="212"/>
      <c r="AA296" s="212"/>
      <c r="AB296" s="212"/>
      <c r="AC296" s="212"/>
      <c r="AD296" s="212"/>
      <c r="AE296" s="212"/>
      <c r="AF296" s="212"/>
      <c r="AG296" s="212" t="s">
        <v>183</v>
      </c>
      <c r="AH296" s="212"/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2" x14ac:dyDescent="0.2">
      <c r="A297" s="219"/>
      <c r="B297" s="220"/>
      <c r="C297" s="253" t="s">
        <v>873</v>
      </c>
      <c r="D297" s="240"/>
      <c r="E297" s="240"/>
      <c r="F297" s="240"/>
      <c r="G297" s="240"/>
      <c r="H297" s="222"/>
      <c r="I297" s="222"/>
      <c r="J297" s="222"/>
      <c r="K297" s="222"/>
      <c r="L297" s="222"/>
      <c r="M297" s="222"/>
      <c r="N297" s="221"/>
      <c r="O297" s="221"/>
      <c r="P297" s="221"/>
      <c r="Q297" s="221"/>
      <c r="R297" s="222"/>
      <c r="S297" s="222"/>
      <c r="T297" s="222"/>
      <c r="U297" s="222"/>
      <c r="V297" s="222"/>
      <c r="W297" s="222"/>
      <c r="X297" s="222"/>
      <c r="Y297" s="222"/>
      <c r="Z297" s="212"/>
      <c r="AA297" s="212"/>
      <c r="AB297" s="212"/>
      <c r="AC297" s="212"/>
      <c r="AD297" s="212"/>
      <c r="AE297" s="212"/>
      <c r="AF297" s="212"/>
      <c r="AG297" s="212" t="s">
        <v>185</v>
      </c>
      <c r="AH297" s="212"/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2" x14ac:dyDescent="0.2">
      <c r="A298" s="219"/>
      <c r="B298" s="220"/>
      <c r="C298" s="255" t="s">
        <v>874</v>
      </c>
      <c r="D298" s="223"/>
      <c r="E298" s="224">
        <v>0.20519999999999999</v>
      </c>
      <c r="F298" s="222"/>
      <c r="G298" s="222"/>
      <c r="H298" s="222"/>
      <c r="I298" s="222"/>
      <c r="J298" s="222"/>
      <c r="K298" s="222"/>
      <c r="L298" s="222"/>
      <c r="M298" s="222"/>
      <c r="N298" s="221"/>
      <c r="O298" s="221"/>
      <c r="P298" s="221"/>
      <c r="Q298" s="221"/>
      <c r="R298" s="222"/>
      <c r="S298" s="222"/>
      <c r="T298" s="222"/>
      <c r="U298" s="222"/>
      <c r="V298" s="222"/>
      <c r="W298" s="222"/>
      <c r="X298" s="222"/>
      <c r="Y298" s="222"/>
      <c r="Z298" s="212"/>
      <c r="AA298" s="212"/>
      <c r="AB298" s="212"/>
      <c r="AC298" s="212"/>
      <c r="AD298" s="212"/>
      <c r="AE298" s="212"/>
      <c r="AF298" s="212"/>
      <c r="AG298" s="212" t="s">
        <v>189</v>
      </c>
      <c r="AH298" s="212">
        <v>7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19"/>
      <c r="B299" s="220"/>
      <c r="C299" s="255" t="s">
        <v>875</v>
      </c>
      <c r="D299" s="223"/>
      <c r="E299" s="224">
        <v>1.933E-2</v>
      </c>
      <c r="F299" s="222"/>
      <c r="G299" s="222"/>
      <c r="H299" s="222"/>
      <c r="I299" s="222"/>
      <c r="J299" s="222"/>
      <c r="K299" s="222"/>
      <c r="L299" s="222"/>
      <c r="M299" s="222"/>
      <c r="N299" s="221"/>
      <c r="O299" s="221"/>
      <c r="P299" s="221"/>
      <c r="Q299" s="221"/>
      <c r="R299" s="222"/>
      <c r="S299" s="222"/>
      <c r="T299" s="222"/>
      <c r="U299" s="222"/>
      <c r="V299" s="222"/>
      <c r="W299" s="222"/>
      <c r="X299" s="222"/>
      <c r="Y299" s="222"/>
      <c r="Z299" s="212"/>
      <c r="AA299" s="212"/>
      <c r="AB299" s="212"/>
      <c r="AC299" s="212"/>
      <c r="AD299" s="212"/>
      <c r="AE299" s="212"/>
      <c r="AF299" s="212"/>
      <c r="AG299" s="212" t="s">
        <v>189</v>
      </c>
      <c r="AH299" s="212">
        <v>7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19"/>
      <c r="B300" s="220"/>
      <c r="C300" s="255" t="s">
        <v>876</v>
      </c>
      <c r="D300" s="223"/>
      <c r="E300" s="224">
        <v>3.4139999999999997E-2</v>
      </c>
      <c r="F300" s="222"/>
      <c r="G300" s="222"/>
      <c r="H300" s="222"/>
      <c r="I300" s="222"/>
      <c r="J300" s="222"/>
      <c r="K300" s="222"/>
      <c r="L300" s="222"/>
      <c r="M300" s="222"/>
      <c r="N300" s="221"/>
      <c r="O300" s="221"/>
      <c r="P300" s="221"/>
      <c r="Q300" s="221"/>
      <c r="R300" s="222"/>
      <c r="S300" s="222"/>
      <c r="T300" s="222"/>
      <c r="U300" s="222"/>
      <c r="V300" s="222"/>
      <c r="W300" s="222"/>
      <c r="X300" s="222"/>
      <c r="Y300" s="222"/>
      <c r="Z300" s="212"/>
      <c r="AA300" s="212"/>
      <c r="AB300" s="212"/>
      <c r="AC300" s="212"/>
      <c r="AD300" s="212"/>
      <c r="AE300" s="212"/>
      <c r="AF300" s="212"/>
      <c r="AG300" s="212" t="s">
        <v>189</v>
      </c>
      <c r="AH300" s="212">
        <v>7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">
      <c r="A301" s="219"/>
      <c r="B301" s="220"/>
      <c r="C301" s="255" t="s">
        <v>877</v>
      </c>
      <c r="D301" s="223"/>
      <c r="E301" s="224">
        <v>2.205E-2</v>
      </c>
      <c r="F301" s="222"/>
      <c r="G301" s="222"/>
      <c r="H301" s="222"/>
      <c r="I301" s="222"/>
      <c r="J301" s="222"/>
      <c r="K301" s="222"/>
      <c r="L301" s="222"/>
      <c r="M301" s="222"/>
      <c r="N301" s="221"/>
      <c r="O301" s="221"/>
      <c r="P301" s="221"/>
      <c r="Q301" s="221"/>
      <c r="R301" s="222"/>
      <c r="S301" s="222"/>
      <c r="T301" s="222"/>
      <c r="U301" s="222"/>
      <c r="V301" s="222"/>
      <c r="W301" s="222"/>
      <c r="X301" s="222"/>
      <c r="Y301" s="222"/>
      <c r="Z301" s="212"/>
      <c r="AA301" s="212"/>
      <c r="AB301" s="212"/>
      <c r="AC301" s="212"/>
      <c r="AD301" s="212"/>
      <c r="AE301" s="212"/>
      <c r="AF301" s="212"/>
      <c r="AG301" s="212" t="s">
        <v>189</v>
      </c>
      <c r="AH301" s="212">
        <v>7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19"/>
      <c r="B302" s="220"/>
      <c r="C302" s="255" t="s">
        <v>878</v>
      </c>
      <c r="D302" s="223"/>
      <c r="E302" s="224">
        <v>5.9500000000000004E-3</v>
      </c>
      <c r="F302" s="222"/>
      <c r="G302" s="222"/>
      <c r="H302" s="222"/>
      <c r="I302" s="222"/>
      <c r="J302" s="222"/>
      <c r="K302" s="222"/>
      <c r="L302" s="222"/>
      <c r="M302" s="222"/>
      <c r="N302" s="221"/>
      <c r="O302" s="221"/>
      <c r="P302" s="221"/>
      <c r="Q302" s="221"/>
      <c r="R302" s="222"/>
      <c r="S302" s="222"/>
      <c r="T302" s="222"/>
      <c r="U302" s="222"/>
      <c r="V302" s="222"/>
      <c r="W302" s="222"/>
      <c r="X302" s="222"/>
      <c r="Y302" s="222"/>
      <c r="Z302" s="212"/>
      <c r="AA302" s="212"/>
      <c r="AB302" s="212"/>
      <c r="AC302" s="212"/>
      <c r="AD302" s="212"/>
      <c r="AE302" s="212"/>
      <c r="AF302" s="212"/>
      <c r="AG302" s="212" t="s">
        <v>189</v>
      </c>
      <c r="AH302" s="212">
        <v>7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19"/>
      <c r="B303" s="220"/>
      <c r="C303" s="255" t="s">
        <v>879</v>
      </c>
      <c r="D303" s="223"/>
      <c r="E303" s="224">
        <v>0.2394</v>
      </c>
      <c r="F303" s="222"/>
      <c r="G303" s="222"/>
      <c r="H303" s="222"/>
      <c r="I303" s="222"/>
      <c r="J303" s="222"/>
      <c r="K303" s="222"/>
      <c r="L303" s="222"/>
      <c r="M303" s="222"/>
      <c r="N303" s="221"/>
      <c r="O303" s="221"/>
      <c r="P303" s="221"/>
      <c r="Q303" s="221"/>
      <c r="R303" s="222"/>
      <c r="S303" s="222"/>
      <c r="T303" s="222"/>
      <c r="U303" s="222"/>
      <c r="V303" s="222"/>
      <c r="W303" s="222"/>
      <c r="X303" s="222"/>
      <c r="Y303" s="222"/>
      <c r="Z303" s="212"/>
      <c r="AA303" s="212"/>
      <c r="AB303" s="212"/>
      <c r="AC303" s="212"/>
      <c r="AD303" s="212"/>
      <c r="AE303" s="212"/>
      <c r="AF303" s="212"/>
      <c r="AG303" s="212" t="s">
        <v>189</v>
      </c>
      <c r="AH303" s="212">
        <v>7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3" x14ac:dyDescent="0.2">
      <c r="A304" s="219"/>
      <c r="B304" s="220"/>
      <c r="C304" s="255" t="s">
        <v>880</v>
      </c>
      <c r="D304" s="223"/>
      <c r="E304" s="224">
        <v>0.13622000000000001</v>
      </c>
      <c r="F304" s="222"/>
      <c r="G304" s="222"/>
      <c r="H304" s="222"/>
      <c r="I304" s="222"/>
      <c r="J304" s="222"/>
      <c r="K304" s="222"/>
      <c r="L304" s="222"/>
      <c r="M304" s="222"/>
      <c r="N304" s="221"/>
      <c r="O304" s="221"/>
      <c r="P304" s="221"/>
      <c r="Q304" s="221"/>
      <c r="R304" s="222"/>
      <c r="S304" s="222"/>
      <c r="T304" s="222"/>
      <c r="U304" s="222"/>
      <c r="V304" s="222"/>
      <c r="W304" s="222"/>
      <c r="X304" s="222"/>
      <c r="Y304" s="222"/>
      <c r="Z304" s="212"/>
      <c r="AA304" s="212"/>
      <c r="AB304" s="212"/>
      <c r="AC304" s="212"/>
      <c r="AD304" s="212"/>
      <c r="AE304" s="212"/>
      <c r="AF304" s="212"/>
      <c r="AG304" s="212" t="s">
        <v>189</v>
      </c>
      <c r="AH304" s="212">
        <v>7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19"/>
      <c r="B305" s="220"/>
      <c r="C305" s="255" t="s">
        <v>881</v>
      </c>
      <c r="D305" s="223"/>
      <c r="E305" s="224">
        <v>0.38040000000000002</v>
      </c>
      <c r="F305" s="222"/>
      <c r="G305" s="222"/>
      <c r="H305" s="222"/>
      <c r="I305" s="222"/>
      <c r="J305" s="222"/>
      <c r="K305" s="222"/>
      <c r="L305" s="222"/>
      <c r="M305" s="222"/>
      <c r="N305" s="221"/>
      <c r="O305" s="221"/>
      <c r="P305" s="221"/>
      <c r="Q305" s="221"/>
      <c r="R305" s="222"/>
      <c r="S305" s="222"/>
      <c r="T305" s="222"/>
      <c r="U305" s="222"/>
      <c r="V305" s="222"/>
      <c r="W305" s="222"/>
      <c r="X305" s="222"/>
      <c r="Y305" s="222"/>
      <c r="Z305" s="212"/>
      <c r="AA305" s="212"/>
      <c r="AB305" s="212"/>
      <c r="AC305" s="212"/>
      <c r="AD305" s="212"/>
      <c r="AE305" s="212"/>
      <c r="AF305" s="212"/>
      <c r="AG305" s="212" t="s">
        <v>189</v>
      </c>
      <c r="AH305" s="212">
        <v>7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">
      <c r="A306" s="219"/>
      <c r="B306" s="220"/>
      <c r="C306" s="255" t="s">
        <v>882</v>
      </c>
      <c r="D306" s="223"/>
      <c r="E306" s="224">
        <v>0.2303</v>
      </c>
      <c r="F306" s="222"/>
      <c r="G306" s="222"/>
      <c r="H306" s="222"/>
      <c r="I306" s="222"/>
      <c r="J306" s="222"/>
      <c r="K306" s="222"/>
      <c r="L306" s="222"/>
      <c r="M306" s="222"/>
      <c r="N306" s="221"/>
      <c r="O306" s="221"/>
      <c r="P306" s="221"/>
      <c r="Q306" s="221"/>
      <c r="R306" s="222"/>
      <c r="S306" s="222"/>
      <c r="T306" s="222"/>
      <c r="U306" s="222"/>
      <c r="V306" s="222"/>
      <c r="W306" s="222"/>
      <c r="X306" s="222"/>
      <c r="Y306" s="222"/>
      <c r="Z306" s="212"/>
      <c r="AA306" s="212"/>
      <c r="AB306" s="212"/>
      <c r="AC306" s="212"/>
      <c r="AD306" s="212"/>
      <c r="AE306" s="212"/>
      <c r="AF306" s="212"/>
      <c r="AG306" s="212" t="s">
        <v>189</v>
      </c>
      <c r="AH306" s="212">
        <v>7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">
      <c r="A307" s="219"/>
      <c r="B307" s="220"/>
      <c r="C307" s="255" t="s">
        <v>883</v>
      </c>
      <c r="D307" s="223"/>
      <c r="E307" s="224">
        <v>0.10349999999999999</v>
      </c>
      <c r="F307" s="222"/>
      <c r="G307" s="222"/>
      <c r="H307" s="222"/>
      <c r="I307" s="222"/>
      <c r="J307" s="222"/>
      <c r="K307" s="222"/>
      <c r="L307" s="222"/>
      <c r="M307" s="222"/>
      <c r="N307" s="221"/>
      <c r="O307" s="221"/>
      <c r="P307" s="221"/>
      <c r="Q307" s="221"/>
      <c r="R307" s="222"/>
      <c r="S307" s="222"/>
      <c r="T307" s="222"/>
      <c r="U307" s="222"/>
      <c r="V307" s="222"/>
      <c r="W307" s="222"/>
      <c r="X307" s="222"/>
      <c r="Y307" s="222"/>
      <c r="Z307" s="212"/>
      <c r="AA307" s="212"/>
      <c r="AB307" s="212"/>
      <c r="AC307" s="212"/>
      <c r="AD307" s="212"/>
      <c r="AE307" s="212"/>
      <c r="AF307" s="212"/>
      <c r="AG307" s="212" t="s">
        <v>189</v>
      </c>
      <c r="AH307" s="212">
        <v>7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1" x14ac:dyDescent="0.2">
      <c r="A308" s="233">
        <v>101</v>
      </c>
      <c r="B308" s="234" t="s">
        <v>884</v>
      </c>
      <c r="C308" s="252" t="s">
        <v>885</v>
      </c>
      <c r="D308" s="235" t="s">
        <v>409</v>
      </c>
      <c r="E308" s="236">
        <v>1</v>
      </c>
      <c r="F308" s="237"/>
      <c r="G308" s="238">
        <f>ROUND(E308*F308,2)</f>
        <v>0</v>
      </c>
      <c r="H308" s="237"/>
      <c r="I308" s="238">
        <f>ROUND(E308*H308,2)</f>
        <v>0</v>
      </c>
      <c r="J308" s="237"/>
      <c r="K308" s="238">
        <f>ROUND(E308*J308,2)</f>
        <v>0</v>
      </c>
      <c r="L308" s="238">
        <v>12</v>
      </c>
      <c r="M308" s="238">
        <f>G308*(1+L308/100)</f>
        <v>0</v>
      </c>
      <c r="N308" s="236">
        <v>0</v>
      </c>
      <c r="O308" s="236">
        <f>ROUND(E308*N308,2)</f>
        <v>0</v>
      </c>
      <c r="P308" s="236">
        <v>1.933E-2</v>
      </c>
      <c r="Q308" s="236">
        <f>ROUND(E308*P308,2)</f>
        <v>0.02</v>
      </c>
      <c r="R308" s="238" t="s">
        <v>601</v>
      </c>
      <c r="S308" s="238" t="s">
        <v>180</v>
      </c>
      <c r="T308" s="239" t="s">
        <v>180</v>
      </c>
      <c r="U308" s="222">
        <v>0.59</v>
      </c>
      <c r="V308" s="222">
        <f>ROUND(E308*U308,2)</f>
        <v>0.59</v>
      </c>
      <c r="W308" s="222"/>
      <c r="X308" s="222" t="s">
        <v>181</v>
      </c>
      <c r="Y308" s="222" t="s">
        <v>182</v>
      </c>
      <c r="Z308" s="212"/>
      <c r="AA308" s="212"/>
      <c r="AB308" s="212"/>
      <c r="AC308" s="212"/>
      <c r="AD308" s="212"/>
      <c r="AE308" s="212"/>
      <c r="AF308" s="212"/>
      <c r="AG308" s="212" t="s">
        <v>183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2" x14ac:dyDescent="0.2">
      <c r="A309" s="219"/>
      <c r="B309" s="220"/>
      <c r="C309" s="256" t="s">
        <v>886</v>
      </c>
      <c r="D309" s="242"/>
      <c r="E309" s="242"/>
      <c r="F309" s="242"/>
      <c r="G309" s="242"/>
      <c r="H309" s="222"/>
      <c r="I309" s="222"/>
      <c r="J309" s="222"/>
      <c r="K309" s="222"/>
      <c r="L309" s="222"/>
      <c r="M309" s="222"/>
      <c r="N309" s="221"/>
      <c r="O309" s="221"/>
      <c r="P309" s="221"/>
      <c r="Q309" s="221"/>
      <c r="R309" s="222"/>
      <c r="S309" s="222"/>
      <c r="T309" s="222"/>
      <c r="U309" s="222"/>
      <c r="V309" s="222"/>
      <c r="W309" s="222"/>
      <c r="X309" s="222"/>
      <c r="Y309" s="222"/>
      <c r="Z309" s="212"/>
      <c r="AA309" s="212"/>
      <c r="AB309" s="212"/>
      <c r="AC309" s="212"/>
      <c r="AD309" s="212"/>
      <c r="AE309" s="212"/>
      <c r="AF309" s="212"/>
      <c r="AG309" s="212" t="s">
        <v>187</v>
      </c>
      <c r="AH309" s="212"/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ht="22.5" outlineLevel="1" x14ac:dyDescent="0.2">
      <c r="A310" s="233">
        <v>102</v>
      </c>
      <c r="B310" s="234" t="s">
        <v>887</v>
      </c>
      <c r="C310" s="252" t="s">
        <v>888</v>
      </c>
      <c r="D310" s="235" t="s">
        <v>409</v>
      </c>
      <c r="E310" s="236">
        <v>7</v>
      </c>
      <c r="F310" s="237"/>
      <c r="G310" s="238">
        <f>ROUND(E310*F310,2)</f>
        <v>0</v>
      </c>
      <c r="H310" s="237"/>
      <c r="I310" s="238">
        <f>ROUND(E310*H310,2)</f>
        <v>0</v>
      </c>
      <c r="J310" s="237"/>
      <c r="K310" s="238">
        <f>ROUND(E310*J310,2)</f>
        <v>0</v>
      </c>
      <c r="L310" s="238">
        <v>12</v>
      </c>
      <c r="M310" s="238">
        <f>G310*(1+L310/100)</f>
        <v>0</v>
      </c>
      <c r="N310" s="236">
        <v>2.1319999999999999E-2</v>
      </c>
      <c r="O310" s="236">
        <f>ROUND(E310*N310,2)</f>
        <v>0.15</v>
      </c>
      <c r="P310" s="236">
        <v>0</v>
      </c>
      <c r="Q310" s="236">
        <f>ROUND(E310*P310,2)</f>
        <v>0</v>
      </c>
      <c r="R310" s="238" t="s">
        <v>601</v>
      </c>
      <c r="S310" s="238" t="s">
        <v>180</v>
      </c>
      <c r="T310" s="239" t="s">
        <v>180</v>
      </c>
      <c r="U310" s="222">
        <v>0.97299999999999998</v>
      </c>
      <c r="V310" s="222">
        <f>ROUND(E310*U310,2)</f>
        <v>6.81</v>
      </c>
      <c r="W310" s="222"/>
      <c r="X310" s="222" t="s">
        <v>181</v>
      </c>
      <c r="Y310" s="222" t="s">
        <v>182</v>
      </c>
      <c r="Z310" s="212"/>
      <c r="AA310" s="212"/>
      <c r="AB310" s="212"/>
      <c r="AC310" s="212"/>
      <c r="AD310" s="212"/>
      <c r="AE310" s="212"/>
      <c r="AF310" s="212"/>
      <c r="AG310" s="212" t="s">
        <v>183</v>
      </c>
      <c r="AH310" s="212"/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2" x14ac:dyDescent="0.2">
      <c r="A311" s="219"/>
      <c r="B311" s="220"/>
      <c r="C311" s="255" t="s">
        <v>889</v>
      </c>
      <c r="D311" s="223"/>
      <c r="E311" s="224">
        <v>6</v>
      </c>
      <c r="F311" s="222"/>
      <c r="G311" s="222"/>
      <c r="H311" s="222"/>
      <c r="I311" s="222"/>
      <c r="J311" s="222"/>
      <c r="K311" s="222"/>
      <c r="L311" s="222"/>
      <c r="M311" s="222"/>
      <c r="N311" s="221"/>
      <c r="O311" s="221"/>
      <c r="P311" s="221"/>
      <c r="Q311" s="221"/>
      <c r="R311" s="222"/>
      <c r="S311" s="222"/>
      <c r="T311" s="222"/>
      <c r="U311" s="222"/>
      <c r="V311" s="222"/>
      <c r="W311" s="222"/>
      <c r="X311" s="222"/>
      <c r="Y311" s="222"/>
      <c r="Z311" s="212"/>
      <c r="AA311" s="212"/>
      <c r="AB311" s="212"/>
      <c r="AC311" s="212"/>
      <c r="AD311" s="212"/>
      <c r="AE311" s="212"/>
      <c r="AF311" s="212"/>
      <c r="AG311" s="212" t="s">
        <v>189</v>
      </c>
      <c r="AH311" s="212">
        <v>5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3" x14ac:dyDescent="0.2">
      <c r="A312" s="219"/>
      <c r="B312" s="220"/>
      <c r="C312" s="255" t="s">
        <v>890</v>
      </c>
      <c r="D312" s="223"/>
      <c r="E312" s="224">
        <v>1</v>
      </c>
      <c r="F312" s="222"/>
      <c r="G312" s="222"/>
      <c r="H312" s="222"/>
      <c r="I312" s="222"/>
      <c r="J312" s="222"/>
      <c r="K312" s="222"/>
      <c r="L312" s="222"/>
      <c r="M312" s="222"/>
      <c r="N312" s="221"/>
      <c r="O312" s="221"/>
      <c r="P312" s="221"/>
      <c r="Q312" s="221"/>
      <c r="R312" s="222"/>
      <c r="S312" s="222"/>
      <c r="T312" s="222"/>
      <c r="U312" s="222"/>
      <c r="V312" s="222"/>
      <c r="W312" s="222"/>
      <c r="X312" s="222"/>
      <c r="Y312" s="222"/>
      <c r="Z312" s="212"/>
      <c r="AA312" s="212"/>
      <c r="AB312" s="212"/>
      <c r="AC312" s="212"/>
      <c r="AD312" s="212"/>
      <c r="AE312" s="212"/>
      <c r="AF312" s="212"/>
      <c r="AG312" s="212" t="s">
        <v>189</v>
      </c>
      <c r="AH312" s="212">
        <v>5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1" x14ac:dyDescent="0.2">
      <c r="A313" s="233">
        <v>103</v>
      </c>
      <c r="B313" s="234" t="s">
        <v>891</v>
      </c>
      <c r="C313" s="252" t="s">
        <v>892</v>
      </c>
      <c r="D313" s="235" t="s">
        <v>409</v>
      </c>
      <c r="E313" s="236">
        <v>7</v>
      </c>
      <c r="F313" s="237"/>
      <c r="G313" s="238">
        <f>ROUND(E313*F313,2)</f>
        <v>0</v>
      </c>
      <c r="H313" s="237"/>
      <c r="I313" s="238">
        <f>ROUND(E313*H313,2)</f>
        <v>0</v>
      </c>
      <c r="J313" s="237"/>
      <c r="K313" s="238">
        <f>ROUND(E313*J313,2)</f>
        <v>0</v>
      </c>
      <c r="L313" s="238">
        <v>12</v>
      </c>
      <c r="M313" s="238">
        <f>G313*(1+L313/100)</f>
        <v>0</v>
      </c>
      <c r="N313" s="236">
        <v>8.7000000000000001E-4</v>
      </c>
      <c r="O313" s="236">
        <f>ROUND(E313*N313,2)</f>
        <v>0.01</v>
      </c>
      <c r="P313" s="236">
        <v>0</v>
      </c>
      <c r="Q313" s="236">
        <f>ROUND(E313*P313,2)</f>
        <v>0</v>
      </c>
      <c r="R313" s="238" t="s">
        <v>601</v>
      </c>
      <c r="S313" s="238" t="s">
        <v>180</v>
      </c>
      <c r="T313" s="239" t="s">
        <v>180</v>
      </c>
      <c r="U313" s="222">
        <v>1.1200000000000001</v>
      </c>
      <c r="V313" s="222">
        <f>ROUND(E313*U313,2)</f>
        <v>7.84</v>
      </c>
      <c r="W313" s="222"/>
      <c r="X313" s="222" t="s">
        <v>181</v>
      </c>
      <c r="Y313" s="222" t="s">
        <v>182</v>
      </c>
      <c r="Z313" s="212"/>
      <c r="AA313" s="212"/>
      <c r="AB313" s="212"/>
      <c r="AC313" s="212"/>
      <c r="AD313" s="212"/>
      <c r="AE313" s="212"/>
      <c r="AF313" s="212"/>
      <c r="AG313" s="212" t="s">
        <v>183</v>
      </c>
      <c r="AH313" s="212"/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2" x14ac:dyDescent="0.2">
      <c r="A314" s="219"/>
      <c r="B314" s="220"/>
      <c r="C314" s="255" t="s">
        <v>664</v>
      </c>
      <c r="D314" s="223"/>
      <c r="E314" s="224">
        <v>7</v>
      </c>
      <c r="F314" s="222"/>
      <c r="G314" s="222"/>
      <c r="H314" s="222"/>
      <c r="I314" s="222"/>
      <c r="J314" s="222"/>
      <c r="K314" s="222"/>
      <c r="L314" s="222"/>
      <c r="M314" s="222"/>
      <c r="N314" s="221"/>
      <c r="O314" s="221"/>
      <c r="P314" s="221"/>
      <c r="Q314" s="221"/>
      <c r="R314" s="222"/>
      <c r="S314" s="222"/>
      <c r="T314" s="222"/>
      <c r="U314" s="222"/>
      <c r="V314" s="222"/>
      <c r="W314" s="222"/>
      <c r="X314" s="222"/>
      <c r="Y314" s="222"/>
      <c r="Z314" s="212"/>
      <c r="AA314" s="212"/>
      <c r="AB314" s="212"/>
      <c r="AC314" s="212"/>
      <c r="AD314" s="212"/>
      <c r="AE314" s="212"/>
      <c r="AF314" s="212"/>
      <c r="AG314" s="212" t="s">
        <v>189</v>
      </c>
      <c r="AH314" s="212">
        <v>5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1" x14ac:dyDescent="0.2">
      <c r="A315" s="233">
        <v>104</v>
      </c>
      <c r="B315" s="234" t="s">
        <v>893</v>
      </c>
      <c r="C315" s="252" t="s">
        <v>894</v>
      </c>
      <c r="D315" s="235" t="s">
        <v>409</v>
      </c>
      <c r="E315" s="236">
        <v>7</v>
      </c>
      <c r="F315" s="237"/>
      <c r="G315" s="238">
        <f>ROUND(E315*F315,2)</f>
        <v>0</v>
      </c>
      <c r="H315" s="237"/>
      <c r="I315" s="238">
        <f>ROUND(E315*H315,2)</f>
        <v>0</v>
      </c>
      <c r="J315" s="237"/>
      <c r="K315" s="238">
        <f>ROUND(E315*J315,2)</f>
        <v>0</v>
      </c>
      <c r="L315" s="238">
        <v>12</v>
      </c>
      <c r="M315" s="238">
        <f>G315*(1+L315/100)</f>
        <v>0</v>
      </c>
      <c r="N315" s="236">
        <v>1.201E-2</v>
      </c>
      <c r="O315" s="236">
        <f>ROUND(E315*N315,2)</f>
        <v>0.08</v>
      </c>
      <c r="P315" s="236">
        <v>0</v>
      </c>
      <c r="Q315" s="236">
        <f>ROUND(E315*P315,2)</f>
        <v>0</v>
      </c>
      <c r="R315" s="238" t="s">
        <v>601</v>
      </c>
      <c r="S315" s="238" t="s">
        <v>180</v>
      </c>
      <c r="T315" s="239" t="s">
        <v>180</v>
      </c>
      <c r="U315" s="222">
        <v>1.1890000000000001</v>
      </c>
      <c r="V315" s="222">
        <f>ROUND(E315*U315,2)</f>
        <v>8.32</v>
      </c>
      <c r="W315" s="222"/>
      <c r="X315" s="222" t="s">
        <v>181</v>
      </c>
      <c r="Y315" s="222" t="s">
        <v>182</v>
      </c>
      <c r="Z315" s="212"/>
      <c r="AA315" s="212"/>
      <c r="AB315" s="212"/>
      <c r="AC315" s="212"/>
      <c r="AD315" s="212"/>
      <c r="AE315" s="212"/>
      <c r="AF315" s="212"/>
      <c r="AG315" s="212" t="s">
        <v>183</v>
      </c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2" x14ac:dyDescent="0.2">
      <c r="A316" s="219"/>
      <c r="B316" s="220"/>
      <c r="C316" s="255" t="s">
        <v>895</v>
      </c>
      <c r="D316" s="223"/>
      <c r="E316" s="224">
        <v>7</v>
      </c>
      <c r="F316" s="222"/>
      <c r="G316" s="222"/>
      <c r="H316" s="222"/>
      <c r="I316" s="222"/>
      <c r="J316" s="222"/>
      <c r="K316" s="222"/>
      <c r="L316" s="222"/>
      <c r="M316" s="222"/>
      <c r="N316" s="221"/>
      <c r="O316" s="221"/>
      <c r="P316" s="221"/>
      <c r="Q316" s="221"/>
      <c r="R316" s="222"/>
      <c r="S316" s="222"/>
      <c r="T316" s="222"/>
      <c r="U316" s="222"/>
      <c r="V316" s="222"/>
      <c r="W316" s="222"/>
      <c r="X316" s="222"/>
      <c r="Y316" s="222"/>
      <c r="Z316" s="212"/>
      <c r="AA316" s="212"/>
      <c r="AB316" s="212"/>
      <c r="AC316" s="212"/>
      <c r="AD316" s="212"/>
      <c r="AE316" s="212"/>
      <c r="AF316" s="212"/>
      <c r="AG316" s="212" t="s">
        <v>189</v>
      </c>
      <c r="AH316" s="212">
        <v>5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1" x14ac:dyDescent="0.2">
      <c r="A317" s="233">
        <v>105</v>
      </c>
      <c r="B317" s="234" t="s">
        <v>896</v>
      </c>
      <c r="C317" s="252" t="s">
        <v>897</v>
      </c>
      <c r="D317" s="235" t="s">
        <v>409</v>
      </c>
      <c r="E317" s="236">
        <v>7</v>
      </c>
      <c r="F317" s="237"/>
      <c r="G317" s="238">
        <f>ROUND(E317*F317,2)</f>
        <v>0</v>
      </c>
      <c r="H317" s="237"/>
      <c r="I317" s="238">
        <f>ROUND(E317*H317,2)</f>
        <v>0</v>
      </c>
      <c r="J317" s="237"/>
      <c r="K317" s="238">
        <f>ROUND(E317*J317,2)</f>
        <v>0</v>
      </c>
      <c r="L317" s="238">
        <v>12</v>
      </c>
      <c r="M317" s="238">
        <f>G317*(1+L317/100)</f>
        <v>0</v>
      </c>
      <c r="N317" s="236">
        <v>8.4000000000000003E-4</v>
      </c>
      <c r="O317" s="236">
        <f>ROUND(E317*N317,2)</f>
        <v>0.01</v>
      </c>
      <c r="P317" s="236">
        <v>0</v>
      </c>
      <c r="Q317" s="236">
        <f>ROUND(E317*P317,2)</f>
        <v>0</v>
      </c>
      <c r="R317" s="238" t="s">
        <v>601</v>
      </c>
      <c r="S317" s="238" t="s">
        <v>180</v>
      </c>
      <c r="T317" s="239" t="s">
        <v>180</v>
      </c>
      <c r="U317" s="222">
        <v>1.2529999999999999</v>
      </c>
      <c r="V317" s="222">
        <f>ROUND(E317*U317,2)</f>
        <v>8.77</v>
      </c>
      <c r="W317" s="222"/>
      <c r="X317" s="222" t="s">
        <v>181</v>
      </c>
      <c r="Y317" s="222" t="s">
        <v>182</v>
      </c>
      <c r="Z317" s="212"/>
      <c r="AA317" s="212"/>
      <c r="AB317" s="212"/>
      <c r="AC317" s="212"/>
      <c r="AD317" s="212"/>
      <c r="AE317" s="212"/>
      <c r="AF317" s="212"/>
      <c r="AG317" s="212" t="s">
        <v>183</v>
      </c>
      <c r="AH317" s="212"/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2" x14ac:dyDescent="0.2">
      <c r="A318" s="219"/>
      <c r="B318" s="220"/>
      <c r="C318" s="256" t="s">
        <v>898</v>
      </c>
      <c r="D318" s="242"/>
      <c r="E318" s="242"/>
      <c r="F318" s="242"/>
      <c r="G318" s="242"/>
      <c r="H318" s="222"/>
      <c r="I318" s="222"/>
      <c r="J318" s="222"/>
      <c r="K318" s="222"/>
      <c r="L318" s="222"/>
      <c r="M318" s="222"/>
      <c r="N318" s="221"/>
      <c r="O318" s="221"/>
      <c r="P318" s="221"/>
      <c r="Q318" s="221"/>
      <c r="R318" s="222"/>
      <c r="S318" s="222"/>
      <c r="T318" s="222"/>
      <c r="U318" s="222"/>
      <c r="V318" s="222"/>
      <c r="W318" s="222"/>
      <c r="X318" s="222"/>
      <c r="Y318" s="222"/>
      <c r="Z318" s="212"/>
      <c r="AA318" s="212"/>
      <c r="AB318" s="212"/>
      <c r="AC318" s="212"/>
      <c r="AD318" s="212"/>
      <c r="AE318" s="212"/>
      <c r="AF318" s="212"/>
      <c r="AG318" s="212" t="s">
        <v>187</v>
      </c>
      <c r="AH318" s="212"/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2" x14ac:dyDescent="0.2">
      <c r="A319" s="219"/>
      <c r="B319" s="220"/>
      <c r="C319" s="255" t="s">
        <v>654</v>
      </c>
      <c r="D319" s="223"/>
      <c r="E319" s="224">
        <v>7</v>
      </c>
      <c r="F319" s="222"/>
      <c r="G319" s="222"/>
      <c r="H319" s="222"/>
      <c r="I319" s="222"/>
      <c r="J319" s="222"/>
      <c r="K319" s="222"/>
      <c r="L319" s="222"/>
      <c r="M319" s="222"/>
      <c r="N319" s="221"/>
      <c r="O319" s="221"/>
      <c r="P319" s="221"/>
      <c r="Q319" s="221"/>
      <c r="R319" s="222"/>
      <c r="S319" s="222"/>
      <c r="T319" s="222"/>
      <c r="U319" s="222"/>
      <c r="V319" s="222"/>
      <c r="W319" s="222"/>
      <c r="X319" s="222"/>
      <c r="Y319" s="222"/>
      <c r="Z319" s="212"/>
      <c r="AA319" s="212"/>
      <c r="AB319" s="212"/>
      <c r="AC319" s="212"/>
      <c r="AD319" s="212"/>
      <c r="AE319" s="212"/>
      <c r="AF319" s="212"/>
      <c r="AG319" s="212" t="s">
        <v>189</v>
      </c>
      <c r="AH319" s="212">
        <v>5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1" x14ac:dyDescent="0.2">
      <c r="A320" s="233">
        <v>106</v>
      </c>
      <c r="B320" s="234" t="s">
        <v>899</v>
      </c>
      <c r="C320" s="252" t="s">
        <v>900</v>
      </c>
      <c r="D320" s="235" t="s">
        <v>409</v>
      </c>
      <c r="E320" s="236">
        <v>4</v>
      </c>
      <c r="F320" s="237"/>
      <c r="G320" s="238">
        <f>ROUND(E320*F320,2)</f>
        <v>0</v>
      </c>
      <c r="H320" s="237"/>
      <c r="I320" s="238">
        <f>ROUND(E320*H320,2)</f>
        <v>0</v>
      </c>
      <c r="J320" s="237"/>
      <c r="K320" s="238">
        <f>ROUND(E320*J320,2)</f>
        <v>0</v>
      </c>
      <c r="L320" s="238">
        <v>12</v>
      </c>
      <c r="M320" s="238">
        <f>G320*(1+L320/100)</f>
        <v>0</v>
      </c>
      <c r="N320" s="236">
        <v>6.2E-4</v>
      </c>
      <c r="O320" s="236">
        <f>ROUND(E320*N320,2)</f>
        <v>0</v>
      </c>
      <c r="P320" s="236">
        <v>0</v>
      </c>
      <c r="Q320" s="236">
        <f>ROUND(E320*P320,2)</f>
        <v>0</v>
      </c>
      <c r="R320" s="238" t="s">
        <v>601</v>
      </c>
      <c r="S320" s="238" t="s">
        <v>180</v>
      </c>
      <c r="T320" s="239" t="s">
        <v>180</v>
      </c>
      <c r="U320" s="222">
        <v>2.6</v>
      </c>
      <c r="V320" s="222">
        <f>ROUND(E320*U320,2)</f>
        <v>10.4</v>
      </c>
      <c r="W320" s="222"/>
      <c r="X320" s="222" t="s">
        <v>181</v>
      </c>
      <c r="Y320" s="222" t="s">
        <v>182</v>
      </c>
      <c r="Z320" s="212"/>
      <c r="AA320" s="212"/>
      <c r="AB320" s="212"/>
      <c r="AC320" s="212"/>
      <c r="AD320" s="212"/>
      <c r="AE320" s="212"/>
      <c r="AF320" s="212"/>
      <c r="AG320" s="212" t="s">
        <v>183</v>
      </c>
      <c r="AH320" s="212"/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2" x14ac:dyDescent="0.2">
      <c r="A321" s="219"/>
      <c r="B321" s="220"/>
      <c r="C321" s="255" t="s">
        <v>901</v>
      </c>
      <c r="D321" s="223"/>
      <c r="E321" s="224">
        <v>1</v>
      </c>
      <c r="F321" s="222"/>
      <c r="G321" s="222"/>
      <c r="H321" s="222"/>
      <c r="I321" s="222"/>
      <c r="J321" s="222"/>
      <c r="K321" s="222"/>
      <c r="L321" s="222"/>
      <c r="M321" s="222"/>
      <c r="N321" s="221"/>
      <c r="O321" s="221"/>
      <c r="P321" s="221"/>
      <c r="Q321" s="221"/>
      <c r="R321" s="222"/>
      <c r="S321" s="222"/>
      <c r="T321" s="222"/>
      <c r="U321" s="222"/>
      <c r="V321" s="222"/>
      <c r="W321" s="222"/>
      <c r="X321" s="222"/>
      <c r="Y321" s="222"/>
      <c r="Z321" s="212"/>
      <c r="AA321" s="212"/>
      <c r="AB321" s="212"/>
      <c r="AC321" s="212"/>
      <c r="AD321" s="212"/>
      <c r="AE321" s="212"/>
      <c r="AF321" s="212"/>
      <c r="AG321" s="212" t="s">
        <v>189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19"/>
      <c r="B322" s="220"/>
      <c r="C322" s="255" t="s">
        <v>859</v>
      </c>
      <c r="D322" s="223"/>
      <c r="E322" s="224">
        <v>3</v>
      </c>
      <c r="F322" s="222"/>
      <c r="G322" s="222"/>
      <c r="H322" s="222"/>
      <c r="I322" s="222"/>
      <c r="J322" s="222"/>
      <c r="K322" s="222"/>
      <c r="L322" s="222"/>
      <c r="M322" s="222"/>
      <c r="N322" s="221"/>
      <c r="O322" s="221"/>
      <c r="P322" s="221"/>
      <c r="Q322" s="221"/>
      <c r="R322" s="222"/>
      <c r="S322" s="222"/>
      <c r="T322" s="222"/>
      <c r="U322" s="222"/>
      <c r="V322" s="222"/>
      <c r="W322" s="222"/>
      <c r="X322" s="222"/>
      <c r="Y322" s="222"/>
      <c r="Z322" s="212"/>
      <c r="AA322" s="212"/>
      <c r="AB322" s="212"/>
      <c r="AC322" s="212"/>
      <c r="AD322" s="212"/>
      <c r="AE322" s="212"/>
      <c r="AF322" s="212"/>
      <c r="AG322" s="212" t="s">
        <v>189</v>
      </c>
      <c r="AH322" s="212">
        <v>5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1" x14ac:dyDescent="0.2">
      <c r="A323" s="233">
        <v>107</v>
      </c>
      <c r="B323" s="234" t="s">
        <v>902</v>
      </c>
      <c r="C323" s="252" t="s">
        <v>903</v>
      </c>
      <c r="D323" s="235" t="s">
        <v>409</v>
      </c>
      <c r="E323" s="236">
        <v>2</v>
      </c>
      <c r="F323" s="237"/>
      <c r="G323" s="238">
        <f>ROUND(E323*F323,2)</f>
        <v>0</v>
      </c>
      <c r="H323" s="237"/>
      <c r="I323" s="238">
        <f>ROUND(E323*H323,2)</f>
        <v>0</v>
      </c>
      <c r="J323" s="237"/>
      <c r="K323" s="238">
        <f>ROUND(E323*J323,2)</f>
        <v>0</v>
      </c>
      <c r="L323" s="238">
        <v>12</v>
      </c>
      <c r="M323" s="238">
        <f>G323*(1+L323/100)</f>
        <v>0</v>
      </c>
      <c r="N323" s="236">
        <v>0</v>
      </c>
      <c r="O323" s="236">
        <f>ROUND(E323*N323,2)</f>
        <v>0</v>
      </c>
      <c r="P323" s="236">
        <v>1.7069999999999998E-2</v>
      </c>
      <c r="Q323" s="236">
        <f>ROUND(E323*P323,2)</f>
        <v>0.03</v>
      </c>
      <c r="R323" s="238" t="s">
        <v>601</v>
      </c>
      <c r="S323" s="238" t="s">
        <v>180</v>
      </c>
      <c r="T323" s="239" t="s">
        <v>180</v>
      </c>
      <c r="U323" s="222">
        <v>0.36199999999999999</v>
      </c>
      <c r="V323" s="222">
        <f>ROUND(E323*U323,2)</f>
        <v>0.72</v>
      </c>
      <c r="W323" s="222"/>
      <c r="X323" s="222" t="s">
        <v>181</v>
      </c>
      <c r="Y323" s="222" t="s">
        <v>182</v>
      </c>
      <c r="Z323" s="212"/>
      <c r="AA323" s="212"/>
      <c r="AB323" s="212"/>
      <c r="AC323" s="212"/>
      <c r="AD323" s="212"/>
      <c r="AE323" s="212"/>
      <c r="AF323" s="212"/>
      <c r="AG323" s="212" t="s">
        <v>183</v>
      </c>
      <c r="AH323" s="212"/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2" x14ac:dyDescent="0.2">
      <c r="A324" s="219"/>
      <c r="B324" s="220"/>
      <c r="C324" s="253" t="s">
        <v>904</v>
      </c>
      <c r="D324" s="240"/>
      <c r="E324" s="240"/>
      <c r="F324" s="240"/>
      <c r="G324" s="240"/>
      <c r="H324" s="222"/>
      <c r="I324" s="222"/>
      <c r="J324" s="222"/>
      <c r="K324" s="222"/>
      <c r="L324" s="222"/>
      <c r="M324" s="222"/>
      <c r="N324" s="221"/>
      <c r="O324" s="221"/>
      <c r="P324" s="221"/>
      <c r="Q324" s="221"/>
      <c r="R324" s="222"/>
      <c r="S324" s="222"/>
      <c r="T324" s="222"/>
      <c r="U324" s="222"/>
      <c r="V324" s="222"/>
      <c r="W324" s="222"/>
      <c r="X324" s="222"/>
      <c r="Y324" s="222"/>
      <c r="Z324" s="212"/>
      <c r="AA324" s="212"/>
      <c r="AB324" s="212"/>
      <c r="AC324" s="212"/>
      <c r="AD324" s="212"/>
      <c r="AE324" s="212"/>
      <c r="AF324" s="212"/>
      <c r="AG324" s="212" t="s">
        <v>185</v>
      </c>
      <c r="AH324" s="212"/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1" x14ac:dyDescent="0.2">
      <c r="A325" s="233">
        <v>108</v>
      </c>
      <c r="B325" s="234" t="s">
        <v>905</v>
      </c>
      <c r="C325" s="252" t="s">
        <v>906</v>
      </c>
      <c r="D325" s="235" t="s">
        <v>409</v>
      </c>
      <c r="E325" s="236">
        <v>2</v>
      </c>
      <c r="F325" s="237"/>
      <c r="G325" s="238">
        <f>ROUND(E325*F325,2)</f>
        <v>0</v>
      </c>
      <c r="H325" s="237"/>
      <c r="I325" s="238">
        <f>ROUND(E325*H325,2)</f>
        <v>0</v>
      </c>
      <c r="J325" s="237"/>
      <c r="K325" s="238">
        <f>ROUND(E325*J325,2)</f>
        <v>0</v>
      </c>
      <c r="L325" s="238">
        <v>12</v>
      </c>
      <c r="M325" s="238">
        <f>G325*(1+L325/100)</f>
        <v>0</v>
      </c>
      <c r="N325" s="236">
        <v>7.2000000000000005E-4</v>
      </c>
      <c r="O325" s="236">
        <f>ROUND(E325*N325,2)</f>
        <v>0</v>
      </c>
      <c r="P325" s="236">
        <v>0</v>
      </c>
      <c r="Q325" s="236">
        <f>ROUND(E325*P325,2)</f>
        <v>0</v>
      </c>
      <c r="R325" s="238" t="s">
        <v>601</v>
      </c>
      <c r="S325" s="238" t="s">
        <v>180</v>
      </c>
      <c r="T325" s="239" t="s">
        <v>180</v>
      </c>
      <c r="U325" s="222">
        <v>0.50600000000000001</v>
      </c>
      <c r="V325" s="222">
        <f>ROUND(E325*U325,2)</f>
        <v>1.01</v>
      </c>
      <c r="W325" s="222"/>
      <c r="X325" s="222" t="s">
        <v>181</v>
      </c>
      <c r="Y325" s="222" t="s">
        <v>182</v>
      </c>
      <c r="Z325" s="212"/>
      <c r="AA325" s="212"/>
      <c r="AB325" s="212"/>
      <c r="AC325" s="212"/>
      <c r="AD325" s="212"/>
      <c r="AE325" s="212"/>
      <c r="AF325" s="212"/>
      <c r="AG325" s="212" t="s">
        <v>183</v>
      </c>
      <c r="AH325" s="212"/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2" x14ac:dyDescent="0.2">
      <c r="A326" s="219"/>
      <c r="B326" s="220"/>
      <c r="C326" s="255" t="s">
        <v>907</v>
      </c>
      <c r="D326" s="223"/>
      <c r="E326" s="224">
        <v>2</v>
      </c>
      <c r="F326" s="222"/>
      <c r="G326" s="222"/>
      <c r="H326" s="222"/>
      <c r="I326" s="222"/>
      <c r="J326" s="222"/>
      <c r="K326" s="222"/>
      <c r="L326" s="222"/>
      <c r="M326" s="222"/>
      <c r="N326" s="221"/>
      <c r="O326" s="221"/>
      <c r="P326" s="221"/>
      <c r="Q326" s="221"/>
      <c r="R326" s="222"/>
      <c r="S326" s="222"/>
      <c r="T326" s="222"/>
      <c r="U326" s="222"/>
      <c r="V326" s="222"/>
      <c r="W326" s="222"/>
      <c r="X326" s="222"/>
      <c r="Y326" s="222"/>
      <c r="Z326" s="212"/>
      <c r="AA326" s="212"/>
      <c r="AB326" s="212"/>
      <c r="AC326" s="212"/>
      <c r="AD326" s="212"/>
      <c r="AE326" s="212"/>
      <c r="AF326" s="212"/>
      <c r="AG326" s="212" t="s">
        <v>189</v>
      </c>
      <c r="AH326" s="212">
        <v>5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1" x14ac:dyDescent="0.2">
      <c r="A327" s="233">
        <v>109</v>
      </c>
      <c r="B327" s="234" t="s">
        <v>908</v>
      </c>
      <c r="C327" s="252" t="s">
        <v>909</v>
      </c>
      <c r="D327" s="235" t="s">
        <v>346</v>
      </c>
      <c r="E327" s="236">
        <v>45</v>
      </c>
      <c r="F327" s="237"/>
      <c r="G327" s="238">
        <f>ROUND(E327*F327,2)</f>
        <v>0</v>
      </c>
      <c r="H327" s="237"/>
      <c r="I327" s="238">
        <f>ROUND(E327*H327,2)</f>
        <v>0</v>
      </c>
      <c r="J327" s="237"/>
      <c r="K327" s="238">
        <f>ROUND(E327*J327,2)</f>
        <v>0</v>
      </c>
      <c r="L327" s="238">
        <v>12</v>
      </c>
      <c r="M327" s="238">
        <f>G327*(1+L327/100)</f>
        <v>0</v>
      </c>
      <c r="N327" s="236">
        <v>0</v>
      </c>
      <c r="O327" s="236">
        <f>ROUND(E327*N327,2)</f>
        <v>0</v>
      </c>
      <c r="P327" s="236">
        <v>4.8999999999999998E-4</v>
      </c>
      <c r="Q327" s="236">
        <f>ROUND(E327*P327,2)</f>
        <v>0.02</v>
      </c>
      <c r="R327" s="238" t="s">
        <v>601</v>
      </c>
      <c r="S327" s="238" t="s">
        <v>180</v>
      </c>
      <c r="T327" s="239" t="s">
        <v>180</v>
      </c>
      <c r="U327" s="222">
        <v>0.114</v>
      </c>
      <c r="V327" s="222">
        <f>ROUND(E327*U327,2)</f>
        <v>5.13</v>
      </c>
      <c r="W327" s="222"/>
      <c r="X327" s="222" t="s">
        <v>181</v>
      </c>
      <c r="Y327" s="222" t="s">
        <v>182</v>
      </c>
      <c r="Z327" s="212"/>
      <c r="AA327" s="212"/>
      <c r="AB327" s="212"/>
      <c r="AC327" s="212"/>
      <c r="AD327" s="212"/>
      <c r="AE327" s="212"/>
      <c r="AF327" s="212"/>
      <c r="AG327" s="212" t="s">
        <v>183</v>
      </c>
      <c r="AH327" s="212"/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2" x14ac:dyDescent="0.2">
      <c r="A328" s="219"/>
      <c r="B328" s="220"/>
      <c r="C328" s="255" t="s">
        <v>910</v>
      </c>
      <c r="D328" s="223"/>
      <c r="E328" s="224">
        <v>45</v>
      </c>
      <c r="F328" s="222"/>
      <c r="G328" s="222"/>
      <c r="H328" s="222"/>
      <c r="I328" s="222"/>
      <c r="J328" s="222"/>
      <c r="K328" s="222"/>
      <c r="L328" s="222"/>
      <c r="M328" s="222"/>
      <c r="N328" s="221"/>
      <c r="O328" s="221"/>
      <c r="P328" s="221"/>
      <c r="Q328" s="221"/>
      <c r="R328" s="222"/>
      <c r="S328" s="222"/>
      <c r="T328" s="222"/>
      <c r="U328" s="222"/>
      <c r="V328" s="222"/>
      <c r="W328" s="222"/>
      <c r="X328" s="222"/>
      <c r="Y328" s="222"/>
      <c r="Z328" s="212"/>
      <c r="AA328" s="212"/>
      <c r="AB328" s="212"/>
      <c r="AC328" s="212"/>
      <c r="AD328" s="212"/>
      <c r="AE328" s="212"/>
      <c r="AF328" s="212"/>
      <c r="AG328" s="212" t="s">
        <v>189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x14ac:dyDescent="0.2">
      <c r="A329" s="226" t="s">
        <v>174</v>
      </c>
      <c r="B329" s="227" t="s">
        <v>109</v>
      </c>
      <c r="C329" s="251" t="s">
        <v>110</v>
      </c>
      <c r="D329" s="228"/>
      <c r="E329" s="229"/>
      <c r="F329" s="230"/>
      <c r="G329" s="230">
        <f>SUMIF(AG330:AG335,"&lt;&gt;NOR",G330:G335)</f>
        <v>0</v>
      </c>
      <c r="H329" s="230"/>
      <c r="I329" s="230">
        <f>SUM(I330:I335)</f>
        <v>0</v>
      </c>
      <c r="J329" s="230"/>
      <c r="K329" s="230">
        <f>SUM(K330:K335)</f>
        <v>0</v>
      </c>
      <c r="L329" s="230"/>
      <c r="M329" s="230">
        <f>SUM(M330:M335)</f>
        <v>0</v>
      </c>
      <c r="N329" s="229"/>
      <c r="O329" s="229">
        <f>SUM(O330:O335)</f>
        <v>0.03</v>
      </c>
      <c r="P329" s="229"/>
      <c r="Q329" s="229">
        <f>SUM(Q330:Q335)</f>
        <v>0.05</v>
      </c>
      <c r="R329" s="230"/>
      <c r="S329" s="230"/>
      <c r="T329" s="231"/>
      <c r="U329" s="225"/>
      <c r="V329" s="225">
        <f>SUM(V330:V335)</f>
        <v>2.0900000000000003</v>
      </c>
      <c r="W329" s="225"/>
      <c r="X329" s="225"/>
      <c r="Y329" s="225"/>
      <c r="AG329" t="s">
        <v>175</v>
      </c>
    </row>
    <row r="330" spans="1:60" outlineLevel="1" x14ac:dyDescent="0.2">
      <c r="A330" s="244">
        <v>110</v>
      </c>
      <c r="B330" s="245" t="s">
        <v>911</v>
      </c>
      <c r="C330" s="257" t="s">
        <v>912</v>
      </c>
      <c r="D330" s="246" t="s">
        <v>346</v>
      </c>
      <c r="E330" s="247">
        <v>1</v>
      </c>
      <c r="F330" s="248"/>
      <c r="G330" s="249">
        <f>ROUND(E330*F330,2)</f>
        <v>0</v>
      </c>
      <c r="H330" s="248"/>
      <c r="I330" s="249">
        <f>ROUND(E330*H330,2)</f>
        <v>0</v>
      </c>
      <c r="J330" s="248"/>
      <c r="K330" s="249">
        <f>ROUND(E330*J330,2)</f>
        <v>0</v>
      </c>
      <c r="L330" s="249">
        <v>12</v>
      </c>
      <c r="M330" s="249">
        <f>G330*(1+L330/100)</f>
        <v>0</v>
      </c>
      <c r="N330" s="247">
        <v>0</v>
      </c>
      <c r="O330" s="247">
        <f>ROUND(E330*N330,2)</f>
        <v>0</v>
      </c>
      <c r="P330" s="247">
        <v>2.1129999999999999E-2</v>
      </c>
      <c r="Q330" s="247">
        <f>ROUND(E330*P330,2)</f>
        <v>0.02</v>
      </c>
      <c r="R330" s="249" t="s">
        <v>601</v>
      </c>
      <c r="S330" s="249" t="s">
        <v>180</v>
      </c>
      <c r="T330" s="250" t="s">
        <v>180</v>
      </c>
      <c r="U330" s="222">
        <v>0.40300000000000002</v>
      </c>
      <c r="V330" s="222">
        <f>ROUND(E330*U330,2)</f>
        <v>0.4</v>
      </c>
      <c r="W330" s="222"/>
      <c r="X330" s="222" t="s">
        <v>181</v>
      </c>
      <c r="Y330" s="222" t="s">
        <v>182</v>
      </c>
      <c r="Z330" s="212"/>
      <c r="AA330" s="212"/>
      <c r="AB330" s="212"/>
      <c r="AC330" s="212"/>
      <c r="AD330" s="212"/>
      <c r="AE330" s="212"/>
      <c r="AF330" s="212"/>
      <c r="AG330" s="212" t="s">
        <v>183</v>
      </c>
      <c r="AH330" s="212"/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1" x14ac:dyDescent="0.2">
      <c r="A331" s="244">
        <v>111</v>
      </c>
      <c r="B331" s="245" t="s">
        <v>913</v>
      </c>
      <c r="C331" s="257" t="s">
        <v>914</v>
      </c>
      <c r="D331" s="246" t="s">
        <v>346</v>
      </c>
      <c r="E331" s="247">
        <v>1</v>
      </c>
      <c r="F331" s="248"/>
      <c r="G331" s="249">
        <f>ROUND(E331*F331,2)</f>
        <v>0</v>
      </c>
      <c r="H331" s="248"/>
      <c r="I331" s="249">
        <f>ROUND(E331*H331,2)</f>
        <v>0</v>
      </c>
      <c r="J331" s="248"/>
      <c r="K331" s="249">
        <f>ROUND(E331*J331,2)</f>
        <v>0</v>
      </c>
      <c r="L331" s="249">
        <v>12</v>
      </c>
      <c r="M331" s="249">
        <f>G331*(1+L331/100)</f>
        <v>0</v>
      </c>
      <c r="N331" s="247">
        <v>0</v>
      </c>
      <c r="O331" s="247">
        <f>ROUND(E331*N331,2)</f>
        <v>0</v>
      </c>
      <c r="P331" s="247">
        <v>2.5170000000000001E-2</v>
      </c>
      <c r="Q331" s="247">
        <f>ROUND(E331*P331,2)</f>
        <v>0.03</v>
      </c>
      <c r="R331" s="249" t="s">
        <v>601</v>
      </c>
      <c r="S331" s="249" t="s">
        <v>180</v>
      </c>
      <c r="T331" s="250" t="s">
        <v>180</v>
      </c>
      <c r="U331" s="222">
        <v>0.46500000000000002</v>
      </c>
      <c r="V331" s="222">
        <f>ROUND(E331*U331,2)</f>
        <v>0.47</v>
      </c>
      <c r="W331" s="222"/>
      <c r="X331" s="222" t="s">
        <v>181</v>
      </c>
      <c r="Y331" s="222" t="s">
        <v>182</v>
      </c>
      <c r="Z331" s="212"/>
      <c r="AA331" s="212"/>
      <c r="AB331" s="212"/>
      <c r="AC331" s="212"/>
      <c r="AD331" s="212"/>
      <c r="AE331" s="212"/>
      <c r="AF331" s="212"/>
      <c r="AG331" s="212" t="s">
        <v>183</v>
      </c>
      <c r="AH331" s="212"/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ht="33.75" outlineLevel="1" x14ac:dyDescent="0.2">
      <c r="A332" s="244">
        <v>112</v>
      </c>
      <c r="B332" s="245" t="s">
        <v>915</v>
      </c>
      <c r="C332" s="257" t="s">
        <v>916</v>
      </c>
      <c r="D332" s="246" t="s">
        <v>346</v>
      </c>
      <c r="E332" s="247">
        <v>1</v>
      </c>
      <c r="F332" s="248"/>
      <c r="G332" s="249">
        <f>ROUND(E332*F332,2)</f>
        <v>0</v>
      </c>
      <c r="H332" s="248"/>
      <c r="I332" s="249">
        <f>ROUND(E332*H332,2)</f>
        <v>0</v>
      </c>
      <c r="J332" s="248"/>
      <c r="K332" s="249">
        <f>ROUND(E332*J332,2)</f>
        <v>0</v>
      </c>
      <c r="L332" s="249">
        <v>12</v>
      </c>
      <c r="M332" s="249">
        <f>G332*(1+L332/100)</f>
        <v>0</v>
      </c>
      <c r="N332" s="247">
        <v>1.5E-3</v>
      </c>
      <c r="O332" s="247">
        <f>ROUND(E332*N332,2)</f>
        <v>0</v>
      </c>
      <c r="P332" s="247">
        <v>0</v>
      </c>
      <c r="Q332" s="247">
        <f>ROUND(E332*P332,2)</f>
        <v>0</v>
      </c>
      <c r="R332" s="249" t="s">
        <v>469</v>
      </c>
      <c r="S332" s="249" t="s">
        <v>180</v>
      </c>
      <c r="T332" s="250" t="s">
        <v>180</v>
      </c>
      <c r="U332" s="222">
        <v>0</v>
      </c>
      <c r="V332" s="222">
        <f>ROUND(E332*U332,2)</f>
        <v>0</v>
      </c>
      <c r="W332" s="222"/>
      <c r="X332" s="222" t="s">
        <v>253</v>
      </c>
      <c r="Y332" s="222" t="s">
        <v>182</v>
      </c>
      <c r="Z332" s="212"/>
      <c r="AA332" s="212"/>
      <c r="AB332" s="212"/>
      <c r="AC332" s="212"/>
      <c r="AD332" s="212"/>
      <c r="AE332" s="212"/>
      <c r="AF332" s="212"/>
      <c r="AG332" s="212" t="s">
        <v>254</v>
      </c>
      <c r="AH332" s="212"/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ht="33.75" outlineLevel="1" x14ac:dyDescent="0.2">
      <c r="A333" s="244">
        <v>113</v>
      </c>
      <c r="B333" s="245" t="s">
        <v>917</v>
      </c>
      <c r="C333" s="257" t="s">
        <v>918</v>
      </c>
      <c r="D333" s="246" t="s">
        <v>346</v>
      </c>
      <c r="E333" s="247">
        <v>1</v>
      </c>
      <c r="F333" s="248"/>
      <c r="G333" s="249">
        <f>ROUND(E333*F333,2)</f>
        <v>0</v>
      </c>
      <c r="H333" s="248"/>
      <c r="I333" s="249">
        <f>ROUND(E333*H333,2)</f>
        <v>0</v>
      </c>
      <c r="J333" s="248"/>
      <c r="K333" s="249">
        <f>ROUND(E333*J333,2)</f>
        <v>0</v>
      </c>
      <c r="L333" s="249">
        <v>12</v>
      </c>
      <c r="M333" s="249">
        <f>G333*(1+L333/100)</f>
        <v>0</v>
      </c>
      <c r="N333" s="247">
        <v>1.6999999999999999E-3</v>
      </c>
      <c r="O333" s="247">
        <f>ROUND(E333*N333,2)</f>
        <v>0</v>
      </c>
      <c r="P333" s="247">
        <v>0</v>
      </c>
      <c r="Q333" s="247">
        <f>ROUND(E333*P333,2)</f>
        <v>0</v>
      </c>
      <c r="R333" s="249" t="s">
        <v>469</v>
      </c>
      <c r="S333" s="249" t="s">
        <v>180</v>
      </c>
      <c r="T333" s="250" t="s">
        <v>180</v>
      </c>
      <c r="U333" s="222">
        <v>0</v>
      </c>
      <c r="V333" s="222">
        <f>ROUND(E333*U333,2)</f>
        <v>0</v>
      </c>
      <c r="W333" s="222"/>
      <c r="X333" s="222" t="s">
        <v>253</v>
      </c>
      <c r="Y333" s="222" t="s">
        <v>182</v>
      </c>
      <c r="Z333" s="212"/>
      <c r="AA333" s="212"/>
      <c r="AB333" s="212"/>
      <c r="AC333" s="212"/>
      <c r="AD333" s="212"/>
      <c r="AE333" s="212"/>
      <c r="AF333" s="212"/>
      <c r="AG333" s="212" t="s">
        <v>254</v>
      </c>
      <c r="AH333" s="212"/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1" x14ac:dyDescent="0.2">
      <c r="A334" s="244">
        <v>114</v>
      </c>
      <c r="B334" s="245" t="s">
        <v>919</v>
      </c>
      <c r="C334" s="257" t="s">
        <v>920</v>
      </c>
      <c r="D334" s="246" t="s">
        <v>346</v>
      </c>
      <c r="E334" s="247">
        <v>1</v>
      </c>
      <c r="F334" s="248"/>
      <c r="G334" s="249">
        <f>ROUND(E334*F334,2)</f>
        <v>0</v>
      </c>
      <c r="H334" s="248"/>
      <c r="I334" s="249">
        <f>ROUND(E334*H334,2)</f>
        <v>0</v>
      </c>
      <c r="J334" s="248"/>
      <c r="K334" s="249">
        <f>ROUND(E334*J334,2)</f>
        <v>0</v>
      </c>
      <c r="L334" s="249">
        <v>12</v>
      </c>
      <c r="M334" s="249">
        <f>G334*(1+L334/100)</f>
        <v>0</v>
      </c>
      <c r="N334" s="247">
        <v>1.004E-2</v>
      </c>
      <c r="O334" s="247">
        <f>ROUND(E334*N334,2)</f>
        <v>0.01</v>
      </c>
      <c r="P334" s="247">
        <v>0</v>
      </c>
      <c r="Q334" s="247">
        <f>ROUND(E334*P334,2)</f>
        <v>0</v>
      </c>
      <c r="R334" s="249" t="s">
        <v>601</v>
      </c>
      <c r="S334" s="249" t="s">
        <v>180</v>
      </c>
      <c r="T334" s="250" t="s">
        <v>180</v>
      </c>
      <c r="U334" s="222">
        <v>0.55900000000000005</v>
      </c>
      <c r="V334" s="222">
        <f>ROUND(E334*U334,2)</f>
        <v>0.56000000000000005</v>
      </c>
      <c r="W334" s="222"/>
      <c r="X334" s="222" t="s">
        <v>181</v>
      </c>
      <c r="Y334" s="222" t="s">
        <v>182</v>
      </c>
      <c r="Z334" s="212"/>
      <c r="AA334" s="212"/>
      <c r="AB334" s="212"/>
      <c r="AC334" s="212"/>
      <c r="AD334" s="212"/>
      <c r="AE334" s="212"/>
      <c r="AF334" s="212"/>
      <c r="AG334" s="212" t="s">
        <v>183</v>
      </c>
      <c r="AH334" s="212"/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1" x14ac:dyDescent="0.2">
      <c r="A335" s="244">
        <v>115</v>
      </c>
      <c r="B335" s="245" t="s">
        <v>921</v>
      </c>
      <c r="C335" s="257" t="s">
        <v>922</v>
      </c>
      <c r="D335" s="246" t="s">
        <v>346</v>
      </c>
      <c r="E335" s="247">
        <v>1</v>
      </c>
      <c r="F335" s="248"/>
      <c r="G335" s="249">
        <f>ROUND(E335*F335,2)</f>
        <v>0</v>
      </c>
      <c r="H335" s="248"/>
      <c r="I335" s="249">
        <f>ROUND(E335*H335,2)</f>
        <v>0</v>
      </c>
      <c r="J335" s="248"/>
      <c r="K335" s="249">
        <f>ROUND(E335*J335,2)</f>
        <v>0</v>
      </c>
      <c r="L335" s="249">
        <v>12</v>
      </c>
      <c r="M335" s="249">
        <f>G335*(1+L335/100)</f>
        <v>0</v>
      </c>
      <c r="N335" s="247">
        <v>2.0060000000000001E-2</v>
      </c>
      <c r="O335" s="247">
        <f>ROUND(E335*N335,2)</f>
        <v>0.02</v>
      </c>
      <c r="P335" s="247">
        <v>0</v>
      </c>
      <c r="Q335" s="247">
        <f>ROUND(E335*P335,2)</f>
        <v>0</v>
      </c>
      <c r="R335" s="249" t="s">
        <v>601</v>
      </c>
      <c r="S335" s="249" t="s">
        <v>180</v>
      </c>
      <c r="T335" s="250" t="s">
        <v>180</v>
      </c>
      <c r="U335" s="222">
        <v>0.66</v>
      </c>
      <c r="V335" s="222">
        <f>ROUND(E335*U335,2)</f>
        <v>0.66</v>
      </c>
      <c r="W335" s="222"/>
      <c r="X335" s="222" t="s">
        <v>181</v>
      </c>
      <c r="Y335" s="222" t="s">
        <v>182</v>
      </c>
      <c r="Z335" s="212"/>
      <c r="AA335" s="212"/>
      <c r="AB335" s="212"/>
      <c r="AC335" s="212"/>
      <c r="AD335" s="212"/>
      <c r="AE335" s="212"/>
      <c r="AF335" s="212"/>
      <c r="AG335" s="212" t="s">
        <v>183</v>
      </c>
      <c r="AH335" s="212"/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x14ac:dyDescent="0.2">
      <c r="A336" s="226" t="s">
        <v>174</v>
      </c>
      <c r="B336" s="227" t="s">
        <v>113</v>
      </c>
      <c r="C336" s="251" t="s">
        <v>114</v>
      </c>
      <c r="D336" s="228"/>
      <c r="E336" s="229"/>
      <c r="F336" s="230"/>
      <c r="G336" s="230">
        <f>SUMIF(AG337:AG389,"&lt;&gt;NOR",G337:G389)</f>
        <v>0</v>
      </c>
      <c r="H336" s="230"/>
      <c r="I336" s="230">
        <f>SUM(I337:I389)</f>
        <v>0</v>
      </c>
      <c r="J336" s="230"/>
      <c r="K336" s="230">
        <f>SUM(K337:K389)</f>
        <v>0</v>
      </c>
      <c r="L336" s="230"/>
      <c r="M336" s="230">
        <f>SUM(M337:M389)</f>
        <v>0</v>
      </c>
      <c r="N336" s="229"/>
      <c r="O336" s="229">
        <f>SUM(O337:O389)</f>
        <v>0.20000000000000004</v>
      </c>
      <c r="P336" s="229"/>
      <c r="Q336" s="229">
        <f>SUM(Q337:Q389)</f>
        <v>2.3200000000000003</v>
      </c>
      <c r="R336" s="230"/>
      <c r="S336" s="230"/>
      <c r="T336" s="231"/>
      <c r="U336" s="225"/>
      <c r="V336" s="225">
        <f>SUM(V337:V389)</f>
        <v>77.030000000000015</v>
      </c>
      <c r="W336" s="225"/>
      <c r="X336" s="225"/>
      <c r="Y336" s="225"/>
      <c r="AG336" t="s">
        <v>175</v>
      </c>
    </row>
    <row r="337" spans="1:60" ht="22.5" outlineLevel="1" x14ac:dyDescent="0.2">
      <c r="A337" s="233">
        <v>116</v>
      </c>
      <c r="B337" s="234" t="s">
        <v>923</v>
      </c>
      <c r="C337" s="252" t="s">
        <v>924</v>
      </c>
      <c r="D337" s="235" t="s">
        <v>346</v>
      </c>
      <c r="E337" s="236">
        <v>7</v>
      </c>
      <c r="F337" s="237"/>
      <c r="G337" s="238">
        <f>ROUND(E337*F337,2)</f>
        <v>0</v>
      </c>
      <c r="H337" s="237"/>
      <c r="I337" s="238">
        <f>ROUND(E337*H337,2)</f>
        <v>0</v>
      </c>
      <c r="J337" s="237"/>
      <c r="K337" s="238">
        <f>ROUND(E337*J337,2)</f>
        <v>0</v>
      </c>
      <c r="L337" s="238">
        <v>12</v>
      </c>
      <c r="M337" s="238">
        <f>G337*(1+L337/100)</f>
        <v>0</v>
      </c>
      <c r="N337" s="236">
        <v>8.4999999999999995E-4</v>
      </c>
      <c r="O337" s="236">
        <f>ROUND(E337*N337,2)</f>
        <v>0.01</v>
      </c>
      <c r="P337" s="236">
        <v>0</v>
      </c>
      <c r="Q337" s="236">
        <f>ROUND(E337*P337,2)</f>
        <v>0</v>
      </c>
      <c r="R337" s="238" t="s">
        <v>601</v>
      </c>
      <c r="S337" s="238" t="s">
        <v>180</v>
      </c>
      <c r="T337" s="239" t="s">
        <v>180</v>
      </c>
      <c r="U337" s="222">
        <v>0.44500000000000001</v>
      </c>
      <c r="V337" s="222">
        <f>ROUND(E337*U337,2)</f>
        <v>3.12</v>
      </c>
      <c r="W337" s="222"/>
      <c r="X337" s="222" t="s">
        <v>181</v>
      </c>
      <c r="Y337" s="222" t="s">
        <v>182</v>
      </c>
      <c r="Z337" s="212"/>
      <c r="AA337" s="212"/>
      <c r="AB337" s="212"/>
      <c r="AC337" s="212"/>
      <c r="AD337" s="212"/>
      <c r="AE337" s="212"/>
      <c r="AF337" s="212"/>
      <c r="AG337" s="212" t="s">
        <v>183</v>
      </c>
      <c r="AH337" s="212"/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2" x14ac:dyDescent="0.2">
      <c r="A338" s="219"/>
      <c r="B338" s="220"/>
      <c r="C338" s="255" t="s">
        <v>654</v>
      </c>
      <c r="D338" s="223"/>
      <c r="E338" s="224">
        <v>7</v>
      </c>
      <c r="F338" s="222"/>
      <c r="G338" s="222"/>
      <c r="H338" s="222"/>
      <c r="I338" s="222"/>
      <c r="J338" s="222"/>
      <c r="K338" s="222"/>
      <c r="L338" s="222"/>
      <c r="M338" s="222"/>
      <c r="N338" s="221"/>
      <c r="O338" s="221"/>
      <c r="P338" s="221"/>
      <c r="Q338" s="221"/>
      <c r="R338" s="222"/>
      <c r="S338" s="222"/>
      <c r="T338" s="222"/>
      <c r="U338" s="222"/>
      <c r="V338" s="222"/>
      <c r="W338" s="222"/>
      <c r="X338" s="222"/>
      <c r="Y338" s="222"/>
      <c r="Z338" s="212"/>
      <c r="AA338" s="212"/>
      <c r="AB338" s="212"/>
      <c r="AC338" s="212"/>
      <c r="AD338" s="212"/>
      <c r="AE338" s="212"/>
      <c r="AF338" s="212"/>
      <c r="AG338" s="212" t="s">
        <v>189</v>
      </c>
      <c r="AH338" s="212">
        <v>5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ht="22.5" outlineLevel="1" x14ac:dyDescent="0.2">
      <c r="A339" s="244">
        <v>117</v>
      </c>
      <c r="B339" s="245" t="s">
        <v>925</v>
      </c>
      <c r="C339" s="257" t="s">
        <v>926</v>
      </c>
      <c r="D339" s="246" t="s">
        <v>346</v>
      </c>
      <c r="E339" s="247">
        <v>3</v>
      </c>
      <c r="F339" s="248"/>
      <c r="G339" s="249">
        <f>ROUND(E339*F339,2)</f>
        <v>0</v>
      </c>
      <c r="H339" s="248"/>
      <c r="I339" s="249">
        <f>ROUND(E339*H339,2)</f>
        <v>0</v>
      </c>
      <c r="J339" s="248"/>
      <c r="K339" s="249">
        <f>ROUND(E339*J339,2)</f>
        <v>0</v>
      </c>
      <c r="L339" s="249">
        <v>12</v>
      </c>
      <c r="M339" s="249">
        <f>G339*(1+L339/100)</f>
        <v>0</v>
      </c>
      <c r="N339" s="247">
        <v>1.72E-3</v>
      </c>
      <c r="O339" s="247">
        <f>ROUND(E339*N339,2)</f>
        <v>0.01</v>
      </c>
      <c r="P339" s="247">
        <v>0</v>
      </c>
      <c r="Q339" s="247">
        <f>ROUND(E339*P339,2)</f>
        <v>0</v>
      </c>
      <c r="R339" s="249" t="s">
        <v>601</v>
      </c>
      <c r="S339" s="249" t="s">
        <v>180</v>
      </c>
      <c r="T339" s="250" t="s">
        <v>180</v>
      </c>
      <c r="U339" s="222">
        <v>0.47599999999999998</v>
      </c>
      <c r="V339" s="222">
        <f>ROUND(E339*U339,2)</f>
        <v>1.43</v>
      </c>
      <c r="W339" s="222"/>
      <c r="X339" s="222" t="s">
        <v>181</v>
      </c>
      <c r="Y339" s="222" t="s">
        <v>182</v>
      </c>
      <c r="Z339" s="212"/>
      <c r="AA339" s="212"/>
      <c r="AB339" s="212"/>
      <c r="AC339" s="212"/>
      <c r="AD339" s="212"/>
      <c r="AE339" s="212"/>
      <c r="AF339" s="212"/>
      <c r="AG339" s="212" t="s">
        <v>183</v>
      </c>
      <c r="AH339" s="212"/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ht="22.5" outlineLevel="1" x14ac:dyDescent="0.2">
      <c r="A340" s="244">
        <v>118</v>
      </c>
      <c r="B340" s="245" t="s">
        <v>927</v>
      </c>
      <c r="C340" s="257" t="s">
        <v>928</v>
      </c>
      <c r="D340" s="246" t="s">
        <v>346</v>
      </c>
      <c r="E340" s="247">
        <v>4</v>
      </c>
      <c r="F340" s="248"/>
      <c r="G340" s="249">
        <f>ROUND(E340*F340,2)</f>
        <v>0</v>
      </c>
      <c r="H340" s="248"/>
      <c r="I340" s="249">
        <f>ROUND(E340*H340,2)</f>
        <v>0</v>
      </c>
      <c r="J340" s="248"/>
      <c r="K340" s="249">
        <f>ROUND(E340*J340,2)</f>
        <v>0</v>
      </c>
      <c r="L340" s="249">
        <v>12</v>
      </c>
      <c r="M340" s="249">
        <f>G340*(1+L340/100)</f>
        <v>0</v>
      </c>
      <c r="N340" s="247">
        <v>1.64E-3</v>
      </c>
      <c r="O340" s="247">
        <f>ROUND(E340*N340,2)</f>
        <v>0.01</v>
      </c>
      <c r="P340" s="247">
        <v>0</v>
      </c>
      <c r="Q340" s="247">
        <f>ROUND(E340*P340,2)</f>
        <v>0</v>
      </c>
      <c r="R340" s="249" t="s">
        <v>601</v>
      </c>
      <c r="S340" s="249" t="s">
        <v>180</v>
      </c>
      <c r="T340" s="250" t="s">
        <v>180</v>
      </c>
      <c r="U340" s="222">
        <v>0.44500000000000001</v>
      </c>
      <c r="V340" s="222">
        <f>ROUND(E340*U340,2)</f>
        <v>1.78</v>
      </c>
      <c r="W340" s="222"/>
      <c r="X340" s="222" t="s">
        <v>181</v>
      </c>
      <c r="Y340" s="222" t="s">
        <v>182</v>
      </c>
      <c r="Z340" s="212"/>
      <c r="AA340" s="212"/>
      <c r="AB340" s="212"/>
      <c r="AC340" s="212"/>
      <c r="AD340" s="212"/>
      <c r="AE340" s="212"/>
      <c r="AF340" s="212"/>
      <c r="AG340" s="212" t="s">
        <v>183</v>
      </c>
      <c r="AH340" s="212"/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ht="22.5" outlineLevel="1" x14ac:dyDescent="0.2">
      <c r="A341" s="233">
        <v>119</v>
      </c>
      <c r="B341" s="234" t="s">
        <v>929</v>
      </c>
      <c r="C341" s="252" t="s">
        <v>930</v>
      </c>
      <c r="D341" s="235" t="s">
        <v>346</v>
      </c>
      <c r="E341" s="236">
        <v>3</v>
      </c>
      <c r="F341" s="237"/>
      <c r="G341" s="238">
        <f>ROUND(E341*F341,2)</f>
        <v>0</v>
      </c>
      <c r="H341" s="237"/>
      <c r="I341" s="238">
        <f>ROUND(E341*H341,2)</f>
        <v>0</v>
      </c>
      <c r="J341" s="237"/>
      <c r="K341" s="238">
        <f>ROUND(E341*J341,2)</f>
        <v>0</v>
      </c>
      <c r="L341" s="238">
        <v>12</v>
      </c>
      <c r="M341" s="238">
        <f>G341*(1+L341/100)</f>
        <v>0</v>
      </c>
      <c r="N341" s="236">
        <v>8.0000000000000004E-4</v>
      </c>
      <c r="O341" s="236">
        <f>ROUND(E341*N341,2)</f>
        <v>0</v>
      </c>
      <c r="P341" s="236">
        <v>0</v>
      </c>
      <c r="Q341" s="236">
        <f>ROUND(E341*P341,2)</f>
        <v>0</v>
      </c>
      <c r="R341" s="238" t="s">
        <v>469</v>
      </c>
      <c r="S341" s="238" t="s">
        <v>180</v>
      </c>
      <c r="T341" s="239" t="s">
        <v>180</v>
      </c>
      <c r="U341" s="222">
        <v>0</v>
      </c>
      <c r="V341" s="222">
        <f>ROUND(E341*U341,2)</f>
        <v>0</v>
      </c>
      <c r="W341" s="222"/>
      <c r="X341" s="222" t="s">
        <v>253</v>
      </c>
      <c r="Y341" s="222" t="s">
        <v>182</v>
      </c>
      <c r="Z341" s="212"/>
      <c r="AA341" s="212"/>
      <c r="AB341" s="212"/>
      <c r="AC341" s="212"/>
      <c r="AD341" s="212"/>
      <c r="AE341" s="212"/>
      <c r="AF341" s="212"/>
      <c r="AG341" s="212" t="s">
        <v>254</v>
      </c>
      <c r="AH341" s="212"/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2" x14ac:dyDescent="0.2">
      <c r="A342" s="219"/>
      <c r="B342" s="220"/>
      <c r="C342" s="255" t="s">
        <v>931</v>
      </c>
      <c r="D342" s="223"/>
      <c r="E342" s="224">
        <v>3</v>
      </c>
      <c r="F342" s="222"/>
      <c r="G342" s="222"/>
      <c r="H342" s="222"/>
      <c r="I342" s="222"/>
      <c r="J342" s="222"/>
      <c r="K342" s="222"/>
      <c r="L342" s="222"/>
      <c r="M342" s="222"/>
      <c r="N342" s="221"/>
      <c r="O342" s="221"/>
      <c r="P342" s="221"/>
      <c r="Q342" s="221"/>
      <c r="R342" s="222"/>
      <c r="S342" s="222"/>
      <c r="T342" s="222"/>
      <c r="U342" s="222"/>
      <c r="V342" s="222"/>
      <c r="W342" s="222"/>
      <c r="X342" s="222"/>
      <c r="Y342" s="222"/>
      <c r="Z342" s="212"/>
      <c r="AA342" s="212"/>
      <c r="AB342" s="212"/>
      <c r="AC342" s="212"/>
      <c r="AD342" s="212"/>
      <c r="AE342" s="212"/>
      <c r="AF342" s="212"/>
      <c r="AG342" s="212" t="s">
        <v>189</v>
      </c>
      <c r="AH342" s="212">
        <v>5</v>
      </c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ht="22.5" outlineLevel="1" x14ac:dyDescent="0.2">
      <c r="A343" s="233">
        <v>120</v>
      </c>
      <c r="B343" s="234" t="s">
        <v>932</v>
      </c>
      <c r="C343" s="252" t="s">
        <v>933</v>
      </c>
      <c r="D343" s="235" t="s">
        <v>346</v>
      </c>
      <c r="E343" s="236">
        <v>10</v>
      </c>
      <c r="F343" s="237"/>
      <c r="G343" s="238">
        <f>ROUND(E343*F343,2)</f>
        <v>0</v>
      </c>
      <c r="H343" s="237"/>
      <c r="I343" s="238">
        <f>ROUND(E343*H343,2)</f>
        <v>0</v>
      </c>
      <c r="J343" s="237"/>
      <c r="K343" s="238">
        <f>ROUND(E343*J343,2)</f>
        <v>0</v>
      </c>
      <c r="L343" s="238">
        <v>12</v>
      </c>
      <c r="M343" s="238">
        <f>G343*(1+L343/100)</f>
        <v>0</v>
      </c>
      <c r="N343" s="236">
        <v>1.2E-4</v>
      </c>
      <c r="O343" s="236">
        <f>ROUND(E343*N343,2)</f>
        <v>0</v>
      </c>
      <c r="P343" s="236">
        <v>0</v>
      </c>
      <c r="Q343" s="236">
        <f>ROUND(E343*P343,2)</f>
        <v>0</v>
      </c>
      <c r="R343" s="238" t="s">
        <v>601</v>
      </c>
      <c r="S343" s="238" t="s">
        <v>180</v>
      </c>
      <c r="T343" s="239" t="s">
        <v>180</v>
      </c>
      <c r="U343" s="222">
        <v>0.47599999999999998</v>
      </c>
      <c r="V343" s="222">
        <f>ROUND(E343*U343,2)</f>
        <v>4.76</v>
      </c>
      <c r="W343" s="222"/>
      <c r="X343" s="222" t="s">
        <v>181</v>
      </c>
      <c r="Y343" s="222" t="s">
        <v>182</v>
      </c>
      <c r="Z343" s="212"/>
      <c r="AA343" s="212"/>
      <c r="AB343" s="212"/>
      <c r="AC343" s="212"/>
      <c r="AD343" s="212"/>
      <c r="AE343" s="212"/>
      <c r="AF343" s="212"/>
      <c r="AG343" s="212" t="s">
        <v>183</v>
      </c>
      <c r="AH343" s="212"/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2" x14ac:dyDescent="0.2">
      <c r="A344" s="219"/>
      <c r="B344" s="220"/>
      <c r="C344" s="255" t="s">
        <v>716</v>
      </c>
      <c r="D344" s="223"/>
      <c r="E344" s="224">
        <v>3</v>
      </c>
      <c r="F344" s="222"/>
      <c r="G344" s="222"/>
      <c r="H344" s="222"/>
      <c r="I344" s="222"/>
      <c r="J344" s="222"/>
      <c r="K344" s="222"/>
      <c r="L344" s="222"/>
      <c r="M344" s="222"/>
      <c r="N344" s="221"/>
      <c r="O344" s="221"/>
      <c r="P344" s="221"/>
      <c r="Q344" s="221"/>
      <c r="R344" s="222"/>
      <c r="S344" s="222"/>
      <c r="T344" s="222"/>
      <c r="U344" s="222"/>
      <c r="V344" s="222"/>
      <c r="W344" s="222"/>
      <c r="X344" s="222"/>
      <c r="Y344" s="222"/>
      <c r="Z344" s="212"/>
      <c r="AA344" s="212"/>
      <c r="AB344" s="212"/>
      <c r="AC344" s="212"/>
      <c r="AD344" s="212"/>
      <c r="AE344" s="212"/>
      <c r="AF344" s="212"/>
      <c r="AG344" s="212" t="s">
        <v>189</v>
      </c>
      <c r="AH344" s="212">
        <v>5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19"/>
      <c r="B345" s="220"/>
      <c r="C345" s="255" t="s">
        <v>934</v>
      </c>
      <c r="D345" s="223"/>
      <c r="E345" s="224">
        <v>7</v>
      </c>
      <c r="F345" s="222"/>
      <c r="G345" s="222"/>
      <c r="H345" s="222"/>
      <c r="I345" s="222"/>
      <c r="J345" s="222"/>
      <c r="K345" s="222"/>
      <c r="L345" s="222"/>
      <c r="M345" s="222"/>
      <c r="N345" s="221"/>
      <c r="O345" s="221"/>
      <c r="P345" s="221"/>
      <c r="Q345" s="221"/>
      <c r="R345" s="222"/>
      <c r="S345" s="222"/>
      <c r="T345" s="222"/>
      <c r="U345" s="222"/>
      <c r="V345" s="222"/>
      <c r="W345" s="222"/>
      <c r="X345" s="222"/>
      <c r="Y345" s="222"/>
      <c r="Z345" s="212"/>
      <c r="AA345" s="212"/>
      <c r="AB345" s="212"/>
      <c r="AC345" s="212"/>
      <c r="AD345" s="212"/>
      <c r="AE345" s="212"/>
      <c r="AF345" s="212"/>
      <c r="AG345" s="212" t="s">
        <v>189</v>
      </c>
      <c r="AH345" s="212">
        <v>5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ht="22.5" outlineLevel="1" x14ac:dyDescent="0.2">
      <c r="A346" s="233">
        <v>121</v>
      </c>
      <c r="B346" s="234" t="s">
        <v>935</v>
      </c>
      <c r="C346" s="252" t="s">
        <v>936</v>
      </c>
      <c r="D346" s="235" t="s">
        <v>409</v>
      </c>
      <c r="E346" s="236">
        <v>3</v>
      </c>
      <c r="F346" s="237"/>
      <c r="G346" s="238">
        <f>ROUND(E346*F346,2)</f>
        <v>0</v>
      </c>
      <c r="H346" s="237"/>
      <c r="I346" s="238">
        <f>ROUND(E346*H346,2)</f>
        <v>0</v>
      </c>
      <c r="J346" s="237"/>
      <c r="K346" s="238">
        <f>ROUND(E346*J346,2)</f>
        <v>0</v>
      </c>
      <c r="L346" s="238">
        <v>12</v>
      </c>
      <c r="M346" s="238">
        <f>G346*(1+L346/100)</f>
        <v>0</v>
      </c>
      <c r="N346" s="236">
        <v>1.5299999999999999E-3</v>
      </c>
      <c r="O346" s="236">
        <f>ROUND(E346*N346,2)</f>
        <v>0</v>
      </c>
      <c r="P346" s="236">
        <v>0</v>
      </c>
      <c r="Q346" s="236">
        <f>ROUND(E346*P346,2)</f>
        <v>0</v>
      </c>
      <c r="R346" s="238" t="s">
        <v>601</v>
      </c>
      <c r="S346" s="238" t="s">
        <v>180</v>
      </c>
      <c r="T346" s="239" t="s">
        <v>180</v>
      </c>
      <c r="U346" s="222">
        <v>0.65500000000000003</v>
      </c>
      <c r="V346" s="222">
        <f>ROUND(E346*U346,2)</f>
        <v>1.97</v>
      </c>
      <c r="W346" s="222"/>
      <c r="X346" s="222" t="s">
        <v>181</v>
      </c>
      <c r="Y346" s="222" t="s">
        <v>182</v>
      </c>
      <c r="Z346" s="212"/>
      <c r="AA346" s="212"/>
      <c r="AB346" s="212"/>
      <c r="AC346" s="212"/>
      <c r="AD346" s="212"/>
      <c r="AE346" s="212"/>
      <c r="AF346" s="212"/>
      <c r="AG346" s="212" t="s">
        <v>183</v>
      </c>
      <c r="AH346" s="212"/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2" x14ac:dyDescent="0.2">
      <c r="A347" s="219"/>
      <c r="B347" s="220"/>
      <c r="C347" s="255" t="s">
        <v>77</v>
      </c>
      <c r="D347" s="223"/>
      <c r="E347" s="224">
        <v>3</v>
      </c>
      <c r="F347" s="222"/>
      <c r="G347" s="222"/>
      <c r="H347" s="222"/>
      <c r="I347" s="222"/>
      <c r="J347" s="222"/>
      <c r="K347" s="222"/>
      <c r="L347" s="222"/>
      <c r="M347" s="222"/>
      <c r="N347" s="221"/>
      <c r="O347" s="221"/>
      <c r="P347" s="221"/>
      <c r="Q347" s="221"/>
      <c r="R347" s="222"/>
      <c r="S347" s="222"/>
      <c r="T347" s="222"/>
      <c r="U347" s="222"/>
      <c r="V347" s="222"/>
      <c r="W347" s="222"/>
      <c r="X347" s="222"/>
      <c r="Y347" s="222"/>
      <c r="Z347" s="212"/>
      <c r="AA347" s="212"/>
      <c r="AB347" s="212"/>
      <c r="AC347" s="212"/>
      <c r="AD347" s="212"/>
      <c r="AE347" s="212"/>
      <c r="AF347" s="212"/>
      <c r="AG347" s="212" t="s">
        <v>189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1" x14ac:dyDescent="0.2">
      <c r="A348" s="233">
        <v>122</v>
      </c>
      <c r="B348" s="234" t="s">
        <v>937</v>
      </c>
      <c r="C348" s="252" t="s">
        <v>938</v>
      </c>
      <c r="D348" s="235" t="s">
        <v>409</v>
      </c>
      <c r="E348" s="236">
        <v>3</v>
      </c>
      <c r="F348" s="237"/>
      <c r="G348" s="238">
        <f>ROUND(E348*F348,2)</f>
        <v>0</v>
      </c>
      <c r="H348" s="237"/>
      <c r="I348" s="238">
        <f>ROUND(E348*H348,2)</f>
        <v>0</v>
      </c>
      <c r="J348" s="237"/>
      <c r="K348" s="238">
        <f>ROUND(E348*J348,2)</f>
        <v>0</v>
      </c>
      <c r="L348" s="238">
        <v>12</v>
      </c>
      <c r="M348" s="238">
        <f>G348*(1+L348/100)</f>
        <v>0</v>
      </c>
      <c r="N348" s="236">
        <v>1.2E-4</v>
      </c>
      <c r="O348" s="236">
        <f>ROUND(E348*N348,2)</f>
        <v>0</v>
      </c>
      <c r="P348" s="236">
        <v>0</v>
      </c>
      <c r="Q348" s="236">
        <f>ROUND(E348*P348,2)</f>
        <v>0</v>
      </c>
      <c r="R348" s="238" t="s">
        <v>601</v>
      </c>
      <c r="S348" s="238" t="s">
        <v>180</v>
      </c>
      <c r="T348" s="239" t="s">
        <v>180</v>
      </c>
      <c r="U348" s="222">
        <v>0.51700000000000002</v>
      </c>
      <c r="V348" s="222">
        <f>ROUND(E348*U348,2)</f>
        <v>1.55</v>
      </c>
      <c r="W348" s="222"/>
      <c r="X348" s="222" t="s">
        <v>181</v>
      </c>
      <c r="Y348" s="222" t="s">
        <v>182</v>
      </c>
      <c r="Z348" s="212"/>
      <c r="AA348" s="212"/>
      <c r="AB348" s="212"/>
      <c r="AC348" s="212"/>
      <c r="AD348" s="212"/>
      <c r="AE348" s="212"/>
      <c r="AF348" s="212"/>
      <c r="AG348" s="212" t="s">
        <v>183</v>
      </c>
      <c r="AH348" s="212"/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2" x14ac:dyDescent="0.2">
      <c r="A349" s="219"/>
      <c r="B349" s="220"/>
      <c r="C349" s="255" t="s">
        <v>939</v>
      </c>
      <c r="D349" s="223"/>
      <c r="E349" s="224">
        <v>3</v>
      </c>
      <c r="F349" s="222"/>
      <c r="G349" s="222"/>
      <c r="H349" s="222"/>
      <c r="I349" s="222"/>
      <c r="J349" s="222"/>
      <c r="K349" s="222"/>
      <c r="L349" s="222"/>
      <c r="M349" s="222"/>
      <c r="N349" s="221"/>
      <c r="O349" s="221"/>
      <c r="P349" s="221"/>
      <c r="Q349" s="221"/>
      <c r="R349" s="222"/>
      <c r="S349" s="222"/>
      <c r="T349" s="222"/>
      <c r="U349" s="222"/>
      <c r="V349" s="222"/>
      <c r="W349" s="222"/>
      <c r="X349" s="222"/>
      <c r="Y349" s="222"/>
      <c r="Z349" s="212"/>
      <c r="AA349" s="212"/>
      <c r="AB349" s="212"/>
      <c r="AC349" s="212"/>
      <c r="AD349" s="212"/>
      <c r="AE349" s="212"/>
      <c r="AF349" s="212"/>
      <c r="AG349" s="212" t="s">
        <v>189</v>
      </c>
      <c r="AH349" s="212">
        <v>5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ht="22.5" outlineLevel="1" x14ac:dyDescent="0.2">
      <c r="A350" s="233">
        <v>123</v>
      </c>
      <c r="B350" s="234" t="s">
        <v>940</v>
      </c>
      <c r="C350" s="252" t="s">
        <v>941</v>
      </c>
      <c r="D350" s="235" t="s">
        <v>346</v>
      </c>
      <c r="E350" s="236">
        <v>3</v>
      </c>
      <c r="F350" s="237"/>
      <c r="G350" s="238">
        <f>ROUND(E350*F350,2)</f>
        <v>0</v>
      </c>
      <c r="H350" s="237"/>
      <c r="I350" s="238">
        <f>ROUND(E350*H350,2)</f>
        <v>0</v>
      </c>
      <c r="J350" s="237"/>
      <c r="K350" s="238">
        <f>ROUND(E350*J350,2)</f>
        <v>0</v>
      </c>
      <c r="L350" s="238">
        <v>12</v>
      </c>
      <c r="M350" s="238">
        <f>G350*(1+L350/100)</f>
        <v>0</v>
      </c>
      <c r="N350" s="236">
        <v>4.5999999999999999E-2</v>
      </c>
      <c r="O350" s="236">
        <f>ROUND(E350*N350,2)</f>
        <v>0.14000000000000001</v>
      </c>
      <c r="P350" s="236">
        <v>0</v>
      </c>
      <c r="Q350" s="236">
        <f>ROUND(E350*P350,2)</f>
        <v>0</v>
      </c>
      <c r="R350" s="238" t="s">
        <v>469</v>
      </c>
      <c r="S350" s="238" t="s">
        <v>180</v>
      </c>
      <c r="T350" s="239" t="s">
        <v>180</v>
      </c>
      <c r="U350" s="222">
        <v>0</v>
      </c>
      <c r="V350" s="222">
        <f>ROUND(E350*U350,2)</f>
        <v>0</v>
      </c>
      <c r="W350" s="222"/>
      <c r="X350" s="222" t="s">
        <v>253</v>
      </c>
      <c r="Y350" s="222" t="s">
        <v>182</v>
      </c>
      <c r="Z350" s="212"/>
      <c r="AA350" s="212"/>
      <c r="AB350" s="212"/>
      <c r="AC350" s="212"/>
      <c r="AD350" s="212"/>
      <c r="AE350" s="212"/>
      <c r="AF350" s="212"/>
      <c r="AG350" s="212" t="s">
        <v>254</v>
      </c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2" x14ac:dyDescent="0.2">
      <c r="A351" s="219"/>
      <c r="B351" s="220"/>
      <c r="C351" s="256" t="s">
        <v>942</v>
      </c>
      <c r="D351" s="242"/>
      <c r="E351" s="242"/>
      <c r="F351" s="242"/>
      <c r="G351" s="242"/>
      <c r="H351" s="222"/>
      <c r="I351" s="222"/>
      <c r="J351" s="222"/>
      <c r="K351" s="222"/>
      <c r="L351" s="222"/>
      <c r="M351" s="222"/>
      <c r="N351" s="221"/>
      <c r="O351" s="221"/>
      <c r="P351" s="221"/>
      <c r="Q351" s="221"/>
      <c r="R351" s="222"/>
      <c r="S351" s="222"/>
      <c r="T351" s="222"/>
      <c r="U351" s="222"/>
      <c r="V351" s="222"/>
      <c r="W351" s="222"/>
      <c r="X351" s="222"/>
      <c r="Y351" s="222"/>
      <c r="Z351" s="212"/>
      <c r="AA351" s="212"/>
      <c r="AB351" s="212"/>
      <c r="AC351" s="212"/>
      <c r="AD351" s="212"/>
      <c r="AE351" s="212"/>
      <c r="AF351" s="212"/>
      <c r="AG351" s="212" t="s">
        <v>187</v>
      </c>
      <c r="AH351" s="212"/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2" x14ac:dyDescent="0.2">
      <c r="A352" s="219"/>
      <c r="B352" s="220"/>
      <c r="C352" s="255" t="s">
        <v>77</v>
      </c>
      <c r="D352" s="223"/>
      <c r="E352" s="224">
        <v>3</v>
      </c>
      <c r="F352" s="222"/>
      <c r="G352" s="222"/>
      <c r="H352" s="222"/>
      <c r="I352" s="222"/>
      <c r="J352" s="222"/>
      <c r="K352" s="222"/>
      <c r="L352" s="222"/>
      <c r="M352" s="222"/>
      <c r="N352" s="221"/>
      <c r="O352" s="221"/>
      <c r="P352" s="221"/>
      <c r="Q352" s="221"/>
      <c r="R352" s="222"/>
      <c r="S352" s="222"/>
      <c r="T352" s="222"/>
      <c r="U352" s="222"/>
      <c r="V352" s="222"/>
      <c r="W352" s="222"/>
      <c r="X352" s="222"/>
      <c r="Y352" s="222"/>
      <c r="Z352" s="212"/>
      <c r="AA352" s="212"/>
      <c r="AB352" s="212"/>
      <c r="AC352" s="212"/>
      <c r="AD352" s="212"/>
      <c r="AE352" s="212"/>
      <c r="AF352" s="212"/>
      <c r="AG352" s="212" t="s">
        <v>189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1" x14ac:dyDescent="0.2">
      <c r="A353" s="233">
        <v>124</v>
      </c>
      <c r="B353" s="234" t="s">
        <v>943</v>
      </c>
      <c r="C353" s="252" t="s">
        <v>944</v>
      </c>
      <c r="D353" s="235" t="s">
        <v>409</v>
      </c>
      <c r="E353" s="236">
        <v>3</v>
      </c>
      <c r="F353" s="237"/>
      <c r="G353" s="238">
        <f>ROUND(E353*F353,2)</f>
        <v>0</v>
      </c>
      <c r="H353" s="237"/>
      <c r="I353" s="238">
        <f>ROUND(E353*H353,2)</f>
        <v>0</v>
      </c>
      <c r="J353" s="237"/>
      <c r="K353" s="238">
        <f>ROUND(E353*J353,2)</f>
        <v>0</v>
      </c>
      <c r="L353" s="238">
        <v>12</v>
      </c>
      <c r="M353" s="238">
        <f>G353*(1+L353/100)</f>
        <v>0</v>
      </c>
      <c r="N353" s="236">
        <v>4.8999999999999998E-4</v>
      </c>
      <c r="O353" s="236">
        <f>ROUND(E353*N353,2)</f>
        <v>0</v>
      </c>
      <c r="P353" s="236">
        <v>0</v>
      </c>
      <c r="Q353" s="236">
        <f>ROUND(E353*P353,2)</f>
        <v>0</v>
      </c>
      <c r="R353" s="238" t="s">
        <v>601</v>
      </c>
      <c r="S353" s="238" t="s">
        <v>180</v>
      </c>
      <c r="T353" s="239" t="s">
        <v>180</v>
      </c>
      <c r="U353" s="222">
        <v>3.6</v>
      </c>
      <c r="V353" s="222">
        <f>ROUND(E353*U353,2)</f>
        <v>10.8</v>
      </c>
      <c r="W353" s="222"/>
      <c r="X353" s="222" t="s">
        <v>181</v>
      </c>
      <c r="Y353" s="222" t="s">
        <v>182</v>
      </c>
      <c r="Z353" s="212"/>
      <c r="AA353" s="212"/>
      <c r="AB353" s="212"/>
      <c r="AC353" s="212"/>
      <c r="AD353" s="212"/>
      <c r="AE353" s="212"/>
      <c r="AF353" s="212"/>
      <c r="AG353" s="212" t="s">
        <v>183</v>
      </c>
      <c r="AH353" s="212"/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2" x14ac:dyDescent="0.2">
      <c r="A354" s="219"/>
      <c r="B354" s="220"/>
      <c r="C354" s="256" t="s">
        <v>945</v>
      </c>
      <c r="D354" s="242"/>
      <c r="E354" s="242"/>
      <c r="F354" s="242"/>
      <c r="G354" s="242"/>
      <c r="H354" s="222"/>
      <c r="I354" s="222"/>
      <c r="J354" s="222"/>
      <c r="K354" s="222"/>
      <c r="L354" s="222"/>
      <c r="M354" s="222"/>
      <c r="N354" s="221"/>
      <c r="O354" s="221"/>
      <c r="P354" s="221"/>
      <c r="Q354" s="221"/>
      <c r="R354" s="222"/>
      <c r="S354" s="222"/>
      <c r="T354" s="222"/>
      <c r="U354" s="222"/>
      <c r="V354" s="222"/>
      <c r="W354" s="222"/>
      <c r="X354" s="222"/>
      <c r="Y354" s="222"/>
      <c r="Z354" s="212"/>
      <c r="AA354" s="212"/>
      <c r="AB354" s="212"/>
      <c r="AC354" s="212"/>
      <c r="AD354" s="212"/>
      <c r="AE354" s="212"/>
      <c r="AF354" s="212"/>
      <c r="AG354" s="212" t="s">
        <v>187</v>
      </c>
      <c r="AH354" s="212"/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2" x14ac:dyDescent="0.2">
      <c r="A355" s="219"/>
      <c r="B355" s="220"/>
      <c r="C355" s="255" t="s">
        <v>931</v>
      </c>
      <c r="D355" s="223"/>
      <c r="E355" s="224">
        <v>3</v>
      </c>
      <c r="F355" s="222"/>
      <c r="G355" s="222"/>
      <c r="H355" s="222"/>
      <c r="I355" s="222"/>
      <c r="J355" s="222"/>
      <c r="K355" s="222"/>
      <c r="L355" s="222"/>
      <c r="M355" s="222"/>
      <c r="N355" s="221"/>
      <c r="O355" s="221"/>
      <c r="P355" s="221"/>
      <c r="Q355" s="221"/>
      <c r="R355" s="222"/>
      <c r="S355" s="222"/>
      <c r="T355" s="222"/>
      <c r="U355" s="222"/>
      <c r="V355" s="222"/>
      <c r="W355" s="222"/>
      <c r="X355" s="222"/>
      <c r="Y355" s="222"/>
      <c r="Z355" s="212"/>
      <c r="AA355" s="212"/>
      <c r="AB355" s="212"/>
      <c r="AC355" s="212"/>
      <c r="AD355" s="212"/>
      <c r="AE355" s="212"/>
      <c r="AF355" s="212"/>
      <c r="AG355" s="212" t="s">
        <v>189</v>
      </c>
      <c r="AH355" s="212">
        <v>5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1" x14ac:dyDescent="0.2">
      <c r="A356" s="233">
        <v>125</v>
      </c>
      <c r="B356" s="234" t="s">
        <v>946</v>
      </c>
      <c r="C356" s="252" t="s">
        <v>947</v>
      </c>
      <c r="D356" s="235" t="s">
        <v>409</v>
      </c>
      <c r="E356" s="236">
        <v>6</v>
      </c>
      <c r="F356" s="237"/>
      <c r="G356" s="238">
        <f>ROUND(E356*F356,2)</f>
        <v>0</v>
      </c>
      <c r="H356" s="237"/>
      <c r="I356" s="238">
        <f>ROUND(E356*H356,2)</f>
        <v>0</v>
      </c>
      <c r="J356" s="237"/>
      <c r="K356" s="238">
        <f>ROUND(E356*J356,2)</f>
        <v>0</v>
      </c>
      <c r="L356" s="238">
        <v>12</v>
      </c>
      <c r="M356" s="238">
        <f>G356*(1+L356/100)</f>
        <v>0</v>
      </c>
      <c r="N356" s="236">
        <v>2.4000000000000001E-4</v>
      </c>
      <c r="O356" s="236">
        <f>ROUND(E356*N356,2)</f>
        <v>0</v>
      </c>
      <c r="P356" s="236">
        <v>0</v>
      </c>
      <c r="Q356" s="236">
        <f>ROUND(E356*P356,2)</f>
        <v>0</v>
      </c>
      <c r="R356" s="238"/>
      <c r="S356" s="238" t="s">
        <v>247</v>
      </c>
      <c r="T356" s="239" t="s">
        <v>948</v>
      </c>
      <c r="U356" s="222">
        <v>0.124</v>
      </c>
      <c r="V356" s="222">
        <f>ROUND(E356*U356,2)</f>
        <v>0.74</v>
      </c>
      <c r="W356" s="222"/>
      <c r="X356" s="222" t="s">
        <v>181</v>
      </c>
      <c r="Y356" s="222" t="s">
        <v>182</v>
      </c>
      <c r="Z356" s="212"/>
      <c r="AA356" s="212"/>
      <c r="AB356" s="212"/>
      <c r="AC356" s="212"/>
      <c r="AD356" s="212"/>
      <c r="AE356" s="212"/>
      <c r="AF356" s="212"/>
      <c r="AG356" s="212" t="s">
        <v>183</v>
      </c>
      <c r="AH356" s="212"/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2" x14ac:dyDescent="0.2">
      <c r="A357" s="219"/>
      <c r="B357" s="220"/>
      <c r="C357" s="255" t="s">
        <v>83</v>
      </c>
      <c r="D357" s="223"/>
      <c r="E357" s="224">
        <v>6</v>
      </c>
      <c r="F357" s="222"/>
      <c r="G357" s="222"/>
      <c r="H357" s="222"/>
      <c r="I357" s="222"/>
      <c r="J357" s="222"/>
      <c r="K357" s="222"/>
      <c r="L357" s="222"/>
      <c r="M357" s="222"/>
      <c r="N357" s="221"/>
      <c r="O357" s="221"/>
      <c r="P357" s="221"/>
      <c r="Q357" s="221"/>
      <c r="R357" s="222"/>
      <c r="S357" s="222"/>
      <c r="T357" s="222"/>
      <c r="U357" s="222"/>
      <c r="V357" s="222"/>
      <c r="W357" s="222"/>
      <c r="X357" s="222"/>
      <c r="Y357" s="222"/>
      <c r="Z357" s="212"/>
      <c r="AA357" s="212"/>
      <c r="AB357" s="212"/>
      <c r="AC357" s="212"/>
      <c r="AD357" s="212"/>
      <c r="AE357" s="212"/>
      <c r="AF357" s="212"/>
      <c r="AG357" s="212" t="s">
        <v>189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1" x14ac:dyDescent="0.2">
      <c r="A358" s="233">
        <v>126</v>
      </c>
      <c r="B358" s="234" t="s">
        <v>949</v>
      </c>
      <c r="C358" s="252" t="s">
        <v>950</v>
      </c>
      <c r="D358" s="235" t="s">
        <v>409</v>
      </c>
      <c r="E358" s="236">
        <v>22</v>
      </c>
      <c r="F358" s="237"/>
      <c r="G358" s="238">
        <f>ROUND(E358*F358,2)</f>
        <v>0</v>
      </c>
      <c r="H358" s="237"/>
      <c r="I358" s="238">
        <f>ROUND(E358*H358,2)</f>
        <v>0</v>
      </c>
      <c r="J358" s="237"/>
      <c r="K358" s="238">
        <f>ROUND(E358*J358,2)</f>
        <v>0</v>
      </c>
      <c r="L358" s="238">
        <v>12</v>
      </c>
      <c r="M358" s="238">
        <f>G358*(1+L358/100)</f>
        <v>0</v>
      </c>
      <c r="N358" s="236">
        <v>2.4000000000000001E-4</v>
      </c>
      <c r="O358" s="236">
        <f>ROUND(E358*N358,2)</f>
        <v>0.01</v>
      </c>
      <c r="P358" s="236">
        <v>0</v>
      </c>
      <c r="Q358" s="236">
        <f>ROUND(E358*P358,2)</f>
        <v>0</v>
      </c>
      <c r="R358" s="238" t="s">
        <v>601</v>
      </c>
      <c r="S358" s="238" t="s">
        <v>180</v>
      </c>
      <c r="T358" s="239" t="s">
        <v>180</v>
      </c>
      <c r="U358" s="222">
        <v>0.124</v>
      </c>
      <c r="V358" s="222">
        <f>ROUND(E358*U358,2)</f>
        <v>2.73</v>
      </c>
      <c r="W358" s="222"/>
      <c r="X358" s="222" t="s">
        <v>181</v>
      </c>
      <c r="Y358" s="222" t="s">
        <v>182</v>
      </c>
      <c r="Z358" s="212"/>
      <c r="AA358" s="212"/>
      <c r="AB358" s="212"/>
      <c r="AC358" s="212"/>
      <c r="AD358" s="212"/>
      <c r="AE358" s="212"/>
      <c r="AF358" s="212"/>
      <c r="AG358" s="212" t="s">
        <v>183</v>
      </c>
      <c r="AH358" s="212"/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2" x14ac:dyDescent="0.2">
      <c r="A359" s="219"/>
      <c r="B359" s="220"/>
      <c r="C359" s="255" t="s">
        <v>951</v>
      </c>
      <c r="D359" s="223"/>
      <c r="E359" s="224">
        <v>22</v>
      </c>
      <c r="F359" s="222"/>
      <c r="G359" s="222"/>
      <c r="H359" s="222"/>
      <c r="I359" s="222"/>
      <c r="J359" s="222"/>
      <c r="K359" s="222"/>
      <c r="L359" s="222"/>
      <c r="M359" s="222"/>
      <c r="N359" s="221"/>
      <c r="O359" s="221"/>
      <c r="P359" s="221"/>
      <c r="Q359" s="221"/>
      <c r="R359" s="222"/>
      <c r="S359" s="222"/>
      <c r="T359" s="222"/>
      <c r="U359" s="222"/>
      <c r="V359" s="222"/>
      <c r="W359" s="222"/>
      <c r="X359" s="222"/>
      <c r="Y359" s="222"/>
      <c r="Z359" s="212"/>
      <c r="AA359" s="212"/>
      <c r="AB359" s="212"/>
      <c r="AC359" s="212"/>
      <c r="AD359" s="212"/>
      <c r="AE359" s="212"/>
      <c r="AF359" s="212"/>
      <c r="AG359" s="212" t="s">
        <v>189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ht="22.5" outlineLevel="1" x14ac:dyDescent="0.2">
      <c r="A360" s="233">
        <v>127</v>
      </c>
      <c r="B360" s="234" t="s">
        <v>952</v>
      </c>
      <c r="C360" s="252" t="s">
        <v>953</v>
      </c>
      <c r="D360" s="235" t="s">
        <v>346</v>
      </c>
      <c r="E360" s="236">
        <v>4</v>
      </c>
      <c r="F360" s="237"/>
      <c r="G360" s="238">
        <f>ROUND(E360*F360,2)</f>
        <v>0</v>
      </c>
      <c r="H360" s="237"/>
      <c r="I360" s="238">
        <f>ROUND(E360*H360,2)</f>
        <v>0</v>
      </c>
      <c r="J360" s="237"/>
      <c r="K360" s="238">
        <f>ROUND(E360*J360,2)</f>
        <v>0</v>
      </c>
      <c r="L360" s="238">
        <v>12</v>
      </c>
      <c r="M360" s="238">
        <f>G360*(1+L360/100)</f>
        <v>0</v>
      </c>
      <c r="N360" s="236">
        <v>1.5200000000000001E-3</v>
      </c>
      <c r="O360" s="236">
        <f>ROUND(E360*N360,2)</f>
        <v>0.01</v>
      </c>
      <c r="P360" s="236">
        <v>0</v>
      </c>
      <c r="Q360" s="236">
        <f>ROUND(E360*P360,2)</f>
        <v>0</v>
      </c>
      <c r="R360" s="238" t="s">
        <v>601</v>
      </c>
      <c r="S360" s="238" t="s">
        <v>180</v>
      </c>
      <c r="T360" s="239" t="s">
        <v>180</v>
      </c>
      <c r="U360" s="222">
        <v>0.58699999999999997</v>
      </c>
      <c r="V360" s="222">
        <f>ROUND(E360*U360,2)</f>
        <v>2.35</v>
      </c>
      <c r="W360" s="222"/>
      <c r="X360" s="222" t="s">
        <v>181</v>
      </c>
      <c r="Y360" s="222" t="s">
        <v>182</v>
      </c>
      <c r="Z360" s="212"/>
      <c r="AA360" s="212"/>
      <c r="AB360" s="212"/>
      <c r="AC360" s="212"/>
      <c r="AD360" s="212"/>
      <c r="AE360" s="212"/>
      <c r="AF360" s="212"/>
      <c r="AG360" s="212" t="s">
        <v>183</v>
      </c>
      <c r="AH360" s="212"/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2" x14ac:dyDescent="0.2">
      <c r="A361" s="219"/>
      <c r="B361" s="220"/>
      <c r="C361" s="255" t="s">
        <v>858</v>
      </c>
      <c r="D361" s="223"/>
      <c r="E361" s="224">
        <v>1</v>
      </c>
      <c r="F361" s="222"/>
      <c r="G361" s="222"/>
      <c r="H361" s="222"/>
      <c r="I361" s="222"/>
      <c r="J361" s="222"/>
      <c r="K361" s="222"/>
      <c r="L361" s="222"/>
      <c r="M361" s="222"/>
      <c r="N361" s="221"/>
      <c r="O361" s="221"/>
      <c r="P361" s="221"/>
      <c r="Q361" s="221"/>
      <c r="R361" s="222"/>
      <c r="S361" s="222"/>
      <c r="T361" s="222"/>
      <c r="U361" s="222"/>
      <c r="V361" s="222"/>
      <c r="W361" s="222"/>
      <c r="X361" s="222"/>
      <c r="Y361" s="222"/>
      <c r="Z361" s="212"/>
      <c r="AA361" s="212"/>
      <c r="AB361" s="212"/>
      <c r="AC361" s="212"/>
      <c r="AD361" s="212"/>
      <c r="AE361" s="212"/>
      <c r="AF361" s="212"/>
      <c r="AG361" s="212" t="s">
        <v>189</v>
      </c>
      <c r="AH361" s="212">
        <v>5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19"/>
      <c r="B362" s="220"/>
      <c r="C362" s="255" t="s">
        <v>859</v>
      </c>
      <c r="D362" s="223"/>
      <c r="E362" s="224">
        <v>3</v>
      </c>
      <c r="F362" s="222"/>
      <c r="G362" s="222"/>
      <c r="H362" s="222"/>
      <c r="I362" s="222"/>
      <c r="J362" s="222"/>
      <c r="K362" s="222"/>
      <c r="L362" s="222"/>
      <c r="M362" s="222"/>
      <c r="N362" s="221"/>
      <c r="O362" s="221"/>
      <c r="P362" s="221"/>
      <c r="Q362" s="221"/>
      <c r="R362" s="222"/>
      <c r="S362" s="222"/>
      <c r="T362" s="222"/>
      <c r="U362" s="222"/>
      <c r="V362" s="222"/>
      <c r="W362" s="222"/>
      <c r="X362" s="222"/>
      <c r="Y362" s="222"/>
      <c r="Z362" s="212"/>
      <c r="AA362" s="212"/>
      <c r="AB362" s="212"/>
      <c r="AC362" s="212"/>
      <c r="AD362" s="212"/>
      <c r="AE362" s="212"/>
      <c r="AF362" s="212"/>
      <c r="AG362" s="212" t="s">
        <v>189</v>
      </c>
      <c r="AH362" s="212">
        <v>5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1" x14ac:dyDescent="0.2">
      <c r="A363" s="233">
        <v>128</v>
      </c>
      <c r="B363" s="234" t="s">
        <v>954</v>
      </c>
      <c r="C363" s="252" t="s">
        <v>955</v>
      </c>
      <c r="D363" s="235" t="s">
        <v>346</v>
      </c>
      <c r="E363" s="236">
        <v>3</v>
      </c>
      <c r="F363" s="237"/>
      <c r="G363" s="238">
        <f>ROUND(E363*F363,2)</f>
        <v>0</v>
      </c>
      <c r="H363" s="237"/>
      <c r="I363" s="238">
        <f>ROUND(E363*H363,2)</f>
        <v>0</v>
      </c>
      <c r="J363" s="237"/>
      <c r="K363" s="238">
        <f>ROUND(E363*J363,2)</f>
        <v>0</v>
      </c>
      <c r="L363" s="238">
        <v>12</v>
      </c>
      <c r="M363" s="238">
        <f>G363*(1+L363/100)</f>
        <v>0</v>
      </c>
      <c r="N363" s="236">
        <v>0</v>
      </c>
      <c r="O363" s="236">
        <f>ROUND(E363*N363,2)</f>
        <v>0</v>
      </c>
      <c r="P363" s="236">
        <v>0</v>
      </c>
      <c r="Q363" s="236">
        <f>ROUND(E363*P363,2)</f>
        <v>0</v>
      </c>
      <c r="R363" s="238" t="s">
        <v>601</v>
      </c>
      <c r="S363" s="238" t="s">
        <v>180</v>
      </c>
      <c r="T363" s="239" t="s">
        <v>180</v>
      </c>
      <c r="U363" s="222">
        <v>0.37</v>
      </c>
      <c r="V363" s="222">
        <f>ROUND(E363*U363,2)</f>
        <v>1.1100000000000001</v>
      </c>
      <c r="W363" s="222"/>
      <c r="X363" s="222" t="s">
        <v>181</v>
      </c>
      <c r="Y363" s="222" t="s">
        <v>182</v>
      </c>
      <c r="Z363" s="212"/>
      <c r="AA363" s="212"/>
      <c r="AB363" s="212"/>
      <c r="AC363" s="212"/>
      <c r="AD363" s="212"/>
      <c r="AE363" s="212"/>
      <c r="AF363" s="212"/>
      <c r="AG363" s="212" t="s">
        <v>183</v>
      </c>
      <c r="AH363" s="212"/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2" x14ac:dyDescent="0.2">
      <c r="A364" s="219"/>
      <c r="B364" s="220"/>
      <c r="C364" s="255" t="s">
        <v>956</v>
      </c>
      <c r="D364" s="223"/>
      <c r="E364" s="224">
        <v>3</v>
      </c>
      <c r="F364" s="222"/>
      <c r="G364" s="222"/>
      <c r="H364" s="222"/>
      <c r="I364" s="222"/>
      <c r="J364" s="222"/>
      <c r="K364" s="222"/>
      <c r="L364" s="222"/>
      <c r="M364" s="222"/>
      <c r="N364" s="221"/>
      <c r="O364" s="221"/>
      <c r="P364" s="221"/>
      <c r="Q364" s="221"/>
      <c r="R364" s="222"/>
      <c r="S364" s="222"/>
      <c r="T364" s="222"/>
      <c r="U364" s="222"/>
      <c r="V364" s="222"/>
      <c r="W364" s="222"/>
      <c r="X364" s="222"/>
      <c r="Y364" s="222"/>
      <c r="Z364" s="212"/>
      <c r="AA364" s="212"/>
      <c r="AB364" s="212"/>
      <c r="AC364" s="212"/>
      <c r="AD364" s="212"/>
      <c r="AE364" s="212"/>
      <c r="AF364" s="212"/>
      <c r="AG364" s="212" t="s">
        <v>189</v>
      </c>
      <c r="AH364" s="212">
        <v>5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1" x14ac:dyDescent="0.2">
      <c r="A365" s="233">
        <v>129</v>
      </c>
      <c r="B365" s="234" t="s">
        <v>957</v>
      </c>
      <c r="C365" s="252" t="s">
        <v>958</v>
      </c>
      <c r="D365" s="235" t="s">
        <v>346</v>
      </c>
      <c r="E365" s="236">
        <v>4</v>
      </c>
      <c r="F365" s="237"/>
      <c r="G365" s="238">
        <f>ROUND(E365*F365,2)</f>
        <v>0</v>
      </c>
      <c r="H365" s="237"/>
      <c r="I365" s="238">
        <f>ROUND(E365*H365,2)</f>
        <v>0</v>
      </c>
      <c r="J365" s="237"/>
      <c r="K365" s="238">
        <f>ROUND(E365*J365,2)</f>
        <v>0</v>
      </c>
      <c r="L365" s="238">
        <v>12</v>
      </c>
      <c r="M365" s="238">
        <f>G365*(1+L365/100)</f>
        <v>0</v>
      </c>
      <c r="N365" s="236">
        <v>1.2999999999999999E-4</v>
      </c>
      <c r="O365" s="236">
        <f>ROUND(E365*N365,2)</f>
        <v>0</v>
      </c>
      <c r="P365" s="236">
        <v>0</v>
      </c>
      <c r="Q365" s="236">
        <f>ROUND(E365*P365,2)</f>
        <v>0</v>
      </c>
      <c r="R365" s="238" t="s">
        <v>601</v>
      </c>
      <c r="S365" s="238" t="s">
        <v>180</v>
      </c>
      <c r="T365" s="239" t="s">
        <v>180</v>
      </c>
      <c r="U365" s="222">
        <v>0.624</v>
      </c>
      <c r="V365" s="222">
        <f>ROUND(E365*U365,2)</f>
        <v>2.5</v>
      </c>
      <c r="W365" s="222"/>
      <c r="X365" s="222" t="s">
        <v>181</v>
      </c>
      <c r="Y365" s="222" t="s">
        <v>182</v>
      </c>
      <c r="Z365" s="212"/>
      <c r="AA365" s="212"/>
      <c r="AB365" s="212"/>
      <c r="AC365" s="212"/>
      <c r="AD365" s="212"/>
      <c r="AE365" s="212"/>
      <c r="AF365" s="212"/>
      <c r="AG365" s="212" t="s">
        <v>183</v>
      </c>
      <c r="AH365" s="212"/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2" x14ac:dyDescent="0.2">
      <c r="A366" s="219"/>
      <c r="B366" s="220"/>
      <c r="C366" s="255" t="s">
        <v>959</v>
      </c>
      <c r="D366" s="223"/>
      <c r="E366" s="224">
        <v>4</v>
      </c>
      <c r="F366" s="222"/>
      <c r="G366" s="222"/>
      <c r="H366" s="222"/>
      <c r="I366" s="222"/>
      <c r="J366" s="222"/>
      <c r="K366" s="222"/>
      <c r="L366" s="222"/>
      <c r="M366" s="222"/>
      <c r="N366" s="221"/>
      <c r="O366" s="221"/>
      <c r="P366" s="221"/>
      <c r="Q366" s="221"/>
      <c r="R366" s="222"/>
      <c r="S366" s="222"/>
      <c r="T366" s="222"/>
      <c r="U366" s="222"/>
      <c r="V366" s="222"/>
      <c r="W366" s="222"/>
      <c r="X366" s="222"/>
      <c r="Y366" s="222"/>
      <c r="Z366" s="212"/>
      <c r="AA366" s="212"/>
      <c r="AB366" s="212"/>
      <c r="AC366" s="212"/>
      <c r="AD366" s="212"/>
      <c r="AE366" s="212"/>
      <c r="AF366" s="212"/>
      <c r="AG366" s="212" t="s">
        <v>189</v>
      </c>
      <c r="AH366" s="212">
        <v>5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ht="33.75" outlineLevel="1" x14ac:dyDescent="0.2">
      <c r="A367" s="233">
        <v>130</v>
      </c>
      <c r="B367" s="234" t="s">
        <v>960</v>
      </c>
      <c r="C367" s="252" t="s">
        <v>961</v>
      </c>
      <c r="D367" s="235" t="s">
        <v>346</v>
      </c>
      <c r="E367" s="236">
        <v>7</v>
      </c>
      <c r="F367" s="237"/>
      <c r="G367" s="238">
        <f>ROUND(E367*F367,2)</f>
        <v>0</v>
      </c>
      <c r="H367" s="237"/>
      <c r="I367" s="238">
        <f>ROUND(E367*H367,2)</f>
        <v>0</v>
      </c>
      <c r="J367" s="237"/>
      <c r="K367" s="238">
        <f>ROUND(E367*J367,2)</f>
        <v>0</v>
      </c>
      <c r="L367" s="238">
        <v>12</v>
      </c>
      <c r="M367" s="238">
        <f>G367*(1+L367/100)</f>
        <v>0</v>
      </c>
      <c r="N367" s="236">
        <v>2.0000000000000001E-4</v>
      </c>
      <c r="O367" s="236">
        <f>ROUND(E367*N367,2)</f>
        <v>0</v>
      </c>
      <c r="P367" s="236">
        <v>0</v>
      </c>
      <c r="Q367" s="236">
        <f>ROUND(E367*P367,2)</f>
        <v>0</v>
      </c>
      <c r="R367" s="238" t="s">
        <v>601</v>
      </c>
      <c r="S367" s="238" t="s">
        <v>180</v>
      </c>
      <c r="T367" s="239" t="s">
        <v>180</v>
      </c>
      <c r="U367" s="222">
        <v>0.246</v>
      </c>
      <c r="V367" s="222">
        <f>ROUND(E367*U367,2)</f>
        <v>1.72</v>
      </c>
      <c r="W367" s="222"/>
      <c r="X367" s="222" t="s">
        <v>181</v>
      </c>
      <c r="Y367" s="222" t="s">
        <v>182</v>
      </c>
      <c r="Z367" s="212"/>
      <c r="AA367" s="212"/>
      <c r="AB367" s="212"/>
      <c r="AC367" s="212"/>
      <c r="AD367" s="212"/>
      <c r="AE367" s="212"/>
      <c r="AF367" s="212"/>
      <c r="AG367" s="212" t="s">
        <v>183</v>
      </c>
      <c r="AH367" s="212"/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2" x14ac:dyDescent="0.2">
      <c r="A368" s="219"/>
      <c r="B368" s="220"/>
      <c r="C368" s="255" t="s">
        <v>654</v>
      </c>
      <c r="D368" s="223"/>
      <c r="E368" s="224">
        <v>7</v>
      </c>
      <c r="F368" s="222"/>
      <c r="G368" s="222"/>
      <c r="H368" s="222"/>
      <c r="I368" s="222"/>
      <c r="J368" s="222"/>
      <c r="K368" s="222"/>
      <c r="L368" s="222"/>
      <c r="M368" s="222"/>
      <c r="N368" s="221"/>
      <c r="O368" s="221"/>
      <c r="P368" s="221"/>
      <c r="Q368" s="221"/>
      <c r="R368" s="222"/>
      <c r="S368" s="222"/>
      <c r="T368" s="222"/>
      <c r="U368" s="222"/>
      <c r="V368" s="222"/>
      <c r="W368" s="222"/>
      <c r="X368" s="222"/>
      <c r="Y368" s="222"/>
      <c r="Z368" s="212"/>
      <c r="AA368" s="212"/>
      <c r="AB368" s="212"/>
      <c r="AC368" s="212"/>
      <c r="AD368" s="212"/>
      <c r="AE368" s="212"/>
      <c r="AF368" s="212"/>
      <c r="AG368" s="212" t="s">
        <v>189</v>
      </c>
      <c r="AH368" s="212">
        <v>5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ht="33.75" outlineLevel="1" x14ac:dyDescent="0.2">
      <c r="A369" s="244">
        <v>131</v>
      </c>
      <c r="B369" s="245" t="s">
        <v>962</v>
      </c>
      <c r="C369" s="257" t="s">
        <v>963</v>
      </c>
      <c r="D369" s="246" t="s">
        <v>346</v>
      </c>
      <c r="E369" s="247">
        <v>8</v>
      </c>
      <c r="F369" s="248"/>
      <c r="G369" s="249">
        <f>ROUND(E369*F369,2)</f>
        <v>0</v>
      </c>
      <c r="H369" s="248"/>
      <c r="I369" s="249">
        <f>ROUND(E369*H369,2)</f>
        <v>0</v>
      </c>
      <c r="J369" s="248"/>
      <c r="K369" s="249">
        <f>ROUND(E369*J369,2)</f>
        <v>0</v>
      </c>
      <c r="L369" s="249">
        <v>12</v>
      </c>
      <c r="M369" s="249">
        <f>G369*(1+L369/100)</f>
        <v>0</v>
      </c>
      <c r="N369" s="247">
        <v>1.07E-3</v>
      </c>
      <c r="O369" s="247">
        <f>ROUND(E369*N369,2)</f>
        <v>0.01</v>
      </c>
      <c r="P369" s="247">
        <v>0</v>
      </c>
      <c r="Q369" s="247">
        <f>ROUND(E369*P369,2)</f>
        <v>0</v>
      </c>
      <c r="R369" s="249" t="s">
        <v>601</v>
      </c>
      <c r="S369" s="249" t="s">
        <v>180</v>
      </c>
      <c r="T369" s="250" t="s">
        <v>180</v>
      </c>
      <c r="U369" s="222">
        <v>0.246</v>
      </c>
      <c r="V369" s="222">
        <f>ROUND(E369*U369,2)</f>
        <v>1.97</v>
      </c>
      <c r="W369" s="222"/>
      <c r="X369" s="222" t="s">
        <v>181</v>
      </c>
      <c r="Y369" s="222" t="s">
        <v>182</v>
      </c>
      <c r="Z369" s="212"/>
      <c r="AA369" s="212"/>
      <c r="AB369" s="212"/>
      <c r="AC369" s="212"/>
      <c r="AD369" s="212"/>
      <c r="AE369" s="212"/>
      <c r="AF369" s="212"/>
      <c r="AG369" s="212" t="s">
        <v>183</v>
      </c>
      <c r="AH369" s="212"/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1" x14ac:dyDescent="0.2">
      <c r="A370" s="233">
        <v>132</v>
      </c>
      <c r="B370" s="234" t="s">
        <v>964</v>
      </c>
      <c r="C370" s="252" t="s">
        <v>965</v>
      </c>
      <c r="D370" s="235" t="s">
        <v>409</v>
      </c>
      <c r="E370" s="236">
        <v>3</v>
      </c>
      <c r="F370" s="237"/>
      <c r="G370" s="238">
        <f>ROUND(E370*F370,2)</f>
        <v>0</v>
      </c>
      <c r="H370" s="237"/>
      <c r="I370" s="238">
        <f>ROUND(E370*H370,2)</f>
        <v>0</v>
      </c>
      <c r="J370" s="237"/>
      <c r="K370" s="238">
        <f>ROUND(E370*J370,2)</f>
        <v>0</v>
      </c>
      <c r="L370" s="238">
        <v>12</v>
      </c>
      <c r="M370" s="238">
        <f>G370*(1+L370/100)</f>
        <v>0</v>
      </c>
      <c r="N370" s="236">
        <v>1.7000000000000001E-4</v>
      </c>
      <c r="O370" s="236">
        <f>ROUND(E370*N370,2)</f>
        <v>0</v>
      </c>
      <c r="P370" s="236">
        <v>0</v>
      </c>
      <c r="Q370" s="236">
        <f>ROUND(E370*P370,2)</f>
        <v>0</v>
      </c>
      <c r="R370" s="238" t="s">
        <v>601</v>
      </c>
      <c r="S370" s="238" t="s">
        <v>180</v>
      </c>
      <c r="T370" s="239" t="s">
        <v>180</v>
      </c>
      <c r="U370" s="222">
        <v>2.9</v>
      </c>
      <c r="V370" s="222">
        <f>ROUND(E370*U370,2)</f>
        <v>8.6999999999999993</v>
      </c>
      <c r="W370" s="222"/>
      <c r="X370" s="222" t="s">
        <v>181</v>
      </c>
      <c r="Y370" s="222" t="s">
        <v>182</v>
      </c>
      <c r="Z370" s="212"/>
      <c r="AA370" s="212"/>
      <c r="AB370" s="212"/>
      <c r="AC370" s="212"/>
      <c r="AD370" s="212"/>
      <c r="AE370" s="212"/>
      <c r="AF370" s="212"/>
      <c r="AG370" s="212" t="s">
        <v>183</v>
      </c>
      <c r="AH370" s="212"/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2" x14ac:dyDescent="0.2">
      <c r="A371" s="219"/>
      <c r="B371" s="220"/>
      <c r="C371" s="255" t="s">
        <v>859</v>
      </c>
      <c r="D371" s="223"/>
      <c r="E371" s="224">
        <v>3</v>
      </c>
      <c r="F371" s="222"/>
      <c r="G371" s="222"/>
      <c r="H371" s="222"/>
      <c r="I371" s="222"/>
      <c r="J371" s="222"/>
      <c r="K371" s="222"/>
      <c r="L371" s="222"/>
      <c r="M371" s="222"/>
      <c r="N371" s="221"/>
      <c r="O371" s="221"/>
      <c r="P371" s="221"/>
      <c r="Q371" s="221"/>
      <c r="R371" s="222"/>
      <c r="S371" s="222"/>
      <c r="T371" s="222"/>
      <c r="U371" s="222"/>
      <c r="V371" s="222"/>
      <c r="W371" s="222"/>
      <c r="X371" s="222"/>
      <c r="Y371" s="222"/>
      <c r="Z371" s="212"/>
      <c r="AA371" s="212"/>
      <c r="AB371" s="212"/>
      <c r="AC371" s="212"/>
      <c r="AD371" s="212"/>
      <c r="AE371" s="212"/>
      <c r="AF371" s="212"/>
      <c r="AG371" s="212" t="s">
        <v>189</v>
      </c>
      <c r="AH371" s="212">
        <v>5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ht="22.5" outlineLevel="1" x14ac:dyDescent="0.2">
      <c r="A372" s="244">
        <v>133</v>
      </c>
      <c r="B372" s="245" t="s">
        <v>966</v>
      </c>
      <c r="C372" s="257" t="s">
        <v>967</v>
      </c>
      <c r="D372" s="246" t="s">
        <v>346</v>
      </c>
      <c r="E372" s="247">
        <v>7</v>
      </c>
      <c r="F372" s="248"/>
      <c r="G372" s="249">
        <f>ROUND(E372*F372,2)</f>
        <v>0</v>
      </c>
      <c r="H372" s="248"/>
      <c r="I372" s="249">
        <f>ROUND(E372*H372,2)</f>
        <v>0</v>
      </c>
      <c r="J372" s="248"/>
      <c r="K372" s="249">
        <f>ROUND(E372*J372,2)</f>
        <v>0</v>
      </c>
      <c r="L372" s="249">
        <v>12</v>
      </c>
      <c r="M372" s="249">
        <f>G372*(1+L372/100)</f>
        <v>0</v>
      </c>
      <c r="N372" s="247">
        <v>2.2000000000000001E-4</v>
      </c>
      <c r="O372" s="247">
        <f>ROUND(E372*N372,2)</f>
        <v>0</v>
      </c>
      <c r="P372" s="247">
        <v>0</v>
      </c>
      <c r="Q372" s="247">
        <f>ROUND(E372*P372,2)</f>
        <v>0</v>
      </c>
      <c r="R372" s="249" t="s">
        <v>601</v>
      </c>
      <c r="S372" s="249" t="s">
        <v>180</v>
      </c>
      <c r="T372" s="250" t="s">
        <v>180</v>
      </c>
      <c r="U372" s="222">
        <v>0.246</v>
      </c>
      <c r="V372" s="222">
        <f>ROUND(E372*U372,2)</f>
        <v>1.72</v>
      </c>
      <c r="W372" s="222"/>
      <c r="X372" s="222" t="s">
        <v>181</v>
      </c>
      <c r="Y372" s="222" t="s">
        <v>182</v>
      </c>
      <c r="Z372" s="212"/>
      <c r="AA372" s="212"/>
      <c r="AB372" s="212"/>
      <c r="AC372" s="212"/>
      <c r="AD372" s="212"/>
      <c r="AE372" s="212"/>
      <c r="AF372" s="212"/>
      <c r="AG372" s="212" t="s">
        <v>183</v>
      </c>
      <c r="AH372" s="212"/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1" x14ac:dyDescent="0.2">
      <c r="A373" s="233">
        <v>134</v>
      </c>
      <c r="B373" s="234" t="s">
        <v>968</v>
      </c>
      <c r="C373" s="252" t="s">
        <v>969</v>
      </c>
      <c r="D373" s="235" t="s">
        <v>346</v>
      </c>
      <c r="E373" s="236">
        <v>7</v>
      </c>
      <c r="F373" s="237"/>
      <c r="G373" s="238">
        <f>ROUND(E373*F373,2)</f>
        <v>0</v>
      </c>
      <c r="H373" s="237"/>
      <c r="I373" s="238">
        <f>ROUND(E373*H373,2)</f>
        <v>0</v>
      </c>
      <c r="J373" s="237"/>
      <c r="K373" s="238">
        <f>ROUND(E373*J373,2)</f>
        <v>0</v>
      </c>
      <c r="L373" s="238">
        <v>12</v>
      </c>
      <c r="M373" s="238">
        <f>G373*(1+L373/100)</f>
        <v>0</v>
      </c>
      <c r="N373" s="236">
        <v>0</v>
      </c>
      <c r="O373" s="236">
        <f>ROUND(E373*N373,2)</f>
        <v>0</v>
      </c>
      <c r="P373" s="236">
        <v>8.4999999999999995E-4</v>
      </c>
      <c r="Q373" s="236">
        <f>ROUND(E373*P373,2)</f>
        <v>0.01</v>
      </c>
      <c r="R373" s="238" t="s">
        <v>601</v>
      </c>
      <c r="S373" s="238" t="s">
        <v>180</v>
      </c>
      <c r="T373" s="239" t="s">
        <v>180</v>
      </c>
      <c r="U373" s="222">
        <v>3.7999999999999999E-2</v>
      </c>
      <c r="V373" s="222">
        <f>ROUND(E373*U373,2)</f>
        <v>0.27</v>
      </c>
      <c r="W373" s="222"/>
      <c r="X373" s="222" t="s">
        <v>181</v>
      </c>
      <c r="Y373" s="222" t="s">
        <v>182</v>
      </c>
      <c r="Z373" s="212"/>
      <c r="AA373" s="212"/>
      <c r="AB373" s="212"/>
      <c r="AC373" s="212"/>
      <c r="AD373" s="212"/>
      <c r="AE373" s="212"/>
      <c r="AF373" s="212"/>
      <c r="AG373" s="212" t="s">
        <v>183</v>
      </c>
      <c r="AH373" s="212"/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2" x14ac:dyDescent="0.2">
      <c r="A374" s="219"/>
      <c r="B374" s="220"/>
      <c r="C374" s="255" t="s">
        <v>436</v>
      </c>
      <c r="D374" s="223"/>
      <c r="E374" s="224">
        <v>7</v>
      </c>
      <c r="F374" s="222"/>
      <c r="G374" s="222"/>
      <c r="H374" s="222"/>
      <c r="I374" s="222"/>
      <c r="J374" s="222"/>
      <c r="K374" s="222"/>
      <c r="L374" s="222"/>
      <c r="M374" s="222"/>
      <c r="N374" s="221"/>
      <c r="O374" s="221"/>
      <c r="P374" s="221"/>
      <c r="Q374" s="221"/>
      <c r="R374" s="222"/>
      <c r="S374" s="222"/>
      <c r="T374" s="222"/>
      <c r="U374" s="222"/>
      <c r="V374" s="222"/>
      <c r="W374" s="222"/>
      <c r="X374" s="222"/>
      <c r="Y374" s="222"/>
      <c r="Z374" s="212"/>
      <c r="AA374" s="212"/>
      <c r="AB374" s="212"/>
      <c r="AC374" s="212"/>
      <c r="AD374" s="212"/>
      <c r="AE374" s="212"/>
      <c r="AF374" s="212"/>
      <c r="AG374" s="212" t="s">
        <v>189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1" x14ac:dyDescent="0.2">
      <c r="A375" s="233">
        <v>135</v>
      </c>
      <c r="B375" s="234" t="s">
        <v>970</v>
      </c>
      <c r="C375" s="252" t="s">
        <v>971</v>
      </c>
      <c r="D375" s="235" t="s">
        <v>409</v>
      </c>
      <c r="E375" s="236">
        <v>7</v>
      </c>
      <c r="F375" s="237"/>
      <c r="G375" s="238">
        <f>ROUND(E375*F375,2)</f>
        <v>0</v>
      </c>
      <c r="H375" s="237"/>
      <c r="I375" s="238">
        <f>ROUND(E375*H375,2)</f>
        <v>0</v>
      </c>
      <c r="J375" s="237"/>
      <c r="K375" s="238">
        <f>ROUND(E375*J375,2)</f>
        <v>0</v>
      </c>
      <c r="L375" s="238">
        <v>12</v>
      </c>
      <c r="M375" s="238">
        <f>G375*(1+L375/100)</f>
        <v>0</v>
      </c>
      <c r="N375" s="236">
        <v>0</v>
      </c>
      <c r="O375" s="236">
        <f>ROUND(E375*N375,2)</f>
        <v>0</v>
      </c>
      <c r="P375" s="236">
        <v>3.4200000000000001E-2</v>
      </c>
      <c r="Q375" s="236">
        <f>ROUND(E375*P375,2)</f>
        <v>0.24</v>
      </c>
      <c r="R375" s="238"/>
      <c r="S375" s="238" t="s">
        <v>247</v>
      </c>
      <c r="T375" s="239" t="s">
        <v>248</v>
      </c>
      <c r="U375" s="222">
        <v>0.46500000000000002</v>
      </c>
      <c r="V375" s="222">
        <f>ROUND(E375*U375,2)</f>
        <v>3.26</v>
      </c>
      <c r="W375" s="222"/>
      <c r="X375" s="222" t="s">
        <v>181</v>
      </c>
      <c r="Y375" s="222" t="s">
        <v>182</v>
      </c>
      <c r="Z375" s="212"/>
      <c r="AA375" s="212"/>
      <c r="AB375" s="212"/>
      <c r="AC375" s="212"/>
      <c r="AD375" s="212"/>
      <c r="AE375" s="212"/>
      <c r="AF375" s="212"/>
      <c r="AG375" s="212" t="s">
        <v>183</v>
      </c>
      <c r="AH375" s="212"/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2" x14ac:dyDescent="0.2">
      <c r="A376" s="219"/>
      <c r="B376" s="220"/>
      <c r="C376" s="255" t="s">
        <v>889</v>
      </c>
      <c r="D376" s="223"/>
      <c r="E376" s="224">
        <v>6</v>
      </c>
      <c r="F376" s="222"/>
      <c r="G376" s="222"/>
      <c r="H376" s="222"/>
      <c r="I376" s="222"/>
      <c r="J376" s="222"/>
      <c r="K376" s="222"/>
      <c r="L376" s="222"/>
      <c r="M376" s="222"/>
      <c r="N376" s="221"/>
      <c r="O376" s="221"/>
      <c r="P376" s="221"/>
      <c r="Q376" s="221"/>
      <c r="R376" s="222"/>
      <c r="S376" s="222"/>
      <c r="T376" s="222"/>
      <c r="U376" s="222"/>
      <c r="V376" s="222"/>
      <c r="W376" s="222"/>
      <c r="X376" s="222"/>
      <c r="Y376" s="222"/>
      <c r="Z376" s="212"/>
      <c r="AA376" s="212"/>
      <c r="AB376" s="212"/>
      <c r="AC376" s="212"/>
      <c r="AD376" s="212"/>
      <c r="AE376" s="212"/>
      <c r="AF376" s="212"/>
      <c r="AG376" s="212" t="s">
        <v>189</v>
      </c>
      <c r="AH376" s="212">
        <v>5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">
      <c r="A377" s="219"/>
      <c r="B377" s="220"/>
      <c r="C377" s="255" t="s">
        <v>890</v>
      </c>
      <c r="D377" s="223"/>
      <c r="E377" s="224">
        <v>1</v>
      </c>
      <c r="F377" s="222"/>
      <c r="G377" s="222"/>
      <c r="H377" s="222"/>
      <c r="I377" s="222"/>
      <c r="J377" s="222"/>
      <c r="K377" s="222"/>
      <c r="L377" s="222"/>
      <c r="M377" s="222"/>
      <c r="N377" s="221"/>
      <c r="O377" s="221"/>
      <c r="P377" s="221"/>
      <c r="Q377" s="221"/>
      <c r="R377" s="222"/>
      <c r="S377" s="222"/>
      <c r="T377" s="222"/>
      <c r="U377" s="222"/>
      <c r="V377" s="222"/>
      <c r="W377" s="222"/>
      <c r="X377" s="222"/>
      <c r="Y377" s="222"/>
      <c r="Z377" s="212"/>
      <c r="AA377" s="212"/>
      <c r="AB377" s="212"/>
      <c r="AC377" s="212"/>
      <c r="AD377" s="212"/>
      <c r="AE377" s="212"/>
      <c r="AF377" s="212"/>
      <c r="AG377" s="212" t="s">
        <v>189</v>
      </c>
      <c r="AH377" s="212">
        <v>5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1" x14ac:dyDescent="0.2">
      <c r="A378" s="233">
        <v>136</v>
      </c>
      <c r="B378" s="234" t="s">
        <v>972</v>
      </c>
      <c r="C378" s="252" t="s">
        <v>973</v>
      </c>
      <c r="D378" s="235" t="s">
        <v>409</v>
      </c>
      <c r="E378" s="236">
        <v>7</v>
      </c>
      <c r="F378" s="237"/>
      <c r="G378" s="238">
        <f>ROUND(E378*F378,2)</f>
        <v>0</v>
      </c>
      <c r="H378" s="237"/>
      <c r="I378" s="238">
        <f>ROUND(E378*H378,2)</f>
        <v>0</v>
      </c>
      <c r="J378" s="237"/>
      <c r="K378" s="238">
        <f>ROUND(E378*J378,2)</f>
        <v>0</v>
      </c>
      <c r="L378" s="238">
        <v>12</v>
      </c>
      <c r="M378" s="238">
        <f>G378*(1+L378/100)</f>
        <v>0</v>
      </c>
      <c r="N378" s="236">
        <v>0</v>
      </c>
      <c r="O378" s="236">
        <f>ROUND(E378*N378,2)</f>
        <v>0</v>
      </c>
      <c r="P378" s="236">
        <v>1.9460000000000002E-2</v>
      </c>
      <c r="Q378" s="236">
        <f>ROUND(E378*P378,2)</f>
        <v>0.14000000000000001</v>
      </c>
      <c r="R378" s="238"/>
      <c r="S378" s="238" t="s">
        <v>247</v>
      </c>
      <c r="T378" s="239" t="s">
        <v>248</v>
      </c>
      <c r="U378" s="222">
        <v>0.38200000000000001</v>
      </c>
      <c r="V378" s="222">
        <f>ROUND(E378*U378,2)</f>
        <v>2.67</v>
      </c>
      <c r="W378" s="222"/>
      <c r="X378" s="222" t="s">
        <v>181</v>
      </c>
      <c r="Y378" s="222" t="s">
        <v>182</v>
      </c>
      <c r="Z378" s="212"/>
      <c r="AA378" s="212"/>
      <c r="AB378" s="212"/>
      <c r="AC378" s="212"/>
      <c r="AD378" s="212"/>
      <c r="AE378" s="212"/>
      <c r="AF378" s="212"/>
      <c r="AG378" s="212" t="s">
        <v>183</v>
      </c>
      <c r="AH378" s="212"/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2" x14ac:dyDescent="0.2">
      <c r="A379" s="219"/>
      <c r="B379" s="220"/>
      <c r="C379" s="255" t="s">
        <v>436</v>
      </c>
      <c r="D379" s="223"/>
      <c r="E379" s="224">
        <v>7</v>
      </c>
      <c r="F379" s="222"/>
      <c r="G379" s="222"/>
      <c r="H379" s="222"/>
      <c r="I379" s="222"/>
      <c r="J379" s="222"/>
      <c r="K379" s="222"/>
      <c r="L379" s="222"/>
      <c r="M379" s="222"/>
      <c r="N379" s="221"/>
      <c r="O379" s="221"/>
      <c r="P379" s="221"/>
      <c r="Q379" s="221"/>
      <c r="R379" s="222"/>
      <c r="S379" s="222"/>
      <c r="T379" s="222"/>
      <c r="U379" s="222"/>
      <c r="V379" s="222"/>
      <c r="W379" s="222"/>
      <c r="X379" s="222"/>
      <c r="Y379" s="222"/>
      <c r="Z379" s="212"/>
      <c r="AA379" s="212"/>
      <c r="AB379" s="212"/>
      <c r="AC379" s="212"/>
      <c r="AD379" s="212"/>
      <c r="AE379" s="212"/>
      <c r="AF379" s="212"/>
      <c r="AG379" s="212" t="s">
        <v>189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ht="22.5" outlineLevel="1" x14ac:dyDescent="0.2">
      <c r="A380" s="233">
        <v>137</v>
      </c>
      <c r="B380" s="234" t="s">
        <v>974</v>
      </c>
      <c r="C380" s="252" t="s">
        <v>975</v>
      </c>
      <c r="D380" s="235" t="s">
        <v>409</v>
      </c>
      <c r="E380" s="236">
        <v>4</v>
      </c>
      <c r="F380" s="237"/>
      <c r="G380" s="238">
        <f>ROUND(E380*F380,2)</f>
        <v>0</v>
      </c>
      <c r="H380" s="237"/>
      <c r="I380" s="238">
        <f>ROUND(E380*H380,2)</f>
        <v>0</v>
      </c>
      <c r="J380" s="237"/>
      <c r="K380" s="238">
        <f>ROUND(E380*J380,2)</f>
        <v>0</v>
      </c>
      <c r="L380" s="238">
        <v>12</v>
      </c>
      <c r="M380" s="238">
        <f>G380*(1+L380/100)</f>
        <v>0</v>
      </c>
      <c r="N380" s="236">
        <v>0</v>
      </c>
      <c r="O380" s="236">
        <f>ROUND(E380*N380,2)</f>
        <v>0</v>
      </c>
      <c r="P380" s="236">
        <v>9.5100000000000004E-2</v>
      </c>
      <c r="Q380" s="236">
        <f>ROUND(E380*P380,2)</f>
        <v>0.38</v>
      </c>
      <c r="R380" s="238"/>
      <c r="S380" s="238" t="s">
        <v>247</v>
      </c>
      <c r="T380" s="239" t="s">
        <v>248</v>
      </c>
      <c r="U380" s="222">
        <v>0.432</v>
      </c>
      <c r="V380" s="222">
        <f>ROUND(E380*U380,2)</f>
        <v>1.73</v>
      </c>
      <c r="W380" s="222"/>
      <c r="X380" s="222" t="s">
        <v>181</v>
      </c>
      <c r="Y380" s="222" t="s">
        <v>182</v>
      </c>
      <c r="Z380" s="212"/>
      <c r="AA380" s="212"/>
      <c r="AB380" s="212"/>
      <c r="AC380" s="212"/>
      <c r="AD380" s="212"/>
      <c r="AE380" s="212"/>
      <c r="AF380" s="212"/>
      <c r="AG380" s="212" t="s">
        <v>183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2" x14ac:dyDescent="0.2">
      <c r="A381" s="219"/>
      <c r="B381" s="220"/>
      <c r="C381" s="255" t="s">
        <v>429</v>
      </c>
      <c r="D381" s="223"/>
      <c r="E381" s="224">
        <v>4</v>
      </c>
      <c r="F381" s="222"/>
      <c r="G381" s="222"/>
      <c r="H381" s="222"/>
      <c r="I381" s="222"/>
      <c r="J381" s="222"/>
      <c r="K381" s="222"/>
      <c r="L381" s="222"/>
      <c r="M381" s="222"/>
      <c r="N381" s="221"/>
      <c r="O381" s="221"/>
      <c r="P381" s="221"/>
      <c r="Q381" s="221"/>
      <c r="R381" s="222"/>
      <c r="S381" s="222"/>
      <c r="T381" s="222"/>
      <c r="U381" s="222"/>
      <c r="V381" s="222"/>
      <c r="W381" s="222"/>
      <c r="X381" s="222"/>
      <c r="Y381" s="222"/>
      <c r="Z381" s="212"/>
      <c r="AA381" s="212"/>
      <c r="AB381" s="212"/>
      <c r="AC381" s="212"/>
      <c r="AD381" s="212"/>
      <c r="AE381" s="212"/>
      <c r="AF381" s="212"/>
      <c r="AG381" s="212" t="s">
        <v>189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1" x14ac:dyDescent="0.2">
      <c r="A382" s="233">
        <v>138</v>
      </c>
      <c r="B382" s="234" t="s">
        <v>976</v>
      </c>
      <c r="C382" s="252" t="s">
        <v>977</v>
      </c>
      <c r="D382" s="235" t="s">
        <v>409</v>
      </c>
      <c r="E382" s="236">
        <v>7</v>
      </c>
      <c r="F382" s="237"/>
      <c r="G382" s="238">
        <f>ROUND(E382*F382,2)</f>
        <v>0</v>
      </c>
      <c r="H382" s="237"/>
      <c r="I382" s="238">
        <f>ROUND(E382*H382,2)</f>
        <v>0</v>
      </c>
      <c r="J382" s="237"/>
      <c r="K382" s="238">
        <f>ROUND(E382*J382,2)</f>
        <v>0</v>
      </c>
      <c r="L382" s="238">
        <v>12</v>
      </c>
      <c r="M382" s="238">
        <f>G382*(1+L382/100)</f>
        <v>0</v>
      </c>
      <c r="N382" s="236">
        <v>0</v>
      </c>
      <c r="O382" s="236">
        <f>ROUND(E382*N382,2)</f>
        <v>0</v>
      </c>
      <c r="P382" s="236">
        <v>3.2899999999999999E-2</v>
      </c>
      <c r="Q382" s="236">
        <f>ROUND(E382*P382,2)</f>
        <v>0.23</v>
      </c>
      <c r="R382" s="238"/>
      <c r="S382" s="238" t="s">
        <v>247</v>
      </c>
      <c r="T382" s="239" t="s">
        <v>248</v>
      </c>
      <c r="U382" s="222">
        <v>0.432</v>
      </c>
      <c r="V382" s="222">
        <f>ROUND(E382*U382,2)</f>
        <v>3.02</v>
      </c>
      <c r="W382" s="222"/>
      <c r="X382" s="222" t="s">
        <v>181</v>
      </c>
      <c r="Y382" s="222" t="s">
        <v>182</v>
      </c>
      <c r="Z382" s="212"/>
      <c r="AA382" s="212"/>
      <c r="AB382" s="212"/>
      <c r="AC382" s="212"/>
      <c r="AD382" s="212"/>
      <c r="AE382" s="212"/>
      <c r="AF382" s="212"/>
      <c r="AG382" s="212" t="s">
        <v>183</v>
      </c>
      <c r="AH382" s="212"/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2" x14ac:dyDescent="0.2">
      <c r="A383" s="219"/>
      <c r="B383" s="220"/>
      <c r="C383" s="255" t="s">
        <v>436</v>
      </c>
      <c r="D383" s="223"/>
      <c r="E383" s="224">
        <v>7</v>
      </c>
      <c r="F383" s="222"/>
      <c r="G383" s="222"/>
      <c r="H383" s="222"/>
      <c r="I383" s="222"/>
      <c r="J383" s="222"/>
      <c r="K383" s="222"/>
      <c r="L383" s="222"/>
      <c r="M383" s="222"/>
      <c r="N383" s="221"/>
      <c r="O383" s="221"/>
      <c r="P383" s="221"/>
      <c r="Q383" s="221"/>
      <c r="R383" s="222"/>
      <c r="S383" s="222"/>
      <c r="T383" s="222"/>
      <c r="U383" s="222"/>
      <c r="V383" s="222"/>
      <c r="W383" s="222"/>
      <c r="X383" s="222"/>
      <c r="Y383" s="222"/>
      <c r="Z383" s="212"/>
      <c r="AA383" s="212"/>
      <c r="AB383" s="212"/>
      <c r="AC383" s="212"/>
      <c r="AD383" s="212"/>
      <c r="AE383" s="212"/>
      <c r="AF383" s="212"/>
      <c r="AG383" s="212" t="s">
        <v>189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ht="22.5" outlineLevel="1" x14ac:dyDescent="0.2">
      <c r="A384" s="233">
        <v>139</v>
      </c>
      <c r="B384" s="234" t="s">
        <v>978</v>
      </c>
      <c r="C384" s="252" t="s">
        <v>979</v>
      </c>
      <c r="D384" s="235" t="s">
        <v>409</v>
      </c>
      <c r="E384" s="236">
        <v>7</v>
      </c>
      <c r="F384" s="237"/>
      <c r="G384" s="238">
        <f>ROUND(E384*F384,2)</f>
        <v>0</v>
      </c>
      <c r="H384" s="237"/>
      <c r="I384" s="238">
        <f>ROUND(E384*H384,2)</f>
        <v>0</v>
      </c>
      <c r="J384" s="237"/>
      <c r="K384" s="238">
        <f>ROUND(E384*J384,2)</f>
        <v>0</v>
      </c>
      <c r="L384" s="238">
        <v>12</v>
      </c>
      <c r="M384" s="238">
        <f>G384*(1+L384/100)</f>
        <v>0</v>
      </c>
      <c r="N384" s="236">
        <v>0</v>
      </c>
      <c r="O384" s="236">
        <f>ROUND(E384*N384,2)</f>
        <v>0</v>
      </c>
      <c r="P384" s="236">
        <v>3.2899999999999999E-2</v>
      </c>
      <c r="Q384" s="236">
        <f>ROUND(E384*P384,2)</f>
        <v>0.23</v>
      </c>
      <c r="R384" s="238"/>
      <c r="S384" s="238" t="s">
        <v>247</v>
      </c>
      <c r="T384" s="239" t="s">
        <v>248</v>
      </c>
      <c r="U384" s="222">
        <v>0.432</v>
      </c>
      <c r="V384" s="222">
        <f>ROUND(E384*U384,2)</f>
        <v>3.02</v>
      </c>
      <c r="W384" s="222"/>
      <c r="X384" s="222" t="s">
        <v>181</v>
      </c>
      <c r="Y384" s="222" t="s">
        <v>182</v>
      </c>
      <c r="Z384" s="212"/>
      <c r="AA384" s="212"/>
      <c r="AB384" s="212"/>
      <c r="AC384" s="212"/>
      <c r="AD384" s="212"/>
      <c r="AE384" s="212"/>
      <c r="AF384" s="212"/>
      <c r="AG384" s="212" t="s">
        <v>183</v>
      </c>
      <c r="AH384" s="212"/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2" x14ac:dyDescent="0.2">
      <c r="A385" s="219"/>
      <c r="B385" s="220"/>
      <c r="C385" s="255" t="s">
        <v>436</v>
      </c>
      <c r="D385" s="223"/>
      <c r="E385" s="224">
        <v>7</v>
      </c>
      <c r="F385" s="222"/>
      <c r="G385" s="222"/>
      <c r="H385" s="222"/>
      <c r="I385" s="222"/>
      <c r="J385" s="222"/>
      <c r="K385" s="222"/>
      <c r="L385" s="222"/>
      <c r="M385" s="222"/>
      <c r="N385" s="221"/>
      <c r="O385" s="221"/>
      <c r="P385" s="221"/>
      <c r="Q385" s="221"/>
      <c r="R385" s="222"/>
      <c r="S385" s="222"/>
      <c r="T385" s="222"/>
      <c r="U385" s="222"/>
      <c r="V385" s="222"/>
      <c r="W385" s="222"/>
      <c r="X385" s="222"/>
      <c r="Y385" s="222"/>
      <c r="Z385" s="212"/>
      <c r="AA385" s="212"/>
      <c r="AB385" s="212"/>
      <c r="AC385" s="212"/>
      <c r="AD385" s="212"/>
      <c r="AE385" s="212"/>
      <c r="AF385" s="212"/>
      <c r="AG385" s="212" t="s">
        <v>189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1" x14ac:dyDescent="0.2">
      <c r="A386" s="233">
        <v>140</v>
      </c>
      <c r="B386" s="234" t="s">
        <v>980</v>
      </c>
      <c r="C386" s="252" t="s">
        <v>981</v>
      </c>
      <c r="D386" s="235" t="s">
        <v>409</v>
      </c>
      <c r="E386" s="236">
        <v>3</v>
      </c>
      <c r="F386" s="237"/>
      <c r="G386" s="238">
        <f>ROUND(E386*F386,2)</f>
        <v>0</v>
      </c>
      <c r="H386" s="237"/>
      <c r="I386" s="238">
        <f>ROUND(E386*H386,2)</f>
        <v>0</v>
      </c>
      <c r="J386" s="237"/>
      <c r="K386" s="238">
        <f>ROUND(E386*J386,2)</f>
        <v>0</v>
      </c>
      <c r="L386" s="238">
        <v>12</v>
      </c>
      <c r="M386" s="238">
        <f>G386*(1+L386/100)</f>
        <v>0</v>
      </c>
      <c r="N386" s="236">
        <v>0</v>
      </c>
      <c r="O386" s="236">
        <f>ROUND(E386*N386,2)</f>
        <v>0</v>
      </c>
      <c r="P386" s="236">
        <v>3.2899999999999999E-2</v>
      </c>
      <c r="Q386" s="236">
        <f>ROUND(E386*P386,2)</f>
        <v>0.1</v>
      </c>
      <c r="R386" s="238"/>
      <c r="S386" s="238" t="s">
        <v>247</v>
      </c>
      <c r="T386" s="239" t="s">
        <v>248</v>
      </c>
      <c r="U386" s="222">
        <v>0.432</v>
      </c>
      <c r="V386" s="222">
        <f>ROUND(E386*U386,2)</f>
        <v>1.3</v>
      </c>
      <c r="W386" s="222"/>
      <c r="X386" s="222" t="s">
        <v>181</v>
      </c>
      <c r="Y386" s="222" t="s">
        <v>182</v>
      </c>
      <c r="Z386" s="212"/>
      <c r="AA386" s="212"/>
      <c r="AB386" s="212"/>
      <c r="AC386" s="212"/>
      <c r="AD386" s="212"/>
      <c r="AE386" s="212"/>
      <c r="AF386" s="212"/>
      <c r="AG386" s="212" t="s">
        <v>183</v>
      </c>
      <c r="AH386" s="212"/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2" x14ac:dyDescent="0.2">
      <c r="A387" s="219"/>
      <c r="B387" s="220"/>
      <c r="C387" s="255" t="s">
        <v>77</v>
      </c>
      <c r="D387" s="223"/>
      <c r="E387" s="224">
        <v>3</v>
      </c>
      <c r="F387" s="222"/>
      <c r="G387" s="222"/>
      <c r="H387" s="222"/>
      <c r="I387" s="222"/>
      <c r="J387" s="222"/>
      <c r="K387" s="222"/>
      <c r="L387" s="222"/>
      <c r="M387" s="222"/>
      <c r="N387" s="221"/>
      <c r="O387" s="221"/>
      <c r="P387" s="221"/>
      <c r="Q387" s="221"/>
      <c r="R387" s="222"/>
      <c r="S387" s="222"/>
      <c r="T387" s="222"/>
      <c r="U387" s="222"/>
      <c r="V387" s="222"/>
      <c r="W387" s="222"/>
      <c r="X387" s="222"/>
      <c r="Y387" s="222"/>
      <c r="Z387" s="212"/>
      <c r="AA387" s="212"/>
      <c r="AB387" s="212"/>
      <c r="AC387" s="212"/>
      <c r="AD387" s="212"/>
      <c r="AE387" s="212"/>
      <c r="AF387" s="212"/>
      <c r="AG387" s="212" t="s">
        <v>189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ht="22.5" outlineLevel="1" x14ac:dyDescent="0.2">
      <c r="A388" s="244">
        <v>141</v>
      </c>
      <c r="B388" s="245" t="s">
        <v>982</v>
      </c>
      <c r="C388" s="257" t="s">
        <v>983</v>
      </c>
      <c r="D388" s="246" t="s">
        <v>409</v>
      </c>
      <c r="E388" s="247">
        <v>27</v>
      </c>
      <c r="F388" s="248"/>
      <c r="G388" s="249">
        <f>ROUND(E388*F388,2)</f>
        <v>0</v>
      </c>
      <c r="H388" s="248"/>
      <c r="I388" s="249">
        <f>ROUND(E388*H388,2)</f>
        <v>0</v>
      </c>
      <c r="J388" s="248"/>
      <c r="K388" s="249">
        <f>ROUND(E388*J388,2)</f>
        <v>0</v>
      </c>
      <c r="L388" s="249">
        <v>12</v>
      </c>
      <c r="M388" s="249">
        <f>G388*(1+L388/100)</f>
        <v>0</v>
      </c>
      <c r="N388" s="247">
        <v>0</v>
      </c>
      <c r="O388" s="247">
        <f>ROUND(E388*N388,2)</f>
        <v>0</v>
      </c>
      <c r="P388" s="247">
        <v>3.2899999999999999E-2</v>
      </c>
      <c r="Q388" s="247">
        <f>ROUND(E388*P388,2)</f>
        <v>0.89</v>
      </c>
      <c r="R388" s="249"/>
      <c r="S388" s="249" t="s">
        <v>247</v>
      </c>
      <c r="T388" s="250" t="s">
        <v>248</v>
      </c>
      <c r="U388" s="222">
        <v>0.432</v>
      </c>
      <c r="V388" s="222">
        <f>ROUND(E388*U388,2)</f>
        <v>11.66</v>
      </c>
      <c r="W388" s="222"/>
      <c r="X388" s="222" t="s">
        <v>181</v>
      </c>
      <c r="Y388" s="222" t="s">
        <v>182</v>
      </c>
      <c r="Z388" s="212"/>
      <c r="AA388" s="212"/>
      <c r="AB388" s="212"/>
      <c r="AC388" s="212"/>
      <c r="AD388" s="212"/>
      <c r="AE388" s="212"/>
      <c r="AF388" s="212"/>
      <c r="AG388" s="212" t="s">
        <v>183</v>
      </c>
      <c r="AH388" s="212"/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1" x14ac:dyDescent="0.2">
      <c r="A389" s="244">
        <v>142</v>
      </c>
      <c r="B389" s="245" t="s">
        <v>984</v>
      </c>
      <c r="C389" s="257" t="s">
        <v>985</v>
      </c>
      <c r="D389" s="246" t="s">
        <v>409</v>
      </c>
      <c r="E389" s="247">
        <v>3</v>
      </c>
      <c r="F389" s="248"/>
      <c r="G389" s="249">
        <f>ROUND(E389*F389,2)</f>
        <v>0</v>
      </c>
      <c r="H389" s="248"/>
      <c r="I389" s="249">
        <f>ROUND(E389*H389,2)</f>
        <v>0</v>
      </c>
      <c r="J389" s="248"/>
      <c r="K389" s="249">
        <f>ROUND(E389*J389,2)</f>
        <v>0</v>
      </c>
      <c r="L389" s="249">
        <v>12</v>
      </c>
      <c r="M389" s="249">
        <f>G389*(1+L389/100)</f>
        <v>0</v>
      </c>
      <c r="N389" s="247">
        <v>0</v>
      </c>
      <c r="O389" s="247">
        <f>ROUND(E389*N389,2)</f>
        <v>0</v>
      </c>
      <c r="P389" s="247">
        <v>3.4500000000000003E-2</v>
      </c>
      <c r="Q389" s="247">
        <f>ROUND(E389*P389,2)</f>
        <v>0.1</v>
      </c>
      <c r="R389" s="249"/>
      <c r="S389" s="249" t="s">
        <v>247</v>
      </c>
      <c r="T389" s="250" t="s">
        <v>248</v>
      </c>
      <c r="U389" s="222">
        <v>0.38300000000000001</v>
      </c>
      <c r="V389" s="222">
        <f>ROUND(E389*U389,2)</f>
        <v>1.1499999999999999</v>
      </c>
      <c r="W389" s="222"/>
      <c r="X389" s="222" t="s">
        <v>181</v>
      </c>
      <c r="Y389" s="222" t="s">
        <v>182</v>
      </c>
      <c r="Z389" s="212"/>
      <c r="AA389" s="212"/>
      <c r="AB389" s="212"/>
      <c r="AC389" s="212"/>
      <c r="AD389" s="212"/>
      <c r="AE389" s="212"/>
      <c r="AF389" s="212"/>
      <c r="AG389" s="212" t="s">
        <v>183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x14ac:dyDescent="0.2">
      <c r="A390" s="226" t="s">
        <v>174</v>
      </c>
      <c r="B390" s="227" t="s">
        <v>115</v>
      </c>
      <c r="C390" s="251" t="s">
        <v>116</v>
      </c>
      <c r="D390" s="228"/>
      <c r="E390" s="229"/>
      <c r="F390" s="230"/>
      <c r="G390" s="230">
        <f>SUMIF(AG391:AG394,"&lt;&gt;NOR",G391:G394)</f>
        <v>0</v>
      </c>
      <c r="H390" s="230"/>
      <c r="I390" s="230">
        <f>SUM(I391:I394)</f>
        <v>0</v>
      </c>
      <c r="J390" s="230"/>
      <c r="K390" s="230">
        <f>SUM(K391:K394)</f>
        <v>0</v>
      </c>
      <c r="L390" s="230"/>
      <c r="M390" s="230">
        <f>SUM(M391:M394)</f>
        <v>0</v>
      </c>
      <c r="N390" s="229"/>
      <c r="O390" s="229">
        <f>SUM(O391:O394)</f>
        <v>0</v>
      </c>
      <c r="P390" s="229"/>
      <c r="Q390" s="229">
        <f>SUM(Q391:Q394)</f>
        <v>0</v>
      </c>
      <c r="R390" s="230"/>
      <c r="S390" s="230"/>
      <c r="T390" s="231"/>
      <c r="U390" s="225"/>
      <c r="V390" s="225">
        <f>SUM(V391:V394)</f>
        <v>12.48</v>
      </c>
      <c r="W390" s="225"/>
      <c r="X390" s="225"/>
      <c r="Y390" s="225"/>
      <c r="AG390" t="s">
        <v>175</v>
      </c>
    </row>
    <row r="391" spans="1:60" outlineLevel="1" x14ac:dyDescent="0.2">
      <c r="A391" s="233">
        <v>143</v>
      </c>
      <c r="B391" s="234" t="s">
        <v>986</v>
      </c>
      <c r="C391" s="252" t="s">
        <v>987</v>
      </c>
      <c r="D391" s="235" t="s">
        <v>252</v>
      </c>
      <c r="E391" s="236">
        <v>5.11E-2</v>
      </c>
      <c r="F391" s="237"/>
      <c r="G391" s="238">
        <f>ROUND(E391*F391,2)</f>
        <v>0</v>
      </c>
      <c r="H391" s="237"/>
      <c r="I391" s="238">
        <f>ROUND(E391*H391,2)</f>
        <v>0</v>
      </c>
      <c r="J391" s="237"/>
      <c r="K391" s="238">
        <f>ROUND(E391*J391,2)</f>
        <v>0</v>
      </c>
      <c r="L391" s="238">
        <v>12</v>
      </c>
      <c r="M391" s="238">
        <f>G391*(1+L391/100)</f>
        <v>0</v>
      </c>
      <c r="N391" s="236">
        <v>0</v>
      </c>
      <c r="O391" s="236">
        <f>ROUND(E391*N391,2)</f>
        <v>0</v>
      </c>
      <c r="P391" s="236">
        <v>0</v>
      </c>
      <c r="Q391" s="236">
        <f>ROUND(E391*P391,2)</f>
        <v>0</v>
      </c>
      <c r="R391" s="238" t="s">
        <v>601</v>
      </c>
      <c r="S391" s="238" t="s">
        <v>180</v>
      </c>
      <c r="T391" s="239" t="s">
        <v>180</v>
      </c>
      <c r="U391" s="222">
        <v>1.7230000000000001</v>
      </c>
      <c r="V391" s="222">
        <f>ROUND(E391*U391,2)</f>
        <v>0.09</v>
      </c>
      <c r="W391" s="222"/>
      <c r="X391" s="222" t="s">
        <v>392</v>
      </c>
      <c r="Y391" s="222" t="s">
        <v>182</v>
      </c>
      <c r="Z391" s="212"/>
      <c r="AA391" s="212"/>
      <c r="AB391" s="212"/>
      <c r="AC391" s="212"/>
      <c r="AD391" s="212"/>
      <c r="AE391" s="212"/>
      <c r="AF391" s="212"/>
      <c r="AG391" s="212" t="s">
        <v>393</v>
      </c>
      <c r="AH391" s="212"/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2" x14ac:dyDescent="0.2">
      <c r="A392" s="219"/>
      <c r="B392" s="220"/>
      <c r="C392" s="253" t="s">
        <v>837</v>
      </c>
      <c r="D392" s="240"/>
      <c r="E392" s="240"/>
      <c r="F392" s="240"/>
      <c r="G392" s="240"/>
      <c r="H392" s="222"/>
      <c r="I392" s="222"/>
      <c r="J392" s="222"/>
      <c r="K392" s="222"/>
      <c r="L392" s="222"/>
      <c r="M392" s="222"/>
      <c r="N392" s="221"/>
      <c r="O392" s="221"/>
      <c r="P392" s="221"/>
      <c r="Q392" s="221"/>
      <c r="R392" s="222"/>
      <c r="S392" s="222"/>
      <c r="T392" s="222"/>
      <c r="U392" s="222"/>
      <c r="V392" s="222"/>
      <c r="W392" s="222"/>
      <c r="X392" s="222"/>
      <c r="Y392" s="222"/>
      <c r="Z392" s="212"/>
      <c r="AA392" s="212"/>
      <c r="AB392" s="212"/>
      <c r="AC392" s="212"/>
      <c r="AD392" s="212"/>
      <c r="AE392" s="212"/>
      <c r="AF392" s="212"/>
      <c r="AG392" s="212" t="s">
        <v>185</v>
      </c>
      <c r="AH392" s="212"/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1" x14ac:dyDescent="0.2">
      <c r="A393" s="233">
        <v>144</v>
      </c>
      <c r="B393" s="234" t="s">
        <v>988</v>
      </c>
      <c r="C393" s="252" t="s">
        <v>989</v>
      </c>
      <c r="D393" s="235" t="s">
        <v>409</v>
      </c>
      <c r="E393" s="236">
        <v>7</v>
      </c>
      <c r="F393" s="237"/>
      <c r="G393" s="238">
        <f>ROUND(E393*F393,2)</f>
        <v>0</v>
      </c>
      <c r="H393" s="237"/>
      <c r="I393" s="238">
        <f>ROUND(E393*H393,2)</f>
        <v>0</v>
      </c>
      <c r="J393" s="237"/>
      <c r="K393" s="238">
        <f>ROUND(E393*J393,2)</f>
        <v>0</v>
      </c>
      <c r="L393" s="238">
        <v>12</v>
      </c>
      <c r="M393" s="238">
        <f>G393*(1+L393/100)</f>
        <v>0</v>
      </c>
      <c r="N393" s="236">
        <v>0</v>
      </c>
      <c r="O393" s="236">
        <f>ROUND(E393*N393,2)</f>
        <v>0</v>
      </c>
      <c r="P393" s="236">
        <v>0</v>
      </c>
      <c r="Q393" s="236">
        <f>ROUND(E393*P393,2)</f>
        <v>0</v>
      </c>
      <c r="R393" s="238" t="s">
        <v>601</v>
      </c>
      <c r="S393" s="238" t="s">
        <v>180</v>
      </c>
      <c r="T393" s="239" t="s">
        <v>180</v>
      </c>
      <c r="U393" s="222">
        <v>1.77</v>
      </c>
      <c r="V393" s="222">
        <f>ROUND(E393*U393,2)</f>
        <v>12.39</v>
      </c>
      <c r="W393" s="222"/>
      <c r="X393" s="222" t="s">
        <v>181</v>
      </c>
      <c r="Y393" s="222" t="s">
        <v>182</v>
      </c>
      <c r="Z393" s="212"/>
      <c r="AA393" s="212"/>
      <c r="AB393" s="212"/>
      <c r="AC393" s="212"/>
      <c r="AD393" s="212"/>
      <c r="AE393" s="212"/>
      <c r="AF393" s="212"/>
      <c r="AG393" s="212" t="s">
        <v>183</v>
      </c>
      <c r="AH393" s="212"/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2" x14ac:dyDescent="0.2">
      <c r="A394" s="219"/>
      <c r="B394" s="220"/>
      <c r="C394" s="255" t="s">
        <v>664</v>
      </c>
      <c r="D394" s="223"/>
      <c r="E394" s="224">
        <v>7</v>
      </c>
      <c r="F394" s="222"/>
      <c r="G394" s="222"/>
      <c r="H394" s="222"/>
      <c r="I394" s="222"/>
      <c r="J394" s="222"/>
      <c r="K394" s="222"/>
      <c r="L394" s="222"/>
      <c r="M394" s="222"/>
      <c r="N394" s="221"/>
      <c r="O394" s="221"/>
      <c r="P394" s="221"/>
      <c r="Q394" s="221"/>
      <c r="R394" s="222"/>
      <c r="S394" s="222"/>
      <c r="T394" s="222"/>
      <c r="U394" s="222"/>
      <c r="V394" s="222"/>
      <c r="W394" s="222"/>
      <c r="X394" s="222"/>
      <c r="Y394" s="222"/>
      <c r="Z394" s="212"/>
      <c r="AA394" s="212"/>
      <c r="AB394" s="212"/>
      <c r="AC394" s="212"/>
      <c r="AD394" s="212"/>
      <c r="AE394" s="212"/>
      <c r="AF394" s="212"/>
      <c r="AG394" s="212" t="s">
        <v>189</v>
      </c>
      <c r="AH394" s="212">
        <v>5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x14ac:dyDescent="0.2">
      <c r="A395" s="226" t="s">
        <v>174</v>
      </c>
      <c r="B395" s="227" t="s">
        <v>111</v>
      </c>
      <c r="C395" s="251" t="s">
        <v>112</v>
      </c>
      <c r="D395" s="228"/>
      <c r="E395" s="229"/>
      <c r="F395" s="230"/>
      <c r="G395" s="230">
        <f>SUMIF(AG396:AG400,"&lt;&gt;NOR",G396:G400)</f>
        <v>0</v>
      </c>
      <c r="H395" s="230"/>
      <c r="I395" s="230">
        <f>SUM(I396:I400)</f>
        <v>0</v>
      </c>
      <c r="J395" s="230"/>
      <c r="K395" s="230">
        <f>SUM(K396:K400)</f>
        <v>0</v>
      </c>
      <c r="L395" s="230"/>
      <c r="M395" s="230">
        <f>SUM(M396:M400)</f>
        <v>0</v>
      </c>
      <c r="N395" s="229"/>
      <c r="O395" s="229">
        <f>SUM(O396:O400)</f>
        <v>0</v>
      </c>
      <c r="P395" s="229"/>
      <c r="Q395" s="229">
        <f>SUM(Q396:Q400)</f>
        <v>0</v>
      </c>
      <c r="R395" s="230"/>
      <c r="S395" s="230"/>
      <c r="T395" s="231"/>
      <c r="U395" s="225"/>
      <c r="V395" s="225">
        <f>SUM(V396:V400)</f>
        <v>0.53</v>
      </c>
      <c r="W395" s="225"/>
      <c r="X395" s="225"/>
      <c r="Y395" s="225"/>
      <c r="AG395" t="s">
        <v>175</v>
      </c>
    </row>
    <row r="396" spans="1:60" outlineLevel="1" x14ac:dyDescent="0.2">
      <c r="A396" s="233">
        <v>145</v>
      </c>
      <c r="B396" s="234" t="s">
        <v>990</v>
      </c>
      <c r="C396" s="252" t="s">
        <v>991</v>
      </c>
      <c r="D396" s="235" t="s">
        <v>346</v>
      </c>
      <c r="E396" s="236">
        <v>2</v>
      </c>
      <c r="F396" s="237"/>
      <c r="G396" s="238">
        <f>ROUND(E396*F396,2)</f>
        <v>0</v>
      </c>
      <c r="H396" s="237"/>
      <c r="I396" s="238">
        <f>ROUND(E396*H396,2)</f>
        <v>0</v>
      </c>
      <c r="J396" s="237"/>
      <c r="K396" s="238">
        <f>ROUND(E396*J396,2)</f>
        <v>0</v>
      </c>
      <c r="L396" s="238">
        <v>12</v>
      </c>
      <c r="M396" s="238">
        <f>G396*(1+L396/100)</f>
        <v>0</v>
      </c>
      <c r="N396" s="236">
        <v>1.1E-4</v>
      </c>
      <c r="O396" s="236">
        <f>ROUND(E396*N396,2)</f>
        <v>0</v>
      </c>
      <c r="P396" s="236">
        <v>0</v>
      </c>
      <c r="Q396" s="236">
        <f>ROUND(E396*P396,2)</f>
        <v>0</v>
      </c>
      <c r="R396" s="238" t="s">
        <v>834</v>
      </c>
      <c r="S396" s="238" t="s">
        <v>180</v>
      </c>
      <c r="T396" s="239" t="s">
        <v>180</v>
      </c>
      <c r="U396" s="222">
        <v>8.2000000000000003E-2</v>
      </c>
      <c r="V396" s="222">
        <f>ROUND(E396*U396,2)</f>
        <v>0.16</v>
      </c>
      <c r="W396" s="222"/>
      <c r="X396" s="222" t="s">
        <v>181</v>
      </c>
      <c r="Y396" s="222" t="s">
        <v>182</v>
      </c>
      <c r="Z396" s="212"/>
      <c r="AA396" s="212"/>
      <c r="AB396" s="212"/>
      <c r="AC396" s="212"/>
      <c r="AD396" s="212"/>
      <c r="AE396" s="212"/>
      <c r="AF396" s="212"/>
      <c r="AG396" s="212" t="s">
        <v>183</v>
      </c>
      <c r="AH396" s="212"/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2" x14ac:dyDescent="0.2">
      <c r="A397" s="219"/>
      <c r="B397" s="220"/>
      <c r="C397" s="255" t="s">
        <v>797</v>
      </c>
      <c r="D397" s="223"/>
      <c r="E397" s="224">
        <v>1</v>
      </c>
      <c r="F397" s="222"/>
      <c r="G397" s="222"/>
      <c r="H397" s="222"/>
      <c r="I397" s="222"/>
      <c r="J397" s="222"/>
      <c r="K397" s="222"/>
      <c r="L397" s="222"/>
      <c r="M397" s="222"/>
      <c r="N397" s="221"/>
      <c r="O397" s="221"/>
      <c r="P397" s="221"/>
      <c r="Q397" s="221"/>
      <c r="R397" s="222"/>
      <c r="S397" s="222"/>
      <c r="T397" s="222"/>
      <c r="U397" s="222"/>
      <c r="V397" s="222"/>
      <c r="W397" s="222"/>
      <c r="X397" s="222"/>
      <c r="Y397" s="222"/>
      <c r="Z397" s="212"/>
      <c r="AA397" s="212"/>
      <c r="AB397" s="212"/>
      <c r="AC397" s="212"/>
      <c r="AD397" s="212"/>
      <c r="AE397" s="212"/>
      <c r="AF397" s="212"/>
      <c r="AG397" s="212" t="s">
        <v>189</v>
      </c>
      <c r="AH397" s="212">
        <v>5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19"/>
      <c r="B398" s="220"/>
      <c r="C398" s="255" t="s">
        <v>799</v>
      </c>
      <c r="D398" s="223"/>
      <c r="E398" s="224">
        <v>1</v>
      </c>
      <c r="F398" s="222"/>
      <c r="G398" s="222"/>
      <c r="H398" s="222"/>
      <c r="I398" s="222"/>
      <c r="J398" s="222"/>
      <c r="K398" s="222"/>
      <c r="L398" s="222"/>
      <c r="M398" s="222"/>
      <c r="N398" s="221"/>
      <c r="O398" s="221"/>
      <c r="P398" s="221"/>
      <c r="Q398" s="221"/>
      <c r="R398" s="222"/>
      <c r="S398" s="222"/>
      <c r="T398" s="222"/>
      <c r="U398" s="222"/>
      <c r="V398" s="222"/>
      <c r="W398" s="222"/>
      <c r="X398" s="222"/>
      <c r="Y398" s="222"/>
      <c r="Z398" s="212"/>
      <c r="AA398" s="212"/>
      <c r="AB398" s="212"/>
      <c r="AC398" s="212"/>
      <c r="AD398" s="212"/>
      <c r="AE398" s="212"/>
      <c r="AF398" s="212"/>
      <c r="AG398" s="212" t="s">
        <v>189</v>
      </c>
      <c r="AH398" s="212">
        <v>5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1" x14ac:dyDescent="0.2">
      <c r="A399" s="233">
        <v>146</v>
      </c>
      <c r="B399" s="234" t="s">
        <v>992</v>
      </c>
      <c r="C399" s="252" t="s">
        <v>993</v>
      </c>
      <c r="D399" s="235" t="s">
        <v>346</v>
      </c>
      <c r="E399" s="236">
        <v>4</v>
      </c>
      <c r="F399" s="237"/>
      <c r="G399" s="238">
        <f>ROUND(E399*F399,2)</f>
        <v>0</v>
      </c>
      <c r="H399" s="237"/>
      <c r="I399" s="238">
        <f>ROUND(E399*H399,2)</f>
        <v>0</v>
      </c>
      <c r="J399" s="237"/>
      <c r="K399" s="238">
        <f>ROUND(E399*J399,2)</f>
        <v>0</v>
      </c>
      <c r="L399" s="238">
        <v>12</v>
      </c>
      <c r="M399" s="238">
        <f>G399*(1+L399/100)</f>
        <v>0</v>
      </c>
      <c r="N399" s="236">
        <v>1.8000000000000001E-4</v>
      </c>
      <c r="O399" s="236">
        <f>ROUND(E399*N399,2)</f>
        <v>0</v>
      </c>
      <c r="P399" s="236">
        <v>0</v>
      </c>
      <c r="Q399" s="236">
        <f>ROUND(E399*P399,2)</f>
        <v>0</v>
      </c>
      <c r="R399" s="238" t="s">
        <v>834</v>
      </c>
      <c r="S399" s="238" t="s">
        <v>180</v>
      </c>
      <c r="T399" s="239" t="s">
        <v>180</v>
      </c>
      <c r="U399" s="222">
        <v>9.2999999999999999E-2</v>
      </c>
      <c r="V399" s="222">
        <f>ROUND(E399*U399,2)</f>
        <v>0.37</v>
      </c>
      <c r="W399" s="222"/>
      <c r="X399" s="222" t="s">
        <v>181</v>
      </c>
      <c r="Y399" s="222" t="s">
        <v>182</v>
      </c>
      <c r="Z399" s="212"/>
      <c r="AA399" s="212"/>
      <c r="AB399" s="212"/>
      <c r="AC399" s="212"/>
      <c r="AD399" s="212"/>
      <c r="AE399" s="212"/>
      <c r="AF399" s="212"/>
      <c r="AG399" s="212" t="s">
        <v>183</v>
      </c>
      <c r="AH399" s="212"/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2" x14ac:dyDescent="0.2">
      <c r="A400" s="219"/>
      <c r="B400" s="220"/>
      <c r="C400" s="255" t="s">
        <v>804</v>
      </c>
      <c r="D400" s="223"/>
      <c r="E400" s="224">
        <v>4</v>
      </c>
      <c r="F400" s="222"/>
      <c r="G400" s="222"/>
      <c r="H400" s="222"/>
      <c r="I400" s="222"/>
      <c r="J400" s="222"/>
      <c r="K400" s="222"/>
      <c r="L400" s="222"/>
      <c r="M400" s="222"/>
      <c r="N400" s="221"/>
      <c r="O400" s="221"/>
      <c r="P400" s="221"/>
      <c r="Q400" s="221"/>
      <c r="R400" s="222"/>
      <c r="S400" s="222"/>
      <c r="T400" s="222"/>
      <c r="U400" s="222"/>
      <c r="V400" s="222"/>
      <c r="W400" s="222"/>
      <c r="X400" s="222"/>
      <c r="Y400" s="222"/>
      <c r="Z400" s="212"/>
      <c r="AA400" s="212"/>
      <c r="AB400" s="212"/>
      <c r="AC400" s="212"/>
      <c r="AD400" s="212"/>
      <c r="AE400" s="212"/>
      <c r="AF400" s="212"/>
      <c r="AG400" s="212" t="s">
        <v>189</v>
      </c>
      <c r="AH400" s="212">
        <v>5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x14ac:dyDescent="0.2">
      <c r="A401" s="226" t="s">
        <v>174</v>
      </c>
      <c r="B401" s="227" t="s">
        <v>115</v>
      </c>
      <c r="C401" s="251" t="s">
        <v>116</v>
      </c>
      <c r="D401" s="228"/>
      <c r="E401" s="229"/>
      <c r="F401" s="230"/>
      <c r="G401" s="230">
        <f>SUMIF(AG402:AG405,"&lt;&gt;NOR",G402:G405)</f>
        <v>0</v>
      </c>
      <c r="H401" s="230"/>
      <c r="I401" s="230">
        <f>SUM(I402:I405)</f>
        <v>0</v>
      </c>
      <c r="J401" s="230"/>
      <c r="K401" s="230">
        <f>SUM(K402:K405)</f>
        <v>0</v>
      </c>
      <c r="L401" s="230"/>
      <c r="M401" s="230">
        <f>SUM(M402:M405)</f>
        <v>0</v>
      </c>
      <c r="N401" s="229"/>
      <c r="O401" s="229">
        <f>SUM(O402:O405)</f>
        <v>0.05</v>
      </c>
      <c r="P401" s="229"/>
      <c r="Q401" s="229">
        <f>SUM(Q402:Q405)</f>
        <v>0</v>
      </c>
      <c r="R401" s="230"/>
      <c r="S401" s="230"/>
      <c r="T401" s="231"/>
      <c r="U401" s="225"/>
      <c r="V401" s="225">
        <f>SUM(V402:V405)</f>
        <v>12.39</v>
      </c>
      <c r="W401" s="225"/>
      <c r="X401" s="225"/>
      <c r="Y401" s="225"/>
      <c r="AG401" t="s">
        <v>175</v>
      </c>
    </row>
    <row r="402" spans="1:60" ht="45" outlineLevel="1" x14ac:dyDescent="0.2">
      <c r="A402" s="233">
        <v>147</v>
      </c>
      <c r="B402" s="234" t="s">
        <v>994</v>
      </c>
      <c r="C402" s="252" t="s">
        <v>995</v>
      </c>
      <c r="D402" s="235" t="s">
        <v>409</v>
      </c>
      <c r="E402" s="236">
        <v>7</v>
      </c>
      <c r="F402" s="237"/>
      <c r="G402" s="238">
        <f>ROUND(E402*F402,2)</f>
        <v>0</v>
      </c>
      <c r="H402" s="237"/>
      <c r="I402" s="238">
        <f>ROUND(E402*H402,2)</f>
        <v>0</v>
      </c>
      <c r="J402" s="237"/>
      <c r="K402" s="238">
        <f>ROUND(E402*J402,2)</f>
        <v>0</v>
      </c>
      <c r="L402" s="238">
        <v>12</v>
      </c>
      <c r="M402" s="238">
        <f>G402*(1+L402/100)</f>
        <v>0</v>
      </c>
      <c r="N402" s="236">
        <v>7.3000000000000001E-3</v>
      </c>
      <c r="O402" s="236">
        <f>ROUND(E402*N402,2)</f>
        <v>0.05</v>
      </c>
      <c r="P402" s="236">
        <v>0</v>
      </c>
      <c r="Q402" s="236">
        <f>ROUND(E402*P402,2)</f>
        <v>0</v>
      </c>
      <c r="R402" s="238" t="s">
        <v>601</v>
      </c>
      <c r="S402" s="238" t="s">
        <v>180</v>
      </c>
      <c r="T402" s="239" t="s">
        <v>180</v>
      </c>
      <c r="U402" s="222">
        <v>1.77</v>
      </c>
      <c r="V402" s="222">
        <f>ROUND(E402*U402,2)</f>
        <v>12.39</v>
      </c>
      <c r="W402" s="222"/>
      <c r="X402" s="222" t="s">
        <v>181</v>
      </c>
      <c r="Y402" s="222" t="s">
        <v>182</v>
      </c>
      <c r="Z402" s="212"/>
      <c r="AA402" s="212"/>
      <c r="AB402" s="212"/>
      <c r="AC402" s="212"/>
      <c r="AD402" s="212"/>
      <c r="AE402" s="212"/>
      <c r="AF402" s="212"/>
      <c r="AG402" s="212" t="s">
        <v>183</v>
      </c>
      <c r="AH402" s="212"/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2" x14ac:dyDescent="0.2">
      <c r="A403" s="219"/>
      <c r="B403" s="220"/>
      <c r="C403" s="253" t="s">
        <v>996</v>
      </c>
      <c r="D403" s="240"/>
      <c r="E403" s="240"/>
      <c r="F403" s="240"/>
      <c r="G403" s="240"/>
      <c r="H403" s="222"/>
      <c r="I403" s="222"/>
      <c r="J403" s="222"/>
      <c r="K403" s="222"/>
      <c r="L403" s="222"/>
      <c r="M403" s="222"/>
      <c r="N403" s="221"/>
      <c r="O403" s="221"/>
      <c r="P403" s="221"/>
      <c r="Q403" s="221"/>
      <c r="R403" s="222"/>
      <c r="S403" s="222"/>
      <c r="T403" s="222"/>
      <c r="U403" s="222"/>
      <c r="V403" s="222"/>
      <c r="W403" s="222"/>
      <c r="X403" s="222"/>
      <c r="Y403" s="222"/>
      <c r="Z403" s="212"/>
      <c r="AA403" s="212"/>
      <c r="AB403" s="212"/>
      <c r="AC403" s="212"/>
      <c r="AD403" s="212"/>
      <c r="AE403" s="212"/>
      <c r="AF403" s="212"/>
      <c r="AG403" s="212" t="s">
        <v>185</v>
      </c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2" x14ac:dyDescent="0.2">
      <c r="A404" s="219"/>
      <c r="B404" s="220"/>
      <c r="C404" s="254" t="s">
        <v>997</v>
      </c>
      <c r="D404" s="241"/>
      <c r="E404" s="241"/>
      <c r="F404" s="241"/>
      <c r="G404" s="241"/>
      <c r="H404" s="222"/>
      <c r="I404" s="222"/>
      <c r="J404" s="222"/>
      <c r="K404" s="222"/>
      <c r="L404" s="222"/>
      <c r="M404" s="222"/>
      <c r="N404" s="221"/>
      <c r="O404" s="221"/>
      <c r="P404" s="221"/>
      <c r="Q404" s="221"/>
      <c r="R404" s="222"/>
      <c r="S404" s="222"/>
      <c r="T404" s="222"/>
      <c r="U404" s="222"/>
      <c r="V404" s="222"/>
      <c r="W404" s="222"/>
      <c r="X404" s="222"/>
      <c r="Y404" s="222"/>
      <c r="Z404" s="212"/>
      <c r="AA404" s="212"/>
      <c r="AB404" s="212"/>
      <c r="AC404" s="212"/>
      <c r="AD404" s="212"/>
      <c r="AE404" s="212"/>
      <c r="AF404" s="212"/>
      <c r="AG404" s="212" t="s">
        <v>187</v>
      </c>
      <c r="AH404" s="212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2" x14ac:dyDescent="0.2">
      <c r="A405" s="219"/>
      <c r="B405" s="220"/>
      <c r="C405" s="255" t="s">
        <v>664</v>
      </c>
      <c r="D405" s="223"/>
      <c r="E405" s="224">
        <v>7</v>
      </c>
      <c r="F405" s="222"/>
      <c r="G405" s="222"/>
      <c r="H405" s="222"/>
      <c r="I405" s="222"/>
      <c r="J405" s="222"/>
      <c r="K405" s="222"/>
      <c r="L405" s="222"/>
      <c r="M405" s="222"/>
      <c r="N405" s="221"/>
      <c r="O405" s="221"/>
      <c r="P405" s="221"/>
      <c r="Q405" s="221"/>
      <c r="R405" s="222"/>
      <c r="S405" s="222"/>
      <c r="T405" s="222"/>
      <c r="U405" s="222"/>
      <c r="V405" s="222"/>
      <c r="W405" s="222"/>
      <c r="X405" s="222"/>
      <c r="Y405" s="222"/>
      <c r="Z405" s="212"/>
      <c r="AA405" s="212"/>
      <c r="AB405" s="212"/>
      <c r="AC405" s="212"/>
      <c r="AD405" s="212"/>
      <c r="AE405" s="212"/>
      <c r="AF405" s="212"/>
      <c r="AG405" s="212" t="s">
        <v>189</v>
      </c>
      <c r="AH405" s="212">
        <v>5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x14ac:dyDescent="0.2">
      <c r="A406" s="226" t="s">
        <v>174</v>
      </c>
      <c r="B406" s="227" t="s">
        <v>119</v>
      </c>
      <c r="C406" s="251" t="s">
        <v>120</v>
      </c>
      <c r="D406" s="228"/>
      <c r="E406" s="229"/>
      <c r="F406" s="230"/>
      <c r="G406" s="230">
        <f>SUMIF(AG407:AG414,"&lt;&gt;NOR",G407:G414)</f>
        <v>0</v>
      </c>
      <c r="H406" s="230"/>
      <c r="I406" s="230">
        <f>SUM(I407:I414)</f>
        <v>0</v>
      </c>
      <c r="J406" s="230"/>
      <c r="K406" s="230">
        <f>SUM(K407:K414)</f>
        <v>0</v>
      </c>
      <c r="L406" s="230"/>
      <c r="M406" s="230">
        <f>SUM(M407:M414)</f>
        <v>0</v>
      </c>
      <c r="N406" s="229"/>
      <c r="O406" s="229">
        <f>SUM(O407:O414)</f>
        <v>0</v>
      </c>
      <c r="P406" s="229"/>
      <c r="Q406" s="229">
        <f>SUM(Q407:Q414)</f>
        <v>0.06</v>
      </c>
      <c r="R406" s="230"/>
      <c r="S406" s="230"/>
      <c r="T406" s="231"/>
      <c r="U406" s="225"/>
      <c r="V406" s="225">
        <f>SUM(V407:V414)</f>
        <v>9.4400000000000013</v>
      </c>
      <c r="W406" s="225"/>
      <c r="X406" s="225"/>
      <c r="Y406" s="225"/>
      <c r="AG406" t="s">
        <v>175</v>
      </c>
    </row>
    <row r="407" spans="1:60" outlineLevel="1" x14ac:dyDescent="0.2">
      <c r="A407" s="244">
        <v>148</v>
      </c>
      <c r="B407" s="245" t="s">
        <v>998</v>
      </c>
      <c r="C407" s="257" t="s">
        <v>999</v>
      </c>
      <c r="D407" s="246" t="s">
        <v>346</v>
      </c>
      <c r="E407" s="247">
        <v>1</v>
      </c>
      <c r="F407" s="248"/>
      <c r="G407" s="249">
        <f>ROUND(E407*F407,2)</f>
        <v>0</v>
      </c>
      <c r="H407" s="248"/>
      <c r="I407" s="249">
        <f>ROUND(E407*H407,2)</f>
        <v>0</v>
      </c>
      <c r="J407" s="248"/>
      <c r="K407" s="249">
        <f>ROUND(E407*J407,2)</f>
        <v>0</v>
      </c>
      <c r="L407" s="249">
        <v>12</v>
      </c>
      <c r="M407" s="249">
        <f>G407*(1+L407/100)</f>
        <v>0</v>
      </c>
      <c r="N407" s="247">
        <v>2.0000000000000001E-4</v>
      </c>
      <c r="O407" s="247">
        <f>ROUND(E407*N407,2)</f>
        <v>0</v>
      </c>
      <c r="P407" s="247">
        <v>0</v>
      </c>
      <c r="Q407" s="247">
        <f>ROUND(E407*P407,2)</f>
        <v>0</v>
      </c>
      <c r="R407" s="249" t="s">
        <v>834</v>
      </c>
      <c r="S407" s="249" t="s">
        <v>180</v>
      </c>
      <c r="T407" s="250" t="s">
        <v>180</v>
      </c>
      <c r="U407" s="222">
        <v>0.20699999999999999</v>
      </c>
      <c r="V407" s="222">
        <f>ROUND(E407*U407,2)</f>
        <v>0.21</v>
      </c>
      <c r="W407" s="222"/>
      <c r="X407" s="222" t="s">
        <v>181</v>
      </c>
      <c r="Y407" s="222" t="s">
        <v>182</v>
      </c>
      <c r="Z407" s="212"/>
      <c r="AA407" s="212"/>
      <c r="AB407" s="212"/>
      <c r="AC407" s="212"/>
      <c r="AD407" s="212"/>
      <c r="AE407" s="212"/>
      <c r="AF407" s="212"/>
      <c r="AG407" s="212" t="s">
        <v>183</v>
      </c>
      <c r="AH407" s="212"/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1" x14ac:dyDescent="0.2">
      <c r="A408" s="233">
        <v>149</v>
      </c>
      <c r="B408" s="234" t="s">
        <v>1000</v>
      </c>
      <c r="C408" s="252" t="s">
        <v>1001</v>
      </c>
      <c r="D408" s="235" t="s">
        <v>346</v>
      </c>
      <c r="E408" s="236">
        <v>2</v>
      </c>
      <c r="F408" s="237"/>
      <c r="G408" s="238">
        <f>ROUND(E408*F408,2)</f>
        <v>0</v>
      </c>
      <c r="H408" s="237"/>
      <c r="I408" s="238">
        <f>ROUND(E408*H408,2)</f>
        <v>0</v>
      </c>
      <c r="J408" s="237"/>
      <c r="K408" s="238">
        <f>ROUND(E408*J408,2)</f>
        <v>0</v>
      </c>
      <c r="L408" s="238">
        <v>12</v>
      </c>
      <c r="M408" s="238">
        <f>G408*(1+L408/100)</f>
        <v>0</v>
      </c>
      <c r="N408" s="236">
        <v>2.4000000000000001E-4</v>
      </c>
      <c r="O408" s="236">
        <f>ROUND(E408*N408,2)</f>
        <v>0</v>
      </c>
      <c r="P408" s="236">
        <v>0</v>
      </c>
      <c r="Q408" s="236">
        <f>ROUND(E408*P408,2)</f>
        <v>0</v>
      </c>
      <c r="R408" s="238" t="s">
        <v>834</v>
      </c>
      <c r="S408" s="238" t="s">
        <v>180</v>
      </c>
      <c r="T408" s="239" t="s">
        <v>180</v>
      </c>
      <c r="U408" s="222">
        <v>8.3000000000000004E-2</v>
      </c>
      <c r="V408" s="222">
        <f>ROUND(E408*U408,2)</f>
        <v>0.17</v>
      </c>
      <c r="W408" s="222"/>
      <c r="X408" s="222" t="s">
        <v>181</v>
      </c>
      <c r="Y408" s="222" t="s">
        <v>182</v>
      </c>
      <c r="Z408" s="212"/>
      <c r="AA408" s="212"/>
      <c r="AB408" s="212"/>
      <c r="AC408" s="212"/>
      <c r="AD408" s="212"/>
      <c r="AE408" s="212"/>
      <c r="AF408" s="212"/>
      <c r="AG408" s="212" t="s">
        <v>183</v>
      </c>
      <c r="AH408" s="212"/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2" x14ac:dyDescent="0.2">
      <c r="A409" s="219"/>
      <c r="B409" s="220"/>
      <c r="C409" s="256" t="s">
        <v>1002</v>
      </c>
      <c r="D409" s="242"/>
      <c r="E409" s="242"/>
      <c r="F409" s="242"/>
      <c r="G409" s="242"/>
      <c r="H409" s="222"/>
      <c r="I409" s="222"/>
      <c r="J409" s="222"/>
      <c r="K409" s="222"/>
      <c r="L409" s="222"/>
      <c r="M409" s="222"/>
      <c r="N409" s="221"/>
      <c r="O409" s="221"/>
      <c r="P409" s="221"/>
      <c r="Q409" s="221"/>
      <c r="R409" s="222"/>
      <c r="S409" s="222"/>
      <c r="T409" s="222"/>
      <c r="U409" s="222"/>
      <c r="V409" s="222"/>
      <c r="W409" s="222"/>
      <c r="X409" s="222"/>
      <c r="Y409" s="222"/>
      <c r="Z409" s="212"/>
      <c r="AA409" s="212"/>
      <c r="AB409" s="212"/>
      <c r="AC409" s="212"/>
      <c r="AD409" s="212"/>
      <c r="AE409" s="212"/>
      <c r="AF409" s="212"/>
      <c r="AG409" s="212" t="s">
        <v>187</v>
      </c>
      <c r="AH409" s="212"/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2" x14ac:dyDescent="0.2">
      <c r="A410" s="219"/>
      <c r="B410" s="220"/>
      <c r="C410" s="255" t="s">
        <v>1003</v>
      </c>
      <c r="D410" s="223"/>
      <c r="E410" s="224">
        <v>2</v>
      </c>
      <c r="F410" s="222"/>
      <c r="G410" s="222"/>
      <c r="H410" s="222"/>
      <c r="I410" s="222"/>
      <c r="J410" s="222"/>
      <c r="K410" s="222"/>
      <c r="L410" s="222"/>
      <c r="M410" s="222"/>
      <c r="N410" s="221"/>
      <c r="O410" s="221"/>
      <c r="P410" s="221"/>
      <c r="Q410" s="221"/>
      <c r="R410" s="222"/>
      <c r="S410" s="222"/>
      <c r="T410" s="222"/>
      <c r="U410" s="222"/>
      <c r="V410" s="222"/>
      <c r="W410" s="222"/>
      <c r="X410" s="222"/>
      <c r="Y410" s="222"/>
      <c r="Z410" s="212"/>
      <c r="AA410" s="212"/>
      <c r="AB410" s="212"/>
      <c r="AC410" s="212"/>
      <c r="AD410" s="212"/>
      <c r="AE410" s="212"/>
      <c r="AF410" s="212"/>
      <c r="AG410" s="212" t="s">
        <v>189</v>
      </c>
      <c r="AH410" s="212">
        <v>0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1" x14ac:dyDescent="0.2">
      <c r="A411" s="233">
        <v>150</v>
      </c>
      <c r="B411" s="234" t="s">
        <v>1004</v>
      </c>
      <c r="C411" s="252" t="s">
        <v>1005</v>
      </c>
      <c r="D411" s="235" t="s">
        <v>346</v>
      </c>
      <c r="E411" s="236">
        <v>29</v>
      </c>
      <c r="F411" s="237"/>
      <c r="G411" s="238">
        <f>ROUND(E411*F411,2)</f>
        <v>0</v>
      </c>
      <c r="H411" s="237"/>
      <c r="I411" s="238">
        <f>ROUND(E411*H411,2)</f>
        <v>0</v>
      </c>
      <c r="J411" s="237"/>
      <c r="K411" s="238">
        <f>ROUND(E411*J411,2)</f>
        <v>0</v>
      </c>
      <c r="L411" s="238">
        <v>12</v>
      </c>
      <c r="M411" s="238">
        <f>G411*(1+L411/100)</f>
        <v>0</v>
      </c>
      <c r="N411" s="236">
        <v>1.7000000000000001E-4</v>
      </c>
      <c r="O411" s="236">
        <f>ROUND(E411*N411,2)</f>
        <v>0</v>
      </c>
      <c r="P411" s="236">
        <v>2.2000000000000001E-3</v>
      </c>
      <c r="Q411" s="236">
        <f>ROUND(E411*P411,2)</f>
        <v>0.06</v>
      </c>
      <c r="R411" s="238" t="s">
        <v>834</v>
      </c>
      <c r="S411" s="238" t="s">
        <v>180</v>
      </c>
      <c r="T411" s="239" t="s">
        <v>180</v>
      </c>
      <c r="U411" s="222">
        <v>0.312</v>
      </c>
      <c r="V411" s="222">
        <f>ROUND(E411*U411,2)</f>
        <v>9.0500000000000007</v>
      </c>
      <c r="W411" s="222"/>
      <c r="X411" s="222" t="s">
        <v>181</v>
      </c>
      <c r="Y411" s="222" t="s">
        <v>182</v>
      </c>
      <c r="Z411" s="212"/>
      <c r="AA411" s="212"/>
      <c r="AB411" s="212"/>
      <c r="AC411" s="212"/>
      <c r="AD411" s="212"/>
      <c r="AE411" s="212"/>
      <c r="AF411" s="212"/>
      <c r="AG411" s="212" t="s">
        <v>183</v>
      </c>
      <c r="AH411" s="212"/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2" x14ac:dyDescent="0.2">
      <c r="A412" s="219"/>
      <c r="B412" s="220"/>
      <c r="C412" s="255" t="s">
        <v>1006</v>
      </c>
      <c r="D412" s="223"/>
      <c r="E412" s="224">
        <v>15</v>
      </c>
      <c r="F412" s="222"/>
      <c r="G412" s="222"/>
      <c r="H412" s="222"/>
      <c r="I412" s="222"/>
      <c r="J412" s="222"/>
      <c r="K412" s="222"/>
      <c r="L412" s="222"/>
      <c r="M412" s="222"/>
      <c r="N412" s="221"/>
      <c r="O412" s="221"/>
      <c r="P412" s="221"/>
      <c r="Q412" s="221"/>
      <c r="R412" s="222"/>
      <c r="S412" s="222"/>
      <c r="T412" s="222"/>
      <c r="U412" s="222"/>
      <c r="V412" s="222"/>
      <c r="W412" s="222"/>
      <c r="X412" s="222"/>
      <c r="Y412" s="222"/>
      <c r="Z412" s="212"/>
      <c r="AA412" s="212"/>
      <c r="AB412" s="212"/>
      <c r="AC412" s="212"/>
      <c r="AD412" s="212"/>
      <c r="AE412" s="212"/>
      <c r="AF412" s="212"/>
      <c r="AG412" s="212" t="s">
        <v>189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3" x14ac:dyDescent="0.2">
      <c r="A413" s="219"/>
      <c r="B413" s="220"/>
      <c r="C413" s="255" t="s">
        <v>1007</v>
      </c>
      <c r="D413" s="223"/>
      <c r="E413" s="224">
        <v>14</v>
      </c>
      <c r="F413" s="222"/>
      <c r="G413" s="222"/>
      <c r="H413" s="222"/>
      <c r="I413" s="222"/>
      <c r="J413" s="222"/>
      <c r="K413" s="222"/>
      <c r="L413" s="222"/>
      <c r="M413" s="222"/>
      <c r="N413" s="221"/>
      <c r="O413" s="221"/>
      <c r="P413" s="221"/>
      <c r="Q413" s="221"/>
      <c r="R413" s="222"/>
      <c r="S413" s="222"/>
      <c r="T413" s="222"/>
      <c r="U413" s="222"/>
      <c r="V413" s="222"/>
      <c r="W413" s="222"/>
      <c r="X413" s="222"/>
      <c r="Y413" s="222"/>
      <c r="Z413" s="212"/>
      <c r="AA413" s="212"/>
      <c r="AB413" s="212"/>
      <c r="AC413" s="212"/>
      <c r="AD413" s="212"/>
      <c r="AE413" s="212"/>
      <c r="AF413" s="212"/>
      <c r="AG413" s="212" t="s">
        <v>189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1" x14ac:dyDescent="0.2">
      <c r="A414" s="244">
        <v>151</v>
      </c>
      <c r="B414" s="245" t="s">
        <v>1008</v>
      </c>
      <c r="C414" s="257" t="s">
        <v>1009</v>
      </c>
      <c r="D414" s="246" t="s">
        <v>252</v>
      </c>
      <c r="E414" s="247">
        <v>5.6100000000000004E-3</v>
      </c>
      <c r="F414" s="248"/>
      <c r="G414" s="249">
        <f>ROUND(E414*F414,2)</f>
        <v>0</v>
      </c>
      <c r="H414" s="248"/>
      <c r="I414" s="249">
        <f>ROUND(E414*H414,2)</f>
        <v>0</v>
      </c>
      <c r="J414" s="248"/>
      <c r="K414" s="249">
        <f>ROUND(E414*J414,2)</f>
        <v>0</v>
      </c>
      <c r="L414" s="249">
        <v>12</v>
      </c>
      <c r="M414" s="249">
        <f>G414*(1+L414/100)</f>
        <v>0</v>
      </c>
      <c r="N414" s="247">
        <v>0</v>
      </c>
      <c r="O414" s="247">
        <f>ROUND(E414*N414,2)</f>
        <v>0</v>
      </c>
      <c r="P414" s="247">
        <v>0</v>
      </c>
      <c r="Q414" s="247">
        <f>ROUND(E414*P414,2)</f>
        <v>0</v>
      </c>
      <c r="R414" s="249" t="s">
        <v>834</v>
      </c>
      <c r="S414" s="249" t="s">
        <v>180</v>
      </c>
      <c r="T414" s="250" t="s">
        <v>180</v>
      </c>
      <c r="U414" s="222">
        <v>2.351</v>
      </c>
      <c r="V414" s="222">
        <f>ROUND(E414*U414,2)</f>
        <v>0.01</v>
      </c>
      <c r="W414" s="222"/>
      <c r="X414" s="222" t="s">
        <v>392</v>
      </c>
      <c r="Y414" s="222" t="s">
        <v>182</v>
      </c>
      <c r="Z414" s="212"/>
      <c r="AA414" s="212"/>
      <c r="AB414" s="212"/>
      <c r="AC414" s="212"/>
      <c r="AD414" s="212"/>
      <c r="AE414" s="212"/>
      <c r="AF414" s="212"/>
      <c r="AG414" s="212" t="s">
        <v>393</v>
      </c>
      <c r="AH414" s="212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x14ac:dyDescent="0.2">
      <c r="A415" s="226" t="s">
        <v>174</v>
      </c>
      <c r="B415" s="227" t="s">
        <v>137</v>
      </c>
      <c r="C415" s="251" t="s">
        <v>138</v>
      </c>
      <c r="D415" s="228"/>
      <c r="E415" s="229"/>
      <c r="F415" s="230"/>
      <c r="G415" s="230">
        <f>SUMIF(AG416:AG418,"&lt;&gt;NOR",G416:G418)</f>
        <v>0</v>
      </c>
      <c r="H415" s="230"/>
      <c r="I415" s="230">
        <f>SUM(I416:I418)</f>
        <v>0</v>
      </c>
      <c r="J415" s="230"/>
      <c r="K415" s="230">
        <f>SUM(K416:K418)</f>
        <v>0</v>
      </c>
      <c r="L415" s="230"/>
      <c r="M415" s="230">
        <f>SUM(M416:M418)</f>
        <v>0</v>
      </c>
      <c r="N415" s="229"/>
      <c r="O415" s="229">
        <f>SUM(O416:O418)</f>
        <v>0</v>
      </c>
      <c r="P415" s="229"/>
      <c r="Q415" s="229">
        <f>SUM(Q416:Q418)</f>
        <v>0</v>
      </c>
      <c r="R415" s="230"/>
      <c r="S415" s="230"/>
      <c r="T415" s="231"/>
      <c r="U415" s="225"/>
      <c r="V415" s="225">
        <f>SUM(V416:V418)</f>
        <v>12.59</v>
      </c>
      <c r="W415" s="225"/>
      <c r="X415" s="225"/>
      <c r="Y415" s="225"/>
      <c r="AG415" t="s">
        <v>175</v>
      </c>
    </row>
    <row r="416" spans="1:60" outlineLevel="1" x14ac:dyDescent="0.2">
      <c r="A416" s="244">
        <v>152</v>
      </c>
      <c r="B416" s="245" t="s">
        <v>1010</v>
      </c>
      <c r="C416" s="257" t="s">
        <v>1011</v>
      </c>
      <c r="D416" s="246" t="s">
        <v>1012</v>
      </c>
      <c r="E416" s="247">
        <v>1</v>
      </c>
      <c r="F416" s="248"/>
      <c r="G416" s="249">
        <f>ROUND(E416*F416,2)</f>
        <v>0</v>
      </c>
      <c r="H416" s="248"/>
      <c r="I416" s="249">
        <f>ROUND(E416*H416,2)</f>
        <v>0</v>
      </c>
      <c r="J416" s="248"/>
      <c r="K416" s="249">
        <f>ROUND(E416*J416,2)</f>
        <v>0</v>
      </c>
      <c r="L416" s="249">
        <v>12</v>
      </c>
      <c r="M416" s="249">
        <f>G416*(1+L416/100)</f>
        <v>0</v>
      </c>
      <c r="N416" s="247">
        <v>0</v>
      </c>
      <c r="O416" s="247">
        <f>ROUND(E416*N416,2)</f>
        <v>0</v>
      </c>
      <c r="P416" s="247">
        <v>0</v>
      </c>
      <c r="Q416" s="247">
        <f>ROUND(E416*P416,2)</f>
        <v>0</v>
      </c>
      <c r="R416" s="249"/>
      <c r="S416" s="249" t="s">
        <v>180</v>
      </c>
      <c r="T416" s="250" t="s">
        <v>180</v>
      </c>
      <c r="U416" s="222">
        <v>5.99</v>
      </c>
      <c r="V416" s="222">
        <f>ROUND(E416*U416,2)</f>
        <v>5.99</v>
      </c>
      <c r="W416" s="222"/>
      <c r="X416" s="222" t="s">
        <v>181</v>
      </c>
      <c r="Y416" s="222" t="s">
        <v>182</v>
      </c>
      <c r="Z416" s="212"/>
      <c r="AA416" s="212"/>
      <c r="AB416" s="212"/>
      <c r="AC416" s="212"/>
      <c r="AD416" s="212"/>
      <c r="AE416" s="212"/>
      <c r="AF416" s="212"/>
      <c r="AG416" s="212" t="s">
        <v>183</v>
      </c>
      <c r="AH416" s="212"/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1" x14ac:dyDescent="0.2">
      <c r="A417" s="233">
        <v>153</v>
      </c>
      <c r="B417" s="234" t="s">
        <v>1013</v>
      </c>
      <c r="C417" s="252" t="s">
        <v>1014</v>
      </c>
      <c r="D417" s="235" t="s">
        <v>263</v>
      </c>
      <c r="E417" s="236">
        <v>347.3</v>
      </c>
      <c r="F417" s="237"/>
      <c r="G417" s="238">
        <f>ROUND(E417*F417,2)</f>
        <v>0</v>
      </c>
      <c r="H417" s="237"/>
      <c r="I417" s="238">
        <f>ROUND(E417*H417,2)</f>
        <v>0</v>
      </c>
      <c r="J417" s="237"/>
      <c r="K417" s="238">
        <f>ROUND(E417*J417,2)</f>
        <v>0</v>
      </c>
      <c r="L417" s="238">
        <v>12</v>
      </c>
      <c r="M417" s="238">
        <f>G417*(1+L417/100)</f>
        <v>0</v>
      </c>
      <c r="N417" s="236">
        <v>0</v>
      </c>
      <c r="O417" s="236">
        <f>ROUND(E417*N417,2)</f>
        <v>0</v>
      </c>
      <c r="P417" s="236">
        <v>0</v>
      </c>
      <c r="Q417" s="236">
        <f>ROUND(E417*P417,2)</f>
        <v>0</v>
      </c>
      <c r="R417" s="238"/>
      <c r="S417" s="238" t="s">
        <v>180</v>
      </c>
      <c r="T417" s="239" t="s">
        <v>180</v>
      </c>
      <c r="U417" s="222">
        <v>1.9E-2</v>
      </c>
      <c r="V417" s="222">
        <f>ROUND(E417*U417,2)</f>
        <v>6.6</v>
      </c>
      <c r="W417" s="222"/>
      <c r="X417" s="222" t="s">
        <v>181</v>
      </c>
      <c r="Y417" s="222" t="s">
        <v>182</v>
      </c>
      <c r="Z417" s="212"/>
      <c r="AA417" s="212"/>
      <c r="AB417" s="212"/>
      <c r="AC417" s="212"/>
      <c r="AD417" s="212"/>
      <c r="AE417" s="212"/>
      <c r="AF417" s="212"/>
      <c r="AG417" s="212" t="s">
        <v>183</v>
      </c>
      <c r="AH417" s="212"/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2" x14ac:dyDescent="0.2">
      <c r="A418" s="219"/>
      <c r="B418" s="220"/>
      <c r="C418" s="255" t="s">
        <v>1015</v>
      </c>
      <c r="D418" s="223"/>
      <c r="E418" s="224">
        <v>347.3</v>
      </c>
      <c r="F418" s="222"/>
      <c r="G418" s="222"/>
      <c r="H418" s="222"/>
      <c r="I418" s="222"/>
      <c r="J418" s="222"/>
      <c r="K418" s="222"/>
      <c r="L418" s="222"/>
      <c r="M418" s="222"/>
      <c r="N418" s="221"/>
      <c r="O418" s="221"/>
      <c r="P418" s="221"/>
      <c r="Q418" s="221"/>
      <c r="R418" s="222"/>
      <c r="S418" s="222"/>
      <c r="T418" s="222"/>
      <c r="U418" s="222"/>
      <c r="V418" s="222"/>
      <c r="W418" s="222"/>
      <c r="X418" s="222"/>
      <c r="Y418" s="222"/>
      <c r="Z418" s="212"/>
      <c r="AA418" s="212"/>
      <c r="AB418" s="212"/>
      <c r="AC418" s="212"/>
      <c r="AD418" s="212"/>
      <c r="AE418" s="212"/>
      <c r="AF418" s="212"/>
      <c r="AG418" s="212" t="s">
        <v>189</v>
      </c>
      <c r="AH418" s="212">
        <v>5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x14ac:dyDescent="0.2">
      <c r="A419" s="226" t="s">
        <v>174</v>
      </c>
      <c r="B419" s="227" t="s">
        <v>143</v>
      </c>
      <c r="C419" s="251" t="s">
        <v>100</v>
      </c>
      <c r="D419" s="228"/>
      <c r="E419" s="229"/>
      <c r="F419" s="230"/>
      <c r="G419" s="230">
        <f>SUMIF(AG420:AG428,"&lt;&gt;NOR",G420:G428)</f>
        <v>0</v>
      </c>
      <c r="H419" s="230"/>
      <c r="I419" s="230">
        <f>SUM(I420:I428)</f>
        <v>0</v>
      </c>
      <c r="J419" s="230"/>
      <c r="K419" s="230">
        <f>SUM(K420:K428)</f>
        <v>0</v>
      </c>
      <c r="L419" s="230"/>
      <c r="M419" s="230">
        <f>SUM(M420:M428)</f>
        <v>0</v>
      </c>
      <c r="N419" s="229"/>
      <c r="O419" s="229">
        <f>SUM(O420:O428)</f>
        <v>0</v>
      </c>
      <c r="P419" s="229"/>
      <c r="Q419" s="229">
        <f>SUM(Q420:Q428)</f>
        <v>0</v>
      </c>
      <c r="R419" s="230"/>
      <c r="S419" s="230"/>
      <c r="T419" s="231"/>
      <c r="U419" s="225"/>
      <c r="V419" s="225">
        <f>SUM(V420:V428)</f>
        <v>0</v>
      </c>
      <c r="W419" s="225"/>
      <c r="X419" s="225"/>
      <c r="Y419" s="225"/>
      <c r="AG419" t="s">
        <v>175</v>
      </c>
    </row>
    <row r="420" spans="1:60" outlineLevel="1" x14ac:dyDescent="0.2">
      <c r="A420" s="233">
        <v>154</v>
      </c>
      <c r="B420" s="234" t="s">
        <v>1016</v>
      </c>
      <c r="C420" s="252" t="s">
        <v>1017</v>
      </c>
      <c r="D420" s="235" t="s">
        <v>252</v>
      </c>
      <c r="E420" s="236">
        <v>0.72367000000000004</v>
      </c>
      <c r="F420" s="237"/>
      <c r="G420" s="238">
        <f>ROUND(E420*F420,2)</f>
        <v>0</v>
      </c>
      <c r="H420" s="237"/>
      <c r="I420" s="238">
        <f>ROUND(E420*H420,2)</f>
        <v>0</v>
      </c>
      <c r="J420" s="237"/>
      <c r="K420" s="238">
        <f>ROUND(E420*J420,2)</f>
        <v>0</v>
      </c>
      <c r="L420" s="238">
        <v>12</v>
      </c>
      <c r="M420" s="238">
        <f>G420*(1+L420/100)</f>
        <v>0</v>
      </c>
      <c r="N420" s="236">
        <v>0</v>
      </c>
      <c r="O420" s="236">
        <f>ROUND(E420*N420,2)</f>
        <v>0</v>
      </c>
      <c r="P420" s="236">
        <v>0</v>
      </c>
      <c r="Q420" s="236">
        <f>ROUND(E420*P420,2)</f>
        <v>0</v>
      </c>
      <c r="R420" s="238" t="s">
        <v>350</v>
      </c>
      <c r="S420" s="238" t="s">
        <v>180</v>
      </c>
      <c r="T420" s="239" t="s">
        <v>180</v>
      </c>
      <c r="U420" s="222">
        <v>0</v>
      </c>
      <c r="V420" s="222">
        <f>ROUND(E420*U420,2)</f>
        <v>0</v>
      </c>
      <c r="W420" s="222"/>
      <c r="X420" s="222" t="s">
        <v>181</v>
      </c>
      <c r="Y420" s="222" t="s">
        <v>182</v>
      </c>
      <c r="Z420" s="212"/>
      <c r="AA420" s="212"/>
      <c r="AB420" s="212"/>
      <c r="AC420" s="212"/>
      <c r="AD420" s="212"/>
      <c r="AE420" s="212"/>
      <c r="AF420" s="212"/>
      <c r="AG420" s="212" t="s">
        <v>183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ht="22.5" outlineLevel="2" x14ac:dyDescent="0.2">
      <c r="A421" s="219"/>
      <c r="B421" s="220"/>
      <c r="C421" s="256" t="s">
        <v>388</v>
      </c>
      <c r="D421" s="242"/>
      <c r="E421" s="242"/>
      <c r="F421" s="242"/>
      <c r="G421" s="242"/>
      <c r="H421" s="222"/>
      <c r="I421" s="222"/>
      <c r="J421" s="222"/>
      <c r="K421" s="222"/>
      <c r="L421" s="222"/>
      <c r="M421" s="222"/>
      <c r="N421" s="221"/>
      <c r="O421" s="221"/>
      <c r="P421" s="221"/>
      <c r="Q421" s="221"/>
      <c r="R421" s="222"/>
      <c r="S421" s="222"/>
      <c r="T421" s="222"/>
      <c r="U421" s="222"/>
      <c r="V421" s="222"/>
      <c r="W421" s="222"/>
      <c r="X421" s="222"/>
      <c r="Y421" s="222"/>
      <c r="Z421" s="212"/>
      <c r="AA421" s="212"/>
      <c r="AB421" s="212"/>
      <c r="AC421" s="212"/>
      <c r="AD421" s="212"/>
      <c r="AE421" s="212"/>
      <c r="AF421" s="212"/>
      <c r="AG421" s="212" t="s">
        <v>187</v>
      </c>
      <c r="AH421" s="212"/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43" t="str">
        <f>C421</f>
        <v>Pro vyjádření výnosu ve prospěch zhotovitele je nutné jednotkovou cenu uvést se záporným znaménkem. (Získaná částka ponižuje náklad stavby.)</v>
      </c>
      <c r="BB421" s="212"/>
      <c r="BC421" s="212"/>
      <c r="BD421" s="212"/>
      <c r="BE421" s="212"/>
      <c r="BF421" s="212"/>
      <c r="BG421" s="212"/>
      <c r="BH421" s="212"/>
    </row>
    <row r="422" spans="1:60" outlineLevel="2" x14ac:dyDescent="0.2">
      <c r="A422" s="219"/>
      <c r="B422" s="220"/>
      <c r="C422" s="255" t="s">
        <v>1018</v>
      </c>
      <c r="D422" s="223"/>
      <c r="E422" s="224">
        <v>0.67737000000000003</v>
      </c>
      <c r="F422" s="222"/>
      <c r="G422" s="222"/>
      <c r="H422" s="222"/>
      <c r="I422" s="222"/>
      <c r="J422" s="222"/>
      <c r="K422" s="222"/>
      <c r="L422" s="222"/>
      <c r="M422" s="222"/>
      <c r="N422" s="221"/>
      <c r="O422" s="221"/>
      <c r="P422" s="221"/>
      <c r="Q422" s="221"/>
      <c r="R422" s="222"/>
      <c r="S422" s="222"/>
      <c r="T422" s="222"/>
      <c r="U422" s="222"/>
      <c r="V422" s="222"/>
      <c r="W422" s="222"/>
      <c r="X422" s="222"/>
      <c r="Y422" s="222"/>
      <c r="Z422" s="212"/>
      <c r="AA422" s="212"/>
      <c r="AB422" s="212"/>
      <c r="AC422" s="212"/>
      <c r="AD422" s="212"/>
      <c r="AE422" s="212"/>
      <c r="AF422" s="212"/>
      <c r="AG422" s="212" t="s">
        <v>189</v>
      </c>
      <c r="AH422" s="212">
        <v>7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19"/>
      <c r="B423" s="220"/>
      <c r="C423" s="255" t="s">
        <v>1019</v>
      </c>
      <c r="D423" s="223"/>
      <c r="E423" s="224">
        <v>2.5170000000000001E-2</v>
      </c>
      <c r="F423" s="222"/>
      <c r="G423" s="222"/>
      <c r="H423" s="222"/>
      <c r="I423" s="222"/>
      <c r="J423" s="222"/>
      <c r="K423" s="222"/>
      <c r="L423" s="222"/>
      <c r="M423" s="222"/>
      <c r="N423" s="221"/>
      <c r="O423" s="221"/>
      <c r="P423" s="221"/>
      <c r="Q423" s="221"/>
      <c r="R423" s="222"/>
      <c r="S423" s="222"/>
      <c r="T423" s="222"/>
      <c r="U423" s="222"/>
      <c r="V423" s="222"/>
      <c r="W423" s="222"/>
      <c r="X423" s="222"/>
      <c r="Y423" s="222"/>
      <c r="Z423" s="212"/>
      <c r="AA423" s="212"/>
      <c r="AB423" s="212"/>
      <c r="AC423" s="212"/>
      <c r="AD423" s="212"/>
      <c r="AE423" s="212"/>
      <c r="AF423" s="212"/>
      <c r="AG423" s="212" t="s">
        <v>189</v>
      </c>
      <c r="AH423" s="212">
        <v>7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19"/>
      <c r="B424" s="220"/>
      <c r="C424" s="255" t="s">
        <v>1020</v>
      </c>
      <c r="D424" s="223"/>
      <c r="E424" s="224">
        <v>2.1129999999999999E-2</v>
      </c>
      <c r="F424" s="222"/>
      <c r="G424" s="222"/>
      <c r="H424" s="222"/>
      <c r="I424" s="222"/>
      <c r="J424" s="222"/>
      <c r="K424" s="222"/>
      <c r="L424" s="222"/>
      <c r="M424" s="222"/>
      <c r="N424" s="221"/>
      <c r="O424" s="221"/>
      <c r="P424" s="221"/>
      <c r="Q424" s="221"/>
      <c r="R424" s="222"/>
      <c r="S424" s="222"/>
      <c r="T424" s="222"/>
      <c r="U424" s="222"/>
      <c r="V424" s="222"/>
      <c r="W424" s="222"/>
      <c r="X424" s="222"/>
      <c r="Y424" s="222"/>
      <c r="Z424" s="212"/>
      <c r="AA424" s="212"/>
      <c r="AB424" s="212"/>
      <c r="AC424" s="212"/>
      <c r="AD424" s="212"/>
      <c r="AE424" s="212"/>
      <c r="AF424" s="212"/>
      <c r="AG424" s="212" t="s">
        <v>189</v>
      </c>
      <c r="AH424" s="212">
        <v>7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1" x14ac:dyDescent="0.2">
      <c r="A425" s="233">
        <v>155</v>
      </c>
      <c r="B425" s="234" t="s">
        <v>386</v>
      </c>
      <c r="C425" s="252" t="s">
        <v>387</v>
      </c>
      <c r="D425" s="235" t="s">
        <v>252</v>
      </c>
      <c r="E425" s="236">
        <v>0.44419999999999998</v>
      </c>
      <c r="F425" s="237"/>
      <c r="G425" s="238">
        <f>ROUND(E425*F425,2)</f>
        <v>0</v>
      </c>
      <c r="H425" s="237"/>
      <c r="I425" s="238">
        <f>ROUND(E425*H425,2)</f>
        <v>0</v>
      </c>
      <c r="J425" s="237"/>
      <c r="K425" s="238">
        <f>ROUND(E425*J425,2)</f>
        <v>0</v>
      </c>
      <c r="L425" s="238">
        <v>12</v>
      </c>
      <c r="M425" s="238">
        <f>G425*(1+L425/100)</f>
        <v>0</v>
      </c>
      <c r="N425" s="236">
        <v>0</v>
      </c>
      <c r="O425" s="236">
        <f>ROUND(E425*N425,2)</f>
        <v>0</v>
      </c>
      <c r="P425" s="236">
        <v>0</v>
      </c>
      <c r="Q425" s="236">
        <f>ROUND(E425*P425,2)</f>
        <v>0</v>
      </c>
      <c r="R425" s="238" t="s">
        <v>350</v>
      </c>
      <c r="S425" s="238" t="s">
        <v>180</v>
      </c>
      <c r="T425" s="239" t="s">
        <v>180</v>
      </c>
      <c r="U425" s="222">
        <v>0</v>
      </c>
      <c r="V425" s="222">
        <f>ROUND(E425*U425,2)</f>
        <v>0</v>
      </c>
      <c r="W425" s="222"/>
      <c r="X425" s="222" t="s">
        <v>181</v>
      </c>
      <c r="Y425" s="222" t="s">
        <v>182</v>
      </c>
      <c r="Z425" s="212"/>
      <c r="AA425" s="212"/>
      <c r="AB425" s="212"/>
      <c r="AC425" s="212"/>
      <c r="AD425" s="212"/>
      <c r="AE425" s="212"/>
      <c r="AF425" s="212"/>
      <c r="AG425" s="212" t="s">
        <v>183</v>
      </c>
      <c r="AH425" s="212"/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ht="22.5" outlineLevel="2" x14ac:dyDescent="0.2">
      <c r="A426" s="219"/>
      <c r="B426" s="220"/>
      <c r="C426" s="256" t="s">
        <v>388</v>
      </c>
      <c r="D426" s="242"/>
      <c r="E426" s="242"/>
      <c r="F426" s="242"/>
      <c r="G426" s="242"/>
      <c r="H426" s="222"/>
      <c r="I426" s="222"/>
      <c r="J426" s="222"/>
      <c r="K426" s="222"/>
      <c r="L426" s="222"/>
      <c r="M426" s="222"/>
      <c r="N426" s="221"/>
      <c r="O426" s="221"/>
      <c r="P426" s="221"/>
      <c r="Q426" s="221"/>
      <c r="R426" s="222"/>
      <c r="S426" s="222"/>
      <c r="T426" s="222"/>
      <c r="U426" s="222"/>
      <c r="V426" s="222"/>
      <c r="W426" s="222"/>
      <c r="X426" s="222"/>
      <c r="Y426" s="222"/>
      <c r="Z426" s="212"/>
      <c r="AA426" s="212"/>
      <c r="AB426" s="212"/>
      <c r="AC426" s="212"/>
      <c r="AD426" s="212"/>
      <c r="AE426" s="212"/>
      <c r="AF426" s="212"/>
      <c r="AG426" s="212" t="s">
        <v>187</v>
      </c>
      <c r="AH426" s="212"/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43" t="str">
        <f>C426</f>
        <v>Pro vyjádření výnosu ve prospěch zhotovitele je nutné jednotkovou cenu uvést se záporným znaménkem. (Získaná částka ponižuje náklad stavby.)</v>
      </c>
      <c r="BB426" s="212"/>
      <c r="BC426" s="212"/>
      <c r="BD426" s="212"/>
      <c r="BE426" s="212"/>
      <c r="BF426" s="212"/>
      <c r="BG426" s="212"/>
      <c r="BH426" s="212"/>
    </row>
    <row r="427" spans="1:60" outlineLevel="2" x14ac:dyDescent="0.2">
      <c r="A427" s="219"/>
      <c r="B427" s="220"/>
      <c r="C427" s="255" t="s">
        <v>881</v>
      </c>
      <c r="D427" s="223"/>
      <c r="E427" s="224">
        <v>0.38040000000000002</v>
      </c>
      <c r="F427" s="222"/>
      <c r="G427" s="222"/>
      <c r="H427" s="222"/>
      <c r="I427" s="222"/>
      <c r="J427" s="222"/>
      <c r="K427" s="222"/>
      <c r="L427" s="222"/>
      <c r="M427" s="222"/>
      <c r="N427" s="221"/>
      <c r="O427" s="221"/>
      <c r="P427" s="221"/>
      <c r="Q427" s="221"/>
      <c r="R427" s="222"/>
      <c r="S427" s="222"/>
      <c r="T427" s="222"/>
      <c r="U427" s="222"/>
      <c r="V427" s="222"/>
      <c r="W427" s="222"/>
      <c r="X427" s="222"/>
      <c r="Y427" s="222"/>
      <c r="Z427" s="212"/>
      <c r="AA427" s="212"/>
      <c r="AB427" s="212"/>
      <c r="AC427" s="212"/>
      <c r="AD427" s="212"/>
      <c r="AE427" s="212"/>
      <c r="AF427" s="212"/>
      <c r="AG427" s="212" t="s">
        <v>189</v>
      </c>
      <c r="AH427" s="212">
        <v>7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3" x14ac:dyDescent="0.2">
      <c r="A428" s="219"/>
      <c r="B428" s="220"/>
      <c r="C428" s="255" t="s">
        <v>1021</v>
      </c>
      <c r="D428" s="223"/>
      <c r="E428" s="224">
        <v>6.3799999999999996E-2</v>
      </c>
      <c r="F428" s="222"/>
      <c r="G428" s="222"/>
      <c r="H428" s="222"/>
      <c r="I428" s="222"/>
      <c r="J428" s="222"/>
      <c r="K428" s="222"/>
      <c r="L428" s="222"/>
      <c r="M428" s="222"/>
      <c r="N428" s="221"/>
      <c r="O428" s="221"/>
      <c r="P428" s="221"/>
      <c r="Q428" s="221"/>
      <c r="R428" s="222"/>
      <c r="S428" s="222"/>
      <c r="T428" s="222"/>
      <c r="U428" s="222"/>
      <c r="V428" s="222"/>
      <c r="W428" s="222"/>
      <c r="X428" s="222"/>
      <c r="Y428" s="222"/>
      <c r="Z428" s="212"/>
      <c r="AA428" s="212"/>
      <c r="AB428" s="212"/>
      <c r="AC428" s="212"/>
      <c r="AD428" s="212"/>
      <c r="AE428" s="212"/>
      <c r="AF428" s="212"/>
      <c r="AG428" s="212" t="s">
        <v>189</v>
      </c>
      <c r="AH428" s="212">
        <v>7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x14ac:dyDescent="0.2">
      <c r="A429" s="226" t="s">
        <v>174</v>
      </c>
      <c r="B429" s="227" t="s">
        <v>133</v>
      </c>
      <c r="C429" s="251" t="s">
        <v>134</v>
      </c>
      <c r="D429" s="228"/>
      <c r="E429" s="229"/>
      <c r="F429" s="230"/>
      <c r="G429" s="230">
        <f>SUMIF(AG430:AG435,"&lt;&gt;NOR",G430:G435)</f>
        <v>0</v>
      </c>
      <c r="H429" s="230"/>
      <c r="I429" s="230">
        <f>SUM(I430:I435)</f>
        <v>0</v>
      </c>
      <c r="J429" s="230"/>
      <c r="K429" s="230">
        <f>SUM(K430:K435)</f>
        <v>0</v>
      </c>
      <c r="L429" s="230"/>
      <c r="M429" s="230">
        <f>SUM(M430:M435)</f>
        <v>0</v>
      </c>
      <c r="N429" s="229"/>
      <c r="O429" s="229">
        <f>SUM(O430:O435)</f>
        <v>0</v>
      </c>
      <c r="P429" s="229"/>
      <c r="Q429" s="229">
        <f>SUM(Q430:Q435)</f>
        <v>0</v>
      </c>
      <c r="R429" s="230"/>
      <c r="S429" s="230"/>
      <c r="T429" s="231"/>
      <c r="U429" s="225"/>
      <c r="V429" s="225">
        <f>SUM(V430:V435)</f>
        <v>0</v>
      </c>
      <c r="W429" s="225"/>
      <c r="X429" s="225"/>
      <c r="Y429" s="225"/>
      <c r="AG429" t="s">
        <v>175</v>
      </c>
    </row>
    <row r="430" spans="1:60" outlineLevel="1" x14ac:dyDescent="0.2">
      <c r="A430" s="233">
        <v>156</v>
      </c>
      <c r="B430" s="234" t="s">
        <v>407</v>
      </c>
      <c r="C430" s="252" t="s">
        <v>408</v>
      </c>
      <c r="D430" s="235" t="s">
        <v>409</v>
      </c>
      <c r="E430" s="236">
        <v>1</v>
      </c>
      <c r="F430" s="237"/>
      <c r="G430" s="238">
        <f>ROUND(E430*F430,2)</f>
        <v>0</v>
      </c>
      <c r="H430" s="237"/>
      <c r="I430" s="238">
        <f>ROUND(E430*H430,2)</f>
        <v>0</v>
      </c>
      <c r="J430" s="237"/>
      <c r="K430" s="238">
        <f>ROUND(E430*J430,2)</f>
        <v>0</v>
      </c>
      <c r="L430" s="238">
        <v>12</v>
      </c>
      <c r="M430" s="238">
        <f>G430*(1+L430/100)</f>
        <v>0</v>
      </c>
      <c r="N430" s="236">
        <v>0</v>
      </c>
      <c r="O430" s="236">
        <f>ROUND(E430*N430,2)</f>
        <v>0</v>
      </c>
      <c r="P430" s="236">
        <v>0</v>
      </c>
      <c r="Q430" s="236">
        <f>ROUND(E430*P430,2)</f>
        <v>0</v>
      </c>
      <c r="R430" s="238"/>
      <c r="S430" s="238" t="s">
        <v>247</v>
      </c>
      <c r="T430" s="239" t="s">
        <v>248</v>
      </c>
      <c r="U430" s="222">
        <v>0</v>
      </c>
      <c r="V430" s="222">
        <f>ROUND(E430*U430,2)</f>
        <v>0</v>
      </c>
      <c r="W430" s="222"/>
      <c r="X430" s="222" t="s">
        <v>253</v>
      </c>
      <c r="Y430" s="222" t="s">
        <v>182</v>
      </c>
      <c r="Z430" s="212"/>
      <c r="AA430" s="212"/>
      <c r="AB430" s="212"/>
      <c r="AC430" s="212"/>
      <c r="AD430" s="212"/>
      <c r="AE430" s="212"/>
      <c r="AF430" s="212"/>
      <c r="AG430" s="212" t="s">
        <v>254</v>
      </c>
      <c r="AH430" s="212"/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2" x14ac:dyDescent="0.2">
      <c r="A431" s="219"/>
      <c r="B431" s="220"/>
      <c r="C431" s="255" t="s">
        <v>75</v>
      </c>
      <c r="D431" s="223"/>
      <c r="E431" s="224">
        <v>1</v>
      </c>
      <c r="F431" s="222"/>
      <c r="G431" s="222"/>
      <c r="H431" s="222"/>
      <c r="I431" s="222"/>
      <c r="J431" s="222"/>
      <c r="K431" s="222"/>
      <c r="L431" s="222"/>
      <c r="M431" s="222"/>
      <c r="N431" s="221"/>
      <c r="O431" s="221"/>
      <c r="P431" s="221"/>
      <c r="Q431" s="221"/>
      <c r="R431" s="222"/>
      <c r="S431" s="222"/>
      <c r="T431" s="222"/>
      <c r="U431" s="222"/>
      <c r="V431" s="222"/>
      <c r="W431" s="222"/>
      <c r="X431" s="222"/>
      <c r="Y431" s="222"/>
      <c r="Z431" s="212"/>
      <c r="AA431" s="212"/>
      <c r="AB431" s="212"/>
      <c r="AC431" s="212"/>
      <c r="AD431" s="212"/>
      <c r="AE431" s="212"/>
      <c r="AF431" s="212"/>
      <c r="AG431" s="212" t="s">
        <v>189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1" x14ac:dyDescent="0.2">
      <c r="A432" s="233">
        <v>157</v>
      </c>
      <c r="B432" s="234" t="s">
        <v>530</v>
      </c>
      <c r="C432" s="252" t="s">
        <v>531</v>
      </c>
      <c r="D432" s="235" t="s">
        <v>532</v>
      </c>
      <c r="E432" s="236">
        <v>24</v>
      </c>
      <c r="F432" s="237"/>
      <c r="G432" s="238">
        <f>ROUND(E432*F432,2)</f>
        <v>0</v>
      </c>
      <c r="H432" s="237"/>
      <c r="I432" s="238">
        <f>ROUND(E432*H432,2)</f>
        <v>0</v>
      </c>
      <c r="J432" s="237"/>
      <c r="K432" s="238">
        <f>ROUND(E432*J432,2)</f>
        <v>0</v>
      </c>
      <c r="L432" s="238">
        <v>12</v>
      </c>
      <c r="M432" s="238">
        <f>G432*(1+L432/100)</f>
        <v>0</v>
      </c>
      <c r="N432" s="236">
        <v>0</v>
      </c>
      <c r="O432" s="236">
        <f>ROUND(E432*N432,2)</f>
        <v>0</v>
      </c>
      <c r="P432" s="236">
        <v>0</v>
      </c>
      <c r="Q432" s="236">
        <f>ROUND(E432*P432,2)</f>
        <v>0</v>
      </c>
      <c r="R432" s="238"/>
      <c r="S432" s="238" t="s">
        <v>247</v>
      </c>
      <c r="T432" s="239" t="s">
        <v>248</v>
      </c>
      <c r="U432" s="222">
        <v>0</v>
      </c>
      <c r="V432" s="222">
        <f>ROUND(E432*U432,2)</f>
        <v>0</v>
      </c>
      <c r="W432" s="222"/>
      <c r="X432" s="222" t="s">
        <v>1022</v>
      </c>
      <c r="Y432" s="222" t="s">
        <v>182</v>
      </c>
      <c r="Z432" s="212"/>
      <c r="AA432" s="212"/>
      <c r="AB432" s="212"/>
      <c r="AC432" s="212"/>
      <c r="AD432" s="212"/>
      <c r="AE432" s="212"/>
      <c r="AF432" s="212"/>
      <c r="AG432" s="212" t="s">
        <v>1023</v>
      </c>
      <c r="AH432" s="212"/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2" x14ac:dyDescent="0.2">
      <c r="A433" s="219"/>
      <c r="B433" s="220"/>
      <c r="C433" s="256" t="s">
        <v>1024</v>
      </c>
      <c r="D433" s="242"/>
      <c r="E433" s="242"/>
      <c r="F433" s="242"/>
      <c r="G433" s="242"/>
      <c r="H433" s="222"/>
      <c r="I433" s="222"/>
      <c r="J433" s="222"/>
      <c r="K433" s="222"/>
      <c r="L433" s="222"/>
      <c r="M433" s="222"/>
      <c r="N433" s="221"/>
      <c r="O433" s="221"/>
      <c r="P433" s="221"/>
      <c r="Q433" s="221"/>
      <c r="R433" s="222"/>
      <c r="S433" s="222"/>
      <c r="T433" s="222"/>
      <c r="U433" s="222"/>
      <c r="V433" s="222"/>
      <c r="W433" s="222"/>
      <c r="X433" s="222"/>
      <c r="Y433" s="222"/>
      <c r="Z433" s="212"/>
      <c r="AA433" s="212"/>
      <c r="AB433" s="212"/>
      <c r="AC433" s="212"/>
      <c r="AD433" s="212"/>
      <c r="AE433" s="212"/>
      <c r="AF433" s="212"/>
      <c r="AG433" s="212" t="s">
        <v>187</v>
      </c>
      <c r="AH433" s="212"/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19"/>
      <c r="B434" s="220"/>
      <c r="C434" s="254" t="s">
        <v>1025</v>
      </c>
      <c r="D434" s="241"/>
      <c r="E434" s="241"/>
      <c r="F434" s="241"/>
      <c r="G434" s="241"/>
      <c r="H434" s="222"/>
      <c r="I434" s="222"/>
      <c r="J434" s="222"/>
      <c r="K434" s="222"/>
      <c r="L434" s="222"/>
      <c r="M434" s="222"/>
      <c r="N434" s="221"/>
      <c r="O434" s="221"/>
      <c r="P434" s="221"/>
      <c r="Q434" s="221"/>
      <c r="R434" s="222"/>
      <c r="S434" s="222"/>
      <c r="T434" s="222"/>
      <c r="U434" s="222"/>
      <c r="V434" s="222"/>
      <c r="W434" s="222"/>
      <c r="X434" s="222"/>
      <c r="Y434" s="222"/>
      <c r="Z434" s="212"/>
      <c r="AA434" s="212"/>
      <c r="AB434" s="212"/>
      <c r="AC434" s="212"/>
      <c r="AD434" s="212"/>
      <c r="AE434" s="212"/>
      <c r="AF434" s="212"/>
      <c r="AG434" s="212" t="s">
        <v>187</v>
      </c>
      <c r="AH434" s="212"/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2" x14ac:dyDescent="0.2">
      <c r="A435" s="219"/>
      <c r="B435" s="220"/>
      <c r="C435" s="255" t="s">
        <v>667</v>
      </c>
      <c r="D435" s="223"/>
      <c r="E435" s="224">
        <v>24</v>
      </c>
      <c r="F435" s="222"/>
      <c r="G435" s="222"/>
      <c r="H435" s="222"/>
      <c r="I435" s="222"/>
      <c r="J435" s="222"/>
      <c r="K435" s="222"/>
      <c r="L435" s="222"/>
      <c r="M435" s="222"/>
      <c r="N435" s="221"/>
      <c r="O435" s="221"/>
      <c r="P435" s="221"/>
      <c r="Q435" s="221"/>
      <c r="R435" s="222"/>
      <c r="S435" s="222"/>
      <c r="T435" s="222"/>
      <c r="U435" s="222"/>
      <c r="V435" s="222"/>
      <c r="W435" s="222"/>
      <c r="X435" s="222"/>
      <c r="Y435" s="222"/>
      <c r="Z435" s="212"/>
      <c r="AA435" s="212"/>
      <c r="AB435" s="212"/>
      <c r="AC435" s="212"/>
      <c r="AD435" s="212"/>
      <c r="AE435" s="212"/>
      <c r="AF435" s="212"/>
      <c r="AG435" s="212" t="s">
        <v>189</v>
      </c>
      <c r="AH435" s="212">
        <v>0</v>
      </c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x14ac:dyDescent="0.2">
      <c r="A436" s="3"/>
      <c r="B436" s="4"/>
      <c r="C436" s="258"/>
      <c r="D436" s="6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AE436">
        <v>12</v>
      </c>
      <c r="AF436">
        <v>21</v>
      </c>
      <c r="AG436" t="s">
        <v>160</v>
      </c>
    </row>
    <row r="437" spans="1:60" x14ac:dyDescent="0.2">
      <c r="A437" s="215"/>
      <c r="B437" s="216" t="s">
        <v>29</v>
      </c>
      <c r="C437" s="259"/>
      <c r="D437" s="217"/>
      <c r="E437" s="218"/>
      <c r="F437" s="218"/>
      <c r="G437" s="232">
        <f>G8+G18+G22+G120+G257+G259+G273+G281+G284+G329+G336+G390+G395+G401+G406+G415+G419+G429</f>
        <v>0</v>
      </c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AE437">
        <f>SUMIF(L7:L435,AE436,G7:G435)</f>
        <v>0</v>
      </c>
      <c r="AF437">
        <f>SUMIF(L7:L435,AF436,G7:G435)</f>
        <v>0</v>
      </c>
      <c r="AG437" t="s">
        <v>568</v>
      </c>
    </row>
    <row r="438" spans="1:60" x14ac:dyDescent="0.2">
      <c r="C438" s="260"/>
      <c r="D438" s="10"/>
      <c r="AG438" t="s">
        <v>570</v>
      </c>
    </row>
    <row r="439" spans="1:60" x14ac:dyDescent="0.2">
      <c r="D439" s="10"/>
    </row>
    <row r="440" spans="1:60" x14ac:dyDescent="0.2">
      <c r="D440" s="10"/>
    </row>
    <row r="441" spans="1:60" x14ac:dyDescent="0.2">
      <c r="D441" s="10"/>
    </row>
    <row r="442" spans="1:60" x14ac:dyDescent="0.2">
      <c r="D442" s="10"/>
    </row>
    <row r="443" spans="1:60" x14ac:dyDescent="0.2">
      <c r="D443" s="10"/>
    </row>
    <row r="444" spans="1:60" x14ac:dyDescent="0.2">
      <c r="D444" s="10"/>
    </row>
    <row r="445" spans="1:60" x14ac:dyDescent="0.2">
      <c r="D445" s="10"/>
    </row>
    <row r="446" spans="1:60" x14ac:dyDescent="0.2">
      <c r="D446" s="10"/>
    </row>
    <row r="447" spans="1:60" x14ac:dyDescent="0.2">
      <c r="D447" s="10"/>
    </row>
    <row r="448" spans="1:60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4NH5nCXPIh0KhtKXOxAHyaDJXMcL6bt5TpRpqOLDcDhv+WugyQufWV13MU98h+kfP6v59faAiK2xjL9dTs+1g==" saltValue="dkEsEIIc/LI14JiOiDkegQ==" spinCount="100000" sheet="1" formatRows="0"/>
  <mergeCells count="80">
    <mergeCell ref="C433:G433"/>
    <mergeCell ref="C434:G434"/>
    <mergeCell ref="C392:G392"/>
    <mergeCell ref="C403:G403"/>
    <mergeCell ref="C404:G404"/>
    <mergeCell ref="C409:G409"/>
    <mergeCell ref="C421:G421"/>
    <mergeCell ref="C426:G426"/>
    <mergeCell ref="C297:G297"/>
    <mergeCell ref="C309:G309"/>
    <mergeCell ref="C318:G318"/>
    <mergeCell ref="C324:G324"/>
    <mergeCell ref="C351:G351"/>
    <mergeCell ref="C354:G354"/>
    <mergeCell ref="C262:G262"/>
    <mergeCell ref="C263:G263"/>
    <mergeCell ref="C269:G269"/>
    <mergeCell ref="C270:G270"/>
    <mergeCell ref="C271:G271"/>
    <mergeCell ref="C294:G294"/>
    <mergeCell ref="C244:G244"/>
    <mergeCell ref="C245:G245"/>
    <mergeCell ref="C250:G250"/>
    <mergeCell ref="C251:G251"/>
    <mergeCell ref="C252:G252"/>
    <mergeCell ref="C261:G261"/>
    <mergeCell ref="C207:G207"/>
    <mergeCell ref="C229:G229"/>
    <mergeCell ref="C234:G234"/>
    <mergeCell ref="C237:G237"/>
    <mergeCell ref="C241:G241"/>
    <mergeCell ref="C243:G243"/>
    <mergeCell ref="C177:G177"/>
    <mergeCell ref="C180:G180"/>
    <mergeCell ref="C183:G183"/>
    <mergeCell ref="C186:G186"/>
    <mergeCell ref="C189:G189"/>
    <mergeCell ref="C192:G192"/>
    <mergeCell ref="C159:G159"/>
    <mergeCell ref="C162:G162"/>
    <mergeCell ref="C165:G165"/>
    <mergeCell ref="C168:G168"/>
    <mergeCell ref="C171:G171"/>
    <mergeCell ref="C174:G174"/>
    <mergeCell ref="C102:G102"/>
    <mergeCell ref="C107:G107"/>
    <mergeCell ref="C114:G114"/>
    <mergeCell ref="C118:G118"/>
    <mergeCell ref="C129:G129"/>
    <mergeCell ref="C139:G139"/>
    <mergeCell ref="C69:G69"/>
    <mergeCell ref="C81:G81"/>
    <mergeCell ref="C84:G84"/>
    <mergeCell ref="C85:G85"/>
    <mergeCell ref="C90:G90"/>
    <mergeCell ref="C93:G93"/>
    <mergeCell ref="C59:G59"/>
    <mergeCell ref="C62:G62"/>
    <mergeCell ref="C63:G63"/>
    <mergeCell ref="C64:G64"/>
    <mergeCell ref="C67:G67"/>
    <mergeCell ref="C68:G68"/>
    <mergeCell ref="C47:G47"/>
    <mergeCell ref="C50:G50"/>
    <mergeCell ref="C51:G51"/>
    <mergeCell ref="C54:G54"/>
    <mergeCell ref="C57:G57"/>
    <mergeCell ref="C58:G58"/>
    <mergeCell ref="C26:G26"/>
    <mergeCell ref="C38:G38"/>
    <mergeCell ref="C39:G39"/>
    <mergeCell ref="C42:G42"/>
    <mergeCell ref="C43:G43"/>
    <mergeCell ref="C46:G46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0AD94-A1DD-4EBD-9B19-4D171D5538BF}">
  <sheetPr>
    <outlinePr summaryBelow="0"/>
  </sheetPr>
  <dimension ref="A1:BH5000"/>
  <sheetViews>
    <sheetView workbookViewId="0">
      <pane ySplit="7" topLeftCell="A8" activePane="bottomLeft" state="frozen"/>
      <selection pane="bottomLeft" activeCell="AB23" sqref="AB23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147</v>
      </c>
      <c r="B1" s="197"/>
      <c r="C1" s="197"/>
      <c r="D1" s="197"/>
      <c r="E1" s="197"/>
      <c r="F1" s="197"/>
      <c r="G1" s="197"/>
      <c r="AG1" t="s">
        <v>148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149</v>
      </c>
    </row>
    <row r="3" spans="1:60" ht="24.95" customHeight="1" x14ac:dyDescent="0.2">
      <c r="A3" s="198" t="s">
        <v>8</v>
      </c>
      <c r="B3" s="49" t="s">
        <v>53</v>
      </c>
      <c r="C3" s="201" t="s">
        <v>44</v>
      </c>
      <c r="D3" s="199"/>
      <c r="E3" s="199"/>
      <c r="F3" s="199"/>
      <c r="G3" s="200"/>
      <c r="AC3" s="176" t="s">
        <v>149</v>
      </c>
      <c r="AG3" t="s">
        <v>150</v>
      </c>
    </row>
    <row r="4" spans="1:60" ht="24.95" customHeight="1" x14ac:dyDescent="0.2">
      <c r="A4" s="202" t="s">
        <v>9</v>
      </c>
      <c r="B4" s="203" t="s">
        <v>58</v>
      </c>
      <c r="C4" s="204" t="s">
        <v>59</v>
      </c>
      <c r="D4" s="205"/>
      <c r="E4" s="205"/>
      <c r="F4" s="205"/>
      <c r="G4" s="206"/>
      <c r="AG4" t="s">
        <v>151</v>
      </c>
    </row>
    <row r="5" spans="1:60" x14ac:dyDescent="0.2">
      <c r="D5" s="10"/>
    </row>
    <row r="6" spans="1:60" ht="38.25" x14ac:dyDescent="0.2">
      <c r="A6" s="208" t="s">
        <v>152</v>
      </c>
      <c r="B6" s="210" t="s">
        <v>153</v>
      </c>
      <c r="C6" s="210" t="s">
        <v>154</v>
      </c>
      <c r="D6" s="209" t="s">
        <v>155</v>
      </c>
      <c r="E6" s="208" t="s">
        <v>156</v>
      </c>
      <c r="F6" s="207" t="s">
        <v>157</v>
      </c>
      <c r="G6" s="208" t="s">
        <v>29</v>
      </c>
      <c r="H6" s="211" t="s">
        <v>30</v>
      </c>
      <c r="I6" s="211" t="s">
        <v>158</v>
      </c>
      <c r="J6" s="211" t="s">
        <v>31</v>
      </c>
      <c r="K6" s="211" t="s">
        <v>159</v>
      </c>
      <c r="L6" s="211" t="s">
        <v>160</v>
      </c>
      <c r="M6" s="211" t="s">
        <v>161</v>
      </c>
      <c r="N6" s="211" t="s">
        <v>162</v>
      </c>
      <c r="O6" s="211" t="s">
        <v>163</v>
      </c>
      <c r="P6" s="211" t="s">
        <v>164</v>
      </c>
      <c r="Q6" s="211" t="s">
        <v>165</v>
      </c>
      <c r="R6" s="211" t="s">
        <v>166</v>
      </c>
      <c r="S6" s="211" t="s">
        <v>167</v>
      </c>
      <c r="T6" s="211" t="s">
        <v>168</v>
      </c>
      <c r="U6" s="211" t="s">
        <v>169</v>
      </c>
      <c r="V6" s="211" t="s">
        <v>170</v>
      </c>
      <c r="W6" s="211" t="s">
        <v>171</v>
      </c>
      <c r="X6" s="211" t="s">
        <v>172</v>
      </c>
      <c r="Y6" s="211" t="s">
        <v>173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174</v>
      </c>
      <c r="B8" s="227" t="s">
        <v>103</v>
      </c>
      <c r="C8" s="251" t="s">
        <v>104</v>
      </c>
      <c r="D8" s="228"/>
      <c r="E8" s="229"/>
      <c r="F8" s="230"/>
      <c r="G8" s="230">
        <f>SUMIF(AG9:AG12,"&lt;&gt;NOR",G9:G12)</f>
        <v>0</v>
      </c>
      <c r="H8" s="230"/>
      <c r="I8" s="230">
        <f>SUM(I9:I12)</f>
        <v>0</v>
      </c>
      <c r="J8" s="230"/>
      <c r="K8" s="230">
        <f>SUM(K9:K12)</f>
        <v>0</v>
      </c>
      <c r="L8" s="230"/>
      <c r="M8" s="230">
        <f>SUM(M9:M12)</f>
        <v>0</v>
      </c>
      <c r="N8" s="229"/>
      <c r="O8" s="229">
        <f>SUM(O9:O12)</f>
        <v>0</v>
      </c>
      <c r="P8" s="229"/>
      <c r="Q8" s="229">
        <f>SUM(Q9:Q12)</f>
        <v>0</v>
      </c>
      <c r="R8" s="230"/>
      <c r="S8" s="230"/>
      <c r="T8" s="231"/>
      <c r="U8" s="225"/>
      <c r="V8" s="225">
        <f>SUM(V9:V12)</f>
        <v>0</v>
      </c>
      <c r="W8" s="225"/>
      <c r="X8" s="225"/>
      <c r="Y8" s="225"/>
      <c r="AG8" t="s">
        <v>175</v>
      </c>
    </row>
    <row r="9" spans="1:60" outlineLevel="1" x14ac:dyDescent="0.2">
      <c r="A9" s="244">
        <v>1</v>
      </c>
      <c r="B9" s="245" t="s">
        <v>1026</v>
      </c>
      <c r="C9" s="257" t="s">
        <v>1027</v>
      </c>
      <c r="D9" s="246" t="s">
        <v>409</v>
      </c>
      <c r="E9" s="247">
        <v>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12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247</v>
      </c>
      <c r="T9" s="250" t="s">
        <v>248</v>
      </c>
      <c r="U9" s="222">
        <v>0</v>
      </c>
      <c r="V9" s="222">
        <f>ROUND(E9*U9,2)</f>
        <v>0</v>
      </c>
      <c r="W9" s="222"/>
      <c r="X9" s="222" t="s">
        <v>181</v>
      </c>
      <c r="Y9" s="222" t="s">
        <v>182</v>
      </c>
      <c r="Z9" s="212"/>
      <c r="AA9" s="212"/>
      <c r="AB9" s="212"/>
      <c r="AC9" s="212"/>
      <c r="AD9" s="212"/>
      <c r="AE9" s="212"/>
      <c r="AF9" s="212"/>
      <c r="AG9" s="212" t="s">
        <v>210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44">
        <v>2</v>
      </c>
      <c r="B10" s="245" t="s">
        <v>1028</v>
      </c>
      <c r="C10" s="257" t="s">
        <v>1029</v>
      </c>
      <c r="D10" s="246" t="s">
        <v>1030</v>
      </c>
      <c r="E10" s="247">
        <v>7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12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247</v>
      </c>
      <c r="T10" s="250" t="s">
        <v>248</v>
      </c>
      <c r="U10" s="222">
        <v>0</v>
      </c>
      <c r="V10" s="222">
        <f>ROUND(E10*U10,2)</f>
        <v>0</v>
      </c>
      <c r="W10" s="222"/>
      <c r="X10" s="222" t="s">
        <v>181</v>
      </c>
      <c r="Y10" s="222" t="s">
        <v>182</v>
      </c>
      <c r="Z10" s="212"/>
      <c r="AA10" s="212"/>
      <c r="AB10" s="212"/>
      <c r="AC10" s="212"/>
      <c r="AD10" s="212"/>
      <c r="AE10" s="212"/>
      <c r="AF10" s="212"/>
      <c r="AG10" s="212" t="s">
        <v>210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4">
        <v>3</v>
      </c>
      <c r="B11" s="245" t="s">
        <v>1031</v>
      </c>
      <c r="C11" s="257" t="s">
        <v>1032</v>
      </c>
      <c r="D11" s="246" t="s">
        <v>1033</v>
      </c>
      <c r="E11" s="247">
        <v>1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12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247</v>
      </c>
      <c r="T11" s="250" t="s">
        <v>248</v>
      </c>
      <c r="U11" s="222">
        <v>0</v>
      </c>
      <c r="V11" s="222">
        <f>ROUND(E11*U11,2)</f>
        <v>0</v>
      </c>
      <c r="W11" s="222"/>
      <c r="X11" s="222" t="s">
        <v>181</v>
      </c>
      <c r="Y11" s="222" t="s">
        <v>182</v>
      </c>
      <c r="Z11" s="212"/>
      <c r="AA11" s="212"/>
      <c r="AB11" s="212"/>
      <c r="AC11" s="212"/>
      <c r="AD11" s="212"/>
      <c r="AE11" s="212"/>
      <c r="AF11" s="212"/>
      <c r="AG11" s="212" t="s">
        <v>210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22.5" outlineLevel="1" x14ac:dyDescent="0.2">
      <c r="A12" s="244">
        <v>4</v>
      </c>
      <c r="B12" s="245" t="s">
        <v>1034</v>
      </c>
      <c r="C12" s="257" t="s">
        <v>1035</v>
      </c>
      <c r="D12" s="246" t="s">
        <v>1033</v>
      </c>
      <c r="E12" s="247">
        <v>1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12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247</v>
      </c>
      <c r="T12" s="250" t="s">
        <v>248</v>
      </c>
      <c r="U12" s="222">
        <v>0</v>
      </c>
      <c r="V12" s="222">
        <f>ROUND(E12*U12,2)</f>
        <v>0</v>
      </c>
      <c r="W12" s="222"/>
      <c r="X12" s="222" t="s">
        <v>253</v>
      </c>
      <c r="Y12" s="222" t="s">
        <v>182</v>
      </c>
      <c r="Z12" s="212"/>
      <c r="AA12" s="212"/>
      <c r="AB12" s="212"/>
      <c r="AC12" s="212"/>
      <c r="AD12" s="212"/>
      <c r="AE12" s="212"/>
      <c r="AF12" s="212"/>
      <c r="AG12" s="212" t="s">
        <v>1036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26" t="s">
        <v>174</v>
      </c>
      <c r="B13" s="227" t="s">
        <v>135</v>
      </c>
      <c r="C13" s="251" t="s">
        <v>136</v>
      </c>
      <c r="D13" s="228"/>
      <c r="E13" s="229"/>
      <c r="F13" s="230"/>
      <c r="G13" s="230">
        <f>SUMIF(AG14:AG36,"&lt;&gt;NOR",G14:G36)</f>
        <v>0</v>
      </c>
      <c r="H13" s="230"/>
      <c r="I13" s="230">
        <f>SUM(I14:I36)</f>
        <v>0</v>
      </c>
      <c r="J13" s="230"/>
      <c r="K13" s="230">
        <f>SUM(K14:K36)</f>
        <v>0</v>
      </c>
      <c r="L13" s="230"/>
      <c r="M13" s="230">
        <f>SUM(M14:M36)</f>
        <v>0</v>
      </c>
      <c r="N13" s="229"/>
      <c r="O13" s="229">
        <f>SUM(O14:O36)</f>
        <v>0</v>
      </c>
      <c r="P13" s="229"/>
      <c r="Q13" s="229">
        <f>SUM(Q14:Q36)</f>
        <v>0</v>
      </c>
      <c r="R13" s="230"/>
      <c r="S13" s="230"/>
      <c r="T13" s="231"/>
      <c r="U13" s="225"/>
      <c r="V13" s="225">
        <f>SUM(V14:V36)</f>
        <v>142.20999999999998</v>
      </c>
      <c r="W13" s="225"/>
      <c r="X13" s="225"/>
      <c r="Y13" s="225"/>
      <c r="AG13" t="s">
        <v>175</v>
      </c>
    </row>
    <row r="14" spans="1:60" ht="22.5" outlineLevel="1" x14ac:dyDescent="0.2">
      <c r="A14" s="233">
        <v>5</v>
      </c>
      <c r="B14" s="234" t="s">
        <v>1037</v>
      </c>
      <c r="C14" s="252" t="s">
        <v>1038</v>
      </c>
      <c r="D14" s="235" t="s">
        <v>1030</v>
      </c>
      <c r="E14" s="236">
        <v>12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350</v>
      </c>
      <c r="S14" s="238" t="s">
        <v>180</v>
      </c>
      <c r="T14" s="239" t="s">
        <v>180</v>
      </c>
      <c r="U14" s="222">
        <v>0.11799999999999999</v>
      </c>
      <c r="V14" s="222">
        <f>ROUND(E14*U14,2)</f>
        <v>1.42</v>
      </c>
      <c r="W14" s="222"/>
      <c r="X14" s="222" t="s">
        <v>181</v>
      </c>
      <c r="Y14" s="222" t="s">
        <v>182</v>
      </c>
      <c r="Z14" s="212"/>
      <c r="AA14" s="212"/>
      <c r="AB14" s="212"/>
      <c r="AC14" s="212"/>
      <c r="AD14" s="212"/>
      <c r="AE14" s="212"/>
      <c r="AF14" s="212"/>
      <c r="AG14" s="212" t="s">
        <v>1039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53" t="s">
        <v>1040</v>
      </c>
      <c r="D15" s="240"/>
      <c r="E15" s="240"/>
      <c r="F15" s="240"/>
      <c r="G15" s="240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185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4">
        <v>6</v>
      </c>
      <c r="B16" s="245" t="s">
        <v>1041</v>
      </c>
      <c r="C16" s="257" t="s">
        <v>1042</v>
      </c>
      <c r="D16" s="246" t="s">
        <v>1030</v>
      </c>
      <c r="E16" s="247">
        <v>60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12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 t="s">
        <v>350</v>
      </c>
      <c r="S16" s="249" t="s">
        <v>180</v>
      </c>
      <c r="T16" s="250" t="s">
        <v>180</v>
      </c>
      <c r="U16" s="222">
        <v>0.14499999999999999</v>
      </c>
      <c r="V16" s="222">
        <f>ROUND(E16*U16,2)</f>
        <v>8.6999999999999993</v>
      </c>
      <c r="W16" s="222"/>
      <c r="X16" s="222" t="s">
        <v>181</v>
      </c>
      <c r="Y16" s="222" t="s">
        <v>182</v>
      </c>
      <c r="Z16" s="212"/>
      <c r="AA16" s="212"/>
      <c r="AB16" s="212"/>
      <c r="AC16" s="212"/>
      <c r="AD16" s="212"/>
      <c r="AE16" s="212"/>
      <c r="AF16" s="212"/>
      <c r="AG16" s="212" t="s">
        <v>1039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33">
        <v>7</v>
      </c>
      <c r="B17" s="234" t="s">
        <v>1043</v>
      </c>
      <c r="C17" s="252" t="s">
        <v>1044</v>
      </c>
      <c r="D17" s="235" t="s">
        <v>263</v>
      </c>
      <c r="E17" s="236">
        <v>204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 t="s">
        <v>350</v>
      </c>
      <c r="S17" s="238" t="s">
        <v>180</v>
      </c>
      <c r="T17" s="239" t="s">
        <v>180</v>
      </c>
      <c r="U17" s="222">
        <v>7.8E-2</v>
      </c>
      <c r="V17" s="222">
        <f>ROUND(E17*U17,2)</f>
        <v>15.91</v>
      </c>
      <c r="W17" s="222"/>
      <c r="X17" s="222" t="s">
        <v>181</v>
      </c>
      <c r="Y17" s="222" t="s">
        <v>182</v>
      </c>
      <c r="Z17" s="212"/>
      <c r="AA17" s="212"/>
      <c r="AB17" s="212"/>
      <c r="AC17" s="212"/>
      <c r="AD17" s="212"/>
      <c r="AE17" s="212"/>
      <c r="AF17" s="212"/>
      <c r="AG17" s="212" t="s">
        <v>1039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53" t="s">
        <v>573</v>
      </c>
      <c r="D18" s="240"/>
      <c r="E18" s="240"/>
      <c r="F18" s="240"/>
      <c r="G18" s="240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185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4">
        <v>8</v>
      </c>
      <c r="B19" s="245" t="s">
        <v>1045</v>
      </c>
      <c r="C19" s="257" t="s">
        <v>1046</v>
      </c>
      <c r="D19" s="246" t="s">
        <v>1030</v>
      </c>
      <c r="E19" s="247">
        <v>11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12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 t="s">
        <v>1047</v>
      </c>
      <c r="S19" s="249" t="s">
        <v>180</v>
      </c>
      <c r="T19" s="250" t="s">
        <v>180</v>
      </c>
      <c r="U19" s="222">
        <v>0.54</v>
      </c>
      <c r="V19" s="222">
        <f>ROUND(E19*U19,2)</f>
        <v>5.94</v>
      </c>
      <c r="W19" s="222"/>
      <c r="X19" s="222" t="s">
        <v>181</v>
      </c>
      <c r="Y19" s="222" t="s">
        <v>182</v>
      </c>
      <c r="Z19" s="212"/>
      <c r="AA19" s="212"/>
      <c r="AB19" s="212"/>
      <c r="AC19" s="212"/>
      <c r="AD19" s="212"/>
      <c r="AE19" s="212"/>
      <c r="AF19" s="212"/>
      <c r="AG19" s="212" t="s">
        <v>1039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4">
        <v>9</v>
      </c>
      <c r="B20" s="245" t="s">
        <v>1048</v>
      </c>
      <c r="C20" s="257" t="s">
        <v>1049</v>
      </c>
      <c r="D20" s="246" t="s">
        <v>1030</v>
      </c>
      <c r="E20" s="247">
        <v>14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12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 t="s">
        <v>135</v>
      </c>
      <c r="S20" s="249" t="s">
        <v>180</v>
      </c>
      <c r="T20" s="250" t="s">
        <v>180</v>
      </c>
      <c r="U20" s="222">
        <v>0.13</v>
      </c>
      <c r="V20" s="222">
        <f>ROUND(E20*U20,2)</f>
        <v>1.82</v>
      </c>
      <c r="W20" s="222"/>
      <c r="X20" s="222" t="s">
        <v>181</v>
      </c>
      <c r="Y20" s="222" t="s">
        <v>182</v>
      </c>
      <c r="Z20" s="212"/>
      <c r="AA20" s="212"/>
      <c r="AB20" s="212"/>
      <c r="AC20" s="212"/>
      <c r="AD20" s="212"/>
      <c r="AE20" s="212"/>
      <c r="AF20" s="212"/>
      <c r="AG20" s="212" t="s">
        <v>1039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4">
        <v>10</v>
      </c>
      <c r="B21" s="245" t="s">
        <v>1050</v>
      </c>
      <c r="C21" s="257" t="s">
        <v>1051</v>
      </c>
      <c r="D21" s="246" t="s">
        <v>263</v>
      </c>
      <c r="E21" s="247">
        <v>70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12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 t="s">
        <v>135</v>
      </c>
      <c r="S21" s="249" t="s">
        <v>180</v>
      </c>
      <c r="T21" s="250" t="s">
        <v>180</v>
      </c>
      <c r="U21" s="222">
        <v>9.0499999999999997E-2</v>
      </c>
      <c r="V21" s="222">
        <f>ROUND(E21*U21,2)</f>
        <v>6.34</v>
      </c>
      <c r="W21" s="222"/>
      <c r="X21" s="222" t="s">
        <v>181</v>
      </c>
      <c r="Y21" s="222" t="s">
        <v>182</v>
      </c>
      <c r="Z21" s="212"/>
      <c r="AA21" s="212"/>
      <c r="AB21" s="212"/>
      <c r="AC21" s="212"/>
      <c r="AD21" s="212"/>
      <c r="AE21" s="212"/>
      <c r="AF21" s="212"/>
      <c r="AG21" s="212" t="s">
        <v>1039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4">
        <v>11</v>
      </c>
      <c r="B22" s="245" t="s">
        <v>1052</v>
      </c>
      <c r="C22" s="257" t="s">
        <v>1053</v>
      </c>
      <c r="D22" s="246" t="s">
        <v>1030</v>
      </c>
      <c r="E22" s="247">
        <v>60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12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 t="s">
        <v>1054</v>
      </c>
      <c r="S22" s="249" t="s">
        <v>180</v>
      </c>
      <c r="T22" s="250" t="s">
        <v>180</v>
      </c>
      <c r="U22" s="222">
        <v>0.15</v>
      </c>
      <c r="V22" s="222">
        <f>ROUND(E22*U22,2)</f>
        <v>9</v>
      </c>
      <c r="W22" s="222"/>
      <c r="X22" s="222" t="s">
        <v>181</v>
      </c>
      <c r="Y22" s="222" t="s">
        <v>182</v>
      </c>
      <c r="Z22" s="212"/>
      <c r="AA22" s="212"/>
      <c r="AB22" s="212"/>
      <c r="AC22" s="212"/>
      <c r="AD22" s="212"/>
      <c r="AE22" s="212"/>
      <c r="AF22" s="212"/>
      <c r="AG22" s="212" t="s">
        <v>1039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4">
        <v>12</v>
      </c>
      <c r="B23" s="245" t="s">
        <v>1055</v>
      </c>
      <c r="C23" s="257" t="s">
        <v>1056</v>
      </c>
      <c r="D23" s="246" t="s">
        <v>1030</v>
      </c>
      <c r="E23" s="247">
        <v>7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12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 t="s">
        <v>1054</v>
      </c>
      <c r="S23" s="249" t="s">
        <v>180</v>
      </c>
      <c r="T23" s="250" t="s">
        <v>180</v>
      </c>
      <c r="U23" s="222">
        <v>0.46</v>
      </c>
      <c r="V23" s="222">
        <f>ROUND(E23*U23,2)</f>
        <v>3.22</v>
      </c>
      <c r="W23" s="222"/>
      <c r="X23" s="222" t="s">
        <v>181</v>
      </c>
      <c r="Y23" s="222" t="s">
        <v>182</v>
      </c>
      <c r="Z23" s="212"/>
      <c r="AA23" s="212"/>
      <c r="AB23" s="212"/>
      <c r="AC23" s="212"/>
      <c r="AD23" s="212"/>
      <c r="AE23" s="212"/>
      <c r="AF23" s="212"/>
      <c r="AG23" s="212" t="s">
        <v>1039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44">
        <v>13</v>
      </c>
      <c r="B24" s="245" t="s">
        <v>1057</v>
      </c>
      <c r="C24" s="257" t="s">
        <v>1058</v>
      </c>
      <c r="D24" s="246" t="s">
        <v>1030</v>
      </c>
      <c r="E24" s="247">
        <v>25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12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 t="s">
        <v>1054</v>
      </c>
      <c r="S24" s="249" t="s">
        <v>180</v>
      </c>
      <c r="T24" s="250" t="s">
        <v>180</v>
      </c>
      <c r="U24" s="222">
        <v>0.30567</v>
      </c>
      <c r="V24" s="222">
        <f>ROUND(E24*U24,2)</f>
        <v>7.64</v>
      </c>
      <c r="W24" s="222"/>
      <c r="X24" s="222" t="s">
        <v>181</v>
      </c>
      <c r="Y24" s="222" t="s">
        <v>182</v>
      </c>
      <c r="Z24" s="212"/>
      <c r="AA24" s="212"/>
      <c r="AB24" s="212"/>
      <c r="AC24" s="212"/>
      <c r="AD24" s="212"/>
      <c r="AE24" s="212"/>
      <c r="AF24" s="212"/>
      <c r="AG24" s="212" t="s">
        <v>1039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4">
        <v>14</v>
      </c>
      <c r="B25" s="245" t="s">
        <v>1059</v>
      </c>
      <c r="C25" s="257" t="s">
        <v>1060</v>
      </c>
      <c r="D25" s="246" t="s">
        <v>1030</v>
      </c>
      <c r="E25" s="247">
        <v>11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12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 t="s">
        <v>1054</v>
      </c>
      <c r="S25" s="249" t="s">
        <v>180</v>
      </c>
      <c r="T25" s="250" t="s">
        <v>180</v>
      </c>
      <c r="U25" s="222">
        <v>0.38550000000000001</v>
      </c>
      <c r="V25" s="222">
        <f>ROUND(E25*U25,2)</f>
        <v>4.24</v>
      </c>
      <c r="W25" s="222"/>
      <c r="X25" s="222" t="s">
        <v>181</v>
      </c>
      <c r="Y25" s="222" t="s">
        <v>182</v>
      </c>
      <c r="Z25" s="212"/>
      <c r="AA25" s="212"/>
      <c r="AB25" s="212"/>
      <c r="AC25" s="212"/>
      <c r="AD25" s="212"/>
      <c r="AE25" s="212"/>
      <c r="AF25" s="212"/>
      <c r="AG25" s="212" t="s">
        <v>1039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44">
        <v>15</v>
      </c>
      <c r="B26" s="245" t="s">
        <v>1061</v>
      </c>
      <c r="C26" s="257" t="s">
        <v>1062</v>
      </c>
      <c r="D26" s="246" t="s">
        <v>1030</v>
      </c>
      <c r="E26" s="247">
        <v>17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12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 t="s">
        <v>1054</v>
      </c>
      <c r="S26" s="249" t="s">
        <v>180</v>
      </c>
      <c r="T26" s="250" t="s">
        <v>180</v>
      </c>
      <c r="U26" s="222">
        <v>0.26</v>
      </c>
      <c r="V26" s="222">
        <f>ROUND(E26*U26,2)</f>
        <v>4.42</v>
      </c>
      <c r="W26" s="222"/>
      <c r="X26" s="222" t="s">
        <v>181</v>
      </c>
      <c r="Y26" s="222" t="s">
        <v>182</v>
      </c>
      <c r="Z26" s="212"/>
      <c r="AA26" s="212"/>
      <c r="AB26" s="212"/>
      <c r="AC26" s="212"/>
      <c r="AD26" s="212"/>
      <c r="AE26" s="212"/>
      <c r="AF26" s="212"/>
      <c r="AG26" s="212" t="s">
        <v>1039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4">
        <v>16</v>
      </c>
      <c r="B27" s="245" t="s">
        <v>1063</v>
      </c>
      <c r="C27" s="257" t="s">
        <v>1064</v>
      </c>
      <c r="D27" s="246" t="s">
        <v>1030</v>
      </c>
      <c r="E27" s="247">
        <v>7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12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 t="s">
        <v>1054</v>
      </c>
      <c r="S27" s="249" t="s">
        <v>180</v>
      </c>
      <c r="T27" s="250" t="s">
        <v>180</v>
      </c>
      <c r="U27" s="222">
        <v>0.27400000000000002</v>
      </c>
      <c r="V27" s="222">
        <f>ROUND(E27*U27,2)</f>
        <v>1.92</v>
      </c>
      <c r="W27" s="222"/>
      <c r="X27" s="222" t="s">
        <v>181</v>
      </c>
      <c r="Y27" s="222" t="s">
        <v>182</v>
      </c>
      <c r="Z27" s="212"/>
      <c r="AA27" s="212"/>
      <c r="AB27" s="212"/>
      <c r="AC27" s="212"/>
      <c r="AD27" s="212"/>
      <c r="AE27" s="212"/>
      <c r="AF27" s="212"/>
      <c r="AG27" s="212" t="s">
        <v>1039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44">
        <v>17</v>
      </c>
      <c r="B28" s="245" t="s">
        <v>1065</v>
      </c>
      <c r="C28" s="257" t="s">
        <v>1066</v>
      </c>
      <c r="D28" s="246" t="s">
        <v>1030</v>
      </c>
      <c r="E28" s="247">
        <v>56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12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 t="s">
        <v>1054</v>
      </c>
      <c r="S28" s="249" t="s">
        <v>180</v>
      </c>
      <c r="T28" s="250" t="s">
        <v>180</v>
      </c>
      <c r="U28" s="222">
        <v>0.34</v>
      </c>
      <c r="V28" s="222">
        <f>ROUND(E28*U28,2)</f>
        <v>19.04</v>
      </c>
      <c r="W28" s="222"/>
      <c r="X28" s="222" t="s">
        <v>181</v>
      </c>
      <c r="Y28" s="222" t="s">
        <v>182</v>
      </c>
      <c r="Z28" s="212"/>
      <c r="AA28" s="212"/>
      <c r="AB28" s="212"/>
      <c r="AC28" s="212"/>
      <c r="AD28" s="212"/>
      <c r="AE28" s="212"/>
      <c r="AF28" s="212"/>
      <c r="AG28" s="212" t="s">
        <v>1039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4">
        <v>18</v>
      </c>
      <c r="B29" s="245" t="s">
        <v>1067</v>
      </c>
      <c r="C29" s="257" t="s">
        <v>1068</v>
      </c>
      <c r="D29" s="246" t="s">
        <v>1030</v>
      </c>
      <c r="E29" s="247">
        <v>21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12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 t="s">
        <v>1054</v>
      </c>
      <c r="S29" s="249" t="s">
        <v>180</v>
      </c>
      <c r="T29" s="250" t="s">
        <v>180</v>
      </c>
      <c r="U29" s="222">
        <v>0.35</v>
      </c>
      <c r="V29" s="222">
        <f>ROUND(E29*U29,2)</f>
        <v>7.35</v>
      </c>
      <c r="W29" s="222"/>
      <c r="X29" s="222" t="s">
        <v>181</v>
      </c>
      <c r="Y29" s="222" t="s">
        <v>182</v>
      </c>
      <c r="Z29" s="212"/>
      <c r="AA29" s="212"/>
      <c r="AB29" s="212"/>
      <c r="AC29" s="212"/>
      <c r="AD29" s="212"/>
      <c r="AE29" s="212"/>
      <c r="AF29" s="212"/>
      <c r="AG29" s="212" t="s">
        <v>1039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44">
        <v>19</v>
      </c>
      <c r="B30" s="245" t="s">
        <v>1069</v>
      </c>
      <c r="C30" s="257" t="s">
        <v>1070</v>
      </c>
      <c r="D30" s="246" t="s">
        <v>1030</v>
      </c>
      <c r="E30" s="247">
        <v>11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12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 t="s">
        <v>1054</v>
      </c>
      <c r="S30" s="249" t="s">
        <v>180</v>
      </c>
      <c r="T30" s="250" t="s">
        <v>180</v>
      </c>
      <c r="U30" s="222">
        <v>0.6</v>
      </c>
      <c r="V30" s="222">
        <f>ROUND(E30*U30,2)</f>
        <v>6.6</v>
      </c>
      <c r="W30" s="222"/>
      <c r="X30" s="222" t="s">
        <v>181</v>
      </c>
      <c r="Y30" s="222" t="s">
        <v>182</v>
      </c>
      <c r="Z30" s="212"/>
      <c r="AA30" s="212"/>
      <c r="AB30" s="212"/>
      <c r="AC30" s="212"/>
      <c r="AD30" s="212"/>
      <c r="AE30" s="212"/>
      <c r="AF30" s="212"/>
      <c r="AG30" s="212" t="s">
        <v>1039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4">
        <v>20</v>
      </c>
      <c r="B31" s="245" t="s">
        <v>1071</v>
      </c>
      <c r="C31" s="257" t="s">
        <v>1072</v>
      </c>
      <c r="D31" s="246" t="s">
        <v>1030</v>
      </c>
      <c r="E31" s="247">
        <v>11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12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 t="s">
        <v>1054</v>
      </c>
      <c r="S31" s="249" t="s">
        <v>180</v>
      </c>
      <c r="T31" s="250" t="s">
        <v>180</v>
      </c>
      <c r="U31" s="222">
        <v>0.44500000000000001</v>
      </c>
      <c r="V31" s="222">
        <f>ROUND(E31*U31,2)</f>
        <v>4.9000000000000004</v>
      </c>
      <c r="W31" s="222"/>
      <c r="X31" s="222" t="s">
        <v>181</v>
      </c>
      <c r="Y31" s="222" t="s">
        <v>182</v>
      </c>
      <c r="Z31" s="212"/>
      <c r="AA31" s="212"/>
      <c r="AB31" s="212"/>
      <c r="AC31" s="212"/>
      <c r="AD31" s="212"/>
      <c r="AE31" s="212"/>
      <c r="AF31" s="212"/>
      <c r="AG31" s="212" t="s">
        <v>1039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44">
        <v>21</v>
      </c>
      <c r="B32" s="245" t="s">
        <v>1073</v>
      </c>
      <c r="C32" s="257" t="s">
        <v>1074</v>
      </c>
      <c r="D32" s="246" t="s">
        <v>263</v>
      </c>
      <c r="E32" s="247">
        <v>216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12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 t="s">
        <v>1054</v>
      </c>
      <c r="S32" s="249" t="s">
        <v>180</v>
      </c>
      <c r="T32" s="250" t="s">
        <v>180</v>
      </c>
      <c r="U32" s="222">
        <v>9.955E-2</v>
      </c>
      <c r="V32" s="222">
        <f>ROUND(E32*U32,2)</f>
        <v>21.5</v>
      </c>
      <c r="W32" s="222"/>
      <c r="X32" s="222" t="s">
        <v>181</v>
      </c>
      <c r="Y32" s="222" t="s">
        <v>182</v>
      </c>
      <c r="Z32" s="212"/>
      <c r="AA32" s="212"/>
      <c r="AB32" s="212"/>
      <c r="AC32" s="212"/>
      <c r="AD32" s="212"/>
      <c r="AE32" s="212"/>
      <c r="AF32" s="212"/>
      <c r="AG32" s="212" t="s">
        <v>1039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4">
        <v>22</v>
      </c>
      <c r="B33" s="245" t="s">
        <v>1075</v>
      </c>
      <c r="C33" s="257" t="s">
        <v>1076</v>
      </c>
      <c r="D33" s="246" t="s">
        <v>263</v>
      </c>
      <c r="E33" s="247">
        <v>97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12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 t="s">
        <v>1054</v>
      </c>
      <c r="S33" s="249" t="s">
        <v>180</v>
      </c>
      <c r="T33" s="250" t="s">
        <v>180</v>
      </c>
      <c r="U33" s="222">
        <v>9.955E-2</v>
      </c>
      <c r="V33" s="222">
        <f>ROUND(E33*U33,2)</f>
        <v>9.66</v>
      </c>
      <c r="W33" s="222"/>
      <c r="X33" s="222" t="s">
        <v>181</v>
      </c>
      <c r="Y33" s="222" t="s">
        <v>182</v>
      </c>
      <c r="Z33" s="212"/>
      <c r="AA33" s="212"/>
      <c r="AB33" s="212"/>
      <c r="AC33" s="212"/>
      <c r="AD33" s="212"/>
      <c r="AE33" s="212"/>
      <c r="AF33" s="212"/>
      <c r="AG33" s="212" t="s">
        <v>1039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4">
        <v>23</v>
      </c>
      <c r="B34" s="245" t="s">
        <v>1077</v>
      </c>
      <c r="C34" s="257" t="s">
        <v>1078</v>
      </c>
      <c r="D34" s="246" t="s">
        <v>1030</v>
      </c>
      <c r="E34" s="247">
        <v>7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12</v>
      </c>
      <c r="M34" s="249">
        <f>G34*(1+L34/100)</f>
        <v>0</v>
      </c>
      <c r="N34" s="247">
        <v>0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247</v>
      </c>
      <c r="T34" s="250" t="s">
        <v>248</v>
      </c>
      <c r="U34" s="222">
        <v>0</v>
      </c>
      <c r="V34" s="222">
        <f>ROUND(E34*U34,2)</f>
        <v>0</v>
      </c>
      <c r="W34" s="222"/>
      <c r="X34" s="222" t="s">
        <v>181</v>
      </c>
      <c r="Y34" s="222" t="s">
        <v>182</v>
      </c>
      <c r="Z34" s="212"/>
      <c r="AA34" s="212"/>
      <c r="AB34" s="212"/>
      <c r="AC34" s="212"/>
      <c r="AD34" s="212"/>
      <c r="AE34" s="212"/>
      <c r="AF34" s="212"/>
      <c r="AG34" s="212" t="s">
        <v>1039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3">
        <v>24</v>
      </c>
      <c r="B35" s="234" t="s">
        <v>1079</v>
      </c>
      <c r="C35" s="252" t="s">
        <v>1080</v>
      </c>
      <c r="D35" s="235" t="s">
        <v>178</v>
      </c>
      <c r="E35" s="236">
        <v>0.4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12</v>
      </c>
      <c r="M35" s="238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8" t="s">
        <v>1081</v>
      </c>
      <c r="S35" s="238" t="s">
        <v>180</v>
      </c>
      <c r="T35" s="239" t="s">
        <v>1082</v>
      </c>
      <c r="U35" s="222">
        <v>6.4854000000000003</v>
      </c>
      <c r="V35" s="222">
        <f>ROUND(E35*U35,2)</f>
        <v>2.59</v>
      </c>
      <c r="W35" s="222"/>
      <c r="X35" s="222" t="s">
        <v>1083</v>
      </c>
      <c r="Y35" s="222" t="s">
        <v>182</v>
      </c>
      <c r="Z35" s="212"/>
      <c r="AA35" s="212"/>
      <c r="AB35" s="212"/>
      <c r="AC35" s="212"/>
      <c r="AD35" s="212"/>
      <c r="AE35" s="212"/>
      <c r="AF35" s="212"/>
      <c r="AG35" s="212" t="s">
        <v>1084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2" x14ac:dyDescent="0.2">
      <c r="A36" s="219"/>
      <c r="B36" s="220"/>
      <c r="C36" s="253" t="s">
        <v>1085</v>
      </c>
      <c r="D36" s="240"/>
      <c r="E36" s="240"/>
      <c r="F36" s="240"/>
      <c r="G36" s="240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185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43" t="str">
        <f>C36</f>
        <v>základovém nebo nadzákladovém  na jakoukoliv maltu vápennou nebo vápenocementovou. Svislá a vodorovná doprava suti, odvoz do 10 km.</v>
      </c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26" t="s">
        <v>174</v>
      </c>
      <c r="B37" s="227" t="s">
        <v>139</v>
      </c>
      <c r="C37" s="251" t="s">
        <v>140</v>
      </c>
      <c r="D37" s="228"/>
      <c r="E37" s="229"/>
      <c r="F37" s="230"/>
      <c r="G37" s="230">
        <f>SUMIF(AG38:AG61,"&lt;&gt;NOR",G38:G61)</f>
        <v>0</v>
      </c>
      <c r="H37" s="230"/>
      <c r="I37" s="230">
        <f>SUM(I38:I61)</f>
        <v>0</v>
      </c>
      <c r="J37" s="230"/>
      <c r="K37" s="230">
        <f>SUM(K38:K61)</f>
        <v>0</v>
      </c>
      <c r="L37" s="230"/>
      <c r="M37" s="230">
        <f>SUM(M38:M61)</f>
        <v>0</v>
      </c>
      <c r="N37" s="229"/>
      <c r="O37" s="229">
        <f>SUM(O38:O61)</f>
        <v>0</v>
      </c>
      <c r="P37" s="229"/>
      <c r="Q37" s="229">
        <f>SUM(Q38:Q61)</f>
        <v>0</v>
      </c>
      <c r="R37" s="230"/>
      <c r="S37" s="230"/>
      <c r="T37" s="231"/>
      <c r="U37" s="225"/>
      <c r="V37" s="225">
        <f>SUM(V38:V61)</f>
        <v>0</v>
      </c>
      <c r="W37" s="225"/>
      <c r="X37" s="225"/>
      <c r="Y37" s="225"/>
      <c r="AG37" t="s">
        <v>175</v>
      </c>
    </row>
    <row r="38" spans="1:60" ht="56.25" outlineLevel="1" x14ac:dyDescent="0.2">
      <c r="A38" s="244">
        <v>25</v>
      </c>
      <c r="B38" s="245" t="s">
        <v>1086</v>
      </c>
      <c r="C38" s="257" t="s">
        <v>1087</v>
      </c>
      <c r="D38" s="246" t="s">
        <v>263</v>
      </c>
      <c r="E38" s="247">
        <v>216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12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 t="s">
        <v>469</v>
      </c>
      <c r="S38" s="249" t="s">
        <v>180</v>
      </c>
      <c r="T38" s="250" t="s">
        <v>180</v>
      </c>
      <c r="U38" s="222">
        <v>0</v>
      </c>
      <c r="V38" s="222">
        <f>ROUND(E38*U38,2)</f>
        <v>0</v>
      </c>
      <c r="W38" s="222"/>
      <c r="X38" s="222" t="s">
        <v>253</v>
      </c>
      <c r="Y38" s="222" t="s">
        <v>182</v>
      </c>
      <c r="Z38" s="212"/>
      <c r="AA38" s="212"/>
      <c r="AB38" s="212"/>
      <c r="AC38" s="212"/>
      <c r="AD38" s="212"/>
      <c r="AE38" s="212"/>
      <c r="AF38" s="212"/>
      <c r="AG38" s="212" t="s">
        <v>1036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56.25" outlineLevel="1" x14ac:dyDescent="0.2">
      <c r="A39" s="244">
        <v>26</v>
      </c>
      <c r="B39" s="245" t="s">
        <v>1088</v>
      </c>
      <c r="C39" s="257" t="s">
        <v>1089</v>
      </c>
      <c r="D39" s="246" t="s">
        <v>263</v>
      </c>
      <c r="E39" s="247">
        <v>97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12</v>
      </c>
      <c r="M39" s="249">
        <f>G39*(1+L39/100)</f>
        <v>0</v>
      </c>
      <c r="N39" s="247">
        <v>0</v>
      </c>
      <c r="O39" s="247">
        <f>ROUND(E39*N39,2)</f>
        <v>0</v>
      </c>
      <c r="P39" s="247">
        <v>0</v>
      </c>
      <c r="Q39" s="247">
        <f>ROUND(E39*P39,2)</f>
        <v>0</v>
      </c>
      <c r="R39" s="249" t="s">
        <v>469</v>
      </c>
      <c r="S39" s="249" t="s">
        <v>180</v>
      </c>
      <c r="T39" s="250" t="s">
        <v>180</v>
      </c>
      <c r="U39" s="222">
        <v>0</v>
      </c>
      <c r="V39" s="222">
        <f>ROUND(E39*U39,2)</f>
        <v>0</v>
      </c>
      <c r="W39" s="222"/>
      <c r="X39" s="222" t="s">
        <v>253</v>
      </c>
      <c r="Y39" s="222" t="s">
        <v>182</v>
      </c>
      <c r="Z39" s="212"/>
      <c r="AA39" s="212"/>
      <c r="AB39" s="212"/>
      <c r="AC39" s="212"/>
      <c r="AD39" s="212"/>
      <c r="AE39" s="212"/>
      <c r="AF39" s="212"/>
      <c r="AG39" s="212" t="s">
        <v>1036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33.75" outlineLevel="1" x14ac:dyDescent="0.2">
      <c r="A40" s="244">
        <v>27</v>
      </c>
      <c r="B40" s="245" t="s">
        <v>1090</v>
      </c>
      <c r="C40" s="257" t="s">
        <v>1091</v>
      </c>
      <c r="D40" s="246" t="s">
        <v>263</v>
      </c>
      <c r="E40" s="247">
        <v>70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12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 t="s">
        <v>469</v>
      </c>
      <c r="S40" s="249" t="s">
        <v>180</v>
      </c>
      <c r="T40" s="250" t="s">
        <v>180</v>
      </c>
      <c r="U40" s="222">
        <v>0</v>
      </c>
      <c r="V40" s="222">
        <f>ROUND(E40*U40,2)</f>
        <v>0</v>
      </c>
      <c r="W40" s="222"/>
      <c r="X40" s="222" t="s">
        <v>253</v>
      </c>
      <c r="Y40" s="222" t="s">
        <v>182</v>
      </c>
      <c r="Z40" s="212"/>
      <c r="AA40" s="212"/>
      <c r="AB40" s="212"/>
      <c r="AC40" s="212"/>
      <c r="AD40" s="212"/>
      <c r="AE40" s="212"/>
      <c r="AF40" s="212"/>
      <c r="AG40" s="212" t="s">
        <v>1036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44">
        <v>28</v>
      </c>
      <c r="B41" s="245" t="s">
        <v>1092</v>
      </c>
      <c r="C41" s="257" t="s">
        <v>1093</v>
      </c>
      <c r="D41" s="246" t="s">
        <v>1030</v>
      </c>
      <c r="E41" s="247">
        <v>18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12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247</v>
      </c>
      <c r="T41" s="250" t="s">
        <v>248</v>
      </c>
      <c r="U41" s="222">
        <v>0</v>
      </c>
      <c r="V41" s="222">
        <f>ROUND(E41*U41,2)</f>
        <v>0</v>
      </c>
      <c r="W41" s="222"/>
      <c r="X41" s="222" t="s">
        <v>253</v>
      </c>
      <c r="Y41" s="222" t="s">
        <v>182</v>
      </c>
      <c r="Z41" s="212"/>
      <c r="AA41" s="212"/>
      <c r="AB41" s="212"/>
      <c r="AC41" s="212"/>
      <c r="AD41" s="212"/>
      <c r="AE41" s="212"/>
      <c r="AF41" s="212"/>
      <c r="AG41" s="212" t="s">
        <v>1036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44">
        <v>29</v>
      </c>
      <c r="B42" s="245" t="s">
        <v>1094</v>
      </c>
      <c r="C42" s="257" t="s">
        <v>1095</v>
      </c>
      <c r="D42" s="246" t="s">
        <v>1030</v>
      </c>
      <c r="E42" s="247">
        <v>17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12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247</v>
      </c>
      <c r="T42" s="250" t="s">
        <v>248</v>
      </c>
      <c r="U42" s="222">
        <v>0</v>
      </c>
      <c r="V42" s="222">
        <f>ROUND(E42*U42,2)</f>
        <v>0</v>
      </c>
      <c r="W42" s="222"/>
      <c r="X42" s="222" t="s">
        <v>253</v>
      </c>
      <c r="Y42" s="222" t="s">
        <v>182</v>
      </c>
      <c r="Z42" s="212"/>
      <c r="AA42" s="212"/>
      <c r="AB42" s="212"/>
      <c r="AC42" s="212"/>
      <c r="AD42" s="212"/>
      <c r="AE42" s="212"/>
      <c r="AF42" s="212"/>
      <c r="AG42" s="212" t="s">
        <v>1036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44">
        <v>30</v>
      </c>
      <c r="B43" s="245" t="s">
        <v>1096</v>
      </c>
      <c r="C43" s="257" t="s">
        <v>1097</v>
      </c>
      <c r="D43" s="246" t="s">
        <v>1030</v>
      </c>
      <c r="E43" s="247">
        <v>25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12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 t="s">
        <v>469</v>
      </c>
      <c r="S43" s="249" t="s">
        <v>180</v>
      </c>
      <c r="T43" s="250" t="s">
        <v>180</v>
      </c>
      <c r="U43" s="222">
        <v>0</v>
      </c>
      <c r="V43" s="222">
        <f>ROUND(E43*U43,2)</f>
        <v>0</v>
      </c>
      <c r="W43" s="222"/>
      <c r="X43" s="222" t="s">
        <v>253</v>
      </c>
      <c r="Y43" s="222" t="s">
        <v>182</v>
      </c>
      <c r="Z43" s="212"/>
      <c r="AA43" s="212"/>
      <c r="AB43" s="212"/>
      <c r="AC43" s="212"/>
      <c r="AD43" s="212"/>
      <c r="AE43" s="212"/>
      <c r="AF43" s="212"/>
      <c r="AG43" s="212" t="s">
        <v>1036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44">
        <v>31</v>
      </c>
      <c r="B44" s="245" t="s">
        <v>1098</v>
      </c>
      <c r="C44" s="257" t="s">
        <v>1099</v>
      </c>
      <c r="D44" s="246" t="s">
        <v>1030</v>
      </c>
      <c r="E44" s="247">
        <v>11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12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 t="s">
        <v>469</v>
      </c>
      <c r="S44" s="249" t="s">
        <v>180</v>
      </c>
      <c r="T44" s="250" t="s">
        <v>180</v>
      </c>
      <c r="U44" s="222">
        <v>0</v>
      </c>
      <c r="V44" s="222">
        <f>ROUND(E44*U44,2)</f>
        <v>0</v>
      </c>
      <c r="W44" s="222"/>
      <c r="X44" s="222" t="s">
        <v>253</v>
      </c>
      <c r="Y44" s="222" t="s">
        <v>182</v>
      </c>
      <c r="Z44" s="212"/>
      <c r="AA44" s="212"/>
      <c r="AB44" s="212"/>
      <c r="AC44" s="212"/>
      <c r="AD44" s="212"/>
      <c r="AE44" s="212"/>
      <c r="AF44" s="212"/>
      <c r="AG44" s="212" t="s">
        <v>1036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44">
        <v>32</v>
      </c>
      <c r="B45" s="245" t="s">
        <v>1100</v>
      </c>
      <c r="C45" s="257" t="s">
        <v>1101</v>
      </c>
      <c r="D45" s="246" t="s">
        <v>1030</v>
      </c>
      <c r="E45" s="247">
        <v>36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12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 t="s">
        <v>469</v>
      </c>
      <c r="S45" s="249" t="s">
        <v>180</v>
      </c>
      <c r="T45" s="250" t="s">
        <v>180</v>
      </c>
      <c r="U45" s="222">
        <v>0</v>
      </c>
      <c r="V45" s="222">
        <f>ROUND(E45*U45,2)</f>
        <v>0</v>
      </c>
      <c r="W45" s="222"/>
      <c r="X45" s="222" t="s">
        <v>253</v>
      </c>
      <c r="Y45" s="222" t="s">
        <v>182</v>
      </c>
      <c r="Z45" s="212"/>
      <c r="AA45" s="212"/>
      <c r="AB45" s="212"/>
      <c r="AC45" s="212"/>
      <c r="AD45" s="212"/>
      <c r="AE45" s="212"/>
      <c r="AF45" s="212"/>
      <c r="AG45" s="212" t="s">
        <v>1036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44">
        <v>33</v>
      </c>
      <c r="B46" s="245" t="s">
        <v>1102</v>
      </c>
      <c r="C46" s="257" t="s">
        <v>1103</v>
      </c>
      <c r="D46" s="246" t="s">
        <v>1030</v>
      </c>
      <c r="E46" s="247">
        <v>7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12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 t="s">
        <v>469</v>
      </c>
      <c r="S46" s="249" t="s">
        <v>180</v>
      </c>
      <c r="T46" s="250" t="s">
        <v>180</v>
      </c>
      <c r="U46" s="222">
        <v>0</v>
      </c>
      <c r="V46" s="222">
        <f>ROUND(E46*U46,2)</f>
        <v>0</v>
      </c>
      <c r="W46" s="222"/>
      <c r="X46" s="222" t="s">
        <v>253</v>
      </c>
      <c r="Y46" s="222" t="s">
        <v>182</v>
      </c>
      <c r="Z46" s="212"/>
      <c r="AA46" s="212"/>
      <c r="AB46" s="212"/>
      <c r="AC46" s="212"/>
      <c r="AD46" s="212"/>
      <c r="AE46" s="212"/>
      <c r="AF46" s="212"/>
      <c r="AG46" s="212" t="s">
        <v>1036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44">
        <v>34</v>
      </c>
      <c r="B47" s="245" t="s">
        <v>1102</v>
      </c>
      <c r="C47" s="257" t="s">
        <v>1103</v>
      </c>
      <c r="D47" s="246" t="s">
        <v>1030</v>
      </c>
      <c r="E47" s="247">
        <v>10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12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 t="s">
        <v>469</v>
      </c>
      <c r="S47" s="249" t="s">
        <v>180</v>
      </c>
      <c r="T47" s="250" t="s">
        <v>180</v>
      </c>
      <c r="U47" s="222">
        <v>0</v>
      </c>
      <c r="V47" s="222">
        <f>ROUND(E47*U47,2)</f>
        <v>0</v>
      </c>
      <c r="W47" s="222"/>
      <c r="X47" s="222" t="s">
        <v>253</v>
      </c>
      <c r="Y47" s="222" t="s">
        <v>182</v>
      </c>
      <c r="Z47" s="212"/>
      <c r="AA47" s="212"/>
      <c r="AB47" s="212"/>
      <c r="AC47" s="212"/>
      <c r="AD47" s="212"/>
      <c r="AE47" s="212"/>
      <c r="AF47" s="212"/>
      <c r="AG47" s="212" t="s">
        <v>1036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44">
        <v>35</v>
      </c>
      <c r="B48" s="245" t="s">
        <v>1104</v>
      </c>
      <c r="C48" s="257" t="s">
        <v>1105</v>
      </c>
      <c r="D48" s="246" t="s">
        <v>1030</v>
      </c>
      <c r="E48" s="247">
        <v>7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12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 t="s">
        <v>469</v>
      </c>
      <c r="S48" s="249" t="s">
        <v>180</v>
      </c>
      <c r="T48" s="250" t="s">
        <v>180</v>
      </c>
      <c r="U48" s="222">
        <v>0</v>
      </c>
      <c r="V48" s="222">
        <f>ROUND(E48*U48,2)</f>
        <v>0</v>
      </c>
      <c r="W48" s="222"/>
      <c r="X48" s="222" t="s">
        <v>253</v>
      </c>
      <c r="Y48" s="222" t="s">
        <v>182</v>
      </c>
      <c r="Z48" s="212"/>
      <c r="AA48" s="212"/>
      <c r="AB48" s="212"/>
      <c r="AC48" s="212"/>
      <c r="AD48" s="212"/>
      <c r="AE48" s="212"/>
      <c r="AF48" s="212"/>
      <c r="AG48" s="212" t="s">
        <v>1036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33.75" outlineLevel="1" x14ac:dyDescent="0.2">
      <c r="A49" s="244">
        <v>36</v>
      </c>
      <c r="B49" s="245" t="s">
        <v>1106</v>
      </c>
      <c r="C49" s="257" t="s">
        <v>1107</v>
      </c>
      <c r="D49" s="246" t="s">
        <v>1030</v>
      </c>
      <c r="E49" s="247">
        <v>60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12</v>
      </c>
      <c r="M49" s="249">
        <f>G49*(1+L49/100)</f>
        <v>0</v>
      </c>
      <c r="N49" s="247">
        <v>0</v>
      </c>
      <c r="O49" s="247">
        <f>ROUND(E49*N49,2)</f>
        <v>0</v>
      </c>
      <c r="P49" s="247">
        <v>0</v>
      </c>
      <c r="Q49" s="247">
        <f>ROUND(E49*P49,2)</f>
        <v>0</v>
      </c>
      <c r="R49" s="249" t="s">
        <v>469</v>
      </c>
      <c r="S49" s="249" t="s">
        <v>180</v>
      </c>
      <c r="T49" s="250" t="s">
        <v>180</v>
      </c>
      <c r="U49" s="222">
        <v>0</v>
      </c>
      <c r="V49" s="222">
        <f>ROUND(E49*U49,2)</f>
        <v>0</v>
      </c>
      <c r="W49" s="222"/>
      <c r="X49" s="222" t="s">
        <v>253</v>
      </c>
      <c r="Y49" s="222" t="s">
        <v>182</v>
      </c>
      <c r="Z49" s="212"/>
      <c r="AA49" s="212"/>
      <c r="AB49" s="212"/>
      <c r="AC49" s="212"/>
      <c r="AD49" s="212"/>
      <c r="AE49" s="212"/>
      <c r="AF49" s="212"/>
      <c r="AG49" s="212" t="s">
        <v>1036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1" x14ac:dyDescent="0.2">
      <c r="A50" s="244">
        <v>37</v>
      </c>
      <c r="B50" s="245" t="s">
        <v>1108</v>
      </c>
      <c r="C50" s="257" t="s">
        <v>1109</v>
      </c>
      <c r="D50" s="246" t="s">
        <v>1030</v>
      </c>
      <c r="E50" s="247">
        <v>11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12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247</v>
      </c>
      <c r="T50" s="250" t="s">
        <v>248</v>
      </c>
      <c r="U50" s="222">
        <v>0</v>
      </c>
      <c r="V50" s="222">
        <f>ROUND(E50*U50,2)</f>
        <v>0</v>
      </c>
      <c r="W50" s="222"/>
      <c r="X50" s="222" t="s">
        <v>253</v>
      </c>
      <c r="Y50" s="222" t="s">
        <v>182</v>
      </c>
      <c r="Z50" s="212"/>
      <c r="AA50" s="212"/>
      <c r="AB50" s="212"/>
      <c r="AC50" s="212"/>
      <c r="AD50" s="212"/>
      <c r="AE50" s="212"/>
      <c r="AF50" s="212"/>
      <c r="AG50" s="212" t="s">
        <v>1036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44">
        <v>38</v>
      </c>
      <c r="B51" s="245" t="s">
        <v>1110</v>
      </c>
      <c r="C51" s="257" t="s">
        <v>1111</v>
      </c>
      <c r="D51" s="246" t="s">
        <v>1030</v>
      </c>
      <c r="E51" s="247">
        <v>7</v>
      </c>
      <c r="F51" s="248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12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247</v>
      </c>
      <c r="T51" s="250" t="s">
        <v>248</v>
      </c>
      <c r="U51" s="222">
        <v>0</v>
      </c>
      <c r="V51" s="222">
        <f>ROUND(E51*U51,2)</f>
        <v>0</v>
      </c>
      <c r="W51" s="222"/>
      <c r="X51" s="222" t="s">
        <v>253</v>
      </c>
      <c r="Y51" s="222" t="s">
        <v>182</v>
      </c>
      <c r="Z51" s="212"/>
      <c r="AA51" s="212"/>
      <c r="AB51" s="212"/>
      <c r="AC51" s="212"/>
      <c r="AD51" s="212"/>
      <c r="AE51" s="212"/>
      <c r="AF51" s="212"/>
      <c r="AG51" s="212" t="s">
        <v>1036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44">
        <v>39</v>
      </c>
      <c r="B52" s="245" t="s">
        <v>1112</v>
      </c>
      <c r="C52" s="257" t="s">
        <v>1113</v>
      </c>
      <c r="D52" s="246" t="s">
        <v>1030</v>
      </c>
      <c r="E52" s="247">
        <v>4</v>
      </c>
      <c r="F52" s="248"/>
      <c r="G52" s="249">
        <f>ROUND(E52*F52,2)</f>
        <v>0</v>
      </c>
      <c r="H52" s="248"/>
      <c r="I52" s="249">
        <f>ROUND(E52*H52,2)</f>
        <v>0</v>
      </c>
      <c r="J52" s="248"/>
      <c r="K52" s="249">
        <f>ROUND(E52*J52,2)</f>
        <v>0</v>
      </c>
      <c r="L52" s="249">
        <v>12</v>
      </c>
      <c r="M52" s="249">
        <f>G52*(1+L52/100)</f>
        <v>0</v>
      </c>
      <c r="N52" s="247">
        <v>0</v>
      </c>
      <c r="O52" s="247">
        <f>ROUND(E52*N52,2)</f>
        <v>0</v>
      </c>
      <c r="P52" s="247">
        <v>0</v>
      </c>
      <c r="Q52" s="247">
        <f>ROUND(E52*P52,2)</f>
        <v>0</v>
      </c>
      <c r="R52" s="249"/>
      <c r="S52" s="249" t="s">
        <v>247</v>
      </c>
      <c r="T52" s="250" t="s">
        <v>248</v>
      </c>
      <c r="U52" s="222">
        <v>0</v>
      </c>
      <c r="V52" s="222">
        <f>ROUND(E52*U52,2)</f>
        <v>0</v>
      </c>
      <c r="W52" s="222"/>
      <c r="X52" s="222" t="s">
        <v>253</v>
      </c>
      <c r="Y52" s="222" t="s">
        <v>182</v>
      </c>
      <c r="Z52" s="212"/>
      <c r="AA52" s="212"/>
      <c r="AB52" s="212"/>
      <c r="AC52" s="212"/>
      <c r="AD52" s="212"/>
      <c r="AE52" s="212"/>
      <c r="AF52" s="212"/>
      <c r="AG52" s="212" t="s">
        <v>1036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4">
        <v>40</v>
      </c>
      <c r="B53" s="245" t="s">
        <v>1114</v>
      </c>
      <c r="C53" s="257" t="s">
        <v>1115</v>
      </c>
      <c r="D53" s="246" t="s">
        <v>1030</v>
      </c>
      <c r="E53" s="247">
        <v>7</v>
      </c>
      <c r="F53" s="248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12</v>
      </c>
      <c r="M53" s="249">
        <f>G53*(1+L53/100)</f>
        <v>0</v>
      </c>
      <c r="N53" s="247">
        <v>0</v>
      </c>
      <c r="O53" s="247">
        <f>ROUND(E53*N53,2)</f>
        <v>0</v>
      </c>
      <c r="P53" s="247">
        <v>0</v>
      </c>
      <c r="Q53" s="247">
        <f>ROUND(E53*P53,2)</f>
        <v>0</v>
      </c>
      <c r="R53" s="249"/>
      <c r="S53" s="249" t="s">
        <v>247</v>
      </c>
      <c r="T53" s="250" t="s">
        <v>248</v>
      </c>
      <c r="U53" s="222">
        <v>0</v>
      </c>
      <c r="V53" s="222">
        <f>ROUND(E53*U53,2)</f>
        <v>0</v>
      </c>
      <c r="W53" s="222"/>
      <c r="X53" s="222" t="s">
        <v>253</v>
      </c>
      <c r="Y53" s="222" t="s">
        <v>182</v>
      </c>
      <c r="Z53" s="212"/>
      <c r="AA53" s="212"/>
      <c r="AB53" s="212"/>
      <c r="AC53" s="212"/>
      <c r="AD53" s="212"/>
      <c r="AE53" s="212"/>
      <c r="AF53" s="212"/>
      <c r="AG53" s="212" t="s">
        <v>1036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2.5" outlineLevel="1" x14ac:dyDescent="0.2">
      <c r="A54" s="244">
        <v>41</v>
      </c>
      <c r="B54" s="245" t="s">
        <v>1116</v>
      </c>
      <c r="C54" s="257" t="s">
        <v>1117</v>
      </c>
      <c r="D54" s="246" t="s">
        <v>1030</v>
      </c>
      <c r="E54" s="247">
        <v>7</v>
      </c>
      <c r="F54" s="248"/>
      <c r="G54" s="249">
        <f>ROUND(E54*F54,2)</f>
        <v>0</v>
      </c>
      <c r="H54" s="248"/>
      <c r="I54" s="249">
        <f>ROUND(E54*H54,2)</f>
        <v>0</v>
      </c>
      <c r="J54" s="248"/>
      <c r="K54" s="249">
        <f>ROUND(E54*J54,2)</f>
        <v>0</v>
      </c>
      <c r="L54" s="249">
        <v>12</v>
      </c>
      <c r="M54" s="249">
        <f>G54*(1+L54/100)</f>
        <v>0</v>
      </c>
      <c r="N54" s="247">
        <v>0</v>
      </c>
      <c r="O54" s="247">
        <f>ROUND(E54*N54,2)</f>
        <v>0</v>
      </c>
      <c r="P54" s="247">
        <v>0</v>
      </c>
      <c r="Q54" s="247">
        <f>ROUND(E54*P54,2)</f>
        <v>0</v>
      </c>
      <c r="R54" s="249"/>
      <c r="S54" s="249" t="s">
        <v>247</v>
      </c>
      <c r="T54" s="250" t="s">
        <v>248</v>
      </c>
      <c r="U54" s="222">
        <v>0</v>
      </c>
      <c r="V54" s="222">
        <f>ROUND(E54*U54,2)</f>
        <v>0</v>
      </c>
      <c r="W54" s="222"/>
      <c r="X54" s="222" t="s">
        <v>253</v>
      </c>
      <c r="Y54" s="222" t="s">
        <v>182</v>
      </c>
      <c r="Z54" s="212"/>
      <c r="AA54" s="212"/>
      <c r="AB54" s="212"/>
      <c r="AC54" s="212"/>
      <c r="AD54" s="212"/>
      <c r="AE54" s="212"/>
      <c r="AF54" s="212"/>
      <c r="AG54" s="212" t="s">
        <v>1036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44">
        <v>42</v>
      </c>
      <c r="B55" s="245" t="s">
        <v>1118</v>
      </c>
      <c r="C55" s="257" t="s">
        <v>1119</v>
      </c>
      <c r="D55" s="246" t="s">
        <v>1030</v>
      </c>
      <c r="E55" s="247">
        <v>7</v>
      </c>
      <c r="F55" s="248"/>
      <c r="G55" s="249">
        <f>ROUND(E55*F55,2)</f>
        <v>0</v>
      </c>
      <c r="H55" s="248"/>
      <c r="I55" s="249">
        <f>ROUND(E55*H55,2)</f>
        <v>0</v>
      </c>
      <c r="J55" s="248"/>
      <c r="K55" s="249">
        <f>ROUND(E55*J55,2)</f>
        <v>0</v>
      </c>
      <c r="L55" s="249">
        <v>12</v>
      </c>
      <c r="M55" s="249">
        <f>G55*(1+L55/100)</f>
        <v>0</v>
      </c>
      <c r="N55" s="247">
        <v>0</v>
      </c>
      <c r="O55" s="247">
        <f>ROUND(E55*N55,2)</f>
        <v>0</v>
      </c>
      <c r="P55" s="247">
        <v>0</v>
      </c>
      <c r="Q55" s="247">
        <f>ROUND(E55*P55,2)</f>
        <v>0</v>
      </c>
      <c r="R55" s="249"/>
      <c r="S55" s="249" t="s">
        <v>247</v>
      </c>
      <c r="T55" s="250" t="s">
        <v>248</v>
      </c>
      <c r="U55" s="222">
        <v>0</v>
      </c>
      <c r="V55" s="222">
        <f>ROUND(E55*U55,2)</f>
        <v>0</v>
      </c>
      <c r="W55" s="222"/>
      <c r="X55" s="222" t="s">
        <v>253</v>
      </c>
      <c r="Y55" s="222" t="s">
        <v>182</v>
      </c>
      <c r="Z55" s="212"/>
      <c r="AA55" s="212"/>
      <c r="AB55" s="212"/>
      <c r="AC55" s="212"/>
      <c r="AD55" s="212"/>
      <c r="AE55" s="212"/>
      <c r="AF55" s="212"/>
      <c r="AG55" s="212" t="s">
        <v>1036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44">
        <v>43</v>
      </c>
      <c r="B56" s="245" t="s">
        <v>1120</v>
      </c>
      <c r="C56" s="257" t="s">
        <v>1121</v>
      </c>
      <c r="D56" s="246" t="s">
        <v>1030</v>
      </c>
      <c r="E56" s="247">
        <v>4</v>
      </c>
      <c r="F56" s="248"/>
      <c r="G56" s="249">
        <f>ROUND(E56*F56,2)</f>
        <v>0</v>
      </c>
      <c r="H56" s="248"/>
      <c r="I56" s="249">
        <f>ROUND(E56*H56,2)</f>
        <v>0</v>
      </c>
      <c r="J56" s="248"/>
      <c r="K56" s="249">
        <f>ROUND(E56*J56,2)</f>
        <v>0</v>
      </c>
      <c r="L56" s="249">
        <v>12</v>
      </c>
      <c r="M56" s="249">
        <f>G56*(1+L56/100)</f>
        <v>0</v>
      </c>
      <c r="N56" s="247">
        <v>0</v>
      </c>
      <c r="O56" s="247">
        <f>ROUND(E56*N56,2)</f>
        <v>0</v>
      </c>
      <c r="P56" s="247">
        <v>0</v>
      </c>
      <c r="Q56" s="247">
        <f>ROUND(E56*P56,2)</f>
        <v>0</v>
      </c>
      <c r="R56" s="249"/>
      <c r="S56" s="249" t="s">
        <v>247</v>
      </c>
      <c r="T56" s="250" t="s">
        <v>248</v>
      </c>
      <c r="U56" s="222">
        <v>0</v>
      </c>
      <c r="V56" s="222">
        <f>ROUND(E56*U56,2)</f>
        <v>0</v>
      </c>
      <c r="W56" s="222"/>
      <c r="X56" s="222" t="s">
        <v>253</v>
      </c>
      <c r="Y56" s="222" t="s">
        <v>182</v>
      </c>
      <c r="Z56" s="212"/>
      <c r="AA56" s="212"/>
      <c r="AB56" s="212"/>
      <c r="AC56" s="212"/>
      <c r="AD56" s="212"/>
      <c r="AE56" s="212"/>
      <c r="AF56" s="212"/>
      <c r="AG56" s="212" t="s">
        <v>1036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44">
        <v>44</v>
      </c>
      <c r="B57" s="245" t="s">
        <v>1122</v>
      </c>
      <c r="C57" s="257" t="s">
        <v>1123</v>
      </c>
      <c r="D57" s="246" t="s">
        <v>1030</v>
      </c>
      <c r="E57" s="247">
        <v>7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12</v>
      </c>
      <c r="M57" s="249">
        <f>G57*(1+L57/100)</f>
        <v>0</v>
      </c>
      <c r="N57" s="247">
        <v>0</v>
      </c>
      <c r="O57" s="247">
        <f>ROUND(E57*N57,2)</f>
        <v>0</v>
      </c>
      <c r="P57" s="247">
        <v>0</v>
      </c>
      <c r="Q57" s="247">
        <f>ROUND(E57*P57,2)</f>
        <v>0</v>
      </c>
      <c r="R57" s="249"/>
      <c r="S57" s="249" t="s">
        <v>247</v>
      </c>
      <c r="T57" s="250" t="s">
        <v>248</v>
      </c>
      <c r="U57" s="222">
        <v>0</v>
      </c>
      <c r="V57" s="222">
        <f>ROUND(E57*U57,2)</f>
        <v>0</v>
      </c>
      <c r="W57" s="222"/>
      <c r="X57" s="222" t="s">
        <v>253</v>
      </c>
      <c r="Y57" s="222" t="s">
        <v>182</v>
      </c>
      <c r="Z57" s="212"/>
      <c r="AA57" s="212"/>
      <c r="AB57" s="212"/>
      <c r="AC57" s="212"/>
      <c r="AD57" s="212"/>
      <c r="AE57" s="212"/>
      <c r="AF57" s="212"/>
      <c r="AG57" s="212" t="s">
        <v>1036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44">
        <v>45</v>
      </c>
      <c r="B58" s="245" t="s">
        <v>1124</v>
      </c>
      <c r="C58" s="257" t="s">
        <v>1125</v>
      </c>
      <c r="D58" s="246" t="s">
        <v>1030</v>
      </c>
      <c r="E58" s="247">
        <v>7</v>
      </c>
      <c r="F58" s="248"/>
      <c r="G58" s="249">
        <f>ROUND(E58*F58,2)</f>
        <v>0</v>
      </c>
      <c r="H58" s="248"/>
      <c r="I58" s="249">
        <f>ROUND(E58*H58,2)</f>
        <v>0</v>
      </c>
      <c r="J58" s="248"/>
      <c r="K58" s="249">
        <f>ROUND(E58*J58,2)</f>
        <v>0</v>
      </c>
      <c r="L58" s="249">
        <v>12</v>
      </c>
      <c r="M58" s="249">
        <f>G58*(1+L58/100)</f>
        <v>0</v>
      </c>
      <c r="N58" s="247">
        <v>0</v>
      </c>
      <c r="O58" s="247">
        <f>ROUND(E58*N58,2)</f>
        <v>0</v>
      </c>
      <c r="P58" s="247">
        <v>0</v>
      </c>
      <c r="Q58" s="247">
        <f>ROUND(E58*P58,2)</f>
        <v>0</v>
      </c>
      <c r="R58" s="249"/>
      <c r="S58" s="249" t="s">
        <v>247</v>
      </c>
      <c r="T58" s="250" t="s">
        <v>248</v>
      </c>
      <c r="U58" s="222">
        <v>0</v>
      </c>
      <c r="V58" s="222">
        <f>ROUND(E58*U58,2)</f>
        <v>0</v>
      </c>
      <c r="W58" s="222"/>
      <c r="X58" s="222" t="s">
        <v>253</v>
      </c>
      <c r="Y58" s="222" t="s">
        <v>182</v>
      </c>
      <c r="Z58" s="212"/>
      <c r="AA58" s="212"/>
      <c r="AB58" s="212"/>
      <c r="AC58" s="212"/>
      <c r="AD58" s="212"/>
      <c r="AE58" s="212"/>
      <c r="AF58" s="212"/>
      <c r="AG58" s="212" t="s">
        <v>1036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4">
        <v>46</v>
      </c>
      <c r="B59" s="245" t="s">
        <v>1126</v>
      </c>
      <c r="C59" s="257" t="s">
        <v>1127</v>
      </c>
      <c r="D59" s="246" t="s">
        <v>1030</v>
      </c>
      <c r="E59" s="247">
        <v>7</v>
      </c>
      <c r="F59" s="248"/>
      <c r="G59" s="249">
        <f>ROUND(E59*F59,2)</f>
        <v>0</v>
      </c>
      <c r="H59" s="248"/>
      <c r="I59" s="249">
        <f>ROUND(E59*H59,2)</f>
        <v>0</v>
      </c>
      <c r="J59" s="248"/>
      <c r="K59" s="249">
        <f>ROUND(E59*J59,2)</f>
        <v>0</v>
      </c>
      <c r="L59" s="249">
        <v>12</v>
      </c>
      <c r="M59" s="249">
        <f>G59*(1+L59/100)</f>
        <v>0</v>
      </c>
      <c r="N59" s="247">
        <v>0</v>
      </c>
      <c r="O59" s="247">
        <f>ROUND(E59*N59,2)</f>
        <v>0</v>
      </c>
      <c r="P59" s="247">
        <v>0</v>
      </c>
      <c r="Q59" s="247">
        <f>ROUND(E59*P59,2)</f>
        <v>0</v>
      </c>
      <c r="R59" s="249"/>
      <c r="S59" s="249" t="s">
        <v>247</v>
      </c>
      <c r="T59" s="250" t="s">
        <v>248</v>
      </c>
      <c r="U59" s="222">
        <v>0</v>
      </c>
      <c r="V59" s="222">
        <f>ROUND(E59*U59,2)</f>
        <v>0</v>
      </c>
      <c r="W59" s="222"/>
      <c r="X59" s="222" t="s">
        <v>253</v>
      </c>
      <c r="Y59" s="222" t="s">
        <v>182</v>
      </c>
      <c r="Z59" s="212"/>
      <c r="AA59" s="212"/>
      <c r="AB59" s="212"/>
      <c r="AC59" s="212"/>
      <c r="AD59" s="212"/>
      <c r="AE59" s="212"/>
      <c r="AF59" s="212"/>
      <c r="AG59" s="212" t="s">
        <v>1036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44">
        <v>47</v>
      </c>
      <c r="B60" s="245" t="s">
        <v>1128</v>
      </c>
      <c r="C60" s="257" t="s">
        <v>1129</v>
      </c>
      <c r="D60" s="246" t="s">
        <v>1030</v>
      </c>
      <c r="E60" s="247">
        <v>4</v>
      </c>
      <c r="F60" s="248"/>
      <c r="G60" s="249">
        <f>ROUND(E60*F60,2)</f>
        <v>0</v>
      </c>
      <c r="H60" s="248"/>
      <c r="I60" s="249">
        <f>ROUND(E60*H60,2)</f>
        <v>0</v>
      </c>
      <c r="J60" s="248"/>
      <c r="K60" s="249">
        <f>ROUND(E60*J60,2)</f>
        <v>0</v>
      </c>
      <c r="L60" s="249">
        <v>12</v>
      </c>
      <c r="M60" s="249">
        <f>G60*(1+L60/100)</f>
        <v>0</v>
      </c>
      <c r="N60" s="247">
        <v>0</v>
      </c>
      <c r="O60" s="247">
        <f>ROUND(E60*N60,2)</f>
        <v>0</v>
      </c>
      <c r="P60" s="247">
        <v>0</v>
      </c>
      <c r="Q60" s="247">
        <f>ROUND(E60*P60,2)</f>
        <v>0</v>
      </c>
      <c r="R60" s="249"/>
      <c r="S60" s="249" t="s">
        <v>247</v>
      </c>
      <c r="T60" s="250" t="s">
        <v>248</v>
      </c>
      <c r="U60" s="222">
        <v>0</v>
      </c>
      <c r="V60" s="222">
        <f>ROUND(E60*U60,2)</f>
        <v>0</v>
      </c>
      <c r="W60" s="222"/>
      <c r="X60" s="222" t="s">
        <v>253</v>
      </c>
      <c r="Y60" s="222" t="s">
        <v>182</v>
      </c>
      <c r="Z60" s="212"/>
      <c r="AA60" s="212"/>
      <c r="AB60" s="212"/>
      <c r="AC60" s="212"/>
      <c r="AD60" s="212"/>
      <c r="AE60" s="212"/>
      <c r="AF60" s="212"/>
      <c r="AG60" s="212" t="s">
        <v>1036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44">
        <v>48</v>
      </c>
      <c r="B61" s="245" t="s">
        <v>1130</v>
      </c>
      <c r="C61" s="257" t="s">
        <v>1131</v>
      </c>
      <c r="D61" s="246" t="s">
        <v>1030</v>
      </c>
      <c r="E61" s="247">
        <v>3</v>
      </c>
      <c r="F61" s="248"/>
      <c r="G61" s="249">
        <f>ROUND(E61*F61,2)</f>
        <v>0</v>
      </c>
      <c r="H61" s="248"/>
      <c r="I61" s="249">
        <f>ROUND(E61*H61,2)</f>
        <v>0</v>
      </c>
      <c r="J61" s="248"/>
      <c r="K61" s="249">
        <f>ROUND(E61*J61,2)</f>
        <v>0</v>
      </c>
      <c r="L61" s="249">
        <v>12</v>
      </c>
      <c r="M61" s="249">
        <f>G61*(1+L61/100)</f>
        <v>0</v>
      </c>
      <c r="N61" s="247">
        <v>0</v>
      </c>
      <c r="O61" s="247">
        <f>ROUND(E61*N61,2)</f>
        <v>0</v>
      </c>
      <c r="P61" s="247">
        <v>0</v>
      </c>
      <c r="Q61" s="247">
        <f>ROUND(E61*P61,2)</f>
        <v>0</v>
      </c>
      <c r="R61" s="249"/>
      <c r="S61" s="249" t="s">
        <v>247</v>
      </c>
      <c r="T61" s="250" t="s">
        <v>248</v>
      </c>
      <c r="U61" s="222">
        <v>0</v>
      </c>
      <c r="V61" s="222">
        <f>ROUND(E61*U61,2)</f>
        <v>0</v>
      </c>
      <c r="W61" s="222"/>
      <c r="X61" s="222" t="s">
        <v>253</v>
      </c>
      <c r="Y61" s="222" t="s">
        <v>182</v>
      </c>
      <c r="Z61" s="212"/>
      <c r="AA61" s="212"/>
      <c r="AB61" s="212"/>
      <c r="AC61" s="212"/>
      <c r="AD61" s="212"/>
      <c r="AE61" s="212"/>
      <c r="AF61" s="212"/>
      <c r="AG61" s="212" t="s">
        <v>1036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">
      <c r="A62" s="226" t="s">
        <v>174</v>
      </c>
      <c r="B62" s="227" t="s">
        <v>141</v>
      </c>
      <c r="C62" s="251" t="s">
        <v>142</v>
      </c>
      <c r="D62" s="228"/>
      <c r="E62" s="229"/>
      <c r="F62" s="230"/>
      <c r="G62" s="230">
        <f>SUMIF(AG63:AG70,"&lt;&gt;NOR",G63:G70)</f>
        <v>0</v>
      </c>
      <c r="H62" s="230"/>
      <c r="I62" s="230">
        <f>SUM(I63:I70)</f>
        <v>0</v>
      </c>
      <c r="J62" s="230"/>
      <c r="K62" s="230">
        <f>SUM(K63:K70)</f>
        <v>0</v>
      </c>
      <c r="L62" s="230"/>
      <c r="M62" s="230">
        <f>SUM(M63:M70)</f>
        <v>0</v>
      </c>
      <c r="N62" s="229"/>
      <c r="O62" s="229">
        <f>SUM(O63:O70)</f>
        <v>0</v>
      </c>
      <c r="P62" s="229"/>
      <c r="Q62" s="229">
        <f>SUM(Q63:Q70)</f>
        <v>0</v>
      </c>
      <c r="R62" s="230"/>
      <c r="S62" s="230"/>
      <c r="T62" s="231"/>
      <c r="U62" s="225"/>
      <c r="V62" s="225">
        <f>SUM(V63:V70)</f>
        <v>3.07</v>
      </c>
      <c r="W62" s="225"/>
      <c r="X62" s="225"/>
      <c r="Y62" s="225"/>
      <c r="AG62" t="s">
        <v>175</v>
      </c>
    </row>
    <row r="63" spans="1:60" outlineLevel="1" x14ac:dyDescent="0.2">
      <c r="A63" s="244">
        <v>49</v>
      </c>
      <c r="B63" s="245" t="s">
        <v>1132</v>
      </c>
      <c r="C63" s="257" t="s">
        <v>1133</v>
      </c>
      <c r="D63" s="246" t="s">
        <v>1030</v>
      </c>
      <c r="E63" s="247">
        <v>2</v>
      </c>
      <c r="F63" s="248"/>
      <c r="G63" s="249">
        <f>ROUND(E63*F63,2)</f>
        <v>0</v>
      </c>
      <c r="H63" s="248"/>
      <c r="I63" s="249">
        <f>ROUND(E63*H63,2)</f>
        <v>0</v>
      </c>
      <c r="J63" s="248"/>
      <c r="K63" s="249">
        <f>ROUND(E63*J63,2)</f>
        <v>0</v>
      </c>
      <c r="L63" s="249">
        <v>12</v>
      </c>
      <c r="M63" s="249">
        <f>G63*(1+L63/100)</f>
        <v>0</v>
      </c>
      <c r="N63" s="247">
        <v>0</v>
      </c>
      <c r="O63" s="247">
        <f>ROUND(E63*N63,2)</f>
        <v>0</v>
      </c>
      <c r="P63" s="247">
        <v>0</v>
      </c>
      <c r="Q63" s="247">
        <f>ROUND(E63*P63,2)</f>
        <v>0</v>
      </c>
      <c r="R63" s="249" t="s">
        <v>1047</v>
      </c>
      <c r="S63" s="249" t="s">
        <v>180</v>
      </c>
      <c r="T63" s="250" t="s">
        <v>180</v>
      </c>
      <c r="U63" s="222">
        <v>0.29699999999999999</v>
      </c>
      <c r="V63" s="222">
        <f>ROUND(E63*U63,2)</f>
        <v>0.59</v>
      </c>
      <c r="W63" s="222"/>
      <c r="X63" s="222" t="s">
        <v>181</v>
      </c>
      <c r="Y63" s="222" t="s">
        <v>182</v>
      </c>
      <c r="Z63" s="212"/>
      <c r="AA63" s="212"/>
      <c r="AB63" s="212"/>
      <c r="AC63" s="212"/>
      <c r="AD63" s="212"/>
      <c r="AE63" s="212"/>
      <c r="AF63" s="212"/>
      <c r="AG63" s="212" t="s">
        <v>1039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44">
        <v>50</v>
      </c>
      <c r="B64" s="245" t="s">
        <v>1134</v>
      </c>
      <c r="C64" s="257" t="s">
        <v>1135</v>
      </c>
      <c r="D64" s="246" t="s">
        <v>1030</v>
      </c>
      <c r="E64" s="247">
        <v>11</v>
      </c>
      <c r="F64" s="248"/>
      <c r="G64" s="249">
        <f>ROUND(E64*F64,2)</f>
        <v>0</v>
      </c>
      <c r="H64" s="248"/>
      <c r="I64" s="249">
        <f>ROUND(E64*H64,2)</f>
        <v>0</v>
      </c>
      <c r="J64" s="248"/>
      <c r="K64" s="249">
        <f>ROUND(E64*J64,2)</f>
        <v>0</v>
      </c>
      <c r="L64" s="249">
        <v>12</v>
      </c>
      <c r="M64" s="249">
        <f>G64*(1+L64/100)</f>
        <v>0</v>
      </c>
      <c r="N64" s="247">
        <v>0</v>
      </c>
      <c r="O64" s="247">
        <f>ROUND(E64*N64,2)</f>
        <v>0</v>
      </c>
      <c r="P64" s="247">
        <v>0</v>
      </c>
      <c r="Q64" s="247">
        <f>ROUND(E64*P64,2)</f>
        <v>0</v>
      </c>
      <c r="R64" s="249" t="s">
        <v>1054</v>
      </c>
      <c r="S64" s="249" t="s">
        <v>180</v>
      </c>
      <c r="T64" s="250" t="s">
        <v>180</v>
      </c>
      <c r="U64" s="222">
        <v>0.22500000000000001</v>
      </c>
      <c r="V64" s="222">
        <f>ROUND(E64*U64,2)</f>
        <v>2.48</v>
      </c>
      <c r="W64" s="222"/>
      <c r="X64" s="222" t="s">
        <v>181</v>
      </c>
      <c r="Y64" s="222" t="s">
        <v>182</v>
      </c>
      <c r="Z64" s="212"/>
      <c r="AA64" s="212"/>
      <c r="AB64" s="212"/>
      <c r="AC64" s="212"/>
      <c r="AD64" s="212"/>
      <c r="AE64" s="212"/>
      <c r="AF64" s="212"/>
      <c r="AG64" s="212" t="s">
        <v>1039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">
      <c r="A65" s="244">
        <v>51</v>
      </c>
      <c r="B65" s="245" t="s">
        <v>1136</v>
      </c>
      <c r="C65" s="257" t="s">
        <v>1137</v>
      </c>
      <c r="D65" s="246" t="s">
        <v>1030</v>
      </c>
      <c r="E65" s="247">
        <v>56</v>
      </c>
      <c r="F65" s="248"/>
      <c r="G65" s="249">
        <f>ROUND(E65*F65,2)</f>
        <v>0</v>
      </c>
      <c r="H65" s="248"/>
      <c r="I65" s="249">
        <f>ROUND(E65*H65,2)</f>
        <v>0</v>
      </c>
      <c r="J65" s="248"/>
      <c r="K65" s="249">
        <f>ROUND(E65*J65,2)</f>
        <v>0</v>
      </c>
      <c r="L65" s="249">
        <v>12</v>
      </c>
      <c r="M65" s="249">
        <f>G65*(1+L65/100)</f>
        <v>0</v>
      </c>
      <c r="N65" s="247">
        <v>0</v>
      </c>
      <c r="O65" s="247">
        <f>ROUND(E65*N65,2)</f>
        <v>0</v>
      </c>
      <c r="P65" s="247">
        <v>0</v>
      </c>
      <c r="Q65" s="247">
        <f>ROUND(E65*P65,2)</f>
        <v>0</v>
      </c>
      <c r="R65" s="249"/>
      <c r="S65" s="249" t="s">
        <v>247</v>
      </c>
      <c r="T65" s="250" t="s">
        <v>248</v>
      </c>
      <c r="U65" s="222">
        <v>0</v>
      </c>
      <c r="V65" s="222">
        <f>ROUND(E65*U65,2)</f>
        <v>0</v>
      </c>
      <c r="W65" s="222"/>
      <c r="X65" s="222" t="s">
        <v>181</v>
      </c>
      <c r="Y65" s="222" t="s">
        <v>182</v>
      </c>
      <c r="Z65" s="212"/>
      <c r="AA65" s="212"/>
      <c r="AB65" s="212"/>
      <c r="AC65" s="212"/>
      <c r="AD65" s="212"/>
      <c r="AE65" s="212"/>
      <c r="AF65" s="212"/>
      <c r="AG65" s="212" t="s">
        <v>1039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">
      <c r="A66" s="244">
        <v>52</v>
      </c>
      <c r="B66" s="245" t="s">
        <v>1138</v>
      </c>
      <c r="C66" s="257" t="s">
        <v>1139</v>
      </c>
      <c r="D66" s="246" t="s">
        <v>1030</v>
      </c>
      <c r="E66" s="247">
        <v>7</v>
      </c>
      <c r="F66" s="248"/>
      <c r="G66" s="249">
        <f>ROUND(E66*F66,2)</f>
        <v>0</v>
      </c>
      <c r="H66" s="248"/>
      <c r="I66" s="249">
        <f>ROUND(E66*H66,2)</f>
        <v>0</v>
      </c>
      <c r="J66" s="248"/>
      <c r="K66" s="249">
        <f>ROUND(E66*J66,2)</f>
        <v>0</v>
      </c>
      <c r="L66" s="249">
        <v>12</v>
      </c>
      <c r="M66" s="249">
        <f>G66*(1+L66/100)</f>
        <v>0</v>
      </c>
      <c r="N66" s="247">
        <v>0</v>
      </c>
      <c r="O66" s="247">
        <f>ROUND(E66*N66,2)</f>
        <v>0</v>
      </c>
      <c r="P66" s="247">
        <v>0</v>
      </c>
      <c r="Q66" s="247">
        <f>ROUND(E66*P66,2)</f>
        <v>0</v>
      </c>
      <c r="R66" s="249"/>
      <c r="S66" s="249" t="s">
        <v>247</v>
      </c>
      <c r="T66" s="250" t="s">
        <v>248</v>
      </c>
      <c r="U66" s="222">
        <v>0</v>
      </c>
      <c r="V66" s="222">
        <f>ROUND(E66*U66,2)</f>
        <v>0</v>
      </c>
      <c r="W66" s="222"/>
      <c r="X66" s="222" t="s">
        <v>181</v>
      </c>
      <c r="Y66" s="222" t="s">
        <v>182</v>
      </c>
      <c r="Z66" s="212"/>
      <c r="AA66" s="212"/>
      <c r="AB66" s="212"/>
      <c r="AC66" s="212"/>
      <c r="AD66" s="212"/>
      <c r="AE66" s="212"/>
      <c r="AF66" s="212"/>
      <c r="AG66" s="212" t="s">
        <v>1039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44">
        <v>53</v>
      </c>
      <c r="B67" s="245" t="s">
        <v>1140</v>
      </c>
      <c r="C67" s="257" t="s">
        <v>1141</v>
      </c>
      <c r="D67" s="246" t="s">
        <v>1030</v>
      </c>
      <c r="E67" s="247">
        <v>11</v>
      </c>
      <c r="F67" s="248"/>
      <c r="G67" s="249">
        <f>ROUND(E67*F67,2)</f>
        <v>0</v>
      </c>
      <c r="H67" s="248"/>
      <c r="I67" s="249">
        <f>ROUND(E67*H67,2)</f>
        <v>0</v>
      </c>
      <c r="J67" s="248"/>
      <c r="K67" s="249">
        <f>ROUND(E67*J67,2)</f>
        <v>0</v>
      </c>
      <c r="L67" s="249">
        <v>12</v>
      </c>
      <c r="M67" s="249">
        <f>G67*(1+L67/100)</f>
        <v>0</v>
      </c>
      <c r="N67" s="247">
        <v>0</v>
      </c>
      <c r="O67" s="247">
        <f>ROUND(E67*N67,2)</f>
        <v>0</v>
      </c>
      <c r="P67" s="247">
        <v>0</v>
      </c>
      <c r="Q67" s="247">
        <f>ROUND(E67*P67,2)</f>
        <v>0</v>
      </c>
      <c r="R67" s="249"/>
      <c r="S67" s="249" t="s">
        <v>247</v>
      </c>
      <c r="T67" s="250" t="s">
        <v>248</v>
      </c>
      <c r="U67" s="222">
        <v>0</v>
      </c>
      <c r="V67" s="222">
        <f>ROUND(E67*U67,2)</f>
        <v>0</v>
      </c>
      <c r="W67" s="222"/>
      <c r="X67" s="222" t="s">
        <v>181</v>
      </c>
      <c r="Y67" s="222" t="s">
        <v>182</v>
      </c>
      <c r="Z67" s="212"/>
      <c r="AA67" s="212"/>
      <c r="AB67" s="212"/>
      <c r="AC67" s="212"/>
      <c r="AD67" s="212"/>
      <c r="AE67" s="212"/>
      <c r="AF67" s="212"/>
      <c r="AG67" s="212" t="s">
        <v>1039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44">
        <v>54</v>
      </c>
      <c r="B68" s="245" t="s">
        <v>1142</v>
      </c>
      <c r="C68" s="257" t="s">
        <v>1143</v>
      </c>
      <c r="D68" s="246" t="s">
        <v>1030</v>
      </c>
      <c r="E68" s="247">
        <v>30</v>
      </c>
      <c r="F68" s="248"/>
      <c r="G68" s="249">
        <f>ROUND(E68*F68,2)</f>
        <v>0</v>
      </c>
      <c r="H68" s="248"/>
      <c r="I68" s="249">
        <f>ROUND(E68*H68,2)</f>
        <v>0</v>
      </c>
      <c r="J68" s="248"/>
      <c r="K68" s="249">
        <f>ROUND(E68*J68,2)</f>
        <v>0</v>
      </c>
      <c r="L68" s="249">
        <v>12</v>
      </c>
      <c r="M68" s="249">
        <f>G68*(1+L68/100)</f>
        <v>0</v>
      </c>
      <c r="N68" s="247">
        <v>0</v>
      </c>
      <c r="O68" s="247">
        <f>ROUND(E68*N68,2)</f>
        <v>0</v>
      </c>
      <c r="P68" s="247">
        <v>0</v>
      </c>
      <c r="Q68" s="247">
        <f>ROUND(E68*P68,2)</f>
        <v>0</v>
      </c>
      <c r="R68" s="249"/>
      <c r="S68" s="249" t="s">
        <v>247</v>
      </c>
      <c r="T68" s="250" t="s">
        <v>248</v>
      </c>
      <c r="U68" s="222">
        <v>0</v>
      </c>
      <c r="V68" s="222">
        <f>ROUND(E68*U68,2)</f>
        <v>0</v>
      </c>
      <c r="W68" s="222"/>
      <c r="X68" s="222" t="s">
        <v>181</v>
      </c>
      <c r="Y68" s="222" t="s">
        <v>182</v>
      </c>
      <c r="Z68" s="212"/>
      <c r="AA68" s="212"/>
      <c r="AB68" s="212"/>
      <c r="AC68" s="212"/>
      <c r="AD68" s="212"/>
      <c r="AE68" s="212"/>
      <c r="AF68" s="212"/>
      <c r="AG68" s="212" t="s">
        <v>1039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44">
        <v>55</v>
      </c>
      <c r="B69" s="245" t="s">
        <v>1144</v>
      </c>
      <c r="C69" s="257" t="s">
        <v>1145</v>
      </c>
      <c r="D69" s="246" t="s">
        <v>1030</v>
      </c>
      <c r="E69" s="247">
        <v>7</v>
      </c>
      <c r="F69" s="248"/>
      <c r="G69" s="249">
        <f>ROUND(E69*F69,2)</f>
        <v>0</v>
      </c>
      <c r="H69" s="248"/>
      <c r="I69" s="249">
        <f>ROUND(E69*H69,2)</f>
        <v>0</v>
      </c>
      <c r="J69" s="248"/>
      <c r="K69" s="249">
        <f>ROUND(E69*J69,2)</f>
        <v>0</v>
      </c>
      <c r="L69" s="249">
        <v>12</v>
      </c>
      <c r="M69" s="249">
        <f>G69*(1+L69/100)</f>
        <v>0</v>
      </c>
      <c r="N69" s="247">
        <v>0</v>
      </c>
      <c r="O69" s="247">
        <f>ROUND(E69*N69,2)</f>
        <v>0</v>
      </c>
      <c r="P69" s="247">
        <v>0</v>
      </c>
      <c r="Q69" s="247">
        <f>ROUND(E69*P69,2)</f>
        <v>0</v>
      </c>
      <c r="R69" s="249"/>
      <c r="S69" s="249" t="s">
        <v>247</v>
      </c>
      <c r="T69" s="250" t="s">
        <v>248</v>
      </c>
      <c r="U69" s="222">
        <v>0</v>
      </c>
      <c r="V69" s="222">
        <f>ROUND(E69*U69,2)</f>
        <v>0</v>
      </c>
      <c r="W69" s="222"/>
      <c r="X69" s="222" t="s">
        <v>181</v>
      </c>
      <c r="Y69" s="222" t="s">
        <v>182</v>
      </c>
      <c r="Z69" s="212"/>
      <c r="AA69" s="212"/>
      <c r="AB69" s="212"/>
      <c r="AC69" s="212"/>
      <c r="AD69" s="212"/>
      <c r="AE69" s="212"/>
      <c r="AF69" s="212"/>
      <c r="AG69" s="212" t="s">
        <v>1039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33">
        <v>56</v>
      </c>
      <c r="B70" s="234" t="s">
        <v>1146</v>
      </c>
      <c r="C70" s="252" t="s">
        <v>1147</v>
      </c>
      <c r="D70" s="235" t="s">
        <v>409</v>
      </c>
      <c r="E70" s="236">
        <v>1</v>
      </c>
      <c r="F70" s="237"/>
      <c r="G70" s="238">
        <f>ROUND(E70*F70,2)</f>
        <v>0</v>
      </c>
      <c r="H70" s="237"/>
      <c r="I70" s="238">
        <f>ROUND(E70*H70,2)</f>
        <v>0</v>
      </c>
      <c r="J70" s="237"/>
      <c r="K70" s="238">
        <f>ROUND(E70*J70,2)</f>
        <v>0</v>
      </c>
      <c r="L70" s="238">
        <v>12</v>
      </c>
      <c r="M70" s="238">
        <f>G70*(1+L70/100)</f>
        <v>0</v>
      </c>
      <c r="N70" s="236">
        <v>0</v>
      </c>
      <c r="O70" s="236">
        <f>ROUND(E70*N70,2)</f>
        <v>0</v>
      </c>
      <c r="P70" s="236">
        <v>0</v>
      </c>
      <c r="Q70" s="236">
        <f>ROUND(E70*P70,2)</f>
        <v>0</v>
      </c>
      <c r="R70" s="238"/>
      <c r="S70" s="238" t="s">
        <v>247</v>
      </c>
      <c r="T70" s="239" t="s">
        <v>248</v>
      </c>
      <c r="U70" s="222">
        <v>0</v>
      </c>
      <c r="V70" s="222">
        <f>ROUND(E70*U70,2)</f>
        <v>0</v>
      </c>
      <c r="W70" s="222"/>
      <c r="X70" s="222" t="s">
        <v>181</v>
      </c>
      <c r="Y70" s="222" t="s">
        <v>182</v>
      </c>
      <c r="Z70" s="212"/>
      <c r="AA70" s="212"/>
      <c r="AB70" s="212"/>
      <c r="AC70" s="212"/>
      <c r="AD70" s="212"/>
      <c r="AE70" s="212"/>
      <c r="AF70" s="212"/>
      <c r="AG70" s="212" t="s">
        <v>1039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x14ac:dyDescent="0.2">
      <c r="A71" s="3"/>
      <c r="B71" s="4"/>
      <c r="C71" s="258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160</v>
      </c>
    </row>
    <row r="72" spans="1:60" x14ac:dyDescent="0.2">
      <c r="A72" s="215"/>
      <c r="B72" s="216" t="s">
        <v>29</v>
      </c>
      <c r="C72" s="259"/>
      <c r="D72" s="217"/>
      <c r="E72" s="218"/>
      <c r="F72" s="218"/>
      <c r="G72" s="232">
        <f>G8+G13+G37+G62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568</v>
      </c>
    </row>
    <row r="73" spans="1:60" x14ac:dyDescent="0.2">
      <c r="C73" s="260"/>
      <c r="D73" s="10"/>
      <c r="AG73" t="s">
        <v>570</v>
      </c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pFEyHhOMxR4su8nLF5Reg4MsnB6Gj9iLeVS+g9TcOFnWZxkILOpwxK4T7/G62A7sH+WaWIuxoeNacW1buoLCw==" saltValue="3WEfltxXWddEhcFZOjd++Q==" spinCount="100000" sheet="1" formatRows="0"/>
  <mergeCells count="7">
    <mergeCell ref="C36:G36"/>
    <mergeCell ref="A1:G1"/>
    <mergeCell ref="C2:G2"/>
    <mergeCell ref="C3:G3"/>
    <mergeCell ref="C4:G4"/>
    <mergeCell ref="C15:G15"/>
    <mergeCell ref="C18:G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1C84F-3993-40DB-8DAD-C8739594A4E3}">
  <sheetPr>
    <outlinePr summaryBelow="0"/>
  </sheetPr>
  <dimension ref="A1:BH5000"/>
  <sheetViews>
    <sheetView workbookViewId="0">
      <pane ySplit="7" topLeftCell="A8" activePane="bottomLeft" state="frozen"/>
      <selection pane="bottomLeft" activeCell="AP6" sqref="AP6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147</v>
      </c>
      <c r="B1" s="197"/>
      <c r="C1" s="197"/>
      <c r="D1" s="197"/>
      <c r="E1" s="197"/>
      <c r="F1" s="197"/>
      <c r="G1" s="197"/>
      <c r="AG1" t="s">
        <v>148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149</v>
      </c>
    </row>
    <row r="3" spans="1:60" ht="24.95" customHeight="1" x14ac:dyDescent="0.2">
      <c r="A3" s="198" t="s">
        <v>8</v>
      </c>
      <c r="B3" s="49" t="s">
        <v>53</v>
      </c>
      <c r="C3" s="201" t="s">
        <v>44</v>
      </c>
      <c r="D3" s="199"/>
      <c r="E3" s="199"/>
      <c r="F3" s="199"/>
      <c r="G3" s="200"/>
      <c r="AC3" s="176" t="s">
        <v>149</v>
      </c>
      <c r="AG3" t="s">
        <v>150</v>
      </c>
    </row>
    <row r="4" spans="1:60" ht="24.95" customHeight="1" x14ac:dyDescent="0.2">
      <c r="A4" s="202" t="s">
        <v>9</v>
      </c>
      <c r="B4" s="203" t="s">
        <v>60</v>
      </c>
      <c r="C4" s="204" t="s">
        <v>61</v>
      </c>
      <c r="D4" s="205"/>
      <c r="E4" s="205"/>
      <c r="F4" s="205"/>
      <c r="G4" s="206"/>
      <c r="AG4" t="s">
        <v>151</v>
      </c>
    </row>
    <row r="5" spans="1:60" x14ac:dyDescent="0.2">
      <c r="D5" s="10"/>
    </row>
    <row r="6" spans="1:60" ht="38.25" x14ac:dyDescent="0.2">
      <c r="A6" s="208" t="s">
        <v>152</v>
      </c>
      <c r="B6" s="210" t="s">
        <v>153</v>
      </c>
      <c r="C6" s="210" t="s">
        <v>154</v>
      </c>
      <c r="D6" s="209" t="s">
        <v>155</v>
      </c>
      <c r="E6" s="208" t="s">
        <v>156</v>
      </c>
      <c r="F6" s="207" t="s">
        <v>157</v>
      </c>
      <c r="G6" s="208" t="s">
        <v>29</v>
      </c>
      <c r="H6" s="211" t="s">
        <v>30</v>
      </c>
      <c r="I6" s="211" t="s">
        <v>158</v>
      </c>
      <c r="J6" s="211" t="s">
        <v>31</v>
      </c>
      <c r="K6" s="211" t="s">
        <v>159</v>
      </c>
      <c r="L6" s="211" t="s">
        <v>160</v>
      </c>
      <c r="M6" s="211" t="s">
        <v>161</v>
      </c>
      <c r="N6" s="211" t="s">
        <v>162</v>
      </c>
      <c r="O6" s="211" t="s">
        <v>163</v>
      </c>
      <c r="P6" s="211" t="s">
        <v>164</v>
      </c>
      <c r="Q6" s="211" t="s">
        <v>165</v>
      </c>
      <c r="R6" s="211" t="s">
        <v>166</v>
      </c>
      <c r="S6" s="211" t="s">
        <v>167</v>
      </c>
      <c r="T6" s="211" t="s">
        <v>168</v>
      </c>
      <c r="U6" s="211" t="s">
        <v>169</v>
      </c>
      <c r="V6" s="211" t="s">
        <v>170</v>
      </c>
      <c r="W6" s="211" t="s">
        <v>171</v>
      </c>
      <c r="X6" s="211" t="s">
        <v>172</v>
      </c>
      <c r="Y6" s="211" t="s">
        <v>173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6" t="s">
        <v>174</v>
      </c>
      <c r="B8" s="227" t="s">
        <v>145</v>
      </c>
      <c r="C8" s="251" t="s">
        <v>27</v>
      </c>
      <c r="D8" s="228"/>
      <c r="E8" s="229"/>
      <c r="F8" s="230"/>
      <c r="G8" s="230">
        <f>SUMIF(AG9:AG21,"&lt;&gt;NOR",G9:G21)</f>
        <v>0</v>
      </c>
      <c r="H8" s="230"/>
      <c r="I8" s="230">
        <f>SUM(I9:I21)</f>
        <v>0</v>
      </c>
      <c r="J8" s="230"/>
      <c r="K8" s="230">
        <f>SUM(K9:K21)</f>
        <v>0</v>
      </c>
      <c r="L8" s="230"/>
      <c r="M8" s="230">
        <f>SUM(M9:M21)</f>
        <v>0</v>
      </c>
      <c r="N8" s="229"/>
      <c r="O8" s="229">
        <f>SUM(O9:O21)</f>
        <v>0</v>
      </c>
      <c r="P8" s="229"/>
      <c r="Q8" s="229">
        <f>SUM(Q9:Q21)</f>
        <v>0</v>
      </c>
      <c r="R8" s="230"/>
      <c r="S8" s="230"/>
      <c r="T8" s="231"/>
      <c r="U8" s="225"/>
      <c r="V8" s="225">
        <f>SUM(V9:V21)</f>
        <v>0</v>
      </c>
      <c r="W8" s="225"/>
      <c r="X8" s="225"/>
      <c r="Y8" s="225"/>
      <c r="AG8" t="s">
        <v>175</v>
      </c>
    </row>
    <row r="9" spans="1:60" outlineLevel="1" x14ac:dyDescent="0.2">
      <c r="A9" s="244">
        <v>1</v>
      </c>
      <c r="B9" s="245" t="s">
        <v>1148</v>
      </c>
      <c r="C9" s="257" t="s">
        <v>1149</v>
      </c>
      <c r="D9" s="246" t="s">
        <v>409</v>
      </c>
      <c r="E9" s="247">
        <v>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12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247</v>
      </c>
      <c r="T9" s="250" t="s">
        <v>248</v>
      </c>
      <c r="U9" s="222">
        <v>0</v>
      </c>
      <c r="V9" s="222">
        <f>ROUND(E9*U9,2)</f>
        <v>0</v>
      </c>
      <c r="W9" s="222"/>
      <c r="X9" s="222" t="s">
        <v>314</v>
      </c>
      <c r="Y9" s="222" t="s">
        <v>182</v>
      </c>
      <c r="Z9" s="212"/>
      <c r="AA9" s="212"/>
      <c r="AB9" s="212"/>
      <c r="AC9" s="212"/>
      <c r="AD9" s="212"/>
      <c r="AE9" s="212"/>
      <c r="AF9" s="212"/>
      <c r="AG9" s="212" t="s">
        <v>315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33">
        <v>2</v>
      </c>
      <c r="B10" s="234" t="s">
        <v>1150</v>
      </c>
      <c r="C10" s="252" t="s">
        <v>1151</v>
      </c>
      <c r="D10" s="235" t="s">
        <v>432</v>
      </c>
      <c r="E10" s="236">
        <v>1</v>
      </c>
      <c r="F10" s="237"/>
      <c r="G10" s="238">
        <f>ROUND(E10*F10,2)</f>
        <v>0</v>
      </c>
      <c r="H10" s="237"/>
      <c r="I10" s="238">
        <f>ROUND(E10*H10,2)</f>
        <v>0</v>
      </c>
      <c r="J10" s="237"/>
      <c r="K10" s="238">
        <f>ROUND(E10*J10,2)</f>
        <v>0</v>
      </c>
      <c r="L10" s="238">
        <v>12</v>
      </c>
      <c r="M10" s="238">
        <f>G10*(1+L10/100)</f>
        <v>0</v>
      </c>
      <c r="N10" s="236">
        <v>0</v>
      </c>
      <c r="O10" s="236">
        <f>ROUND(E10*N10,2)</f>
        <v>0</v>
      </c>
      <c r="P10" s="236">
        <v>0</v>
      </c>
      <c r="Q10" s="236">
        <f>ROUND(E10*P10,2)</f>
        <v>0</v>
      </c>
      <c r="R10" s="238"/>
      <c r="S10" s="238" t="s">
        <v>180</v>
      </c>
      <c r="T10" s="239" t="s">
        <v>248</v>
      </c>
      <c r="U10" s="222">
        <v>0</v>
      </c>
      <c r="V10" s="222">
        <f>ROUND(E10*U10,2)</f>
        <v>0</v>
      </c>
      <c r="W10" s="222"/>
      <c r="X10" s="222" t="s">
        <v>1022</v>
      </c>
      <c r="Y10" s="222" t="s">
        <v>182</v>
      </c>
      <c r="Z10" s="212"/>
      <c r="AA10" s="212"/>
      <c r="AB10" s="212"/>
      <c r="AC10" s="212"/>
      <c r="AD10" s="212"/>
      <c r="AE10" s="212"/>
      <c r="AF10" s="212"/>
      <c r="AG10" s="212" t="s">
        <v>1023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2" x14ac:dyDescent="0.2">
      <c r="A11" s="219"/>
      <c r="B11" s="220"/>
      <c r="C11" s="256" t="s">
        <v>1152</v>
      </c>
      <c r="D11" s="242"/>
      <c r="E11" s="242"/>
      <c r="F11" s="242"/>
      <c r="G11" s="24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187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43" t="str">
        <f>C11</f>
        <v>Náklady dodavatele vyplývající z povinností dodavatele stanovených obchodními podmínkami před zahájením stavebních prací. Tato skupina zahrnuje zejména náklady na přípravné činnosti.</v>
      </c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3">
        <v>3</v>
      </c>
      <c r="B12" s="234" t="s">
        <v>1153</v>
      </c>
      <c r="C12" s="252" t="s">
        <v>1154</v>
      </c>
      <c r="D12" s="235" t="s">
        <v>432</v>
      </c>
      <c r="E12" s="236">
        <v>1</v>
      </c>
      <c r="F12" s="237"/>
      <c r="G12" s="238">
        <f>ROUND(E12*F12,2)</f>
        <v>0</v>
      </c>
      <c r="H12" s="237"/>
      <c r="I12" s="238">
        <f>ROUND(E12*H12,2)</f>
        <v>0</v>
      </c>
      <c r="J12" s="237"/>
      <c r="K12" s="238">
        <f>ROUND(E12*J12,2)</f>
        <v>0</v>
      </c>
      <c r="L12" s="238">
        <v>12</v>
      </c>
      <c r="M12" s="238">
        <f>G12*(1+L12/100)</f>
        <v>0</v>
      </c>
      <c r="N12" s="236">
        <v>0</v>
      </c>
      <c r="O12" s="236">
        <f>ROUND(E12*N12,2)</f>
        <v>0</v>
      </c>
      <c r="P12" s="236">
        <v>0</v>
      </c>
      <c r="Q12" s="236">
        <f>ROUND(E12*P12,2)</f>
        <v>0</v>
      </c>
      <c r="R12" s="238"/>
      <c r="S12" s="238" t="s">
        <v>180</v>
      </c>
      <c r="T12" s="239" t="s">
        <v>248</v>
      </c>
      <c r="U12" s="222">
        <v>0</v>
      </c>
      <c r="V12" s="222">
        <f>ROUND(E12*U12,2)</f>
        <v>0</v>
      </c>
      <c r="W12" s="222"/>
      <c r="X12" s="222" t="s">
        <v>1022</v>
      </c>
      <c r="Y12" s="222" t="s">
        <v>182</v>
      </c>
      <c r="Z12" s="212"/>
      <c r="AA12" s="212"/>
      <c r="AB12" s="212"/>
      <c r="AC12" s="212"/>
      <c r="AD12" s="212"/>
      <c r="AE12" s="212"/>
      <c r="AF12" s="212"/>
      <c r="AG12" s="212" t="s">
        <v>1023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56" t="s">
        <v>1155</v>
      </c>
      <c r="D13" s="242"/>
      <c r="E13" s="242"/>
      <c r="F13" s="242"/>
      <c r="G13" s="242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187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4">
        <v>4</v>
      </c>
      <c r="B14" s="245" t="s">
        <v>1156</v>
      </c>
      <c r="C14" s="257" t="s">
        <v>1157</v>
      </c>
      <c r="D14" s="246" t="s">
        <v>432</v>
      </c>
      <c r="E14" s="247">
        <v>1</v>
      </c>
      <c r="F14" s="248"/>
      <c r="G14" s="249">
        <f>ROUND(E14*F14,2)</f>
        <v>0</v>
      </c>
      <c r="H14" s="248"/>
      <c r="I14" s="249">
        <f>ROUND(E14*H14,2)</f>
        <v>0</v>
      </c>
      <c r="J14" s="248"/>
      <c r="K14" s="249">
        <f>ROUND(E14*J14,2)</f>
        <v>0</v>
      </c>
      <c r="L14" s="249">
        <v>12</v>
      </c>
      <c r="M14" s="249">
        <f>G14*(1+L14/100)</f>
        <v>0</v>
      </c>
      <c r="N14" s="247">
        <v>0</v>
      </c>
      <c r="O14" s="247">
        <f>ROUND(E14*N14,2)</f>
        <v>0</v>
      </c>
      <c r="P14" s="247">
        <v>0</v>
      </c>
      <c r="Q14" s="247">
        <f>ROUND(E14*P14,2)</f>
        <v>0</v>
      </c>
      <c r="R14" s="249"/>
      <c r="S14" s="249" t="s">
        <v>180</v>
      </c>
      <c r="T14" s="250" t="s">
        <v>248</v>
      </c>
      <c r="U14" s="222">
        <v>0</v>
      </c>
      <c r="V14" s="222">
        <f>ROUND(E14*U14,2)</f>
        <v>0</v>
      </c>
      <c r="W14" s="222"/>
      <c r="X14" s="222" t="s">
        <v>1022</v>
      </c>
      <c r="Y14" s="222" t="s">
        <v>182</v>
      </c>
      <c r="Z14" s="212"/>
      <c r="AA14" s="212"/>
      <c r="AB14" s="212"/>
      <c r="AC14" s="212"/>
      <c r="AD14" s="212"/>
      <c r="AE14" s="212"/>
      <c r="AF14" s="212"/>
      <c r="AG14" s="212" t="s">
        <v>1023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4">
        <v>5</v>
      </c>
      <c r="B15" s="245" t="s">
        <v>1158</v>
      </c>
      <c r="C15" s="257" t="s">
        <v>1159</v>
      </c>
      <c r="D15" s="246" t="s">
        <v>432</v>
      </c>
      <c r="E15" s="247">
        <v>1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12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180</v>
      </c>
      <c r="T15" s="250" t="s">
        <v>248</v>
      </c>
      <c r="U15" s="222">
        <v>0</v>
      </c>
      <c r="V15" s="222">
        <f>ROUND(E15*U15,2)</f>
        <v>0</v>
      </c>
      <c r="W15" s="222"/>
      <c r="X15" s="222" t="s">
        <v>1022</v>
      </c>
      <c r="Y15" s="222" t="s">
        <v>182</v>
      </c>
      <c r="Z15" s="212"/>
      <c r="AA15" s="212"/>
      <c r="AB15" s="212"/>
      <c r="AC15" s="212"/>
      <c r="AD15" s="212"/>
      <c r="AE15" s="212"/>
      <c r="AF15" s="212"/>
      <c r="AG15" s="212" t="s">
        <v>1023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33">
        <v>6</v>
      </c>
      <c r="B16" s="234" t="s">
        <v>1160</v>
      </c>
      <c r="C16" s="252" t="s">
        <v>1161</v>
      </c>
      <c r="D16" s="235" t="s">
        <v>432</v>
      </c>
      <c r="E16" s="236">
        <v>1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12</v>
      </c>
      <c r="M16" s="238">
        <f>G16*(1+L16/100)</f>
        <v>0</v>
      </c>
      <c r="N16" s="236">
        <v>0</v>
      </c>
      <c r="O16" s="236">
        <f>ROUND(E16*N16,2)</f>
        <v>0</v>
      </c>
      <c r="P16" s="236">
        <v>0</v>
      </c>
      <c r="Q16" s="236">
        <f>ROUND(E16*P16,2)</f>
        <v>0</v>
      </c>
      <c r="R16" s="238"/>
      <c r="S16" s="238" t="s">
        <v>180</v>
      </c>
      <c r="T16" s="239" t="s">
        <v>248</v>
      </c>
      <c r="U16" s="222">
        <v>0</v>
      </c>
      <c r="V16" s="222">
        <f>ROUND(E16*U16,2)</f>
        <v>0</v>
      </c>
      <c r="W16" s="222"/>
      <c r="X16" s="222" t="s">
        <v>1022</v>
      </c>
      <c r="Y16" s="222" t="s">
        <v>182</v>
      </c>
      <c r="Z16" s="212"/>
      <c r="AA16" s="212"/>
      <c r="AB16" s="212"/>
      <c r="AC16" s="212"/>
      <c r="AD16" s="212"/>
      <c r="AE16" s="212"/>
      <c r="AF16" s="212"/>
      <c r="AG16" s="212" t="s">
        <v>1023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2" x14ac:dyDescent="0.2">
      <c r="A17" s="219"/>
      <c r="B17" s="220"/>
      <c r="C17" s="256" t="s">
        <v>1162</v>
      </c>
      <c r="D17" s="242"/>
      <c r="E17" s="242"/>
      <c r="F17" s="242"/>
      <c r="G17" s="24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187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43" t="str">
        <f>C17</f>
        <v>Náklady na ztížené provádění stavebních prací v důsledku nepřerušeného provozu na staveništi nebo v případech nepřerušeného provozu v objektech v nichž se stavební práce provádí.</v>
      </c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3">
        <v>7</v>
      </c>
      <c r="B18" s="234" t="s">
        <v>1163</v>
      </c>
      <c r="C18" s="252" t="s">
        <v>1164</v>
      </c>
      <c r="D18" s="235" t="s">
        <v>432</v>
      </c>
      <c r="E18" s="236">
        <v>1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12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/>
      <c r="S18" s="238" t="s">
        <v>180</v>
      </c>
      <c r="T18" s="239" t="s">
        <v>248</v>
      </c>
      <c r="U18" s="222">
        <v>0</v>
      </c>
      <c r="V18" s="222">
        <f>ROUND(E18*U18,2)</f>
        <v>0</v>
      </c>
      <c r="W18" s="222"/>
      <c r="X18" s="222" t="s">
        <v>1022</v>
      </c>
      <c r="Y18" s="222" t="s">
        <v>182</v>
      </c>
      <c r="Z18" s="212"/>
      <c r="AA18" s="212"/>
      <c r="AB18" s="212"/>
      <c r="AC18" s="212"/>
      <c r="AD18" s="212"/>
      <c r="AE18" s="212"/>
      <c r="AF18" s="212"/>
      <c r="AG18" s="212" t="s">
        <v>1023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33.75" outlineLevel="2" x14ac:dyDescent="0.2">
      <c r="A19" s="219"/>
      <c r="B19" s="220"/>
      <c r="C19" s="256" t="s">
        <v>1165</v>
      </c>
      <c r="D19" s="242"/>
      <c r="E19" s="242"/>
      <c r="F19" s="242"/>
      <c r="G19" s="24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187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43" t="str">
        <f>C19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33">
        <v>8</v>
      </c>
      <c r="B20" s="234" t="s">
        <v>1166</v>
      </c>
      <c r="C20" s="252" t="s">
        <v>1167</v>
      </c>
      <c r="D20" s="235" t="s">
        <v>409</v>
      </c>
      <c r="E20" s="236">
        <v>1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180</v>
      </c>
      <c r="T20" s="239" t="s">
        <v>248</v>
      </c>
      <c r="U20" s="222">
        <v>0</v>
      </c>
      <c r="V20" s="222">
        <f>ROUND(E20*U20,2)</f>
        <v>0</v>
      </c>
      <c r="W20" s="222"/>
      <c r="X20" s="222" t="s">
        <v>1022</v>
      </c>
      <c r="Y20" s="222" t="s">
        <v>182</v>
      </c>
      <c r="Z20" s="212"/>
      <c r="AA20" s="212"/>
      <c r="AB20" s="212"/>
      <c r="AC20" s="212"/>
      <c r="AD20" s="212"/>
      <c r="AE20" s="212"/>
      <c r="AF20" s="212"/>
      <c r="AG20" s="212" t="s">
        <v>1023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2" x14ac:dyDescent="0.2">
      <c r="A21" s="219"/>
      <c r="B21" s="220"/>
      <c r="C21" s="256" t="s">
        <v>1168</v>
      </c>
      <c r="D21" s="242"/>
      <c r="E21" s="242"/>
      <c r="F21" s="242"/>
      <c r="G21" s="24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187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43" t="str">
        <f>C21</f>
        <v>Náklady na ztížené podmínky provádění tam, kde se vyskytují omezující vlivy konkrétního prostředí, které mají prokazatelný vliv na provádění stavebních prací, Jedná se zejména o náklady související s extrémními podmínkami místa provádění.</v>
      </c>
      <c r="BB21" s="212"/>
      <c r="BC21" s="212"/>
      <c r="BD21" s="212"/>
      <c r="BE21" s="212"/>
      <c r="BF21" s="212"/>
      <c r="BG21" s="212"/>
      <c r="BH21" s="212"/>
    </row>
    <row r="22" spans="1:60" x14ac:dyDescent="0.2">
      <c r="A22" s="226" t="s">
        <v>174</v>
      </c>
      <c r="B22" s="227" t="s">
        <v>146</v>
      </c>
      <c r="C22" s="251" t="s">
        <v>28</v>
      </c>
      <c r="D22" s="228"/>
      <c r="E22" s="229"/>
      <c r="F22" s="230"/>
      <c r="G22" s="230">
        <f>SUMIF(AG23:AG37,"&lt;&gt;NOR",G23:G37)</f>
        <v>0</v>
      </c>
      <c r="H22" s="230"/>
      <c r="I22" s="230">
        <f>SUM(I23:I37)</f>
        <v>0</v>
      </c>
      <c r="J22" s="230"/>
      <c r="K22" s="230">
        <f>SUM(K23:K37)</f>
        <v>0</v>
      </c>
      <c r="L22" s="230"/>
      <c r="M22" s="230">
        <f>SUM(M23:M37)</f>
        <v>0</v>
      </c>
      <c r="N22" s="229"/>
      <c r="O22" s="229">
        <f>SUM(O23:O37)</f>
        <v>0</v>
      </c>
      <c r="P22" s="229"/>
      <c r="Q22" s="229">
        <f>SUM(Q23:Q37)</f>
        <v>0</v>
      </c>
      <c r="R22" s="230"/>
      <c r="S22" s="230"/>
      <c r="T22" s="231"/>
      <c r="U22" s="225"/>
      <c r="V22" s="225">
        <f>SUM(V23:V37)</f>
        <v>0</v>
      </c>
      <c r="W22" s="225"/>
      <c r="X22" s="225"/>
      <c r="Y22" s="225"/>
      <c r="AG22" t="s">
        <v>175</v>
      </c>
    </row>
    <row r="23" spans="1:60" outlineLevel="1" x14ac:dyDescent="0.2">
      <c r="A23" s="244">
        <v>9</v>
      </c>
      <c r="B23" s="245" t="s">
        <v>1169</v>
      </c>
      <c r="C23" s="257" t="s">
        <v>1170</v>
      </c>
      <c r="D23" s="246" t="s">
        <v>409</v>
      </c>
      <c r="E23" s="247">
        <v>1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12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247</v>
      </c>
      <c r="T23" s="250" t="s">
        <v>248</v>
      </c>
      <c r="U23" s="222">
        <v>0</v>
      </c>
      <c r="V23" s="222">
        <f>ROUND(E23*U23,2)</f>
        <v>0</v>
      </c>
      <c r="W23" s="222"/>
      <c r="X23" s="222" t="s">
        <v>314</v>
      </c>
      <c r="Y23" s="222" t="s">
        <v>182</v>
      </c>
      <c r="Z23" s="212"/>
      <c r="AA23" s="212"/>
      <c r="AB23" s="212"/>
      <c r="AC23" s="212"/>
      <c r="AD23" s="212"/>
      <c r="AE23" s="212"/>
      <c r="AF23" s="212"/>
      <c r="AG23" s="212" t="s">
        <v>315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3">
        <v>10</v>
      </c>
      <c r="B24" s="234" t="s">
        <v>1171</v>
      </c>
      <c r="C24" s="252" t="s">
        <v>1172</v>
      </c>
      <c r="D24" s="235" t="s">
        <v>432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180</v>
      </c>
      <c r="T24" s="239" t="s">
        <v>248</v>
      </c>
      <c r="U24" s="222">
        <v>0</v>
      </c>
      <c r="V24" s="222">
        <f>ROUND(E24*U24,2)</f>
        <v>0</v>
      </c>
      <c r="W24" s="222"/>
      <c r="X24" s="222" t="s">
        <v>1022</v>
      </c>
      <c r="Y24" s="222" t="s">
        <v>182</v>
      </c>
      <c r="Z24" s="212"/>
      <c r="AA24" s="212"/>
      <c r="AB24" s="212"/>
      <c r="AC24" s="212"/>
      <c r="AD24" s="212"/>
      <c r="AE24" s="212"/>
      <c r="AF24" s="212"/>
      <c r="AG24" s="212" t="s">
        <v>1023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56" t="s">
        <v>1173</v>
      </c>
      <c r="D25" s="242"/>
      <c r="E25" s="242"/>
      <c r="F25" s="242"/>
      <c r="G25" s="24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187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43" t="str">
        <f>C25</f>
        <v>Náklady na vyhotovení dokumentace skutečného provedení stavby a její předání objednateli v požadované formě a požadovaném počtu.</v>
      </c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4">
        <v>11</v>
      </c>
      <c r="B26" s="245" t="s">
        <v>1174</v>
      </c>
      <c r="C26" s="257" t="s">
        <v>1175</v>
      </c>
      <c r="D26" s="246" t="s">
        <v>409</v>
      </c>
      <c r="E26" s="247">
        <v>1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12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247</v>
      </c>
      <c r="T26" s="250" t="s">
        <v>248</v>
      </c>
      <c r="U26" s="222">
        <v>0</v>
      </c>
      <c r="V26" s="222">
        <f>ROUND(E26*U26,2)</f>
        <v>0</v>
      </c>
      <c r="W26" s="222"/>
      <c r="X26" s="222" t="s">
        <v>1022</v>
      </c>
      <c r="Y26" s="222" t="s">
        <v>182</v>
      </c>
      <c r="Z26" s="212"/>
      <c r="AA26" s="212"/>
      <c r="AB26" s="212"/>
      <c r="AC26" s="212"/>
      <c r="AD26" s="212"/>
      <c r="AE26" s="212"/>
      <c r="AF26" s="212"/>
      <c r="AG26" s="212" t="s">
        <v>1023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4">
        <v>12</v>
      </c>
      <c r="B27" s="245" t="s">
        <v>1176</v>
      </c>
      <c r="C27" s="257" t="s">
        <v>1177</v>
      </c>
      <c r="D27" s="246" t="s">
        <v>409</v>
      </c>
      <c r="E27" s="247">
        <v>1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12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247</v>
      </c>
      <c r="T27" s="250" t="s">
        <v>248</v>
      </c>
      <c r="U27" s="222">
        <v>0</v>
      </c>
      <c r="V27" s="222">
        <f>ROUND(E27*U27,2)</f>
        <v>0</v>
      </c>
      <c r="W27" s="222"/>
      <c r="X27" s="222" t="s">
        <v>1022</v>
      </c>
      <c r="Y27" s="222" t="s">
        <v>182</v>
      </c>
      <c r="Z27" s="212"/>
      <c r="AA27" s="212"/>
      <c r="AB27" s="212"/>
      <c r="AC27" s="212"/>
      <c r="AD27" s="212"/>
      <c r="AE27" s="212"/>
      <c r="AF27" s="212"/>
      <c r="AG27" s="212" t="s">
        <v>1023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44">
        <v>13</v>
      </c>
      <c r="B28" s="245" t="s">
        <v>1178</v>
      </c>
      <c r="C28" s="257" t="s">
        <v>1179</v>
      </c>
      <c r="D28" s="246" t="s">
        <v>409</v>
      </c>
      <c r="E28" s="247">
        <v>1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12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247</v>
      </c>
      <c r="T28" s="250" t="s">
        <v>248</v>
      </c>
      <c r="U28" s="222">
        <v>0</v>
      </c>
      <c r="V28" s="222">
        <f>ROUND(E28*U28,2)</f>
        <v>0</v>
      </c>
      <c r="W28" s="222"/>
      <c r="X28" s="222" t="s">
        <v>1022</v>
      </c>
      <c r="Y28" s="222" t="s">
        <v>182</v>
      </c>
      <c r="Z28" s="212"/>
      <c r="AA28" s="212"/>
      <c r="AB28" s="212"/>
      <c r="AC28" s="212"/>
      <c r="AD28" s="212"/>
      <c r="AE28" s="212"/>
      <c r="AF28" s="212"/>
      <c r="AG28" s="212" t="s">
        <v>1023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4">
        <v>14</v>
      </c>
      <c r="B29" s="245" t="s">
        <v>1180</v>
      </c>
      <c r="C29" s="257" t="s">
        <v>1181</v>
      </c>
      <c r="D29" s="246" t="s">
        <v>409</v>
      </c>
      <c r="E29" s="247">
        <v>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12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247</v>
      </c>
      <c r="T29" s="250" t="s">
        <v>248</v>
      </c>
      <c r="U29" s="222">
        <v>0</v>
      </c>
      <c r="V29" s="222">
        <f>ROUND(E29*U29,2)</f>
        <v>0</v>
      </c>
      <c r="W29" s="222"/>
      <c r="X29" s="222" t="s">
        <v>1022</v>
      </c>
      <c r="Y29" s="222" t="s">
        <v>182</v>
      </c>
      <c r="Z29" s="212"/>
      <c r="AA29" s="212"/>
      <c r="AB29" s="212"/>
      <c r="AC29" s="212"/>
      <c r="AD29" s="212"/>
      <c r="AE29" s="212"/>
      <c r="AF29" s="212"/>
      <c r="AG29" s="212" t="s">
        <v>1023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33.75" outlineLevel="1" x14ac:dyDescent="0.2">
      <c r="A30" s="244">
        <v>15</v>
      </c>
      <c r="B30" s="245" t="s">
        <v>1182</v>
      </c>
      <c r="C30" s="257" t="s">
        <v>1183</v>
      </c>
      <c r="D30" s="246" t="s">
        <v>409</v>
      </c>
      <c r="E30" s="247">
        <v>1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12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247</v>
      </c>
      <c r="T30" s="250" t="s">
        <v>248</v>
      </c>
      <c r="U30" s="222">
        <v>0</v>
      </c>
      <c r="V30" s="222">
        <f>ROUND(E30*U30,2)</f>
        <v>0</v>
      </c>
      <c r="W30" s="222"/>
      <c r="X30" s="222" t="s">
        <v>1022</v>
      </c>
      <c r="Y30" s="222" t="s">
        <v>182</v>
      </c>
      <c r="Z30" s="212"/>
      <c r="AA30" s="212"/>
      <c r="AB30" s="212"/>
      <c r="AC30" s="212"/>
      <c r="AD30" s="212"/>
      <c r="AE30" s="212"/>
      <c r="AF30" s="212"/>
      <c r="AG30" s="212" t="s">
        <v>1023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44">
        <v>16</v>
      </c>
      <c r="B31" s="245" t="s">
        <v>1184</v>
      </c>
      <c r="C31" s="257" t="s">
        <v>1185</v>
      </c>
      <c r="D31" s="246" t="s">
        <v>409</v>
      </c>
      <c r="E31" s="247">
        <v>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12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247</v>
      </c>
      <c r="T31" s="250" t="s">
        <v>248</v>
      </c>
      <c r="U31" s="222">
        <v>0</v>
      </c>
      <c r="V31" s="222">
        <f>ROUND(E31*U31,2)</f>
        <v>0</v>
      </c>
      <c r="W31" s="222"/>
      <c r="X31" s="222" t="s">
        <v>1022</v>
      </c>
      <c r="Y31" s="222" t="s">
        <v>182</v>
      </c>
      <c r="Z31" s="212"/>
      <c r="AA31" s="212"/>
      <c r="AB31" s="212"/>
      <c r="AC31" s="212"/>
      <c r="AD31" s="212"/>
      <c r="AE31" s="212"/>
      <c r="AF31" s="212"/>
      <c r="AG31" s="212" t="s">
        <v>1023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44">
        <v>17</v>
      </c>
      <c r="B32" s="245" t="s">
        <v>1186</v>
      </c>
      <c r="C32" s="257" t="s">
        <v>1187</v>
      </c>
      <c r="D32" s="246" t="s">
        <v>409</v>
      </c>
      <c r="E32" s="247">
        <v>1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12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247</v>
      </c>
      <c r="T32" s="250" t="s">
        <v>248</v>
      </c>
      <c r="U32" s="222">
        <v>0</v>
      </c>
      <c r="V32" s="222">
        <f>ROUND(E32*U32,2)</f>
        <v>0</v>
      </c>
      <c r="W32" s="222"/>
      <c r="X32" s="222" t="s">
        <v>1022</v>
      </c>
      <c r="Y32" s="222" t="s">
        <v>182</v>
      </c>
      <c r="Z32" s="212"/>
      <c r="AA32" s="212"/>
      <c r="AB32" s="212"/>
      <c r="AC32" s="212"/>
      <c r="AD32" s="212"/>
      <c r="AE32" s="212"/>
      <c r="AF32" s="212"/>
      <c r="AG32" s="212" t="s">
        <v>1023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44">
        <v>18</v>
      </c>
      <c r="B33" s="245" t="s">
        <v>1188</v>
      </c>
      <c r="C33" s="257" t="s">
        <v>1189</v>
      </c>
      <c r="D33" s="246" t="s">
        <v>409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12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247</v>
      </c>
      <c r="T33" s="250" t="s">
        <v>248</v>
      </c>
      <c r="U33" s="222">
        <v>0</v>
      </c>
      <c r="V33" s="222">
        <f>ROUND(E33*U33,2)</f>
        <v>0</v>
      </c>
      <c r="W33" s="222"/>
      <c r="X33" s="222" t="s">
        <v>1022</v>
      </c>
      <c r="Y33" s="222" t="s">
        <v>182</v>
      </c>
      <c r="Z33" s="212"/>
      <c r="AA33" s="212"/>
      <c r="AB33" s="212"/>
      <c r="AC33" s="212"/>
      <c r="AD33" s="212"/>
      <c r="AE33" s="212"/>
      <c r="AF33" s="212"/>
      <c r="AG33" s="212" t="s">
        <v>1023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4">
        <v>19</v>
      </c>
      <c r="B34" s="245" t="s">
        <v>1190</v>
      </c>
      <c r="C34" s="257" t="s">
        <v>1191</v>
      </c>
      <c r="D34" s="246" t="s">
        <v>409</v>
      </c>
      <c r="E34" s="247">
        <v>1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12</v>
      </c>
      <c r="M34" s="249">
        <f>G34*(1+L34/100)</f>
        <v>0</v>
      </c>
      <c r="N34" s="247">
        <v>0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247</v>
      </c>
      <c r="T34" s="250" t="s">
        <v>248</v>
      </c>
      <c r="U34" s="222">
        <v>0</v>
      </c>
      <c r="V34" s="222">
        <f>ROUND(E34*U34,2)</f>
        <v>0</v>
      </c>
      <c r="W34" s="222"/>
      <c r="X34" s="222" t="s">
        <v>1022</v>
      </c>
      <c r="Y34" s="222" t="s">
        <v>182</v>
      </c>
      <c r="Z34" s="212"/>
      <c r="AA34" s="212"/>
      <c r="AB34" s="212"/>
      <c r="AC34" s="212"/>
      <c r="AD34" s="212"/>
      <c r="AE34" s="212"/>
      <c r="AF34" s="212"/>
      <c r="AG34" s="212" t="s">
        <v>1023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4">
        <v>20</v>
      </c>
      <c r="B35" s="245" t="s">
        <v>1192</v>
      </c>
      <c r="C35" s="257" t="s">
        <v>1193</v>
      </c>
      <c r="D35" s="246" t="s">
        <v>409</v>
      </c>
      <c r="E35" s="247">
        <v>1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12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247</v>
      </c>
      <c r="T35" s="250" t="s">
        <v>248</v>
      </c>
      <c r="U35" s="222">
        <v>0</v>
      </c>
      <c r="V35" s="222">
        <f>ROUND(E35*U35,2)</f>
        <v>0</v>
      </c>
      <c r="W35" s="222"/>
      <c r="X35" s="222" t="s">
        <v>1022</v>
      </c>
      <c r="Y35" s="222" t="s">
        <v>182</v>
      </c>
      <c r="Z35" s="212"/>
      <c r="AA35" s="212"/>
      <c r="AB35" s="212"/>
      <c r="AC35" s="212"/>
      <c r="AD35" s="212"/>
      <c r="AE35" s="212"/>
      <c r="AF35" s="212"/>
      <c r="AG35" s="212" t="s">
        <v>1023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4">
        <v>21</v>
      </c>
      <c r="B36" s="245" t="s">
        <v>1194</v>
      </c>
      <c r="C36" s="257" t="s">
        <v>1195</v>
      </c>
      <c r="D36" s="246" t="s">
        <v>409</v>
      </c>
      <c r="E36" s="247">
        <v>1</v>
      </c>
      <c r="F36" s="248"/>
      <c r="G36" s="249">
        <f>ROUND(E36*F36,2)</f>
        <v>0</v>
      </c>
      <c r="H36" s="248"/>
      <c r="I36" s="249">
        <f>ROUND(E36*H36,2)</f>
        <v>0</v>
      </c>
      <c r="J36" s="248"/>
      <c r="K36" s="249">
        <f>ROUND(E36*J36,2)</f>
        <v>0</v>
      </c>
      <c r="L36" s="249">
        <v>12</v>
      </c>
      <c r="M36" s="249">
        <f>G36*(1+L36/100)</f>
        <v>0</v>
      </c>
      <c r="N36" s="247">
        <v>0</v>
      </c>
      <c r="O36" s="247">
        <f>ROUND(E36*N36,2)</f>
        <v>0</v>
      </c>
      <c r="P36" s="247">
        <v>0</v>
      </c>
      <c r="Q36" s="247">
        <f>ROUND(E36*P36,2)</f>
        <v>0</v>
      </c>
      <c r="R36" s="249"/>
      <c r="S36" s="249" t="s">
        <v>247</v>
      </c>
      <c r="T36" s="250" t="s">
        <v>248</v>
      </c>
      <c r="U36" s="222">
        <v>0</v>
      </c>
      <c r="V36" s="222">
        <f>ROUND(E36*U36,2)</f>
        <v>0</v>
      </c>
      <c r="W36" s="222"/>
      <c r="X36" s="222" t="s">
        <v>1022</v>
      </c>
      <c r="Y36" s="222" t="s">
        <v>182</v>
      </c>
      <c r="Z36" s="212"/>
      <c r="AA36" s="212"/>
      <c r="AB36" s="212"/>
      <c r="AC36" s="212"/>
      <c r="AD36" s="212"/>
      <c r="AE36" s="212"/>
      <c r="AF36" s="212"/>
      <c r="AG36" s="212" t="s">
        <v>1023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33">
        <v>22</v>
      </c>
      <c r="B37" s="234" t="s">
        <v>1196</v>
      </c>
      <c r="C37" s="252" t="s">
        <v>1197</v>
      </c>
      <c r="D37" s="235" t="s">
        <v>409</v>
      </c>
      <c r="E37" s="236">
        <v>1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/>
      <c r="S37" s="238" t="s">
        <v>247</v>
      </c>
      <c r="T37" s="239" t="s">
        <v>248</v>
      </c>
      <c r="U37" s="222">
        <v>0</v>
      </c>
      <c r="V37" s="222">
        <f>ROUND(E37*U37,2)</f>
        <v>0</v>
      </c>
      <c r="W37" s="222"/>
      <c r="X37" s="222" t="s">
        <v>1022</v>
      </c>
      <c r="Y37" s="222" t="s">
        <v>182</v>
      </c>
      <c r="Z37" s="212"/>
      <c r="AA37" s="212"/>
      <c r="AB37" s="212"/>
      <c r="AC37" s="212"/>
      <c r="AD37" s="212"/>
      <c r="AE37" s="212"/>
      <c r="AF37" s="212"/>
      <c r="AG37" s="212" t="s">
        <v>1023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3"/>
      <c r="B38" s="4"/>
      <c r="C38" s="258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160</v>
      </c>
    </row>
    <row r="39" spans="1:60" x14ac:dyDescent="0.2">
      <c r="A39" s="215"/>
      <c r="B39" s="216" t="s">
        <v>29</v>
      </c>
      <c r="C39" s="259"/>
      <c r="D39" s="217"/>
      <c r="E39" s="218"/>
      <c r="F39" s="218"/>
      <c r="G39" s="232">
        <f>G8+G22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568</v>
      </c>
    </row>
    <row r="40" spans="1:60" x14ac:dyDescent="0.2">
      <c r="C40" s="260"/>
      <c r="D40" s="10"/>
      <c r="AG40" t="s">
        <v>570</v>
      </c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/efNNRIEUFppdLADMMqq1+6PddhwDzlimIzwGzjEdO3tbM+zecuZTJHgXeYuh1WzFi+Hke71Ja+GqicG9vFvw==" saltValue="50h2frGQwHN8mF4p3zxpuA==" spinCount="100000" sheet="1" formatRows="0"/>
  <mergeCells count="10">
    <mergeCell ref="C17:G17"/>
    <mergeCell ref="C19:G19"/>
    <mergeCell ref="C21:G21"/>
    <mergeCell ref="C25:G25"/>
    <mergeCell ref="A1:G1"/>
    <mergeCell ref="C2:G2"/>
    <mergeCell ref="C3:G3"/>
    <mergeCell ref="C4:G4"/>
    <mergeCell ref="C11:G11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SO01 01 Pol</vt:lpstr>
      <vt:lpstr>SO01 02 Pol</vt:lpstr>
      <vt:lpstr>SO01 03 Pol</vt:lpstr>
      <vt:lpstr>SO01 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01 Pol'!Názvy_tisku</vt:lpstr>
      <vt:lpstr>'SO01 02 Pol'!Názvy_tisku</vt:lpstr>
      <vt:lpstr>'SO01 03 Pol'!Názvy_tisku</vt:lpstr>
      <vt:lpstr>'SO01 04 Pol'!Názvy_tisku</vt:lpstr>
      <vt:lpstr>oadresa</vt:lpstr>
      <vt:lpstr>Stavba!Objednatel</vt:lpstr>
      <vt:lpstr>Stavba!Objekt</vt:lpstr>
      <vt:lpstr>'SO01 01 Pol'!Oblast_tisku</vt:lpstr>
      <vt:lpstr>'SO01 02 Pol'!Oblast_tisku</vt:lpstr>
      <vt:lpstr>'SO01 03 Pol'!Oblast_tisku</vt:lpstr>
      <vt:lpstr>'SO01 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Uradnicek Pavel</dc:creator>
  <cp:lastModifiedBy>Uradnicek Pavel</cp:lastModifiedBy>
  <cp:lastPrinted>2019-03-19T12:27:02Z</cp:lastPrinted>
  <dcterms:created xsi:type="dcterms:W3CDTF">2009-04-08T07:15:50Z</dcterms:created>
  <dcterms:modified xsi:type="dcterms:W3CDTF">2025-05-23T06:35:45Z</dcterms:modified>
</cp:coreProperties>
</file>