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Cdata\users\hana.novotna\Dokumenty\PRACOVNÍ\TAJEMNÍK\Jednopodlažní stánek s vyhlídkou\"/>
    </mc:Choice>
  </mc:AlternateContent>
  <bookViews>
    <workbookView xWindow="28680" yWindow="-120" windowWidth="29040" windowHeight="15840" activeTab="1"/>
  </bookViews>
  <sheets>
    <sheet name="Pokyny pro vyplnění" sheetId="11" r:id="rId1"/>
    <sheet name="Stavba" sheetId="1" r:id="rId2"/>
    <sheet name="VzorPolozky" sheetId="10" state="hidden" r:id="rId3"/>
    <sheet name="1 1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'1 1 Pol'!$1:$7</definedName>
    <definedName name="oadresa">Stavba!$D$6</definedName>
    <definedName name="Objednatel" localSheetId="1">Stavba!$D$5</definedName>
    <definedName name="Objekt" localSheetId="1">Stavba!$B$38</definedName>
    <definedName name="_xlnm.Print_Area" localSheetId="3">'1 1 Pol'!$A$1:$Y$74</definedName>
    <definedName name="_xlnm.Print_Area" localSheetId="1">Stavba!$A$1:$J$54</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53" i="1" l="1"/>
  <c r="G42" i="1"/>
  <c r="F42" i="1"/>
  <c r="G41" i="1"/>
  <c r="F41" i="1"/>
  <c r="G39" i="1"/>
  <c r="F39" i="1"/>
  <c r="G73" i="12"/>
  <c r="BA32" i="12"/>
  <c r="BA30" i="12"/>
  <c r="BA29" i="12"/>
  <c r="BA25" i="12"/>
  <c r="BA24" i="12"/>
  <c r="BA23" i="12"/>
  <c r="BA21" i="12"/>
  <c r="BA20" i="12"/>
  <c r="BA19" i="12"/>
  <c r="BA17" i="12"/>
  <c r="BA16" i="12"/>
  <c r="BA15" i="12"/>
  <c r="BA14" i="12"/>
  <c r="BA13" i="12"/>
  <c r="BA11" i="12"/>
  <c r="BA10" i="12"/>
  <c r="G8" i="12"/>
  <c r="G9" i="12"/>
  <c r="M9" i="12" s="1"/>
  <c r="M8" i="12" s="1"/>
  <c r="I9" i="12"/>
  <c r="I8" i="12" s="1"/>
  <c r="K9" i="12"/>
  <c r="K8" i="12" s="1"/>
  <c r="O9" i="12"/>
  <c r="O8" i="12" s="1"/>
  <c r="Q9" i="12"/>
  <c r="Q8" i="12" s="1"/>
  <c r="V9" i="12"/>
  <c r="V8" i="12" s="1"/>
  <c r="AE73" i="12"/>
  <c r="AF73" i="12"/>
  <c r="I20" i="1"/>
  <c r="I19" i="1"/>
  <c r="I18" i="1"/>
  <c r="I17" i="1"/>
  <c r="I16" i="1"/>
  <c r="I54" i="1"/>
  <c r="J53" i="1" s="1"/>
  <c r="J54" i="1" s="1"/>
  <c r="F43" i="1"/>
  <c r="G23" i="1" s="1"/>
  <c r="G43" i="1"/>
  <c r="G25" i="1" s="1"/>
  <c r="A25" i="1" s="1"/>
  <c r="H42" i="1"/>
  <c r="I42" i="1" s="1"/>
  <c r="H41" i="1"/>
  <c r="I41" i="1" s="1"/>
  <c r="H40" i="1"/>
  <c r="H39" i="1"/>
  <c r="H43" i="1" s="1"/>
  <c r="G26" i="1" l="1"/>
  <c r="A26" i="1"/>
  <c r="A23" i="1"/>
  <c r="G28" i="1"/>
  <c r="I39" i="1"/>
  <c r="I43" i="1" s="1"/>
  <c r="I21" i="1"/>
  <c r="J28" i="1"/>
  <c r="J26" i="1"/>
  <c r="G38" i="1"/>
  <c r="F38" i="1"/>
  <c r="J23" i="1"/>
  <c r="J24" i="1"/>
  <c r="J25" i="1"/>
  <c r="J27" i="1"/>
  <c r="E24" i="1"/>
  <c r="E26" i="1"/>
  <c r="A24" i="1" l="1"/>
  <c r="G24" i="1"/>
  <c r="A27" i="1" s="1"/>
  <c r="J42" i="1"/>
  <c r="J41" i="1"/>
  <c r="J39" i="1"/>
  <c r="J43" i="1" s="1"/>
  <c r="A29" i="1" l="1"/>
  <c r="G29" i="1"/>
  <c r="G27" i="1" s="1"/>
</calcChain>
</file>

<file path=xl/comments1.xml><?xml version="1.0" encoding="utf-8"?>
<comments xmlns="http://schemas.openxmlformats.org/spreadsheetml/2006/main">
  <authors>
    <author>Radim Štěpánek</author>
    <author>Pavel Veternik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D13" authorId="0" shapeId="0">
      <text>
        <r>
          <rPr>
            <sz val="9"/>
            <color indexed="81"/>
            <rFont val="Tahoma"/>
            <family val="2"/>
            <charset val="238"/>
          </rPr>
          <t>PSČ</t>
        </r>
      </text>
    </comment>
    <comment ref="E13" authorId="1" shapeId="0">
      <text>
        <r>
          <rPr>
            <sz val="9"/>
            <color indexed="81"/>
            <rFont val="Tahoma"/>
            <family val="2"/>
            <charset val="238"/>
          </rPr>
          <t>Místo</t>
        </r>
      </text>
    </comment>
  </commentList>
</comments>
</file>

<file path=xl/comments2.xml><?xml version="1.0" encoding="utf-8"?>
<comments xmlns="http://schemas.openxmlformats.org/spreadsheetml/2006/main">
  <authors>
    <author>Hana Novotná</author>
  </authors>
  <commentList>
    <comment ref="S6" authorId="0" shapeId="0">
      <text>
        <r>
          <rPr>
            <sz val="9"/>
            <color indexed="81"/>
            <rFont val="Tahoma"/>
            <family val="2"/>
            <charset val="238"/>
          </rPr>
          <t>Jedná se o informaci, zda se jedná o položku, která je do rozpočtu zadána z cenové soustavy RTS, nebo vlastní.</t>
        </r>
      </text>
    </comment>
    <comment ref="T6" authorId="0" shape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<sst xmlns="http://schemas.openxmlformats.org/spreadsheetml/2006/main" count="273" uniqueCount="170">
  <si>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</si>
  <si>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</si>
  <si>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</si>
  <si>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</si>
  <si>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</si>
  <si>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</si>
  <si>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</si>
  <si>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</si>
  <si>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</si>
  <si>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</si>
  <si>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</si>
  <si>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</si>
  <si>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</si>
  <si>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</si>
  <si>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</si>
  <si>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</si>
  <si>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</si>
  <si>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</si>
  <si>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</si>
  <si>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</si>
  <si>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</si>
  <si>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</si>
  <si>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</si>
  <si>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</si>
  <si>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</si>
  <si>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</si>
  <si>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</si>
  <si>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</si>
  <si>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</si>
  <si>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</si>
  <si>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</si>
  <si>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</si>
  <si>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</si>
  <si>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</si>
  <si>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</si>
  <si>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</si>
  <si>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</si>
  <si>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</si>
  <si>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</si>
  <si>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</si>
  <si>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</si>
  <si>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</si>
  <si>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</si>
  <si>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1</t>
  </si>
  <si>
    <t>Vánoční stánek s vyhlídkou</t>
  </si>
  <si>
    <t>Objekt:</t>
  </si>
  <si>
    <t>Rozpočet:</t>
  </si>
  <si>
    <t>00013E</t>
  </si>
  <si>
    <t>Statutární město Brno - MČ Brno-střed</t>
  </si>
  <si>
    <t>Dominikánská 2</t>
  </si>
  <si>
    <t>Brno</t>
  </si>
  <si>
    <t>60169</t>
  </si>
  <si>
    <t>44992785</t>
  </si>
  <si>
    <t>CZ44992785</t>
  </si>
  <si>
    <t>Stavba</t>
  </si>
  <si>
    <t>Stavební objekt</t>
  </si>
  <si>
    <t>Celkem za stavbu</t>
  </si>
  <si>
    <t>CZK</t>
  </si>
  <si>
    <t>#POPS</t>
  </si>
  <si>
    <t>Popis stavby: 00013E - Vánoční stánek s vyhlídkou</t>
  </si>
  <si>
    <t>#POPO</t>
  </si>
  <si>
    <t>Popis objektu: 1 - Vánoční stánek s vyhlídkou</t>
  </si>
  <si>
    <t>#POPR</t>
  </si>
  <si>
    <t>Popis rozpočtu: 1 - Vánoční stánek s vyhlídkou</t>
  </si>
  <si>
    <t>Rekapitulace dílů</t>
  </si>
  <si>
    <t>Typ dílu</t>
  </si>
  <si>
    <t>763</t>
  </si>
  <si>
    <t>Dřevostavby</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</si>
  <si>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</si>
  <si>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</si>
  <si>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</si>
  <si>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</si>
  <si>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</si>
  <si>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</si>
  <si>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</si>
  <si>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</si>
  <si>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</si>
  <si>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</si>
  <si>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</si>
  <si>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</si>
  <si>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</si>
  <si>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</si>
  <si>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</si>
  <si>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</si>
  <si>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</si>
  <si>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</si>
  <si>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</si>
  <si>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</si>
  <si>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</si>
  <si>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</si>
  <si>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</si>
  <si>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</si>
  <si>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</si>
  <si>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</si>
  <si>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</si>
  <si>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</si>
  <si>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</si>
  <si>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</si>
  <si>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</si>
  <si>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763R01</t>
  </si>
  <si>
    <t>Jednopodlažní stánek s vyhlídkou 6058 x 2438 x 2438 mm - kompletní výroba vč.materiálu, podrobný popis a provedení dle PD</t>
  </si>
  <si>
    <t>kus</t>
  </si>
  <si>
    <t>Vlastní</t>
  </si>
  <si>
    <t>Indiv</t>
  </si>
  <si>
    <t>Práce</t>
  </si>
  <si>
    <t>Běžná</t>
  </si>
  <si>
    <t>POL1_</t>
  </si>
  <si>
    <t>Stánek je navržen jako modulární mobilní stavba, sloužící primárně jako nájemní prodejní prostor pro účely akcí městské části Brna-střed. Stánek se skládá ze tří hlavních částí a to samotného stánku, přímého schodiště a točitého schodiště. Stánek je koncipován tak, aby mohl být využíván s pochozí terasou na střeše přístupnou pomocí přímého a točitého schodiště. Přímé schodiště slouží jako hlavní přístupová cesta na terasu a točité schodiště jako výstupní trasa, tak aby nedocházelo při větších akcích k blokaci schodišť. Díky modularitě dílů, je možné stánek používat pouze z jedním typem schodiště, nebo čistě bez přístupu na terasu.</t>
  </si>
  <si>
    <t>POP</t>
  </si>
  <si>
    <t>Hlavní část stánku je navržena do rámu lodního kontejneru tak, aby bylo možné stánek pohodlně transportovat na požadované místa akcí.</t>
  </si>
  <si>
    <t/>
  </si>
  <si>
    <t>delší a jedné kratší straně stánku. Vstupní dveře jsou umístěny na delší stěně, naproti prodejním okýnkům. Prodejní  okýnka budou připevněny k rámu z KVH hranolů pomocí plynových vzpěr s kloubovou koncovkou a budou výklopná směrem vzhůru. Pod okýnky bude umístěn odnímatelný průběžný barový pult šířky 300mm. Veškeré dřevěné konstrukce budou opatřeny transparentním olejovým nátěrem.</t>
  </si>
  <si>
    <t>Podlaha : Podlaha stánku bude položena na nosnou konstrukci podlahového rámu. Podlahu budou tvořit dvě vrstvy překližky tloušťky 15mm položené do kříže. Druhá vrstva bude tvořena překližkou s protiskluzovou voděodolnou vrstvou</t>
  </si>
  <si>
    <t>k systémovému připevnění WPC terasových prken.</t>
  </si>
  <si>
    <t>Podlahový rám kontejneru ISO 1C má normovou nosnost od 20 000 kg. V případě výroby rámu na zakázku je nutno navrhnout rám s minimálním užitným zatížením 500kg/m2 (nutno počítat na terase s větším počtem lidí a napadeným sněhem)</t>
  </si>
  <si>
    <t>rozměrem ok 50x50mm. Ocelová síť bude zakončena 100mm od spodní části dílce L profilem o průřezu 30x30 mm. Vznikne tak spodní mezera pro údržbu terasy. Na spodní část bočnic budou šroubovými spoji připevněn krycí plech, který vizuálně skrývá skladbu stropu a terasy.Jednotlivé dílce budou šroubovány k rámu terasy a vzájemně na bočnicích, aby došlo k celkovému zpevnění zábradlí a zamezilo se překlápění zábradlí směrem ven.</t>
  </si>
  <si>
    <t>Schodiště : Přímé schodiště na terasu bude tvořeno dvěmi odnímatelnými rameny usazenými vedle sebe. Ramena budou připevněna šroubovými spoji ke kotevním destičkám přivařeným k rámu terasy. Rameno schodiště bude tvořeno šestnácti stupni z pororoštu. Stupně budou po bocích přivařeny k ocelovým pásům. Krajní pás bude na vrchní části zalomen, vznikne tak plocha pro připevnění zábradlí. Vnitřní pás ramene bude tvarově ořezán podle stupnic, tak aby nevznikla mezi rameny bariéra.Zábradlí schodiště je řešeno totožně se zábradlím terasy a tvoří ho na každé straně čtyři dílce připevněné k bočnici schodiště pomocí šroubových spojů.</t>
  </si>
  <si>
    <t>Točité schodiště :  se skládá ze dvou základních dílců pro jednodušší přepravu a montáž. Spodní dílec obsahující samotné schodiště, tento dílce se kotví přímo ke kontejneru stánku. Druhý vrchní dílec tvoří vršek a stříšku tubusu a nasazuje se na dílec spodní. Tubus je zastřešen plechovou kruhovou deskou.</t>
  </si>
  <si>
    <t>Tubus schodiště bude obalen svařovanou ocelovou sítí totožnou s výplní zábradlí schodiště a terasy.</t>
  </si>
  <si>
    <t>Veškeré zámečnické prvky a rám kontejneru budou mít povrchovou úpravu žárovým zinkováním</t>
  </si>
  <si>
    <t>točitého schodiště. Alternativně lze místo šroubovacích patek zvolit uložení na betonových dlaždicích</t>
  </si>
  <si>
    <t>Položka obsahuje veškeré náklady na výrobu, montáž, úpravy a materiál pro kompletní provedení a dodávku prodejního stánku.</t>
  </si>
  <si>
    <t>Konstrukce stánku - kontejner ISO 1C : 1</t>
  </si>
  <si>
    <t>VV</t>
  </si>
  <si>
    <t xml:space="preserve">Konfgurace dílů na 1 stánek : </t>
  </si>
  <si>
    <t xml:space="preserve">Podlaha = Voděodolná protiskluzová překližka tl. 15mm + Stavební překližka tl.15mm - celkem 2 x 13,6m2 : </t>
  </si>
  <si>
    <t xml:space="preserve">Stěny = KVH smrkový hranol 40x100mm - 107,3m + Truhlářská překližka, bříza tl. 30mm - 24,3 m2  - nátěr olejová lazura transparentní : </t>
  </si>
  <si>
    <t xml:space="preserve">Barový pult = Truhlářská překližka, bříza tl. 20mm - 1,665 m2 (rozměr pultu 300x5550 mm) - nátěr olejová lazura transparentní : </t>
  </si>
  <si>
    <t xml:space="preserve">Barový pult = Truhlářská překližka, bříza tl. 20mm - 0,7 m2 (rozměr pultu 300x2300 mm) - nátěr olejová lazura transparentní : </t>
  </si>
  <si>
    <t xml:space="preserve">Okenice = Truhlářská překližka, bříza, tl. 20mm - 4,4 m2 - rozměr okenice 1150x1900 mm (celkem 2kusy) - nátěr olejová lazura transparentní : </t>
  </si>
  <si>
    <t xml:space="preserve">Okenice = Truhlářská překližka, bříza, tl. 20mm - 1,8 m2 - rozměr okenice 1150x1500 mm (celkem 1kus) - nátěr olejová lazura transparentní : </t>
  </si>
  <si>
    <t xml:space="preserve">Okenice - doplňky = Plynová vzpěra 14-28 s kloubovou koncovkou - 6kusů : </t>
  </si>
  <si>
    <t xml:space="preserve">Dveře = Překližkové dveře s panty 800x2000mm - 1 kus - uzamykatelné visacím zámkem_x000D_
 - nátěr olejová lazura transparentní : </t>
  </si>
  <si>
    <t xml:space="preserve">Uložení = Stavitelná šroubovací patka 100-150mm (alternativa: uložení na betonové dlaždice) - celkem 12 kusů : </t>
  </si>
  <si>
    <t xml:space="preserve">Terasa: : </t>
  </si>
  <si>
    <t xml:space="preserve">konstrukce = Podlahový rám kontejneru ISO 1C - žárové zinkování - 1kus : </t>
  </si>
  <si>
    <t xml:space="preserve">podlaha = Dřevěná terasová prkna - 13,6 m2 = nášlapná vrstva : </t>
  </si>
  <si>
    <t xml:space="preserve">podlaha = hliníkový profil pod terasové prkna - 52,0 m - rošt pro ukotvení nášlapné vrstvy : </t>
  </si>
  <si>
    <t xml:space="preserve">zábradlí terasy = Ocelový L profil, 30x30x3 - 40,3 m - boční a vrchní ohábaný profil, sloužící k ukotvení ocelové sítě - žárové zinkování : </t>
  </si>
  <si>
    <t xml:space="preserve">zábradlí terasy = Ocelový L profil, 50x30x3 - 6,0 m -rohový profil - žárové zinkování : </t>
  </si>
  <si>
    <t xml:space="preserve">zábradlí terasy = Plochá ocel 50x10 - 21,1 m - spodní profil - žárové zinkování : </t>
  </si>
  <si>
    <t xml:space="preserve">zábradlí terasy = Plochá ocel 40x10 - 16,8  m - madlo- žárové zinkování : </t>
  </si>
  <si>
    <t xml:space="preserve">zábradlí terasy = Ocelový L profil, 50x50x50x3 - 3,0 m - rohový profil - žárové zinkování : </t>
  </si>
  <si>
    <t xml:space="preserve">zábradlí terasy = Svařovaná ocelová síť 50x50x3 - 18,0 m2 - výplň zábradlí - žárové zinkování : </t>
  </si>
  <si>
    <t xml:space="preserve">zábradlí terasy = Ocelový plech 300 mm - 13,7 m - krycí plech - žárové zinkování : </t>
  </si>
  <si>
    <t xml:space="preserve">Schodiště: : </t>
  </si>
  <si>
    <t xml:space="preserve">konstrukce schodiště = ocelové schodiště - 2 kusy -  16x(Schodišťový stupeň, pororošt 305x1000, pozink), výška stupňů 171mm, šířka ramene 1040 mm - žárové zinkování : </t>
  </si>
  <si>
    <t xml:space="preserve">zábradlí schodiště = Ocelový L profil 30x30x3 - 11,2 m - vrchní ohýbaný profil, sloužící k ukotvení ocelové sítě - žárové zinkování : </t>
  </si>
  <si>
    <t xml:space="preserve">zábradlí schodiště = Ocelový L profil 50x30x3 - 18,2 m -boční profil, sloužící k ukotvení ocelové sítě - žárové zinkování : </t>
  </si>
  <si>
    <t xml:space="preserve">zábradlí schodiště = Plochá ocel 40x10 - 11,0  m - madlo- žárové zinkování : </t>
  </si>
  <si>
    <t xml:space="preserve">zábradlí schodiště = Plochá ocel 50x10 - 11,3 m - spodní profil, slouží k ukotvení ke konstrukci schodiště - žárové zinkování : </t>
  </si>
  <si>
    <t xml:space="preserve">zábradlí schodiště = Svařovaná ocelová síť 50x50x3 - 9,9 m2 -  výplň zábradlí - žárové zinkování : </t>
  </si>
  <si>
    <t xml:space="preserve">Točité schodiště: : </t>
  </si>
  <si>
    <t xml:space="preserve">ocelová trubka průměru 200 mm - 5,0 m - žárové zinkování : </t>
  </si>
  <si>
    <t xml:space="preserve">schodnice - protiskluzový plech - 14 kusů - rozměr 430x1000x40 mm - žárové zinkování : </t>
  </si>
  <si>
    <t xml:space="preserve">Nástupní deska schodiště, protiskluzový plech - 2 kusy - rozměr 1150 x 1250 mm - žárové zinkování : </t>
  </si>
  <si>
    <t xml:space="preserve">Ocelová trubka průměru - 17,0 m - madlo - žárové zinkování40mm : </t>
  </si>
  <si>
    <t xml:space="preserve">Svařované ocelová síť 50x50x3 - 27,2 m2 -  opláštění tubusu točitého schodiště - žárové zinkování : </t>
  </si>
  <si>
    <t xml:space="preserve">Ocelový plech - 4,2 m2 - střecha tubusu - žárové zinkování : </t>
  </si>
  <si>
    <t xml:space="preserve">Zábradlí u terasy: : </t>
  </si>
  <si>
    <t xml:space="preserve">Ocelový L profil 30x30x3 - 5,0 m - žárové zinkování : </t>
  </si>
  <si>
    <t xml:space="preserve">Svařovaná ocelová síť 50x50x3 - 1,4 m - žárové zinkování : </t>
  </si>
  <si>
    <t>SUM</t>
  </si>
  <si>
    <t>Nosná konstrukce: Hlavní nosná konstrukce stánku je tvořena rámem, podlahou a stropem skladového kontejneru ISO 1C o vnějších rozměrech délka 6058mm, šířka 2438mm, výška 2438mm .</t>
  </si>
  <si>
    <t>Výplň stěn: Kostra kontejneru je vyplněna rámem z KVH smrkových hranolů o průřezu 40x100mm. Tento rám tvoří prostor pro umístění prodejních okýnek,vstupních a stěnových panelů z překližky. Prodejní okýnka jsou umístěny na hlavní jedné</t>
  </si>
  <si>
    <t>Strop a terasa : V nosném rámu kontejneru bude použit původní strop z trapézového plechu. Na rám kontejneru bude přivařen podlahový rám kontejneru ISO 1C. Na nosné profily tohoto rámu bude připevněn rošt z hliníkových profilů sloužících</t>
  </si>
  <si>
    <t>Zábradlí terasy : bude tvořeno odnímatelnými dílci. Šířky jednotlivých dílců navazují na rozložení dřevěného rámu stěn stánku. Vrchní linie zábradlí tvoří společně tvar prověšeného oblouku. Každý dílec je tvořen rámem svařovaným z ocelových L profilů a pásoviny. Spodní dílec je z pásové oceli o průřezu 50x10mm a slouží k připevnění k rámu terasy pomocí šroubových spojů. Bočnice jsou z L profilů i průřezu 50x30. Vrchní část je tvořena ohýbaným L profilem o průřezu 50x30mm.Rohové bočnice krajních dílců na kratších stranách budou tvořeny U profilem o průřezu 50x50x50mm. Madlo bude přivařeno na vnitřní stranu bočnic a je tvořeno pásovou ocelí o průřezu 40x10mm. Každý dílec bude vyplněn svařonaou ocelovou sítí s čvtercovými oky s</t>
  </si>
  <si>
    <t>Schodišťové stupně jsou navrženy z plechových desek s protiskluzovou úpravou. První a poslední stupeň tvoří kot_x0002_vící deska, která bude přes šroubové spoje spojena s nosnou kostrou kontejneru. Schodiště bude doplněno trubkovým madlem.</t>
  </si>
  <si>
    <t>Uložení na terénu : Stánek bude uložen na ocelových šroubovacích patkách, aby bylo možné vyrovnat případné nerovnosti na terénu. Tyto patky budou umístěny pod hlavním nosným rámem kontejneru, pod přímým schodištěm a pod tubusem</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</si>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</sst>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0"/>
  </numFmts>
  <fonts count="20"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7"/>
      <name val="Arial CE"/>
      <charset val="238"/>
    </font>
    <font>
      <sz val="8"/>
      <color indexed="12"/>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s>
  <cellStyleXfs count="2">
    <xf numFmtId="0" fontId="0" fillId="0" borderId="0"/>
    <xf numFmtId="0" fontId="1" fillId="0" borderId="0"/>
  </cellStyleXfs>
  <cellXfs count="257">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6" xfId="0" applyNumberFormat="1" applyFont="1" applyBorder="1" applyAlignment="1">
      <alignment vertical="center" wrapText="1"/>
    </xf>
    <xf numFmtId="49" fontId="8" fillId="0" borderId="0" xfId="0" applyNumberFormat="1" applyFont="1" applyAlignment="1">
      <alignment horizontal="left" vertical="center"/>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165" fontId="16" fillId="0" borderId="0" xfId="0" applyNumberFormat="1" applyFont="1" applyBorder="1" applyAlignment="1">
      <alignment vertical="top" shrinkToFit="1"/>
    </xf>
    <xf numFmtId="4" fontId="16" fillId="0" borderId="0" xfId="0" applyNumberFormat="1" applyFont="1" applyBorder="1" applyAlignment="1">
      <alignment vertical="top" shrinkToFit="1"/>
    </xf>
    <xf numFmtId="0" fontId="17" fillId="0" borderId="0" xfId="0" applyFont="1" applyBorder="1" applyAlignment="1">
      <alignment horizontal="center" vertical="top" shrinkToFit="1"/>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5"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19" fillId="0" borderId="0" xfId="0" applyNumberFormat="1" applyFont="1" applyAlignment="1">
      <alignment wrapText="1"/>
    </xf>
    <xf numFmtId="0" fontId="17" fillId="0" borderId="18" xfId="0" applyNumberFormat="1" applyFont="1" applyBorder="1" applyAlignment="1">
      <alignment vertical="top" wrapText="1"/>
    </xf>
    <xf numFmtId="0" fontId="17" fillId="0" borderId="0" xfId="0" applyNumberFormat="1" applyFont="1" applyBorder="1" applyAlignment="1">
      <alignment vertical="top" wrapText="1"/>
    </xf>
    <xf numFmtId="49" fontId="8"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0" fontId="17" fillId="0" borderId="18" xfId="0" applyNumberFormat="1" applyFont="1" applyBorder="1" applyAlignment="1">
      <alignment horizontal="left" vertical="top" wrapText="1"/>
    </xf>
    <xf numFmtId="0" fontId="17" fillId="0" borderId="0"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mADnvYvlEkyCGAvExKJSX1hHp6PEUMFEwy9T12J5V//MxTIvfuHo3BjqkfdwUMh9GjT5QAWd7+9c7eaMK3WoTA==" saltValue="KzSNckKXBJMxNARNP9LgAA=="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O57"/>
  <sheetViews>
    <sheetView showGridLines="0" tabSelected="1" topLeftCell="B1"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77" t="s">
        <v>41</v>
      </c>
      <c r="C1" s="78"/>
      <c r="D1" s="78"/>
      <c r="E1" s="78"/>
      <c r="F1" s="78"/>
      <c r="G1" s="78"/>
      <c r="H1" s="78"/>
      <c r="I1" s="78"/>
      <c r="J1" s="79"/>
    </row>
    <row r="2" spans="1:15" ht="36" customHeight="1" x14ac:dyDescent="0.2">
      <c r="A2" s="2"/>
      <c r="B2" s="111" t="s">
        <v>22</v>
      </c>
      <c r="C2" s="112"/>
      <c r="D2" s="113" t="s">
        <v>47</v>
      </c>
      <c r="E2" s="114" t="s">
        <v>44</v>
      </c>
      <c r="F2" s="115"/>
      <c r="G2" s="115"/>
      <c r="H2" s="115"/>
      <c r="I2" s="115"/>
      <c r="J2" s="116"/>
      <c r="O2" s="1"/>
    </row>
    <row r="3" spans="1:15" ht="27" customHeight="1" x14ac:dyDescent="0.2">
      <c r="A3" s="2"/>
      <c r="B3" s="117" t="s">
        <v>45</v>
      </c>
      <c r="C3" s="112"/>
      <c r="D3" s="118" t="s">
        <v>43</v>
      </c>
      <c r="E3" s="119" t="s">
        <v>44</v>
      </c>
      <c r="F3" s="120"/>
      <c r="G3" s="120"/>
      <c r="H3" s="120"/>
      <c r="I3" s="120"/>
      <c r="J3" s="121"/>
    </row>
    <row r="4" spans="1:15" ht="23.25" customHeight="1" x14ac:dyDescent="0.2">
      <c r="A4" s="108">
        <v>16922</v>
      </c>
      <c r="B4" s="122" t="s">
        <v>46</v>
      </c>
      <c r="C4" s="123"/>
      <c r="D4" s="124" t="s">
        <v>43</v>
      </c>
      <c r="E4" s="125" t="s">
        <v>44</v>
      </c>
      <c r="F4" s="126"/>
      <c r="G4" s="126"/>
      <c r="H4" s="126"/>
      <c r="I4" s="126"/>
      <c r="J4" s="127"/>
    </row>
    <row r="5" spans="1:15" ht="24" customHeight="1" x14ac:dyDescent="0.2">
      <c r="A5" s="2"/>
      <c r="B5" s="31" t="s">
        <v>42</v>
      </c>
      <c r="D5" s="128" t="s">
        <v>48</v>
      </c>
      <c r="E5" s="91"/>
      <c r="F5" s="91"/>
      <c r="G5" s="91"/>
      <c r="H5" s="18" t="s">
        <v>40</v>
      </c>
      <c r="I5" s="130" t="s">
        <v>52</v>
      </c>
      <c r="J5" s="8"/>
    </row>
    <row r="6" spans="1:15" ht="15.75" customHeight="1" x14ac:dyDescent="0.2">
      <c r="A6" s="2"/>
      <c r="B6" s="28"/>
      <c r="C6" s="55"/>
      <c r="D6" s="110" t="s">
        <v>49</v>
      </c>
      <c r="E6" s="92"/>
      <c r="F6" s="92"/>
      <c r="G6" s="92"/>
      <c r="H6" s="18" t="s">
        <v>34</v>
      </c>
      <c r="I6" s="130" t="s">
        <v>53</v>
      </c>
      <c r="J6" s="8"/>
    </row>
    <row r="7" spans="1:15" ht="15.75" customHeight="1" x14ac:dyDescent="0.2">
      <c r="A7" s="2"/>
      <c r="B7" s="29"/>
      <c r="C7" s="56"/>
      <c r="D7" s="109" t="s">
        <v>51</v>
      </c>
      <c r="E7" s="129" t="s">
        <v>50</v>
      </c>
      <c r="F7" s="93"/>
      <c r="G7" s="93"/>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31"/>
      <c r="E11" s="131"/>
      <c r="F11" s="131"/>
      <c r="G11" s="131"/>
      <c r="H11" s="18" t="s">
        <v>40</v>
      </c>
      <c r="I11" s="136"/>
      <c r="J11" s="8"/>
    </row>
    <row r="12" spans="1:15" ht="15.75" customHeight="1" x14ac:dyDescent="0.2">
      <c r="A12" s="2"/>
      <c r="B12" s="28"/>
      <c r="C12" s="55"/>
      <c r="D12" s="132"/>
      <c r="E12" s="132"/>
      <c r="F12" s="132"/>
      <c r="G12" s="132"/>
      <c r="H12" s="18" t="s">
        <v>34</v>
      </c>
      <c r="I12" s="136"/>
      <c r="J12" s="8"/>
    </row>
    <row r="13" spans="1:15" ht="15.75" customHeight="1" x14ac:dyDescent="0.2">
      <c r="A13" s="2"/>
      <c r="B13" s="29"/>
      <c r="C13" s="56"/>
      <c r="D13" s="135"/>
      <c r="E13" s="133"/>
      <c r="F13" s="134"/>
      <c r="G13" s="134"/>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6"/>
      <c r="F15" s="86"/>
      <c r="G15" s="87"/>
      <c r="H15" s="87"/>
      <c r="I15" s="87" t="s">
        <v>29</v>
      </c>
      <c r="J15" s="88"/>
    </row>
    <row r="16" spans="1:15" ht="23.25" customHeight="1" x14ac:dyDescent="0.2">
      <c r="A16" s="198" t="s">
        <v>24</v>
      </c>
      <c r="B16" s="38" t="s">
        <v>24</v>
      </c>
      <c r="C16" s="62"/>
      <c r="D16" s="63"/>
      <c r="E16" s="83"/>
      <c r="F16" s="84"/>
      <c r="G16" s="83"/>
      <c r="H16" s="84"/>
      <c r="I16" s="83">
        <f>SUMIF(F53:F53,A16,I53:I53)+SUMIF(F53:F53,"PSU",I53:I53)</f>
        <v>0</v>
      </c>
      <c r="J16" s="85"/>
    </row>
    <row r="17" spans="1:10" ht="23.25" customHeight="1" x14ac:dyDescent="0.2">
      <c r="A17" s="198" t="s">
        <v>25</v>
      </c>
      <c r="B17" s="38" t="s">
        <v>25</v>
      </c>
      <c r="C17" s="62"/>
      <c r="D17" s="63"/>
      <c r="E17" s="83"/>
      <c r="F17" s="84"/>
      <c r="G17" s="83"/>
      <c r="H17" s="84"/>
      <c r="I17" s="83">
        <f>SUMIF(F53:F53,A17,I53:I53)</f>
        <v>0</v>
      </c>
      <c r="J17" s="85"/>
    </row>
    <row r="18" spans="1:10" ht="23.25" customHeight="1" x14ac:dyDescent="0.2">
      <c r="A18" s="198" t="s">
        <v>26</v>
      </c>
      <c r="B18" s="38" t="s">
        <v>26</v>
      </c>
      <c r="C18" s="62"/>
      <c r="D18" s="63"/>
      <c r="E18" s="83"/>
      <c r="F18" s="84"/>
      <c r="G18" s="83"/>
      <c r="H18" s="84"/>
      <c r="I18" s="83">
        <f>SUMIF(F53:F53,A18,I53:I53)</f>
        <v>0</v>
      </c>
      <c r="J18" s="85"/>
    </row>
    <row r="19" spans="1:10" ht="23.25" customHeight="1" x14ac:dyDescent="0.2">
      <c r="A19" s="198" t="s">
        <v>68</v>
      </c>
      <c r="B19" s="38" t="s">
        <v>27</v>
      </c>
      <c r="C19" s="62"/>
      <c r="D19" s="63"/>
      <c r="E19" s="83"/>
      <c r="F19" s="84"/>
      <c r="G19" s="83"/>
      <c r="H19" s="84"/>
      <c r="I19" s="83">
        <f>SUMIF(F53:F53,A19,I53:I53)</f>
        <v>0</v>
      </c>
      <c r="J19" s="85"/>
    </row>
    <row r="20" spans="1:10" ht="23.25" customHeight="1" x14ac:dyDescent="0.2">
      <c r="A20" s="198" t="s">
        <v>69</v>
      </c>
      <c r="B20" s="38" t="s">
        <v>28</v>
      </c>
      <c r="C20" s="62"/>
      <c r="D20" s="63"/>
      <c r="E20" s="83"/>
      <c r="F20" s="84"/>
      <c r="G20" s="83"/>
      <c r="H20" s="84"/>
      <c r="I20" s="83">
        <f>SUMIF(F53:F53,A20,I53:I53)</f>
        <v>0</v>
      </c>
      <c r="J20" s="85"/>
    </row>
    <row r="21" spans="1:10" ht="23.25" customHeight="1" x14ac:dyDescent="0.2">
      <c r="A21" s="2"/>
      <c r="B21" s="48" t="s">
        <v>29</v>
      </c>
      <c r="C21" s="64"/>
      <c r="D21" s="65"/>
      <c r="E21" s="89"/>
      <c r="F21" s="90"/>
      <c r="G21" s="89"/>
      <c r="H21" s="90"/>
      <c r="I21" s="89">
        <f>SUM(I16:J20)</f>
        <v>0</v>
      </c>
      <c r="J21" s="99"/>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12</v>
      </c>
      <c r="F23" s="39" t="s">
        <v>0</v>
      </c>
      <c r="G23" s="97">
        <f>ZakladDPHSniVypocet</f>
        <v>0</v>
      </c>
      <c r="H23" s="98"/>
      <c r="I23" s="98"/>
      <c r="J23" s="40" t="str">
        <f t="shared" ref="J23:J28" si="0">Mena</f>
        <v>CZK</v>
      </c>
    </row>
    <row r="24" spans="1:10" ht="23.25" customHeight="1" x14ac:dyDescent="0.2">
      <c r="A24" s="2">
        <f>(A23-INT(A23))*100</f>
        <v>0</v>
      </c>
      <c r="B24" s="38" t="s">
        <v>13</v>
      </c>
      <c r="C24" s="62"/>
      <c r="D24" s="63"/>
      <c r="E24" s="67">
        <f>SazbaDPH1</f>
        <v>12</v>
      </c>
      <c r="F24" s="39" t="s">
        <v>0</v>
      </c>
      <c r="G24" s="95">
        <f>A23</f>
        <v>0</v>
      </c>
      <c r="H24" s="96"/>
      <c r="I24" s="96"/>
      <c r="J24" s="40" t="str">
        <f t="shared" si="0"/>
        <v>CZK</v>
      </c>
    </row>
    <row r="25" spans="1:10" ht="23.25" customHeight="1" x14ac:dyDescent="0.2">
      <c r="A25" s="2">
        <f>ZakladDPHZakl*SazbaDPH2/100</f>
        <v>0</v>
      </c>
      <c r="B25" s="38" t="s">
        <v>14</v>
      </c>
      <c r="C25" s="62"/>
      <c r="D25" s="63"/>
      <c r="E25" s="67">
        <v>21</v>
      </c>
      <c r="F25" s="39" t="s">
        <v>0</v>
      </c>
      <c r="G25" s="97">
        <f>ZakladDPHZaklVypocet</f>
        <v>0</v>
      </c>
      <c r="H25" s="98"/>
      <c r="I25" s="98"/>
      <c r="J25" s="40" t="str">
        <f t="shared" si="0"/>
        <v>CZK</v>
      </c>
    </row>
    <row r="26" spans="1:10" ht="23.25" customHeight="1" x14ac:dyDescent="0.2">
      <c r="A26" s="2">
        <f>(A25-INT(A25))*100</f>
        <v>0</v>
      </c>
      <c r="B26" s="32" t="s">
        <v>15</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7" t="s">
        <v>23</v>
      </c>
      <c r="C28" s="168"/>
      <c r="D28" s="168"/>
      <c r="E28" s="169"/>
      <c r="F28" s="170"/>
      <c r="G28" s="171">
        <f>ZakladDPHSniVypocet+ZakladDPHZaklVypocet</f>
        <v>0</v>
      </c>
      <c r="H28" s="171"/>
      <c r="I28" s="171"/>
      <c r="J28" s="172" t="str">
        <f t="shared" si="0"/>
        <v>CZK</v>
      </c>
    </row>
    <row r="29" spans="1:10" ht="27.75" customHeight="1" thickBot="1" x14ac:dyDescent="0.25">
      <c r="A29" s="2">
        <f>(A27-INT(A27))*100</f>
        <v>0</v>
      </c>
      <c r="B29" s="167" t="s">
        <v>35</v>
      </c>
      <c r="C29" s="173"/>
      <c r="D29" s="173"/>
      <c r="E29" s="173"/>
      <c r="F29" s="174"/>
      <c r="G29" s="175">
        <f>A27</f>
        <v>0</v>
      </c>
      <c r="H29" s="175"/>
      <c r="I29" s="175"/>
      <c r="J29" s="176" t="s">
        <v>57</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c r="I32" s="26"/>
      <c r="J32" s="9"/>
    </row>
    <row r="33" spans="1:10" ht="47.25" customHeight="1" x14ac:dyDescent="0.2">
      <c r="A33" s="2"/>
      <c r="B33" s="2"/>
      <c r="J33" s="9"/>
    </row>
    <row r="34" spans="1:10" s="21" customFormat="1" ht="18.75" customHeight="1" x14ac:dyDescent="0.2">
      <c r="A34" s="20"/>
      <c r="B34" s="20"/>
      <c r="C34" s="74"/>
      <c r="D34" s="100"/>
      <c r="E34" s="101"/>
      <c r="G34" s="102"/>
      <c r="H34" s="103"/>
      <c r="I34" s="103"/>
      <c r="J34" s="25"/>
    </row>
    <row r="35" spans="1:10" ht="12.75" customHeight="1" x14ac:dyDescent="0.2">
      <c r="A35" s="2"/>
      <c r="B35" s="2"/>
      <c r="D35" s="94" t="s">
        <v>2</v>
      </c>
      <c r="E35" s="94"/>
      <c r="H35" s="10" t="s">
        <v>3</v>
      </c>
      <c r="J35" s="9"/>
    </row>
    <row r="36" spans="1:10" ht="13.5" customHeight="1" thickBot="1" x14ac:dyDescent="0.25">
      <c r="A36" s="11"/>
      <c r="B36" s="11"/>
      <c r="C36" s="75"/>
      <c r="D36" s="75"/>
      <c r="E36" s="75"/>
      <c r="F36" s="12"/>
      <c r="G36" s="12"/>
      <c r="H36" s="12"/>
      <c r="I36" s="12"/>
      <c r="J36" s="13"/>
    </row>
    <row r="37" spans="1:10" ht="27" hidden="1" customHeight="1" x14ac:dyDescent="0.2">
      <c r="B37" s="139" t="s">
        <v>16</v>
      </c>
      <c r="C37" s="140"/>
      <c r="D37" s="140"/>
      <c r="E37" s="140"/>
      <c r="F37" s="141"/>
      <c r="G37" s="141"/>
      <c r="H37" s="141"/>
      <c r="I37" s="141"/>
      <c r="J37" s="142"/>
    </row>
    <row r="38" spans="1:10" ht="25.5" hidden="1" customHeight="1" x14ac:dyDescent="0.2">
      <c r="A38" s="138" t="s">
        <v>37</v>
      </c>
      <c r="B38" s="143" t="s">
        <v>17</v>
      </c>
      <c r="C38" s="144" t="s">
        <v>5</v>
      </c>
      <c r="D38" s="144"/>
      <c r="E38" s="144"/>
      <c r="F38" s="145" t="str">
        <f>B23</f>
        <v>Základ pro sníženou DPH</v>
      </c>
      <c r="G38" s="145" t="str">
        <f>B25</f>
        <v>Základ pro základní DPH</v>
      </c>
      <c r="H38" s="146" t="s">
        <v>18</v>
      </c>
      <c r="I38" s="146" t="s">
        <v>1</v>
      </c>
      <c r="J38" s="147" t="s">
        <v>0</v>
      </c>
    </row>
    <row r="39" spans="1:10" ht="25.5" hidden="1" customHeight="1" x14ac:dyDescent="0.2">
      <c r="A39" s="138">
        <v>1</v>
      </c>
      <c r="B39" s="148" t="s">
        <v>54</v>
      </c>
      <c r="C39" s="149"/>
      <c r="D39" s="149"/>
      <c r="E39" s="149"/>
      <c r="F39" s="150">
        <f>'1 1 Pol'!AE73</f>
        <v>0</v>
      </c>
      <c r="G39" s="151">
        <f>'1 1 Pol'!AF73</f>
        <v>0</v>
      </c>
      <c r="H39" s="152">
        <f>(F39*SazbaDPH1/100)+(G39*SazbaDPH2/100)</f>
        <v>0</v>
      </c>
      <c r="I39" s="152">
        <f>F39+G39+H39</f>
        <v>0</v>
      </c>
      <c r="J39" s="153" t="str">
        <f>IF(CenaCelkemVypocet=0,"",I39/CenaCelkemVypocet*100)</f>
        <v/>
      </c>
    </row>
    <row r="40" spans="1:10" ht="25.5" hidden="1" customHeight="1" x14ac:dyDescent="0.2">
      <c r="A40" s="138">
        <v>2</v>
      </c>
      <c r="B40" s="154"/>
      <c r="C40" s="155" t="s">
        <v>55</v>
      </c>
      <c r="D40" s="155"/>
      <c r="E40" s="155"/>
      <c r="F40" s="156"/>
      <c r="G40" s="157"/>
      <c r="H40" s="157">
        <f>(F40*SazbaDPH1/100)+(G40*SazbaDPH2/100)</f>
        <v>0</v>
      </c>
      <c r="I40" s="157"/>
      <c r="J40" s="158"/>
    </row>
    <row r="41" spans="1:10" ht="25.5" hidden="1" customHeight="1" x14ac:dyDescent="0.2">
      <c r="A41" s="138">
        <v>2</v>
      </c>
      <c r="B41" s="154" t="s">
        <v>43</v>
      </c>
      <c r="C41" s="155" t="s">
        <v>44</v>
      </c>
      <c r="D41" s="155"/>
      <c r="E41" s="155"/>
      <c r="F41" s="156">
        <f>'1 1 Pol'!AE73</f>
        <v>0</v>
      </c>
      <c r="G41" s="157">
        <f>'1 1 Pol'!AF73</f>
        <v>0</v>
      </c>
      <c r="H41" s="157">
        <f>(F41*SazbaDPH1/100)+(G41*SazbaDPH2/100)</f>
        <v>0</v>
      </c>
      <c r="I41" s="157">
        <f>F41+G41+H41</f>
        <v>0</v>
      </c>
      <c r="J41" s="158" t="str">
        <f>IF(CenaCelkemVypocet=0,"",I41/CenaCelkemVypocet*100)</f>
        <v/>
      </c>
    </row>
    <row r="42" spans="1:10" ht="25.5" hidden="1" customHeight="1" x14ac:dyDescent="0.2">
      <c r="A42" s="138">
        <v>3</v>
      </c>
      <c r="B42" s="159" t="s">
        <v>43</v>
      </c>
      <c r="C42" s="149" t="s">
        <v>44</v>
      </c>
      <c r="D42" s="149"/>
      <c r="E42" s="149"/>
      <c r="F42" s="160">
        <f>'1 1 Pol'!AE73</f>
        <v>0</v>
      </c>
      <c r="G42" s="152">
        <f>'1 1 Pol'!AF73</f>
        <v>0</v>
      </c>
      <c r="H42" s="152">
        <f>(F42*SazbaDPH1/100)+(G42*SazbaDPH2/100)</f>
        <v>0</v>
      </c>
      <c r="I42" s="152">
        <f>F42+G42+H42</f>
        <v>0</v>
      </c>
      <c r="J42" s="153" t="str">
        <f>IF(CenaCelkemVypocet=0,"",I42/CenaCelkemVypocet*100)</f>
        <v/>
      </c>
    </row>
    <row r="43" spans="1:10" ht="25.5" hidden="1" customHeight="1" x14ac:dyDescent="0.2">
      <c r="A43" s="138"/>
      <c r="B43" s="161" t="s">
        <v>56</v>
      </c>
      <c r="C43" s="162"/>
      <c r="D43" s="162"/>
      <c r="E43" s="163"/>
      <c r="F43" s="164">
        <f>SUMIF(A39:A42,"=1",F39:F42)</f>
        <v>0</v>
      </c>
      <c r="G43" s="165">
        <f>SUMIF(A39:A42,"=1",G39:G42)</f>
        <v>0</v>
      </c>
      <c r="H43" s="165">
        <f>SUMIF(A39:A42,"=1",H39:H42)</f>
        <v>0</v>
      </c>
      <c r="I43" s="165">
        <f>SUMIF(A39:A42,"=1",I39:I42)</f>
        <v>0</v>
      </c>
      <c r="J43" s="166">
        <f>SUMIF(A39:A42,"=1",J39:J42)</f>
        <v>0</v>
      </c>
    </row>
    <row r="45" spans="1:10" x14ac:dyDescent="0.2">
      <c r="A45" t="s">
        <v>58</v>
      </c>
      <c r="B45" t="s">
        <v>59</v>
      </c>
    </row>
    <row r="46" spans="1:10" x14ac:dyDescent="0.2">
      <c r="A46" t="s">
        <v>60</v>
      </c>
      <c r="B46" t="s">
        <v>61</v>
      </c>
    </row>
    <row r="47" spans="1:10" x14ac:dyDescent="0.2">
      <c r="A47" t="s">
        <v>62</v>
      </c>
      <c r="B47" t="s">
        <v>63</v>
      </c>
    </row>
    <row r="50" spans="1:10" ht="15.75" x14ac:dyDescent="0.25">
      <c r="B50" s="177" t="s">
        <v>64</v>
      </c>
    </row>
    <row r="52" spans="1:10" ht="25.5" customHeight="1" x14ac:dyDescent="0.2">
      <c r="A52" s="179"/>
      <c r="B52" s="182" t="s">
        <v>17</v>
      </c>
      <c r="C52" s="182" t="s">
        <v>5</v>
      </c>
      <c r="D52" s="183"/>
      <c r="E52" s="183"/>
      <c r="F52" s="184" t="s">
        <v>65</v>
      </c>
      <c r="G52" s="184"/>
      <c r="H52" s="184"/>
      <c r="I52" s="184" t="s">
        <v>29</v>
      </c>
      <c r="J52" s="184" t="s">
        <v>0</v>
      </c>
    </row>
    <row r="53" spans="1:10" ht="36.75" customHeight="1" x14ac:dyDescent="0.2">
      <c r="A53" s="180"/>
      <c r="B53" s="185" t="s">
        <v>66</v>
      </c>
      <c r="C53" s="186" t="s">
        <v>67</v>
      </c>
      <c r="D53" s="187"/>
      <c r="E53" s="187"/>
      <c r="F53" s="194" t="s">
        <v>25</v>
      </c>
      <c r="G53" s="195"/>
      <c r="H53" s="195"/>
      <c r="I53" s="195">
        <f>'1 1 Pol'!G8</f>
        <v>0</v>
      </c>
      <c r="J53" s="191" t="str">
        <f>IF(I54=0,"",I53/I54*100)</f>
        <v/>
      </c>
    </row>
    <row r="54" spans="1:10" ht="25.5" customHeight="1" x14ac:dyDescent="0.2">
      <c r="A54" s="181"/>
      <c r="B54" s="188" t="s">
        <v>1</v>
      </c>
      <c r="C54" s="189"/>
      <c r="D54" s="190"/>
      <c r="E54" s="190"/>
      <c r="F54" s="196"/>
      <c r="G54" s="197"/>
      <c r="H54" s="197"/>
      <c r="I54" s="197">
        <f>I53</f>
        <v>0</v>
      </c>
      <c r="J54" s="192" t="str">
        <f>J53</f>
        <v/>
      </c>
    </row>
    <row r="55" spans="1:10" x14ac:dyDescent="0.2">
      <c r="F55" s="137"/>
      <c r="G55" s="137"/>
      <c r="H55" s="137"/>
      <c r="I55" s="137"/>
      <c r="J55" s="193"/>
    </row>
    <row r="56" spans="1:10" x14ac:dyDescent="0.2">
      <c r="F56" s="137"/>
      <c r="G56" s="137"/>
      <c r="H56" s="137"/>
      <c r="I56" s="137"/>
      <c r="J56" s="193"/>
    </row>
    <row r="57" spans="1:10" x14ac:dyDescent="0.2">
      <c r="F57" s="137"/>
      <c r="G57" s="137"/>
      <c r="H57" s="137"/>
      <c r="I57" s="137"/>
      <c r="J57" s="193"/>
    </row>
  </sheetData>
  <sheetProtection algorithmName="SHA-512" hashValue="7fdXnypoF+6xRqnugnuZAqo63F/ZQDseF+7UMH21Ve9sH/kqhU/yCjGsJsx1MzQpbAbn0PSWQcnvq0zFgHzcHw==" saltValue="nJWzXVvshr8xb7MsQrTJ1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47">
    <mergeCell ref="C53:E53"/>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47"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4" t="s">
        <v>6</v>
      </c>
      <c r="B1" s="104"/>
      <c r="C1" s="105"/>
      <c r="D1" s="104"/>
      <c r="E1" s="104"/>
      <c r="F1" s="104"/>
      <c r="G1" s="104"/>
    </row>
    <row r="2" spans="1:7" ht="24.95" customHeight="1" x14ac:dyDescent="0.2">
      <c r="A2" s="50" t="s">
        <v>7</v>
      </c>
      <c r="B2" s="49"/>
      <c r="C2" s="106"/>
      <c r="D2" s="106"/>
      <c r="E2" s="106"/>
      <c r="F2" s="106"/>
      <c r="G2" s="107"/>
    </row>
    <row r="3" spans="1:7" ht="24.95" customHeight="1" x14ac:dyDescent="0.2">
      <c r="A3" s="50" t="s">
        <v>8</v>
      </c>
      <c r="B3" s="49"/>
      <c r="C3" s="106"/>
      <c r="D3" s="106"/>
      <c r="E3" s="106"/>
      <c r="F3" s="106"/>
      <c r="G3" s="107"/>
    </row>
    <row r="4" spans="1:7" ht="24.95" customHeight="1" x14ac:dyDescent="0.2">
      <c r="A4" s="50" t="s">
        <v>9</v>
      </c>
      <c r="B4" s="49"/>
      <c r="C4" s="106"/>
      <c r="D4" s="106"/>
      <c r="E4" s="106"/>
      <c r="F4" s="106"/>
      <c r="G4" s="107"/>
    </row>
    <row r="5" spans="1:7" x14ac:dyDescent="0.2">
      <c r="B5" s="4"/>
      <c r="C5" s="5"/>
      <c r="D5" s="6"/>
    </row>
  </sheetData>
  <sheetProtection algorithmName="SHA-512" hashValue="JhYMMZlIKdaeFlrOO+LmwhfzMtTK2dyn/mRwOhYGPfM+vQohAFSDgRtEwTNzZ3TUL+oxXR9YbgzNGruvUpEbiQ==" saltValue="JyreNcvz8FMJDCh/Wte0sw=="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8" customWidth="1"/>
    <col min="3" max="3" width="63.28515625" style="178"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9" t="s">
        <v>70</v>
      </c>
      <c r="B1" s="199"/>
      <c r="C1" s="199"/>
      <c r="D1" s="199"/>
      <c r="E1" s="199"/>
      <c r="F1" s="199"/>
      <c r="G1" s="199"/>
      <c r="AG1" t="s">
        <v>71</v>
      </c>
    </row>
    <row r="2" spans="1:60" ht="24.95" customHeight="1" x14ac:dyDescent="0.2">
      <c r="A2" s="200" t="s">
        <v>7</v>
      </c>
      <c r="B2" s="49" t="s">
        <v>47</v>
      </c>
      <c r="C2" s="203" t="s">
        <v>44</v>
      </c>
      <c r="D2" s="201"/>
      <c r="E2" s="201"/>
      <c r="F2" s="201"/>
      <c r="G2" s="202"/>
      <c r="AG2" t="s">
        <v>72</v>
      </c>
    </row>
    <row r="3" spans="1:60" ht="24.95" customHeight="1" x14ac:dyDescent="0.2">
      <c r="A3" s="200" t="s">
        <v>8</v>
      </c>
      <c r="B3" s="49" t="s">
        <v>43</v>
      </c>
      <c r="C3" s="203" t="s">
        <v>44</v>
      </c>
      <c r="D3" s="201"/>
      <c r="E3" s="201"/>
      <c r="F3" s="201"/>
      <c r="G3" s="202"/>
      <c r="AC3" s="178" t="s">
        <v>72</v>
      </c>
      <c r="AG3" t="s">
        <v>73</v>
      </c>
    </row>
    <row r="4" spans="1:60" ht="24.95" customHeight="1" x14ac:dyDescent="0.2">
      <c r="A4" s="204" t="s">
        <v>9</v>
      </c>
      <c r="B4" s="205" t="s">
        <v>43</v>
      </c>
      <c r="C4" s="206" t="s">
        <v>44</v>
      </c>
      <c r="D4" s="207"/>
      <c r="E4" s="207"/>
      <c r="F4" s="207"/>
      <c r="G4" s="208"/>
      <c r="AG4" t="s">
        <v>74</v>
      </c>
    </row>
    <row r="5" spans="1:60" x14ac:dyDescent="0.2">
      <c r="D5" s="10"/>
    </row>
    <row r="6" spans="1:60" ht="38.25" x14ac:dyDescent="0.2">
      <c r="A6" s="210" t="s">
        <v>75</v>
      </c>
      <c r="B6" s="212" t="s">
        <v>76</v>
      </c>
      <c r="C6" s="212" t="s">
        <v>77</v>
      </c>
      <c r="D6" s="211" t="s">
        <v>78</v>
      </c>
      <c r="E6" s="210" t="s">
        <v>79</v>
      </c>
      <c r="F6" s="209" t="s">
        <v>80</v>
      </c>
      <c r="G6" s="210" t="s">
        <v>29</v>
      </c>
      <c r="H6" s="213" t="s">
        <v>30</v>
      </c>
      <c r="I6" s="213" t="s">
        <v>81</v>
      </c>
      <c r="J6" s="213" t="s">
        <v>31</v>
      </c>
      <c r="K6" s="213" t="s">
        <v>82</v>
      </c>
      <c r="L6" s="213" t="s">
        <v>83</v>
      </c>
      <c r="M6" s="213" t="s">
        <v>84</v>
      </c>
      <c r="N6" s="213" t="s">
        <v>85</v>
      </c>
      <c r="O6" s="213" t="s">
        <v>86</v>
      </c>
      <c r="P6" s="213" t="s">
        <v>87</v>
      </c>
      <c r="Q6" s="213" t="s">
        <v>88</v>
      </c>
      <c r="R6" s="213" t="s">
        <v>89</v>
      </c>
      <c r="S6" s="213" t="s">
        <v>90</v>
      </c>
      <c r="T6" s="213" t="s">
        <v>91</v>
      </c>
      <c r="U6" s="213" t="s">
        <v>92</v>
      </c>
      <c r="V6" s="213" t="s">
        <v>93</v>
      </c>
      <c r="W6" s="213" t="s">
        <v>94</v>
      </c>
      <c r="X6" s="213" t="s">
        <v>95</v>
      </c>
      <c r="Y6" s="213" t="s">
        <v>96</v>
      </c>
    </row>
    <row r="7" spans="1:60" hidden="1" x14ac:dyDescent="0.2">
      <c r="A7" s="3"/>
      <c r="B7" s="4"/>
      <c r="C7" s="4"/>
      <c r="D7" s="6"/>
      <c r="E7" s="215"/>
      <c r="F7" s="216"/>
      <c r="G7" s="216"/>
      <c r="H7" s="216"/>
      <c r="I7" s="216"/>
      <c r="J7" s="216"/>
      <c r="K7" s="216"/>
      <c r="L7" s="216"/>
      <c r="M7" s="216"/>
      <c r="N7" s="215"/>
      <c r="O7" s="215"/>
      <c r="P7" s="215"/>
      <c r="Q7" s="215"/>
      <c r="R7" s="216"/>
      <c r="S7" s="216"/>
      <c r="T7" s="216"/>
      <c r="U7" s="216"/>
      <c r="V7" s="216"/>
      <c r="W7" s="216"/>
      <c r="X7" s="216"/>
      <c r="Y7" s="216"/>
    </row>
    <row r="8" spans="1:60" x14ac:dyDescent="0.2">
      <c r="A8" s="231" t="s">
        <v>97</v>
      </c>
      <c r="B8" s="232" t="s">
        <v>66</v>
      </c>
      <c r="C8" s="248" t="s">
        <v>67</v>
      </c>
      <c r="D8" s="233"/>
      <c r="E8" s="234"/>
      <c r="F8" s="235"/>
      <c r="G8" s="235">
        <f>SUMIF(AG9:AG71,"&lt;&gt;NOR",G9:G71)</f>
        <v>0</v>
      </c>
      <c r="H8" s="235"/>
      <c r="I8" s="235">
        <f>SUM(I9:I71)</f>
        <v>0</v>
      </c>
      <c r="J8" s="235"/>
      <c r="K8" s="235">
        <f>SUM(K9:K71)</f>
        <v>0</v>
      </c>
      <c r="L8" s="235"/>
      <c r="M8" s="235">
        <f>SUM(M9:M71)</f>
        <v>0</v>
      </c>
      <c r="N8" s="234"/>
      <c r="O8" s="234">
        <f>SUM(O9:O71)</f>
        <v>0</v>
      </c>
      <c r="P8" s="234"/>
      <c r="Q8" s="234">
        <f>SUM(Q9:Q71)</f>
        <v>0</v>
      </c>
      <c r="R8" s="235"/>
      <c r="S8" s="235"/>
      <c r="T8" s="236"/>
      <c r="U8" s="230"/>
      <c r="V8" s="230">
        <f>SUM(V9:V71)</f>
        <v>0.14000000000000001</v>
      </c>
      <c r="W8" s="230"/>
      <c r="X8" s="230"/>
      <c r="Y8" s="230"/>
      <c r="AG8" t="s">
        <v>98</v>
      </c>
    </row>
    <row r="9" spans="1:60" ht="22.5" outlineLevel="1" x14ac:dyDescent="0.2">
      <c r="A9" s="238">
        <v>1</v>
      </c>
      <c r="B9" s="239" t="s">
        <v>99</v>
      </c>
      <c r="C9" s="249" t="s">
        <v>100</v>
      </c>
      <c r="D9" s="240" t="s">
        <v>101</v>
      </c>
      <c r="E9" s="241">
        <v>1</v>
      </c>
      <c r="F9" s="242"/>
      <c r="G9" s="243">
        <f>ROUND(E9*F9,2)</f>
        <v>0</v>
      </c>
      <c r="H9" s="242"/>
      <c r="I9" s="243">
        <f>ROUND(E9*H9,2)</f>
        <v>0</v>
      </c>
      <c r="J9" s="242"/>
      <c r="K9" s="243">
        <f>ROUND(E9*J9,2)</f>
        <v>0</v>
      </c>
      <c r="L9" s="243">
        <v>21</v>
      </c>
      <c r="M9" s="243">
        <f>G9*(1+L9/100)</f>
        <v>0</v>
      </c>
      <c r="N9" s="241">
        <v>0</v>
      </c>
      <c r="O9" s="241">
        <f>ROUND(E9*N9,2)</f>
        <v>0</v>
      </c>
      <c r="P9" s="241">
        <v>0</v>
      </c>
      <c r="Q9" s="241">
        <f>ROUND(E9*P9,2)</f>
        <v>0</v>
      </c>
      <c r="R9" s="243"/>
      <c r="S9" s="243" t="s">
        <v>102</v>
      </c>
      <c r="T9" s="244" t="s">
        <v>103</v>
      </c>
      <c r="U9" s="224">
        <v>0.13800000000000001</v>
      </c>
      <c r="V9" s="224">
        <f>ROUND(E9*U9,2)</f>
        <v>0.14000000000000001</v>
      </c>
      <c r="W9" s="224"/>
      <c r="X9" s="224" t="s">
        <v>104</v>
      </c>
      <c r="Y9" s="224" t="s">
        <v>105</v>
      </c>
      <c r="Z9" s="214"/>
      <c r="AA9" s="214"/>
      <c r="AB9" s="214"/>
      <c r="AC9" s="214"/>
      <c r="AD9" s="214"/>
      <c r="AE9" s="214"/>
      <c r="AF9" s="214"/>
      <c r="AG9" s="214" t="s">
        <v>106</v>
      </c>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row>
    <row r="10" spans="1:60" ht="56.25" outlineLevel="2" x14ac:dyDescent="0.2">
      <c r="A10" s="221"/>
      <c r="B10" s="222"/>
      <c r="C10" s="250" t="s">
        <v>107</v>
      </c>
      <c r="D10" s="246"/>
      <c r="E10" s="246"/>
      <c r="F10" s="246"/>
      <c r="G10" s="246"/>
      <c r="H10" s="224"/>
      <c r="I10" s="224"/>
      <c r="J10" s="224"/>
      <c r="K10" s="224"/>
      <c r="L10" s="224"/>
      <c r="M10" s="224"/>
      <c r="N10" s="223"/>
      <c r="O10" s="223"/>
      <c r="P10" s="223"/>
      <c r="Q10" s="223"/>
      <c r="R10" s="224"/>
      <c r="S10" s="224"/>
      <c r="T10" s="224"/>
      <c r="U10" s="224"/>
      <c r="V10" s="224"/>
      <c r="W10" s="224"/>
      <c r="X10" s="224"/>
      <c r="Y10" s="224"/>
      <c r="Z10" s="214"/>
      <c r="AA10" s="214"/>
      <c r="AB10" s="214"/>
      <c r="AC10" s="214"/>
      <c r="AD10" s="214"/>
      <c r="AE10" s="214"/>
      <c r="AF10" s="214"/>
      <c r="AG10" s="214" t="s">
        <v>108</v>
      </c>
      <c r="AH10" s="214"/>
      <c r="AI10" s="214"/>
      <c r="AJ10" s="214"/>
      <c r="AK10" s="214"/>
      <c r="AL10" s="214"/>
      <c r="AM10" s="214"/>
      <c r="AN10" s="214"/>
      <c r="AO10" s="214"/>
      <c r="AP10" s="214"/>
      <c r="AQ10" s="214"/>
      <c r="AR10" s="214"/>
      <c r="AS10" s="214"/>
      <c r="AT10" s="214"/>
      <c r="AU10" s="214"/>
      <c r="AV10" s="214"/>
      <c r="AW10" s="214"/>
      <c r="AX10" s="214"/>
      <c r="AY10" s="214"/>
      <c r="AZ10" s="214"/>
      <c r="BA10" s="245" t="str">
        <f>C10</f>
        <v>Stánek je navržen jako modulární mobilní stavba, sloužící primárně jako nájemní prodejní prostor pro účely akcí městské části Brna-střed. Stánek se skládá ze tří hlavních částí a to samotného stánku, přímého schodiště a točitého schodiště. Stánek je koncipován tak, aby mohl být využíván s pochozí terasou na střeše přístupnou pomocí přímého a točitého schodiště. Přímé schodiště slouží jako hlavní přístupová cesta na terasu a točité schodiště jako výstupní trasa, tak aby nedocházelo při větších akcích k blokaci schodišť. Díky modularitě dílů, je možné stánek používat pouze z jedním typem schodiště, nebo čistě bez přístupu na terasu.</v>
      </c>
      <c r="BB10" s="214"/>
      <c r="BC10" s="214"/>
      <c r="BD10" s="214"/>
      <c r="BE10" s="214"/>
      <c r="BF10" s="214"/>
      <c r="BG10" s="214"/>
      <c r="BH10" s="214"/>
    </row>
    <row r="11" spans="1:60" outlineLevel="3" x14ac:dyDescent="0.2">
      <c r="A11" s="221"/>
      <c r="B11" s="222"/>
      <c r="C11" s="251" t="s">
        <v>109</v>
      </c>
      <c r="D11" s="247"/>
      <c r="E11" s="247"/>
      <c r="F11" s="247"/>
      <c r="G11" s="247"/>
      <c r="H11" s="224"/>
      <c r="I11" s="224"/>
      <c r="J11" s="224"/>
      <c r="K11" s="224"/>
      <c r="L11" s="224"/>
      <c r="M11" s="224"/>
      <c r="N11" s="223"/>
      <c r="O11" s="223"/>
      <c r="P11" s="223"/>
      <c r="Q11" s="223"/>
      <c r="R11" s="224"/>
      <c r="S11" s="224"/>
      <c r="T11" s="224"/>
      <c r="U11" s="224"/>
      <c r="V11" s="224"/>
      <c r="W11" s="224"/>
      <c r="X11" s="224"/>
      <c r="Y11" s="224"/>
      <c r="Z11" s="214"/>
      <c r="AA11" s="214"/>
      <c r="AB11" s="214"/>
      <c r="AC11" s="214"/>
      <c r="AD11" s="214"/>
      <c r="AE11" s="214"/>
      <c r="AF11" s="214"/>
      <c r="AG11" s="214" t="s">
        <v>108</v>
      </c>
      <c r="AH11" s="214"/>
      <c r="AI11" s="214"/>
      <c r="AJ11" s="214"/>
      <c r="AK11" s="214"/>
      <c r="AL11" s="214"/>
      <c r="AM11" s="214"/>
      <c r="AN11" s="214"/>
      <c r="AO11" s="214"/>
      <c r="AP11" s="214"/>
      <c r="AQ11" s="214"/>
      <c r="AR11" s="214"/>
      <c r="AS11" s="214"/>
      <c r="AT11" s="214"/>
      <c r="AU11" s="214"/>
      <c r="AV11" s="214"/>
      <c r="AW11" s="214"/>
      <c r="AX11" s="214"/>
      <c r="AY11" s="214"/>
      <c r="AZ11" s="214"/>
      <c r="BA11" s="245" t="str">
        <f>C11</f>
        <v>Hlavní část stánku je navržena do rámu lodního kontejneru tak, aby bylo možné stánek pohodlně transportovat na požadované místa akcí.</v>
      </c>
      <c r="BB11" s="214"/>
      <c r="BC11" s="214"/>
      <c r="BD11" s="214"/>
      <c r="BE11" s="214"/>
      <c r="BF11" s="214"/>
      <c r="BG11" s="214"/>
      <c r="BH11" s="214"/>
    </row>
    <row r="12" spans="1:60" outlineLevel="3" x14ac:dyDescent="0.2">
      <c r="A12" s="221"/>
      <c r="B12" s="222"/>
      <c r="C12" s="252" t="s">
        <v>110</v>
      </c>
      <c r="D12" s="225"/>
      <c r="E12" s="226"/>
      <c r="F12" s="227"/>
      <c r="G12" s="227"/>
      <c r="H12" s="224"/>
      <c r="I12" s="224"/>
      <c r="J12" s="224"/>
      <c r="K12" s="224"/>
      <c r="L12" s="224"/>
      <c r="M12" s="224"/>
      <c r="N12" s="223"/>
      <c r="O12" s="223"/>
      <c r="P12" s="223"/>
      <c r="Q12" s="223"/>
      <c r="R12" s="224"/>
      <c r="S12" s="224"/>
      <c r="T12" s="224"/>
      <c r="U12" s="224"/>
      <c r="V12" s="224"/>
      <c r="W12" s="224"/>
      <c r="X12" s="224"/>
      <c r="Y12" s="224"/>
      <c r="Z12" s="214"/>
      <c r="AA12" s="214"/>
      <c r="AB12" s="214"/>
      <c r="AC12" s="214"/>
      <c r="AD12" s="214"/>
      <c r="AE12" s="214"/>
      <c r="AF12" s="214"/>
      <c r="AG12" s="214" t="s">
        <v>108</v>
      </c>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row>
    <row r="13" spans="1:60" ht="22.5" outlineLevel="3" x14ac:dyDescent="0.2">
      <c r="A13" s="221"/>
      <c r="B13" s="222"/>
      <c r="C13" s="251" t="s">
        <v>163</v>
      </c>
      <c r="D13" s="247"/>
      <c r="E13" s="247"/>
      <c r="F13" s="247"/>
      <c r="G13" s="247"/>
      <c r="H13" s="224"/>
      <c r="I13" s="224"/>
      <c r="J13" s="224"/>
      <c r="K13" s="224"/>
      <c r="L13" s="224"/>
      <c r="M13" s="224"/>
      <c r="N13" s="223"/>
      <c r="O13" s="223"/>
      <c r="P13" s="223"/>
      <c r="Q13" s="223"/>
      <c r="R13" s="224"/>
      <c r="S13" s="224"/>
      <c r="T13" s="224"/>
      <c r="U13" s="224"/>
      <c r="V13" s="224"/>
      <c r="W13" s="224"/>
      <c r="X13" s="224"/>
      <c r="Y13" s="224"/>
      <c r="Z13" s="214"/>
      <c r="AA13" s="214"/>
      <c r="AB13" s="214"/>
      <c r="AC13" s="214"/>
      <c r="AD13" s="214"/>
      <c r="AE13" s="214"/>
      <c r="AF13" s="214"/>
      <c r="AG13" s="214" t="s">
        <v>108</v>
      </c>
      <c r="AH13" s="214"/>
      <c r="AI13" s="214"/>
      <c r="AJ13" s="214"/>
      <c r="AK13" s="214"/>
      <c r="AL13" s="214"/>
      <c r="AM13" s="214"/>
      <c r="AN13" s="214"/>
      <c r="AO13" s="214"/>
      <c r="AP13" s="214"/>
      <c r="AQ13" s="214"/>
      <c r="AR13" s="214"/>
      <c r="AS13" s="214"/>
      <c r="AT13" s="214"/>
      <c r="AU13" s="214"/>
      <c r="AV13" s="214"/>
      <c r="AW13" s="214"/>
      <c r="AX13" s="214"/>
      <c r="AY13" s="214"/>
      <c r="AZ13" s="214"/>
      <c r="BA13" s="245" t="str">
        <f>C13</f>
        <v>Nosná konstrukce: Hlavní nosná konstrukce stánku je tvořena rámem, podlahou a stropem skladového kontejneru ISO 1C o vnějších rozměrech délka 6058mm, šířka 2438mm, výška 2438mm .</v>
      </c>
      <c r="BB13" s="214"/>
      <c r="BC13" s="214"/>
      <c r="BD13" s="214"/>
      <c r="BE13" s="214"/>
      <c r="BF13" s="214"/>
      <c r="BG13" s="214"/>
      <c r="BH13" s="214"/>
    </row>
    <row r="14" spans="1:60" ht="22.5" outlineLevel="3" x14ac:dyDescent="0.2">
      <c r="A14" s="221"/>
      <c r="B14" s="222"/>
      <c r="C14" s="251" t="s">
        <v>164</v>
      </c>
      <c r="D14" s="247"/>
      <c r="E14" s="247"/>
      <c r="F14" s="247"/>
      <c r="G14" s="247"/>
      <c r="H14" s="224"/>
      <c r="I14" s="224"/>
      <c r="J14" s="224"/>
      <c r="K14" s="224"/>
      <c r="L14" s="224"/>
      <c r="M14" s="224"/>
      <c r="N14" s="223"/>
      <c r="O14" s="223"/>
      <c r="P14" s="223"/>
      <c r="Q14" s="223"/>
      <c r="R14" s="224"/>
      <c r="S14" s="224"/>
      <c r="T14" s="224"/>
      <c r="U14" s="224"/>
      <c r="V14" s="224"/>
      <c r="W14" s="224"/>
      <c r="X14" s="224"/>
      <c r="Y14" s="224"/>
      <c r="Z14" s="214"/>
      <c r="AA14" s="214"/>
      <c r="AB14" s="214"/>
      <c r="AC14" s="214"/>
      <c r="AD14" s="214"/>
      <c r="AE14" s="214"/>
      <c r="AF14" s="214"/>
      <c r="AG14" s="214" t="s">
        <v>108</v>
      </c>
      <c r="AH14" s="214"/>
      <c r="AI14" s="214"/>
      <c r="AJ14" s="214"/>
      <c r="AK14" s="214"/>
      <c r="AL14" s="214"/>
      <c r="AM14" s="214"/>
      <c r="AN14" s="214"/>
      <c r="AO14" s="214"/>
      <c r="AP14" s="214"/>
      <c r="AQ14" s="214"/>
      <c r="AR14" s="214"/>
      <c r="AS14" s="214"/>
      <c r="AT14" s="214"/>
      <c r="AU14" s="214"/>
      <c r="AV14" s="214"/>
      <c r="AW14" s="214"/>
      <c r="AX14" s="214"/>
      <c r="AY14" s="214"/>
      <c r="AZ14" s="214"/>
      <c r="BA14" s="245" t="str">
        <f>C14</f>
        <v>Výplň stěn: Kostra kontejneru je vyplněna rámem z KVH smrkových hranolů o průřezu 40x100mm. Tento rám tvoří prostor pro umístění prodejních okýnek,vstupních a stěnových panelů z překližky. Prodejní okýnka jsou umístěny na hlavní jedné</v>
      </c>
      <c r="BB14" s="214"/>
      <c r="BC14" s="214"/>
      <c r="BD14" s="214"/>
      <c r="BE14" s="214"/>
      <c r="BF14" s="214"/>
      <c r="BG14" s="214"/>
      <c r="BH14" s="214"/>
    </row>
    <row r="15" spans="1:60" ht="33.75" outlineLevel="3" x14ac:dyDescent="0.2">
      <c r="A15" s="221"/>
      <c r="B15" s="222"/>
      <c r="C15" s="251" t="s">
        <v>111</v>
      </c>
      <c r="D15" s="247"/>
      <c r="E15" s="247"/>
      <c r="F15" s="247"/>
      <c r="G15" s="247"/>
      <c r="H15" s="224"/>
      <c r="I15" s="224"/>
      <c r="J15" s="224"/>
      <c r="K15" s="224"/>
      <c r="L15" s="224"/>
      <c r="M15" s="224"/>
      <c r="N15" s="223"/>
      <c r="O15" s="223"/>
      <c r="P15" s="223"/>
      <c r="Q15" s="223"/>
      <c r="R15" s="224"/>
      <c r="S15" s="224"/>
      <c r="T15" s="224"/>
      <c r="U15" s="224"/>
      <c r="V15" s="224"/>
      <c r="W15" s="224"/>
      <c r="X15" s="224"/>
      <c r="Y15" s="224"/>
      <c r="Z15" s="214"/>
      <c r="AA15" s="214"/>
      <c r="AB15" s="214"/>
      <c r="AC15" s="214"/>
      <c r="AD15" s="214"/>
      <c r="AE15" s="214"/>
      <c r="AF15" s="214"/>
      <c r="AG15" s="214" t="s">
        <v>108</v>
      </c>
      <c r="AH15" s="214"/>
      <c r="AI15" s="214"/>
      <c r="AJ15" s="214"/>
      <c r="AK15" s="214"/>
      <c r="AL15" s="214"/>
      <c r="AM15" s="214"/>
      <c r="AN15" s="214"/>
      <c r="AO15" s="214"/>
      <c r="AP15" s="214"/>
      <c r="AQ15" s="214"/>
      <c r="AR15" s="214"/>
      <c r="AS15" s="214"/>
      <c r="AT15" s="214"/>
      <c r="AU15" s="214"/>
      <c r="AV15" s="214"/>
      <c r="AW15" s="214"/>
      <c r="AX15" s="214"/>
      <c r="AY15" s="214"/>
      <c r="AZ15" s="214"/>
      <c r="BA15" s="245" t="str">
        <f>C15</f>
        <v>delší a jedné kratší straně stánku. Vstupní dveře jsou umístěny na delší stěně, naproti prodejním okýnkům. Prodejní  okýnka budou připevněny k rámu z KVH hranolů pomocí plynových vzpěr s kloubovou koncovkou a budou výklopná směrem vzhůru. Pod okýnky bude umístěn odnímatelný průběžný barový pult šířky 300mm. Veškeré dřevěné konstrukce budou opatřeny transparentním olejovým nátěrem.</v>
      </c>
      <c r="BB15" s="214"/>
      <c r="BC15" s="214"/>
      <c r="BD15" s="214"/>
      <c r="BE15" s="214"/>
      <c r="BF15" s="214"/>
      <c r="BG15" s="214"/>
      <c r="BH15" s="214"/>
    </row>
    <row r="16" spans="1:60" ht="22.5" outlineLevel="3" x14ac:dyDescent="0.2">
      <c r="A16" s="221"/>
      <c r="B16" s="222"/>
      <c r="C16" s="251" t="s">
        <v>112</v>
      </c>
      <c r="D16" s="247"/>
      <c r="E16" s="247"/>
      <c r="F16" s="247"/>
      <c r="G16" s="247"/>
      <c r="H16" s="224"/>
      <c r="I16" s="224"/>
      <c r="J16" s="224"/>
      <c r="K16" s="224"/>
      <c r="L16" s="224"/>
      <c r="M16" s="224"/>
      <c r="N16" s="223"/>
      <c r="O16" s="223"/>
      <c r="P16" s="223"/>
      <c r="Q16" s="223"/>
      <c r="R16" s="224"/>
      <c r="S16" s="224"/>
      <c r="T16" s="224"/>
      <c r="U16" s="224"/>
      <c r="V16" s="224"/>
      <c r="W16" s="224"/>
      <c r="X16" s="224"/>
      <c r="Y16" s="224"/>
      <c r="Z16" s="214"/>
      <c r="AA16" s="214"/>
      <c r="AB16" s="214"/>
      <c r="AC16" s="214"/>
      <c r="AD16" s="214"/>
      <c r="AE16" s="214"/>
      <c r="AF16" s="214"/>
      <c r="AG16" s="214" t="s">
        <v>108</v>
      </c>
      <c r="AH16" s="214"/>
      <c r="AI16" s="214"/>
      <c r="AJ16" s="214"/>
      <c r="AK16" s="214"/>
      <c r="AL16" s="214"/>
      <c r="AM16" s="214"/>
      <c r="AN16" s="214"/>
      <c r="AO16" s="214"/>
      <c r="AP16" s="214"/>
      <c r="AQ16" s="214"/>
      <c r="AR16" s="214"/>
      <c r="AS16" s="214"/>
      <c r="AT16" s="214"/>
      <c r="AU16" s="214"/>
      <c r="AV16" s="214"/>
      <c r="AW16" s="214"/>
      <c r="AX16" s="214"/>
      <c r="AY16" s="214"/>
      <c r="AZ16" s="214"/>
      <c r="BA16" s="245" t="str">
        <f>C16</f>
        <v>Podlaha : Podlaha stánku bude položena na nosnou konstrukci podlahového rámu. Podlahu budou tvořit dvě vrstvy překližky tloušťky 15mm položené do kříže. Druhá vrstva bude tvořena překližkou s protiskluzovou voděodolnou vrstvou</v>
      </c>
      <c r="BB16" s="214"/>
      <c r="BC16" s="214"/>
      <c r="BD16" s="214"/>
      <c r="BE16" s="214"/>
      <c r="BF16" s="214"/>
      <c r="BG16" s="214"/>
      <c r="BH16" s="214"/>
    </row>
    <row r="17" spans="1:60" ht="22.5" outlineLevel="3" x14ac:dyDescent="0.2">
      <c r="A17" s="221"/>
      <c r="B17" s="222"/>
      <c r="C17" s="251" t="s">
        <v>165</v>
      </c>
      <c r="D17" s="247"/>
      <c r="E17" s="247"/>
      <c r="F17" s="247"/>
      <c r="G17" s="247"/>
      <c r="H17" s="224"/>
      <c r="I17" s="224"/>
      <c r="J17" s="224"/>
      <c r="K17" s="224"/>
      <c r="L17" s="224"/>
      <c r="M17" s="224"/>
      <c r="N17" s="223"/>
      <c r="O17" s="223"/>
      <c r="P17" s="223"/>
      <c r="Q17" s="223"/>
      <c r="R17" s="224"/>
      <c r="S17" s="224"/>
      <c r="T17" s="224"/>
      <c r="U17" s="224"/>
      <c r="V17" s="224"/>
      <c r="W17" s="224"/>
      <c r="X17" s="224"/>
      <c r="Y17" s="224"/>
      <c r="Z17" s="214"/>
      <c r="AA17" s="214"/>
      <c r="AB17" s="214"/>
      <c r="AC17" s="214"/>
      <c r="AD17" s="214"/>
      <c r="AE17" s="214"/>
      <c r="AF17" s="214"/>
      <c r="AG17" s="214" t="s">
        <v>108</v>
      </c>
      <c r="AH17" s="214"/>
      <c r="AI17" s="214"/>
      <c r="AJ17" s="214"/>
      <c r="AK17" s="214"/>
      <c r="AL17" s="214"/>
      <c r="AM17" s="214"/>
      <c r="AN17" s="214"/>
      <c r="AO17" s="214"/>
      <c r="AP17" s="214"/>
      <c r="AQ17" s="214"/>
      <c r="AR17" s="214"/>
      <c r="AS17" s="214"/>
      <c r="AT17" s="214"/>
      <c r="AU17" s="214"/>
      <c r="AV17" s="214"/>
      <c r="AW17" s="214"/>
      <c r="AX17" s="214"/>
      <c r="AY17" s="214"/>
      <c r="AZ17" s="214"/>
      <c r="BA17" s="245" t="str">
        <f>C17</f>
        <v>Strop a terasa : V nosném rámu kontejneru bude použit původní strop z trapézového plechu. Na rám kontejneru bude přivařen podlahový rám kontejneru ISO 1C. Na nosné profily tohoto rámu bude připevněn rošt z hliníkových profilů sloužících</v>
      </c>
      <c r="BB17" s="214"/>
      <c r="BC17" s="214"/>
      <c r="BD17" s="214"/>
      <c r="BE17" s="214"/>
      <c r="BF17" s="214"/>
      <c r="BG17" s="214"/>
      <c r="BH17" s="214"/>
    </row>
    <row r="18" spans="1:60" outlineLevel="3" x14ac:dyDescent="0.2">
      <c r="A18" s="221"/>
      <c r="B18" s="222"/>
      <c r="C18" s="251" t="s">
        <v>113</v>
      </c>
      <c r="D18" s="247"/>
      <c r="E18" s="247"/>
      <c r="F18" s="247"/>
      <c r="G18" s="247"/>
      <c r="H18" s="224"/>
      <c r="I18" s="224"/>
      <c r="J18" s="224"/>
      <c r="K18" s="224"/>
      <c r="L18" s="224"/>
      <c r="M18" s="224"/>
      <c r="N18" s="223"/>
      <c r="O18" s="223"/>
      <c r="P18" s="223"/>
      <c r="Q18" s="223"/>
      <c r="R18" s="224"/>
      <c r="S18" s="224"/>
      <c r="T18" s="224"/>
      <c r="U18" s="224"/>
      <c r="V18" s="224"/>
      <c r="W18" s="224"/>
      <c r="X18" s="224"/>
      <c r="Y18" s="224"/>
      <c r="Z18" s="214"/>
      <c r="AA18" s="214"/>
      <c r="AB18" s="214"/>
      <c r="AC18" s="214"/>
      <c r="AD18" s="214"/>
      <c r="AE18" s="214"/>
      <c r="AF18" s="214"/>
      <c r="AG18" s="214" t="s">
        <v>108</v>
      </c>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row>
    <row r="19" spans="1:60" ht="22.5" outlineLevel="3" x14ac:dyDescent="0.2">
      <c r="A19" s="221"/>
      <c r="B19" s="222"/>
      <c r="C19" s="251" t="s">
        <v>114</v>
      </c>
      <c r="D19" s="247"/>
      <c r="E19" s="247"/>
      <c r="F19" s="247"/>
      <c r="G19" s="247"/>
      <c r="H19" s="224"/>
      <c r="I19" s="224"/>
      <c r="J19" s="224"/>
      <c r="K19" s="224"/>
      <c r="L19" s="224"/>
      <c r="M19" s="224"/>
      <c r="N19" s="223"/>
      <c r="O19" s="223"/>
      <c r="P19" s="223"/>
      <c r="Q19" s="223"/>
      <c r="R19" s="224"/>
      <c r="S19" s="224"/>
      <c r="T19" s="224"/>
      <c r="U19" s="224"/>
      <c r="V19" s="224"/>
      <c r="W19" s="224"/>
      <c r="X19" s="224"/>
      <c r="Y19" s="224"/>
      <c r="Z19" s="214"/>
      <c r="AA19" s="214"/>
      <c r="AB19" s="214"/>
      <c r="AC19" s="214"/>
      <c r="AD19" s="214"/>
      <c r="AE19" s="214"/>
      <c r="AF19" s="214"/>
      <c r="AG19" s="214" t="s">
        <v>108</v>
      </c>
      <c r="AH19" s="214"/>
      <c r="AI19" s="214"/>
      <c r="AJ19" s="214"/>
      <c r="AK19" s="214"/>
      <c r="AL19" s="214"/>
      <c r="AM19" s="214"/>
      <c r="AN19" s="214"/>
      <c r="AO19" s="214"/>
      <c r="AP19" s="214"/>
      <c r="AQ19" s="214"/>
      <c r="AR19" s="214"/>
      <c r="AS19" s="214"/>
      <c r="AT19" s="214"/>
      <c r="AU19" s="214"/>
      <c r="AV19" s="214"/>
      <c r="AW19" s="214"/>
      <c r="AX19" s="214"/>
      <c r="AY19" s="214"/>
      <c r="AZ19" s="214"/>
      <c r="BA19" s="245" t="str">
        <f>C19</f>
        <v>Podlahový rám kontejneru ISO 1C má normovou nosnost od 20 000 kg. V případě výroby rámu na zakázku je nutno navrhnout rám s minimálním užitným zatížením 500kg/m2 (nutno počítat na terase s větším počtem lidí a napadeným sněhem)</v>
      </c>
      <c r="BB19" s="214"/>
      <c r="BC19" s="214"/>
      <c r="BD19" s="214"/>
      <c r="BE19" s="214"/>
      <c r="BF19" s="214"/>
      <c r="BG19" s="214"/>
      <c r="BH19" s="214"/>
    </row>
    <row r="20" spans="1:60" ht="67.5" outlineLevel="3" x14ac:dyDescent="0.2">
      <c r="A20" s="221"/>
      <c r="B20" s="222"/>
      <c r="C20" s="251" t="s">
        <v>166</v>
      </c>
      <c r="D20" s="247"/>
      <c r="E20" s="247"/>
      <c r="F20" s="247"/>
      <c r="G20" s="247"/>
      <c r="H20" s="224"/>
      <c r="I20" s="224"/>
      <c r="J20" s="224"/>
      <c r="K20" s="224"/>
      <c r="L20" s="224"/>
      <c r="M20" s="224"/>
      <c r="N20" s="223"/>
      <c r="O20" s="223"/>
      <c r="P20" s="223"/>
      <c r="Q20" s="223"/>
      <c r="R20" s="224"/>
      <c r="S20" s="224"/>
      <c r="T20" s="224"/>
      <c r="U20" s="224"/>
      <c r="V20" s="224"/>
      <c r="W20" s="224"/>
      <c r="X20" s="224"/>
      <c r="Y20" s="224"/>
      <c r="Z20" s="214"/>
      <c r="AA20" s="214"/>
      <c r="AB20" s="214"/>
      <c r="AC20" s="214"/>
      <c r="AD20" s="214"/>
      <c r="AE20" s="214"/>
      <c r="AF20" s="214"/>
      <c r="AG20" s="214" t="s">
        <v>108</v>
      </c>
      <c r="AH20" s="214"/>
      <c r="AI20" s="214"/>
      <c r="AJ20" s="214"/>
      <c r="AK20" s="214"/>
      <c r="AL20" s="214"/>
      <c r="AM20" s="214"/>
      <c r="AN20" s="214"/>
      <c r="AO20" s="214"/>
      <c r="AP20" s="214"/>
      <c r="AQ20" s="214"/>
      <c r="AR20" s="214"/>
      <c r="AS20" s="214"/>
      <c r="AT20" s="214"/>
      <c r="AU20" s="214"/>
      <c r="AV20" s="214"/>
      <c r="AW20" s="214"/>
      <c r="AX20" s="214"/>
      <c r="AY20" s="214"/>
      <c r="AZ20" s="214"/>
      <c r="BA20" s="245" t="str">
        <f>C20</f>
        <v>Zábradlí terasy : bude tvořeno odnímatelnými dílci. Šířky jednotlivých dílců navazují na rozložení dřevěného rámu stěn stánku. Vrchní linie zábradlí tvoří společně tvar prověšeného oblouku. Každý dílec je tvořen rámem svařovaným z ocelových L profilů a pásoviny. Spodní dílec je z pásové oceli o průřezu 50x10mm a slouží k připevnění k rámu terasy pomocí šroubových spojů. Bočnice jsou z L profilů i průřezu 50x30. Vrchní část je tvořena ohýbaným L profilem o průřezu 50x30mm.Rohové bočnice krajních dílců na kratších stranách budou tvořeny U profilem o průřezu 50x50x50mm. Madlo bude přivařeno na vnitřní stranu bočnic a je tvořeno pásovou ocelí o průřezu 40x10mm. Každý dílec bude vyplněn svařonaou ocelovou sítí s čvtercovými oky s</v>
      </c>
      <c r="BB20" s="214"/>
      <c r="BC20" s="214"/>
      <c r="BD20" s="214"/>
      <c r="BE20" s="214"/>
      <c r="BF20" s="214"/>
      <c r="BG20" s="214"/>
      <c r="BH20" s="214"/>
    </row>
    <row r="21" spans="1:60" ht="45" outlineLevel="3" x14ac:dyDescent="0.2">
      <c r="A21" s="221"/>
      <c r="B21" s="222"/>
      <c r="C21" s="251" t="s">
        <v>115</v>
      </c>
      <c r="D21" s="247"/>
      <c r="E21" s="247"/>
      <c r="F21" s="247"/>
      <c r="G21" s="247"/>
      <c r="H21" s="224"/>
      <c r="I21" s="224"/>
      <c r="J21" s="224"/>
      <c r="K21" s="224"/>
      <c r="L21" s="224"/>
      <c r="M21" s="224"/>
      <c r="N21" s="223"/>
      <c r="O21" s="223"/>
      <c r="P21" s="223"/>
      <c r="Q21" s="223"/>
      <c r="R21" s="224"/>
      <c r="S21" s="224"/>
      <c r="T21" s="224"/>
      <c r="U21" s="224"/>
      <c r="V21" s="224"/>
      <c r="W21" s="224"/>
      <c r="X21" s="224"/>
      <c r="Y21" s="224"/>
      <c r="Z21" s="214"/>
      <c r="AA21" s="214"/>
      <c r="AB21" s="214"/>
      <c r="AC21" s="214"/>
      <c r="AD21" s="214"/>
      <c r="AE21" s="214"/>
      <c r="AF21" s="214"/>
      <c r="AG21" s="214" t="s">
        <v>108</v>
      </c>
      <c r="AH21" s="214"/>
      <c r="AI21" s="214"/>
      <c r="AJ21" s="214"/>
      <c r="AK21" s="214"/>
      <c r="AL21" s="214"/>
      <c r="AM21" s="214"/>
      <c r="AN21" s="214"/>
      <c r="AO21" s="214"/>
      <c r="AP21" s="214"/>
      <c r="AQ21" s="214"/>
      <c r="AR21" s="214"/>
      <c r="AS21" s="214"/>
      <c r="AT21" s="214"/>
      <c r="AU21" s="214"/>
      <c r="AV21" s="214"/>
      <c r="AW21" s="214"/>
      <c r="AX21" s="214"/>
      <c r="AY21" s="214"/>
      <c r="AZ21" s="214"/>
      <c r="BA21" s="245" t="str">
        <f>C21</f>
        <v>rozměrem ok 50x50mm. Ocelová síť bude zakončena 100mm od spodní části dílce L profilem o průřezu 30x30 mm. Vznikne tak spodní mezera pro údržbu terasy. Na spodní část bočnic budou šroubovými spoji připevněn krycí plech, který vizuálně skrývá skladbu stropu a terasy.Jednotlivé dílce budou šroubovány k rámu terasy a vzájemně na bočnicích, aby došlo k celkovému zpevnění zábradlí a zamezilo se překlápění zábradlí směrem ven.</v>
      </c>
      <c r="BB21" s="214"/>
      <c r="BC21" s="214"/>
      <c r="BD21" s="214"/>
      <c r="BE21" s="214"/>
      <c r="BF21" s="214"/>
      <c r="BG21" s="214"/>
      <c r="BH21" s="214"/>
    </row>
    <row r="22" spans="1:60" outlineLevel="3" x14ac:dyDescent="0.2">
      <c r="A22" s="221"/>
      <c r="B22" s="222"/>
      <c r="C22" s="252" t="s">
        <v>110</v>
      </c>
      <c r="D22" s="225"/>
      <c r="E22" s="226"/>
      <c r="F22" s="227"/>
      <c r="G22" s="227"/>
      <c r="H22" s="224"/>
      <c r="I22" s="224"/>
      <c r="J22" s="224"/>
      <c r="K22" s="224"/>
      <c r="L22" s="224"/>
      <c r="M22" s="224"/>
      <c r="N22" s="223"/>
      <c r="O22" s="223"/>
      <c r="P22" s="223"/>
      <c r="Q22" s="223"/>
      <c r="R22" s="224"/>
      <c r="S22" s="224"/>
      <c r="T22" s="224"/>
      <c r="U22" s="224"/>
      <c r="V22" s="224"/>
      <c r="W22" s="224"/>
      <c r="X22" s="224"/>
      <c r="Y22" s="224"/>
      <c r="Z22" s="214"/>
      <c r="AA22" s="214"/>
      <c r="AB22" s="214"/>
      <c r="AC22" s="214"/>
      <c r="AD22" s="214"/>
      <c r="AE22" s="214"/>
      <c r="AF22" s="214"/>
      <c r="AG22" s="214" t="s">
        <v>108</v>
      </c>
      <c r="AH22" s="214"/>
      <c r="AI22" s="214"/>
      <c r="AJ22" s="214"/>
      <c r="AK22" s="214"/>
      <c r="AL22" s="214"/>
      <c r="AM22" s="214"/>
      <c r="AN22" s="214"/>
      <c r="AO22" s="214"/>
      <c r="AP22" s="214"/>
      <c r="AQ22" s="214"/>
      <c r="AR22" s="214"/>
      <c r="AS22" s="214"/>
      <c r="AT22" s="214"/>
      <c r="AU22" s="214"/>
      <c r="AV22" s="214"/>
      <c r="AW22" s="214"/>
      <c r="AX22" s="214"/>
      <c r="AY22" s="214"/>
      <c r="AZ22" s="214"/>
      <c r="BA22" s="214"/>
      <c r="BB22" s="214"/>
      <c r="BC22" s="214"/>
      <c r="BD22" s="214"/>
      <c r="BE22" s="214"/>
      <c r="BF22" s="214"/>
      <c r="BG22" s="214"/>
      <c r="BH22" s="214"/>
    </row>
    <row r="23" spans="1:60" ht="56.25" outlineLevel="3" x14ac:dyDescent="0.2">
      <c r="A23" s="221"/>
      <c r="B23" s="222"/>
      <c r="C23" s="251" t="s">
        <v>116</v>
      </c>
      <c r="D23" s="247"/>
      <c r="E23" s="247"/>
      <c r="F23" s="247"/>
      <c r="G23" s="247"/>
      <c r="H23" s="224"/>
      <c r="I23" s="224"/>
      <c r="J23" s="224"/>
      <c r="K23" s="224"/>
      <c r="L23" s="224"/>
      <c r="M23" s="224"/>
      <c r="N23" s="223"/>
      <c r="O23" s="223"/>
      <c r="P23" s="223"/>
      <c r="Q23" s="223"/>
      <c r="R23" s="224"/>
      <c r="S23" s="224"/>
      <c r="T23" s="224"/>
      <c r="U23" s="224"/>
      <c r="V23" s="224"/>
      <c r="W23" s="224"/>
      <c r="X23" s="224"/>
      <c r="Y23" s="224"/>
      <c r="Z23" s="214"/>
      <c r="AA23" s="214"/>
      <c r="AB23" s="214"/>
      <c r="AC23" s="214"/>
      <c r="AD23" s="214"/>
      <c r="AE23" s="214"/>
      <c r="AF23" s="214"/>
      <c r="AG23" s="214" t="s">
        <v>108</v>
      </c>
      <c r="AH23" s="214"/>
      <c r="AI23" s="214"/>
      <c r="AJ23" s="214"/>
      <c r="AK23" s="214"/>
      <c r="AL23" s="214"/>
      <c r="AM23" s="214"/>
      <c r="AN23" s="214"/>
      <c r="AO23" s="214"/>
      <c r="AP23" s="214"/>
      <c r="AQ23" s="214"/>
      <c r="AR23" s="214"/>
      <c r="AS23" s="214"/>
      <c r="AT23" s="214"/>
      <c r="AU23" s="214"/>
      <c r="AV23" s="214"/>
      <c r="AW23" s="214"/>
      <c r="AX23" s="214"/>
      <c r="AY23" s="214"/>
      <c r="AZ23" s="214"/>
      <c r="BA23" s="245" t="str">
        <f>C23</f>
        <v>Schodiště : Přímé schodiště na terasu bude tvořeno dvěmi odnímatelnými rameny usazenými vedle sebe. Ramena budou připevněna šroubovými spoji ke kotevním destičkám přivařeným k rámu terasy. Rameno schodiště bude tvořeno šestnácti stupni z pororoštu. Stupně budou po bocích přivařeny k ocelovým pásům. Krajní pás bude na vrchní části zalomen, vznikne tak plocha pro připevnění zábradlí. Vnitřní pás ramene bude tvarově ořezán podle stupnic, tak aby nevznikla mezi rameny bariéra.Zábradlí schodiště je řešeno totožně se zábradlím terasy a tvoří ho na každé straně čtyři dílce připevněné k bočnici schodiště pomocí šroubových spojů.</v>
      </c>
      <c r="BB23" s="214"/>
      <c r="BC23" s="214"/>
      <c r="BD23" s="214"/>
      <c r="BE23" s="214"/>
      <c r="BF23" s="214"/>
      <c r="BG23" s="214"/>
      <c r="BH23" s="214"/>
    </row>
    <row r="24" spans="1:60" ht="33.75" outlineLevel="3" x14ac:dyDescent="0.2">
      <c r="A24" s="221"/>
      <c r="B24" s="222"/>
      <c r="C24" s="251" t="s">
        <v>117</v>
      </c>
      <c r="D24" s="247"/>
      <c r="E24" s="247"/>
      <c r="F24" s="247"/>
      <c r="G24" s="247"/>
      <c r="H24" s="224"/>
      <c r="I24" s="224"/>
      <c r="J24" s="224"/>
      <c r="K24" s="224"/>
      <c r="L24" s="224"/>
      <c r="M24" s="224"/>
      <c r="N24" s="223"/>
      <c r="O24" s="223"/>
      <c r="P24" s="223"/>
      <c r="Q24" s="223"/>
      <c r="R24" s="224"/>
      <c r="S24" s="224"/>
      <c r="T24" s="224"/>
      <c r="U24" s="224"/>
      <c r="V24" s="224"/>
      <c r="W24" s="224"/>
      <c r="X24" s="224"/>
      <c r="Y24" s="224"/>
      <c r="Z24" s="214"/>
      <c r="AA24" s="214"/>
      <c r="AB24" s="214"/>
      <c r="AC24" s="214"/>
      <c r="AD24" s="214"/>
      <c r="AE24" s="214"/>
      <c r="AF24" s="214"/>
      <c r="AG24" s="214" t="s">
        <v>108</v>
      </c>
      <c r="AH24" s="214"/>
      <c r="AI24" s="214"/>
      <c r="AJ24" s="214"/>
      <c r="AK24" s="214"/>
      <c r="AL24" s="214"/>
      <c r="AM24" s="214"/>
      <c r="AN24" s="214"/>
      <c r="AO24" s="214"/>
      <c r="AP24" s="214"/>
      <c r="AQ24" s="214"/>
      <c r="AR24" s="214"/>
      <c r="AS24" s="214"/>
      <c r="AT24" s="214"/>
      <c r="AU24" s="214"/>
      <c r="AV24" s="214"/>
      <c r="AW24" s="214"/>
      <c r="AX24" s="214"/>
      <c r="AY24" s="214"/>
      <c r="AZ24" s="214"/>
      <c r="BA24" s="245" t="str">
        <f>C24</f>
        <v>Točité schodiště :  se skládá ze dvou základních dílců pro jednodušší přepravu a montáž. Spodní dílec obsahující samotné schodiště, tento dílce se kotví přímo ke kontejneru stánku. Druhý vrchní dílec tvoří vršek a stříšku tubusu a nasazuje se na dílec spodní. Tubus je zastřešen plechovou kruhovou deskou.</v>
      </c>
      <c r="BB24" s="214"/>
      <c r="BC24" s="214"/>
      <c r="BD24" s="214"/>
      <c r="BE24" s="214"/>
      <c r="BF24" s="214"/>
      <c r="BG24" s="214"/>
      <c r="BH24" s="214"/>
    </row>
    <row r="25" spans="1:60" ht="22.5" outlineLevel="3" x14ac:dyDescent="0.2">
      <c r="A25" s="221"/>
      <c r="B25" s="222"/>
      <c r="C25" s="251" t="s">
        <v>167</v>
      </c>
      <c r="D25" s="247"/>
      <c r="E25" s="247"/>
      <c r="F25" s="247"/>
      <c r="G25" s="247"/>
      <c r="H25" s="224"/>
      <c r="I25" s="224"/>
      <c r="J25" s="224"/>
      <c r="K25" s="224"/>
      <c r="L25" s="224"/>
      <c r="M25" s="224"/>
      <c r="N25" s="223"/>
      <c r="O25" s="223"/>
      <c r="P25" s="223"/>
      <c r="Q25" s="223"/>
      <c r="R25" s="224"/>
      <c r="S25" s="224"/>
      <c r="T25" s="224"/>
      <c r="U25" s="224"/>
      <c r="V25" s="224"/>
      <c r="W25" s="224"/>
      <c r="X25" s="224"/>
      <c r="Y25" s="224"/>
      <c r="Z25" s="214"/>
      <c r="AA25" s="214"/>
      <c r="AB25" s="214"/>
      <c r="AC25" s="214"/>
      <c r="AD25" s="214"/>
      <c r="AE25" s="214"/>
      <c r="AF25" s="214"/>
      <c r="AG25" s="214" t="s">
        <v>108</v>
      </c>
      <c r="AH25" s="214"/>
      <c r="AI25" s="214"/>
      <c r="AJ25" s="214"/>
      <c r="AK25" s="214"/>
      <c r="AL25" s="214"/>
      <c r="AM25" s="214"/>
      <c r="AN25" s="214"/>
      <c r="AO25" s="214"/>
      <c r="AP25" s="214"/>
      <c r="AQ25" s="214"/>
      <c r="AR25" s="214"/>
      <c r="AS25" s="214"/>
      <c r="AT25" s="214"/>
      <c r="AU25" s="214"/>
      <c r="AV25" s="214"/>
      <c r="AW25" s="214"/>
      <c r="AX25" s="214"/>
      <c r="AY25" s="214"/>
      <c r="AZ25" s="214"/>
      <c r="BA25" s="245" t="str">
        <f>C25</f>
        <v>Schodišťové stupně jsou navrženy z plechových desek s protiskluzovou úpravou. První a poslední stupeň tvoří kot_x0002_vící deska, která bude přes šroubové spoje spojena s nosnou kostrou kontejneru. Schodiště bude doplněno trubkovým madlem.</v>
      </c>
      <c r="BB25" s="214"/>
      <c r="BC25" s="214"/>
      <c r="BD25" s="214"/>
      <c r="BE25" s="214"/>
      <c r="BF25" s="214"/>
      <c r="BG25" s="214"/>
      <c r="BH25" s="214"/>
    </row>
    <row r="26" spans="1:60" outlineLevel="3" x14ac:dyDescent="0.2">
      <c r="A26" s="221"/>
      <c r="B26" s="222"/>
      <c r="C26" s="251" t="s">
        <v>118</v>
      </c>
      <c r="D26" s="247"/>
      <c r="E26" s="247"/>
      <c r="F26" s="247"/>
      <c r="G26" s="247"/>
      <c r="H26" s="224"/>
      <c r="I26" s="224"/>
      <c r="J26" s="224"/>
      <c r="K26" s="224"/>
      <c r="L26" s="224"/>
      <c r="M26" s="224"/>
      <c r="N26" s="223"/>
      <c r="O26" s="223"/>
      <c r="P26" s="223"/>
      <c r="Q26" s="223"/>
      <c r="R26" s="224"/>
      <c r="S26" s="224"/>
      <c r="T26" s="224"/>
      <c r="U26" s="224"/>
      <c r="V26" s="224"/>
      <c r="W26" s="224"/>
      <c r="X26" s="224"/>
      <c r="Y26" s="224"/>
      <c r="Z26" s="214"/>
      <c r="AA26" s="214"/>
      <c r="AB26" s="214"/>
      <c r="AC26" s="214"/>
      <c r="AD26" s="214"/>
      <c r="AE26" s="214"/>
      <c r="AF26" s="214"/>
      <c r="AG26" s="214" t="s">
        <v>108</v>
      </c>
      <c r="AH26" s="214"/>
      <c r="AI26" s="214"/>
      <c r="AJ26" s="214"/>
      <c r="AK26" s="214"/>
      <c r="AL26" s="214"/>
      <c r="AM26" s="214"/>
      <c r="AN26" s="214"/>
      <c r="AO26" s="214"/>
      <c r="AP26" s="214"/>
      <c r="AQ26" s="214"/>
      <c r="AR26" s="214"/>
      <c r="AS26" s="214"/>
      <c r="AT26" s="214"/>
      <c r="AU26" s="214"/>
      <c r="AV26" s="214"/>
      <c r="AW26" s="214"/>
      <c r="AX26" s="214"/>
      <c r="AY26" s="214"/>
      <c r="AZ26" s="214"/>
      <c r="BA26" s="214"/>
      <c r="BB26" s="214"/>
      <c r="BC26" s="214"/>
      <c r="BD26" s="214"/>
      <c r="BE26" s="214"/>
      <c r="BF26" s="214"/>
      <c r="BG26" s="214"/>
      <c r="BH26" s="214"/>
    </row>
    <row r="27" spans="1:60" outlineLevel="3" x14ac:dyDescent="0.2">
      <c r="A27" s="221"/>
      <c r="B27" s="222"/>
      <c r="C27" s="251" t="s">
        <v>119</v>
      </c>
      <c r="D27" s="247"/>
      <c r="E27" s="247"/>
      <c r="F27" s="247"/>
      <c r="G27" s="247"/>
      <c r="H27" s="224"/>
      <c r="I27" s="224"/>
      <c r="J27" s="224"/>
      <c r="K27" s="224"/>
      <c r="L27" s="224"/>
      <c r="M27" s="224"/>
      <c r="N27" s="223"/>
      <c r="O27" s="223"/>
      <c r="P27" s="223"/>
      <c r="Q27" s="223"/>
      <c r="R27" s="224"/>
      <c r="S27" s="224"/>
      <c r="T27" s="224"/>
      <c r="U27" s="224"/>
      <c r="V27" s="224"/>
      <c r="W27" s="224"/>
      <c r="X27" s="224"/>
      <c r="Y27" s="224"/>
      <c r="Z27" s="214"/>
      <c r="AA27" s="214"/>
      <c r="AB27" s="214"/>
      <c r="AC27" s="214"/>
      <c r="AD27" s="214"/>
      <c r="AE27" s="214"/>
      <c r="AF27" s="214"/>
      <c r="AG27" s="214" t="s">
        <v>108</v>
      </c>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row>
    <row r="28" spans="1:60" outlineLevel="3" x14ac:dyDescent="0.2">
      <c r="A28" s="221"/>
      <c r="B28" s="222"/>
      <c r="C28" s="252" t="s">
        <v>110</v>
      </c>
      <c r="D28" s="225"/>
      <c r="E28" s="226"/>
      <c r="F28" s="227"/>
      <c r="G28" s="227"/>
      <c r="H28" s="224"/>
      <c r="I28" s="224"/>
      <c r="J28" s="224"/>
      <c r="K28" s="224"/>
      <c r="L28" s="224"/>
      <c r="M28" s="224"/>
      <c r="N28" s="223"/>
      <c r="O28" s="223"/>
      <c r="P28" s="223"/>
      <c r="Q28" s="223"/>
      <c r="R28" s="224"/>
      <c r="S28" s="224"/>
      <c r="T28" s="224"/>
      <c r="U28" s="224"/>
      <c r="V28" s="224"/>
      <c r="W28" s="224"/>
      <c r="X28" s="224"/>
      <c r="Y28" s="224"/>
      <c r="Z28" s="214"/>
      <c r="AA28" s="214"/>
      <c r="AB28" s="214"/>
      <c r="AC28" s="214"/>
      <c r="AD28" s="214"/>
      <c r="AE28" s="214"/>
      <c r="AF28" s="214"/>
      <c r="AG28" s="214" t="s">
        <v>108</v>
      </c>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row>
    <row r="29" spans="1:60" ht="22.5" outlineLevel="3" x14ac:dyDescent="0.2">
      <c r="A29" s="221"/>
      <c r="B29" s="222"/>
      <c r="C29" s="251" t="s">
        <v>168</v>
      </c>
      <c r="D29" s="247"/>
      <c r="E29" s="247"/>
      <c r="F29" s="247"/>
      <c r="G29" s="247"/>
      <c r="H29" s="224"/>
      <c r="I29" s="224"/>
      <c r="J29" s="224"/>
      <c r="K29" s="224"/>
      <c r="L29" s="224"/>
      <c r="M29" s="224"/>
      <c r="N29" s="223"/>
      <c r="O29" s="223"/>
      <c r="P29" s="223"/>
      <c r="Q29" s="223"/>
      <c r="R29" s="224"/>
      <c r="S29" s="224"/>
      <c r="T29" s="224"/>
      <c r="U29" s="224"/>
      <c r="V29" s="224"/>
      <c r="W29" s="224"/>
      <c r="X29" s="224"/>
      <c r="Y29" s="224"/>
      <c r="Z29" s="214"/>
      <c r="AA29" s="214"/>
      <c r="AB29" s="214"/>
      <c r="AC29" s="214"/>
      <c r="AD29" s="214"/>
      <c r="AE29" s="214"/>
      <c r="AF29" s="214"/>
      <c r="AG29" s="214" t="s">
        <v>108</v>
      </c>
      <c r="AH29" s="214"/>
      <c r="AI29" s="214"/>
      <c r="AJ29" s="214"/>
      <c r="AK29" s="214"/>
      <c r="AL29" s="214"/>
      <c r="AM29" s="214"/>
      <c r="AN29" s="214"/>
      <c r="AO29" s="214"/>
      <c r="AP29" s="214"/>
      <c r="AQ29" s="214"/>
      <c r="AR29" s="214"/>
      <c r="AS29" s="214"/>
      <c r="AT29" s="214"/>
      <c r="AU29" s="214"/>
      <c r="AV29" s="214"/>
      <c r="AW29" s="214"/>
      <c r="AX29" s="214"/>
      <c r="AY29" s="214"/>
      <c r="AZ29" s="214"/>
      <c r="BA29" s="245" t="str">
        <f>C29</f>
        <v>Uložení na terénu : Stánek bude uložen na ocelových šroubovacích patkách, aby bylo možné vyrovnat případné nerovnosti na terénu. Tyto patky budou umístěny pod hlavním nosným rámem kontejneru, pod přímým schodištěm a pod tubusem</v>
      </c>
      <c r="BB29" s="214"/>
      <c r="BC29" s="214"/>
      <c r="BD29" s="214"/>
      <c r="BE29" s="214"/>
      <c r="BF29" s="214"/>
      <c r="BG29" s="214"/>
      <c r="BH29" s="214"/>
    </row>
    <row r="30" spans="1:60" outlineLevel="3" x14ac:dyDescent="0.2">
      <c r="A30" s="221"/>
      <c r="B30" s="222"/>
      <c r="C30" s="251" t="s">
        <v>120</v>
      </c>
      <c r="D30" s="247"/>
      <c r="E30" s="247"/>
      <c r="F30" s="247"/>
      <c r="G30" s="247"/>
      <c r="H30" s="224"/>
      <c r="I30" s="224"/>
      <c r="J30" s="224"/>
      <c r="K30" s="224"/>
      <c r="L30" s="224"/>
      <c r="M30" s="224"/>
      <c r="N30" s="223"/>
      <c r="O30" s="223"/>
      <c r="P30" s="223"/>
      <c r="Q30" s="223"/>
      <c r="R30" s="224"/>
      <c r="S30" s="224"/>
      <c r="T30" s="224"/>
      <c r="U30" s="224"/>
      <c r="V30" s="224"/>
      <c r="W30" s="224"/>
      <c r="X30" s="224"/>
      <c r="Y30" s="224"/>
      <c r="Z30" s="214"/>
      <c r="AA30" s="214"/>
      <c r="AB30" s="214"/>
      <c r="AC30" s="214"/>
      <c r="AD30" s="214"/>
      <c r="AE30" s="214"/>
      <c r="AF30" s="214"/>
      <c r="AG30" s="214" t="s">
        <v>108</v>
      </c>
      <c r="AH30" s="214"/>
      <c r="AI30" s="214"/>
      <c r="AJ30" s="214"/>
      <c r="AK30" s="214"/>
      <c r="AL30" s="214"/>
      <c r="AM30" s="214"/>
      <c r="AN30" s="214"/>
      <c r="AO30" s="214"/>
      <c r="AP30" s="214"/>
      <c r="AQ30" s="214"/>
      <c r="AR30" s="214"/>
      <c r="AS30" s="214"/>
      <c r="AT30" s="214"/>
      <c r="AU30" s="214"/>
      <c r="AV30" s="214"/>
      <c r="AW30" s="214"/>
      <c r="AX30" s="214"/>
      <c r="AY30" s="214"/>
      <c r="AZ30" s="214"/>
      <c r="BA30" s="245" t="str">
        <f>C30</f>
        <v>točitého schodiště. Alternativně lze místo šroubovacích patek zvolit uložení na betonových dlaždicích</v>
      </c>
      <c r="BB30" s="214"/>
      <c r="BC30" s="214"/>
      <c r="BD30" s="214"/>
      <c r="BE30" s="214"/>
      <c r="BF30" s="214"/>
      <c r="BG30" s="214"/>
      <c r="BH30" s="214"/>
    </row>
    <row r="31" spans="1:60" outlineLevel="3" x14ac:dyDescent="0.2">
      <c r="A31" s="221"/>
      <c r="B31" s="222"/>
      <c r="C31" s="252" t="s">
        <v>110</v>
      </c>
      <c r="D31" s="225"/>
      <c r="E31" s="226"/>
      <c r="F31" s="227"/>
      <c r="G31" s="227"/>
      <c r="H31" s="224"/>
      <c r="I31" s="224"/>
      <c r="J31" s="224"/>
      <c r="K31" s="224"/>
      <c r="L31" s="224"/>
      <c r="M31" s="224"/>
      <c r="N31" s="223"/>
      <c r="O31" s="223"/>
      <c r="P31" s="223"/>
      <c r="Q31" s="223"/>
      <c r="R31" s="224"/>
      <c r="S31" s="224"/>
      <c r="T31" s="224"/>
      <c r="U31" s="224"/>
      <c r="V31" s="224"/>
      <c r="W31" s="224"/>
      <c r="X31" s="224"/>
      <c r="Y31" s="224"/>
      <c r="Z31" s="214"/>
      <c r="AA31" s="214"/>
      <c r="AB31" s="214"/>
      <c r="AC31" s="214"/>
      <c r="AD31" s="214"/>
      <c r="AE31" s="214"/>
      <c r="AF31" s="214"/>
      <c r="AG31" s="214" t="s">
        <v>108</v>
      </c>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row>
    <row r="32" spans="1:60" outlineLevel="3" x14ac:dyDescent="0.2">
      <c r="A32" s="221"/>
      <c r="B32" s="222"/>
      <c r="C32" s="251" t="s">
        <v>121</v>
      </c>
      <c r="D32" s="247"/>
      <c r="E32" s="247"/>
      <c r="F32" s="247"/>
      <c r="G32" s="247"/>
      <c r="H32" s="224"/>
      <c r="I32" s="224"/>
      <c r="J32" s="224"/>
      <c r="K32" s="224"/>
      <c r="L32" s="224"/>
      <c r="M32" s="224"/>
      <c r="N32" s="223"/>
      <c r="O32" s="223"/>
      <c r="P32" s="223"/>
      <c r="Q32" s="223"/>
      <c r="R32" s="224"/>
      <c r="S32" s="224"/>
      <c r="T32" s="224"/>
      <c r="U32" s="224"/>
      <c r="V32" s="224"/>
      <c r="W32" s="224"/>
      <c r="X32" s="224"/>
      <c r="Y32" s="224"/>
      <c r="Z32" s="214"/>
      <c r="AA32" s="214"/>
      <c r="AB32" s="214"/>
      <c r="AC32" s="214"/>
      <c r="AD32" s="214"/>
      <c r="AE32" s="214"/>
      <c r="AF32" s="214"/>
      <c r="AG32" s="214" t="s">
        <v>108</v>
      </c>
      <c r="AH32" s="214"/>
      <c r="AI32" s="214"/>
      <c r="AJ32" s="214"/>
      <c r="AK32" s="214"/>
      <c r="AL32" s="214"/>
      <c r="AM32" s="214"/>
      <c r="AN32" s="214"/>
      <c r="AO32" s="214"/>
      <c r="AP32" s="214"/>
      <c r="AQ32" s="214"/>
      <c r="AR32" s="214"/>
      <c r="AS32" s="214"/>
      <c r="AT32" s="214"/>
      <c r="AU32" s="214"/>
      <c r="AV32" s="214"/>
      <c r="AW32" s="214"/>
      <c r="AX32" s="214"/>
      <c r="AY32" s="214"/>
      <c r="AZ32" s="214"/>
      <c r="BA32" s="245" t="str">
        <f>C32</f>
        <v>Položka obsahuje veškeré náklady na výrobu, montáž, úpravy a materiál pro kompletní provedení a dodávku prodejního stánku.</v>
      </c>
      <c r="BB32" s="214"/>
      <c r="BC32" s="214"/>
      <c r="BD32" s="214"/>
      <c r="BE32" s="214"/>
      <c r="BF32" s="214"/>
      <c r="BG32" s="214"/>
      <c r="BH32" s="214"/>
    </row>
    <row r="33" spans="1:60" outlineLevel="2" x14ac:dyDescent="0.2">
      <c r="A33" s="221"/>
      <c r="B33" s="222"/>
      <c r="C33" s="253" t="s">
        <v>122</v>
      </c>
      <c r="D33" s="228"/>
      <c r="E33" s="229">
        <v>1</v>
      </c>
      <c r="F33" s="224"/>
      <c r="G33" s="224"/>
      <c r="H33" s="224"/>
      <c r="I33" s="224"/>
      <c r="J33" s="224"/>
      <c r="K33" s="224"/>
      <c r="L33" s="224"/>
      <c r="M33" s="224"/>
      <c r="N33" s="223"/>
      <c r="O33" s="223"/>
      <c r="P33" s="223"/>
      <c r="Q33" s="223"/>
      <c r="R33" s="224"/>
      <c r="S33" s="224"/>
      <c r="T33" s="224"/>
      <c r="U33" s="224"/>
      <c r="V33" s="224"/>
      <c r="W33" s="224"/>
      <c r="X33" s="224"/>
      <c r="Y33" s="224"/>
      <c r="Z33" s="214"/>
      <c r="AA33" s="214"/>
      <c r="AB33" s="214"/>
      <c r="AC33" s="214"/>
      <c r="AD33" s="214"/>
      <c r="AE33" s="214"/>
      <c r="AF33" s="214"/>
      <c r="AG33" s="214" t="s">
        <v>123</v>
      </c>
      <c r="AH33" s="214">
        <v>0</v>
      </c>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row>
    <row r="34" spans="1:60" outlineLevel="3" x14ac:dyDescent="0.2">
      <c r="A34" s="221"/>
      <c r="B34" s="222"/>
      <c r="C34" s="253" t="s">
        <v>124</v>
      </c>
      <c r="D34" s="228"/>
      <c r="E34" s="229"/>
      <c r="F34" s="224"/>
      <c r="G34" s="224"/>
      <c r="H34" s="224"/>
      <c r="I34" s="224"/>
      <c r="J34" s="224"/>
      <c r="K34" s="224"/>
      <c r="L34" s="224"/>
      <c r="M34" s="224"/>
      <c r="N34" s="223"/>
      <c r="O34" s="223"/>
      <c r="P34" s="223"/>
      <c r="Q34" s="223"/>
      <c r="R34" s="224"/>
      <c r="S34" s="224"/>
      <c r="T34" s="224"/>
      <c r="U34" s="224"/>
      <c r="V34" s="224"/>
      <c r="W34" s="224"/>
      <c r="X34" s="224"/>
      <c r="Y34" s="224"/>
      <c r="Z34" s="214"/>
      <c r="AA34" s="214"/>
      <c r="AB34" s="214"/>
      <c r="AC34" s="214"/>
      <c r="AD34" s="214"/>
      <c r="AE34" s="214"/>
      <c r="AF34" s="214"/>
      <c r="AG34" s="214" t="s">
        <v>123</v>
      </c>
      <c r="AH34" s="214">
        <v>0</v>
      </c>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row>
    <row r="35" spans="1:60" ht="22.5" outlineLevel="3" x14ac:dyDescent="0.2">
      <c r="A35" s="221"/>
      <c r="B35" s="222"/>
      <c r="C35" s="253" t="s">
        <v>125</v>
      </c>
      <c r="D35" s="228"/>
      <c r="E35" s="229"/>
      <c r="F35" s="224"/>
      <c r="G35" s="224"/>
      <c r="H35" s="224"/>
      <c r="I35" s="224"/>
      <c r="J35" s="224"/>
      <c r="K35" s="224"/>
      <c r="L35" s="224"/>
      <c r="M35" s="224"/>
      <c r="N35" s="223"/>
      <c r="O35" s="223"/>
      <c r="P35" s="223"/>
      <c r="Q35" s="223"/>
      <c r="R35" s="224"/>
      <c r="S35" s="224"/>
      <c r="T35" s="224"/>
      <c r="U35" s="224"/>
      <c r="V35" s="224"/>
      <c r="W35" s="224"/>
      <c r="X35" s="224"/>
      <c r="Y35" s="224"/>
      <c r="Z35" s="214"/>
      <c r="AA35" s="214"/>
      <c r="AB35" s="214"/>
      <c r="AC35" s="214"/>
      <c r="AD35" s="214"/>
      <c r="AE35" s="214"/>
      <c r="AF35" s="214"/>
      <c r="AG35" s="214" t="s">
        <v>123</v>
      </c>
      <c r="AH35" s="214">
        <v>0</v>
      </c>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row>
    <row r="36" spans="1:60" ht="22.5" outlineLevel="3" x14ac:dyDescent="0.2">
      <c r="A36" s="221"/>
      <c r="B36" s="222"/>
      <c r="C36" s="253" t="s">
        <v>126</v>
      </c>
      <c r="D36" s="228"/>
      <c r="E36" s="229"/>
      <c r="F36" s="224"/>
      <c r="G36" s="224"/>
      <c r="H36" s="224"/>
      <c r="I36" s="224"/>
      <c r="J36" s="224"/>
      <c r="K36" s="224"/>
      <c r="L36" s="224"/>
      <c r="M36" s="224"/>
      <c r="N36" s="223"/>
      <c r="O36" s="223"/>
      <c r="P36" s="223"/>
      <c r="Q36" s="223"/>
      <c r="R36" s="224"/>
      <c r="S36" s="224"/>
      <c r="T36" s="224"/>
      <c r="U36" s="224"/>
      <c r="V36" s="224"/>
      <c r="W36" s="224"/>
      <c r="X36" s="224"/>
      <c r="Y36" s="224"/>
      <c r="Z36" s="214"/>
      <c r="AA36" s="214"/>
      <c r="AB36" s="214"/>
      <c r="AC36" s="214"/>
      <c r="AD36" s="214"/>
      <c r="AE36" s="214"/>
      <c r="AF36" s="214"/>
      <c r="AG36" s="214" t="s">
        <v>123</v>
      </c>
      <c r="AH36" s="214">
        <v>0</v>
      </c>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row>
    <row r="37" spans="1:60" ht="22.5" outlineLevel="3" x14ac:dyDescent="0.2">
      <c r="A37" s="221"/>
      <c r="B37" s="222"/>
      <c r="C37" s="253" t="s">
        <v>127</v>
      </c>
      <c r="D37" s="228"/>
      <c r="E37" s="229"/>
      <c r="F37" s="224"/>
      <c r="G37" s="224"/>
      <c r="H37" s="224"/>
      <c r="I37" s="224"/>
      <c r="J37" s="224"/>
      <c r="K37" s="224"/>
      <c r="L37" s="224"/>
      <c r="M37" s="224"/>
      <c r="N37" s="223"/>
      <c r="O37" s="223"/>
      <c r="P37" s="223"/>
      <c r="Q37" s="223"/>
      <c r="R37" s="224"/>
      <c r="S37" s="224"/>
      <c r="T37" s="224"/>
      <c r="U37" s="224"/>
      <c r="V37" s="224"/>
      <c r="W37" s="224"/>
      <c r="X37" s="224"/>
      <c r="Y37" s="224"/>
      <c r="Z37" s="214"/>
      <c r="AA37" s="214"/>
      <c r="AB37" s="214"/>
      <c r="AC37" s="214"/>
      <c r="AD37" s="214"/>
      <c r="AE37" s="214"/>
      <c r="AF37" s="214"/>
      <c r="AG37" s="214" t="s">
        <v>123</v>
      </c>
      <c r="AH37" s="214">
        <v>0</v>
      </c>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row>
    <row r="38" spans="1:60" ht="22.5" outlineLevel="3" x14ac:dyDescent="0.2">
      <c r="A38" s="221"/>
      <c r="B38" s="222"/>
      <c r="C38" s="253" t="s">
        <v>128</v>
      </c>
      <c r="D38" s="228"/>
      <c r="E38" s="229"/>
      <c r="F38" s="224"/>
      <c r="G38" s="224"/>
      <c r="H38" s="224"/>
      <c r="I38" s="224"/>
      <c r="J38" s="224"/>
      <c r="K38" s="224"/>
      <c r="L38" s="224"/>
      <c r="M38" s="224"/>
      <c r="N38" s="223"/>
      <c r="O38" s="223"/>
      <c r="P38" s="223"/>
      <c r="Q38" s="223"/>
      <c r="R38" s="224"/>
      <c r="S38" s="224"/>
      <c r="T38" s="224"/>
      <c r="U38" s="224"/>
      <c r="V38" s="224"/>
      <c r="W38" s="224"/>
      <c r="X38" s="224"/>
      <c r="Y38" s="224"/>
      <c r="Z38" s="214"/>
      <c r="AA38" s="214"/>
      <c r="AB38" s="214"/>
      <c r="AC38" s="214"/>
      <c r="AD38" s="214"/>
      <c r="AE38" s="214"/>
      <c r="AF38" s="214"/>
      <c r="AG38" s="214" t="s">
        <v>123</v>
      </c>
      <c r="AH38" s="214">
        <v>0</v>
      </c>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row>
    <row r="39" spans="1:60" ht="22.5" outlineLevel="3" x14ac:dyDescent="0.2">
      <c r="A39" s="221"/>
      <c r="B39" s="222"/>
      <c r="C39" s="253" t="s">
        <v>129</v>
      </c>
      <c r="D39" s="228"/>
      <c r="E39" s="229"/>
      <c r="F39" s="224"/>
      <c r="G39" s="224"/>
      <c r="H39" s="224"/>
      <c r="I39" s="224"/>
      <c r="J39" s="224"/>
      <c r="K39" s="224"/>
      <c r="L39" s="224"/>
      <c r="M39" s="224"/>
      <c r="N39" s="223"/>
      <c r="O39" s="223"/>
      <c r="P39" s="223"/>
      <c r="Q39" s="223"/>
      <c r="R39" s="224"/>
      <c r="S39" s="224"/>
      <c r="T39" s="224"/>
      <c r="U39" s="224"/>
      <c r="V39" s="224"/>
      <c r="W39" s="224"/>
      <c r="X39" s="224"/>
      <c r="Y39" s="224"/>
      <c r="Z39" s="214"/>
      <c r="AA39" s="214"/>
      <c r="AB39" s="214"/>
      <c r="AC39" s="214"/>
      <c r="AD39" s="214"/>
      <c r="AE39" s="214"/>
      <c r="AF39" s="214"/>
      <c r="AG39" s="214" t="s">
        <v>123</v>
      </c>
      <c r="AH39" s="214">
        <v>0</v>
      </c>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row>
    <row r="40" spans="1:60" ht="22.5" outlineLevel="3" x14ac:dyDescent="0.2">
      <c r="A40" s="221"/>
      <c r="B40" s="222"/>
      <c r="C40" s="253" t="s">
        <v>130</v>
      </c>
      <c r="D40" s="228"/>
      <c r="E40" s="229"/>
      <c r="F40" s="224"/>
      <c r="G40" s="224"/>
      <c r="H40" s="224"/>
      <c r="I40" s="224"/>
      <c r="J40" s="224"/>
      <c r="K40" s="224"/>
      <c r="L40" s="224"/>
      <c r="M40" s="224"/>
      <c r="N40" s="223"/>
      <c r="O40" s="223"/>
      <c r="P40" s="223"/>
      <c r="Q40" s="223"/>
      <c r="R40" s="224"/>
      <c r="S40" s="224"/>
      <c r="T40" s="224"/>
      <c r="U40" s="224"/>
      <c r="V40" s="224"/>
      <c r="W40" s="224"/>
      <c r="X40" s="224"/>
      <c r="Y40" s="224"/>
      <c r="Z40" s="214"/>
      <c r="AA40" s="214"/>
      <c r="AB40" s="214"/>
      <c r="AC40" s="214"/>
      <c r="AD40" s="214"/>
      <c r="AE40" s="214"/>
      <c r="AF40" s="214"/>
      <c r="AG40" s="214" t="s">
        <v>123</v>
      </c>
      <c r="AH40" s="214">
        <v>0</v>
      </c>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row>
    <row r="41" spans="1:60" outlineLevel="3" x14ac:dyDescent="0.2">
      <c r="A41" s="221"/>
      <c r="B41" s="222"/>
      <c r="C41" s="253" t="s">
        <v>131</v>
      </c>
      <c r="D41" s="228"/>
      <c r="E41" s="229"/>
      <c r="F41" s="224"/>
      <c r="G41" s="224"/>
      <c r="H41" s="224"/>
      <c r="I41" s="224"/>
      <c r="J41" s="224"/>
      <c r="K41" s="224"/>
      <c r="L41" s="224"/>
      <c r="M41" s="224"/>
      <c r="N41" s="223"/>
      <c r="O41" s="223"/>
      <c r="P41" s="223"/>
      <c r="Q41" s="223"/>
      <c r="R41" s="224"/>
      <c r="S41" s="224"/>
      <c r="T41" s="224"/>
      <c r="U41" s="224"/>
      <c r="V41" s="224"/>
      <c r="W41" s="224"/>
      <c r="X41" s="224"/>
      <c r="Y41" s="224"/>
      <c r="Z41" s="214"/>
      <c r="AA41" s="214"/>
      <c r="AB41" s="214"/>
      <c r="AC41" s="214"/>
      <c r="AD41" s="214"/>
      <c r="AE41" s="214"/>
      <c r="AF41" s="214"/>
      <c r="AG41" s="214" t="s">
        <v>123</v>
      </c>
      <c r="AH41" s="214">
        <v>0</v>
      </c>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row>
    <row r="42" spans="1:60" ht="33.75" outlineLevel="3" x14ac:dyDescent="0.2">
      <c r="A42" s="221"/>
      <c r="B42" s="222"/>
      <c r="C42" s="253" t="s">
        <v>132</v>
      </c>
      <c r="D42" s="228"/>
      <c r="E42" s="229"/>
      <c r="F42" s="224"/>
      <c r="G42" s="224"/>
      <c r="H42" s="224"/>
      <c r="I42" s="224"/>
      <c r="J42" s="224"/>
      <c r="K42" s="224"/>
      <c r="L42" s="224"/>
      <c r="M42" s="224"/>
      <c r="N42" s="223"/>
      <c r="O42" s="223"/>
      <c r="P42" s="223"/>
      <c r="Q42" s="223"/>
      <c r="R42" s="224"/>
      <c r="S42" s="224"/>
      <c r="T42" s="224"/>
      <c r="U42" s="224"/>
      <c r="V42" s="224"/>
      <c r="W42" s="224"/>
      <c r="X42" s="224"/>
      <c r="Y42" s="224"/>
      <c r="Z42" s="214"/>
      <c r="AA42" s="214"/>
      <c r="AB42" s="214"/>
      <c r="AC42" s="214"/>
      <c r="AD42" s="214"/>
      <c r="AE42" s="214"/>
      <c r="AF42" s="214"/>
      <c r="AG42" s="214" t="s">
        <v>123</v>
      </c>
      <c r="AH42" s="214">
        <v>0</v>
      </c>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row>
    <row r="43" spans="1:60" ht="22.5" outlineLevel="3" x14ac:dyDescent="0.2">
      <c r="A43" s="221"/>
      <c r="B43" s="222"/>
      <c r="C43" s="253" t="s">
        <v>133</v>
      </c>
      <c r="D43" s="228"/>
      <c r="E43" s="229"/>
      <c r="F43" s="224"/>
      <c r="G43" s="224"/>
      <c r="H43" s="224"/>
      <c r="I43" s="224"/>
      <c r="J43" s="224"/>
      <c r="K43" s="224"/>
      <c r="L43" s="224"/>
      <c r="M43" s="224"/>
      <c r="N43" s="223"/>
      <c r="O43" s="223"/>
      <c r="P43" s="223"/>
      <c r="Q43" s="223"/>
      <c r="R43" s="224"/>
      <c r="S43" s="224"/>
      <c r="T43" s="224"/>
      <c r="U43" s="224"/>
      <c r="V43" s="224"/>
      <c r="W43" s="224"/>
      <c r="X43" s="224"/>
      <c r="Y43" s="224"/>
      <c r="Z43" s="214"/>
      <c r="AA43" s="214"/>
      <c r="AB43" s="214"/>
      <c r="AC43" s="214"/>
      <c r="AD43" s="214"/>
      <c r="AE43" s="214"/>
      <c r="AF43" s="214"/>
      <c r="AG43" s="214" t="s">
        <v>123</v>
      </c>
      <c r="AH43" s="214">
        <v>0</v>
      </c>
      <c r="AI43" s="214"/>
      <c r="AJ43" s="214"/>
      <c r="AK43" s="214"/>
      <c r="AL43" s="214"/>
      <c r="AM43" s="214"/>
      <c r="AN43" s="214"/>
      <c r="AO43" s="214"/>
      <c r="AP43" s="214"/>
      <c r="AQ43" s="214"/>
      <c r="AR43" s="214"/>
      <c r="AS43" s="214"/>
      <c r="AT43" s="214"/>
      <c r="AU43" s="214"/>
      <c r="AV43" s="214"/>
      <c r="AW43" s="214"/>
      <c r="AX43" s="214"/>
      <c r="AY43" s="214"/>
      <c r="AZ43" s="214"/>
      <c r="BA43" s="214"/>
      <c r="BB43" s="214"/>
      <c r="BC43" s="214"/>
      <c r="BD43" s="214"/>
      <c r="BE43" s="214"/>
      <c r="BF43" s="214"/>
      <c r="BG43" s="214"/>
      <c r="BH43" s="214"/>
    </row>
    <row r="44" spans="1:60" outlineLevel="3" x14ac:dyDescent="0.2">
      <c r="A44" s="221"/>
      <c r="B44" s="222"/>
      <c r="C44" s="253" t="s">
        <v>134</v>
      </c>
      <c r="D44" s="228"/>
      <c r="E44" s="229"/>
      <c r="F44" s="224"/>
      <c r="G44" s="224"/>
      <c r="H44" s="224"/>
      <c r="I44" s="224"/>
      <c r="J44" s="224"/>
      <c r="K44" s="224"/>
      <c r="L44" s="224"/>
      <c r="M44" s="224"/>
      <c r="N44" s="223"/>
      <c r="O44" s="223"/>
      <c r="P44" s="223"/>
      <c r="Q44" s="223"/>
      <c r="R44" s="224"/>
      <c r="S44" s="224"/>
      <c r="T44" s="224"/>
      <c r="U44" s="224"/>
      <c r="V44" s="224"/>
      <c r="W44" s="224"/>
      <c r="X44" s="224"/>
      <c r="Y44" s="224"/>
      <c r="Z44" s="214"/>
      <c r="AA44" s="214"/>
      <c r="AB44" s="214"/>
      <c r="AC44" s="214"/>
      <c r="AD44" s="214"/>
      <c r="AE44" s="214"/>
      <c r="AF44" s="214"/>
      <c r="AG44" s="214" t="s">
        <v>123</v>
      </c>
      <c r="AH44" s="214">
        <v>0</v>
      </c>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row>
    <row r="45" spans="1:60" outlineLevel="3" x14ac:dyDescent="0.2">
      <c r="A45" s="221"/>
      <c r="B45" s="222"/>
      <c r="C45" s="253" t="s">
        <v>135</v>
      </c>
      <c r="D45" s="228"/>
      <c r="E45" s="229"/>
      <c r="F45" s="224"/>
      <c r="G45" s="224"/>
      <c r="H45" s="224"/>
      <c r="I45" s="224"/>
      <c r="J45" s="224"/>
      <c r="K45" s="224"/>
      <c r="L45" s="224"/>
      <c r="M45" s="224"/>
      <c r="N45" s="223"/>
      <c r="O45" s="223"/>
      <c r="P45" s="223"/>
      <c r="Q45" s="223"/>
      <c r="R45" s="224"/>
      <c r="S45" s="224"/>
      <c r="T45" s="224"/>
      <c r="U45" s="224"/>
      <c r="V45" s="224"/>
      <c r="W45" s="224"/>
      <c r="X45" s="224"/>
      <c r="Y45" s="224"/>
      <c r="Z45" s="214"/>
      <c r="AA45" s="214"/>
      <c r="AB45" s="214"/>
      <c r="AC45" s="214"/>
      <c r="AD45" s="214"/>
      <c r="AE45" s="214"/>
      <c r="AF45" s="214"/>
      <c r="AG45" s="214" t="s">
        <v>123</v>
      </c>
      <c r="AH45" s="214">
        <v>0</v>
      </c>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row>
    <row r="46" spans="1:60" outlineLevel="3" x14ac:dyDescent="0.2">
      <c r="A46" s="221"/>
      <c r="B46" s="222"/>
      <c r="C46" s="253" t="s">
        <v>136</v>
      </c>
      <c r="D46" s="228"/>
      <c r="E46" s="229"/>
      <c r="F46" s="224"/>
      <c r="G46" s="224"/>
      <c r="H46" s="224"/>
      <c r="I46" s="224"/>
      <c r="J46" s="224"/>
      <c r="K46" s="224"/>
      <c r="L46" s="224"/>
      <c r="M46" s="224"/>
      <c r="N46" s="223"/>
      <c r="O46" s="223"/>
      <c r="P46" s="223"/>
      <c r="Q46" s="223"/>
      <c r="R46" s="224"/>
      <c r="S46" s="224"/>
      <c r="T46" s="224"/>
      <c r="U46" s="224"/>
      <c r="V46" s="224"/>
      <c r="W46" s="224"/>
      <c r="X46" s="224"/>
      <c r="Y46" s="224"/>
      <c r="Z46" s="214"/>
      <c r="AA46" s="214"/>
      <c r="AB46" s="214"/>
      <c r="AC46" s="214"/>
      <c r="AD46" s="214"/>
      <c r="AE46" s="214"/>
      <c r="AF46" s="214"/>
      <c r="AG46" s="214" t="s">
        <v>123</v>
      </c>
      <c r="AH46" s="214">
        <v>0</v>
      </c>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row>
    <row r="47" spans="1:60" ht="22.5" outlineLevel="3" x14ac:dyDescent="0.2">
      <c r="A47" s="221"/>
      <c r="B47" s="222"/>
      <c r="C47" s="253" t="s">
        <v>137</v>
      </c>
      <c r="D47" s="228"/>
      <c r="E47" s="229"/>
      <c r="F47" s="224"/>
      <c r="G47" s="224"/>
      <c r="H47" s="224"/>
      <c r="I47" s="224"/>
      <c r="J47" s="224"/>
      <c r="K47" s="224"/>
      <c r="L47" s="224"/>
      <c r="M47" s="224"/>
      <c r="N47" s="223"/>
      <c r="O47" s="223"/>
      <c r="P47" s="223"/>
      <c r="Q47" s="223"/>
      <c r="R47" s="224"/>
      <c r="S47" s="224"/>
      <c r="T47" s="224"/>
      <c r="U47" s="224"/>
      <c r="V47" s="224"/>
      <c r="W47" s="224"/>
      <c r="X47" s="224"/>
      <c r="Y47" s="224"/>
      <c r="Z47" s="214"/>
      <c r="AA47" s="214"/>
      <c r="AB47" s="214"/>
      <c r="AC47" s="214"/>
      <c r="AD47" s="214"/>
      <c r="AE47" s="214"/>
      <c r="AF47" s="214"/>
      <c r="AG47" s="214" t="s">
        <v>123</v>
      </c>
      <c r="AH47" s="214">
        <v>0</v>
      </c>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row>
    <row r="48" spans="1:60" ht="22.5" outlineLevel="3" x14ac:dyDescent="0.2">
      <c r="A48" s="221"/>
      <c r="B48" s="222"/>
      <c r="C48" s="253" t="s">
        <v>138</v>
      </c>
      <c r="D48" s="228"/>
      <c r="E48" s="229"/>
      <c r="F48" s="224"/>
      <c r="G48" s="224"/>
      <c r="H48" s="224"/>
      <c r="I48" s="224"/>
      <c r="J48" s="224"/>
      <c r="K48" s="224"/>
      <c r="L48" s="224"/>
      <c r="M48" s="224"/>
      <c r="N48" s="223"/>
      <c r="O48" s="223"/>
      <c r="P48" s="223"/>
      <c r="Q48" s="223"/>
      <c r="R48" s="224"/>
      <c r="S48" s="224"/>
      <c r="T48" s="224"/>
      <c r="U48" s="224"/>
      <c r="V48" s="224"/>
      <c r="W48" s="224"/>
      <c r="X48" s="224"/>
      <c r="Y48" s="224"/>
      <c r="Z48" s="214"/>
      <c r="AA48" s="214"/>
      <c r="AB48" s="214"/>
      <c r="AC48" s="214"/>
      <c r="AD48" s="214"/>
      <c r="AE48" s="214"/>
      <c r="AF48" s="214"/>
      <c r="AG48" s="214" t="s">
        <v>123</v>
      </c>
      <c r="AH48" s="214">
        <v>0</v>
      </c>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row>
    <row r="49" spans="1:60" outlineLevel="3" x14ac:dyDescent="0.2">
      <c r="A49" s="221"/>
      <c r="B49" s="222"/>
      <c r="C49" s="253" t="s">
        <v>139</v>
      </c>
      <c r="D49" s="228"/>
      <c r="E49" s="229"/>
      <c r="F49" s="224"/>
      <c r="G49" s="224"/>
      <c r="H49" s="224"/>
      <c r="I49" s="224"/>
      <c r="J49" s="224"/>
      <c r="K49" s="224"/>
      <c r="L49" s="224"/>
      <c r="M49" s="224"/>
      <c r="N49" s="223"/>
      <c r="O49" s="223"/>
      <c r="P49" s="223"/>
      <c r="Q49" s="223"/>
      <c r="R49" s="224"/>
      <c r="S49" s="224"/>
      <c r="T49" s="224"/>
      <c r="U49" s="224"/>
      <c r="V49" s="224"/>
      <c r="W49" s="224"/>
      <c r="X49" s="224"/>
      <c r="Y49" s="224"/>
      <c r="Z49" s="214"/>
      <c r="AA49" s="214"/>
      <c r="AB49" s="214"/>
      <c r="AC49" s="214"/>
      <c r="AD49" s="214"/>
      <c r="AE49" s="214"/>
      <c r="AF49" s="214"/>
      <c r="AG49" s="214" t="s">
        <v>123</v>
      </c>
      <c r="AH49" s="214">
        <v>0</v>
      </c>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row>
    <row r="50" spans="1:60" outlineLevel="3" x14ac:dyDescent="0.2">
      <c r="A50" s="221"/>
      <c r="B50" s="222"/>
      <c r="C50" s="253" t="s">
        <v>140</v>
      </c>
      <c r="D50" s="228"/>
      <c r="E50" s="229"/>
      <c r="F50" s="224"/>
      <c r="G50" s="224"/>
      <c r="H50" s="224"/>
      <c r="I50" s="224"/>
      <c r="J50" s="224"/>
      <c r="K50" s="224"/>
      <c r="L50" s="224"/>
      <c r="M50" s="224"/>
      <c r="N50" s="223"/>
      <c r="O50" s="223"/>
      <c r="P50" s="223"/>
      <c r="Q50" s="223"/>
      <c r="R50" s="224"/>
      <c r="S50" s="224"/>
      <c r="T50" s="224"/>
      <c r="U50" s="224"/>
      <c r="V50" s="224"/>
      <c r="W50" s="224"/>
      <c r="X50" s="224"/>
      <c r="Y50" s="224"/>
      <c r="Z50" s="214"/>
      <c r="AA50" s="214"/>
      <c r="AB50" s="214"/>
      <c r="AC50" s="214"/>
      <c r="AD50" s="214"/>
      <c r="AE50" s="214"/>
      <c r="AF50" s="214"/>
      <c r="AG50" s="214" t="s">
        <v>123</v>
      </c>
      <c r="AH50" s="214">
        <v>0</v>
      </c>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row>
    <row r="51" spans="1:60" outlineLevel="3" x14ac:dyDescent="0.2">
      <c r="A51" s="221"/>
      <c r="B51" s="222"/>
      <c r="C51" s="253" t="s">
        <v>141</v>
      </c>
      <c r="D51" s="228"/>
      <c r="E51" s="229"/>
      <c r="F51" s="224"/>
      <c r="G51" s="224"/>
      <c r="H51" s="224"/>
      <c r="I51" s="224"/>
      <c r="J51" s="224"/>
      <c r="K51" s="224"/>
      <c r="L51" s="224"/>
      <c r="M51" s="224"/>
      <c r="N51" s="223"/>
      <c r="O51" s="223"/>
      <c r="P51" s="223"/>
      <c r="Q51" s="223"/>
      <c r="R51" s="224"/>
      <c r="S51" s="224"/>
      <c r="T51" s="224"/>
      <c r="U51" s="224"/>
      <c r="V51" s="224"/>
      <c r="W51" s="224"/>
      <c r="X51" s="224"/>
      <c r="Y51" s="224"/>
      <c r="Z51" s="214"/>
      <c r="AA51" s="214"/>
      <c r="AB51" s="214"/>
      <c r="AC51" s="214"/>
      <c r="AD51" s="214"/>
      <c r="AE51" s="214"/>
      <c r="AF51" s="214"/>
      <c r="AG51" s="214" t="s">
        <v>123</v>
      </c>
      <c r="AH51" s="214">
        <v>0</v>
      </c>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row>
    <row r="52" spans="1:60" ht="22.5" outlineLevel="3" x14ac:dyDescent="0.2">
      <c r="A52" s="221"/>
      <c r="B52" s="222"/>
      <c r="C52" s="253" t="s">
        <v>142</v>
      </c>
      <c r="D52" s="228"/>
      <c r="E52" s="229"/>
      <c r="F52" s="224"/>
      <c r="G52" s="224"/>
      <c r="H52" s="224"/>
      <c r="I52" s="224"/>
      <c r="J52" s="224"/>
      <c r="K52" s="224"/>
      <c r="L52" s="224"/>
      <c r="M52" s="224"/>
      <c r="N52" s="223"/>
      <c r="O52" s="223"/>
      <c r="P52" s="223"/>
      <c r="Q52" s="223"/>
      <c r="R52" s="224"/>
      <c r="S52" s="224"/>
      <c r="T52" s="224"/>
      <c r="U52" s="224"/>
      <c r="V52" s="224"/>
      <c r="W52" s="224"/>
      <c r="X52" s="224"/>
      <c r="Y52" s="224"/>
      <c r="Z52" s="214"/>
      <c r="AA52" s="214"/>
      <c r="AB52" s="214"/>
      <c r="AC52" s="214"/>
      <c r="AD52" s="214"/>
      <c r="AE52" s="214"/>
      <c r="AF52" s="214"/>
      <c r="AG52" s="214" t="s">
        <v>123</v>
      </c>
      <c r="AH52" s="214">
        <v>0</v>
      </c>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row>
    <row r="53" spans="1:60" ht="22.5" outlineLevel="3" x14ac:dyDescent="0.2">
      <c r="A53" s="221"/>
      <c r="B53" s="222"/>
      <c r="C53" s="253" t="s">
        <v>143</v>
      </c>
      <c r="D53" s="228"/>
      <c r="E53" s="229"/>
      <c r="F53" s="224"/>
      <c r="G53" s="224"/>
      <c r="H53" s="224"/>
      <c r="I53" s="224"/>
      <c r="J53" s="224"/>
      <c r="K53" s="224"/>
      <c r="L53" s="224"/>
      <c r="M53" s="224"/>
      <c r="N53" s="223"/>
      <c r="O53" s="223"/>
      <c r="P53" s="223"/>
      <c r="Q53" s="223"/>
      <c r="R53" s="224"/>
      <c r="S53" s="224"/>
      <c r="T53" s="224"/>
      <c r="U53" s="224"/>
      <c r="V53" s="224"/>
      <c r="W53" s="224"/>
      <c r="X53" s="224"/>
      <c r="Y53" s="224"/>
      <c r="Z53" s="214"/>
      <c r="AA53" s="214"/>
      <c r="AB53" s="214"/>
      <c r="AC53" s="214"/>
      <c r="AD53" s="214"/>
      <c r="AE53" s="214"/>
      <c r="AF53" s="214"/>
      <c r="AG53" s="214" t="s">
        <v>123</v>
      </c>
      <c r="AH53" s="214">
        <v>0</v>
      </c>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row>
    <row r="54" spans="1:60" outlineLevel="3" x14ac:dyDescent="0.2">
      <c r="A54" s="221"/>
      <c r="B54" s="222"/>
      <c r="C54" s="253" t="s">
        <v>144</v>
      </c>
      <c r="D54" s="228"/>
      <c r="E54" s="229"/>
      <c r="F54" s="224"/>
      <c r="G54" s="224"/>
      <c r="H54" s="224"/>
      <c r="I54" s="224"/>
      <c r="J54" s="224"/>
      <c r="K54" s="224"/>
      <c r="L54" s="224"/>
      <c r="M54" s="224"/>
      <c r="N54" s="223"/>
      <c r="O54" s="223"/>
      <c r="P54" s="223"/>
      <c r="Q54" s="223"/>
      <c r="R54" s="224"/>
      <c r="S54" s="224"/>
      <c r="T54" s="224"/>
      <c r="U54" s="224"/>
      <c r="V54" s="224"/>
      <c r="W54" s="224"/>
      <c r="X54" s="224"/>
      <c r="Y54" s="224"/>
      <c r="Z54" s="214"/>
      <c r="AA54" s="214"/>
      <c r="AB54" s="214"/>
      <c r="AC54" s="214"/>
      <c r="AD54" s="214"/>
      <c r="AE54" s="214"/>
      <c r="AF54" s="214"/>
      <c r="AG54" s="214" t="s">
        <v>123</v>
      </c>
      <c r="AH54" s="214">
        <v>0</v>
      </c>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row>
    <row r="55" spans="1:60" outlineLevel="3" x14ac:dyDescent="0.2">
      <c r="A55" s="221"/>
      <c r="B55" s="222"/>
      <c r="C55" s="253" t="s">
        <v>145</v>
      </c>
      <c r="D55" s="228"/>
      <c r="E55" s="229"/>
      <c r="F55" s="224"/>
      <c r="G55" s="224"/>
      <c r="H55" s="224"/>
      <c r="I55" s="224"/>
      <c r="J55" s="224"/>
      <c r="K55" s="224"/>
      <c r="L55" s="224"/>
      <c r="M55" s="224"/>
      <c r="N55" s="223"/>
      <c r="O55" s="223"/>
      <c r="P55" s="223"/>
      <c r="Q55" s="223"/>
      <c r="R55" s="224"/>
      <c r="S55" s="224"/>
      <c r="T55" s="224"/>
      <c r="U55" s="224"/>
      <c r="V55" s="224"/>
      <c r="W55" s="224"/>
      <c r="X55" s="224"/>
      <c r="Y55" s="224"/>
      <c r="Z55" s="214"/>
      <c r="AA55" s="214"/>
      <c r="AB55" s="214"/>
      <c r="AC55" s="214"/>
      <c r="AD55" s="214"/>
      <c r="AE55" s="214"/>
      <c r="AF55" s="214"/>
      <c r="AG55" s="214" t="s">
        <v>123</v>
      </c>
      <c r="AH55" s="214">
        <v>0</v>
      </c>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row>
    <row r="56" spans="1:60" ht="33.75" outlineLevel="3" x14ac:dyDescent="0.2">
      <c r="A56" s="221"/>
      <c r="B56" s="222"/>
      <c r="C56" s="253" t="s">
        <v>146</v>
      </c>
      <c r="D56" s="228"/>
      <c r="E56" s="229"/>
      <c r="F56" s="224"/>
      <c r="G56" s="224"/>
      <c r="H56" s="224"/>
      <c r="I56" s="224"/>
      <c r="J56" s="224"/>
      <c r="K56" s="224"/>
      <c r="L56" s="224"/>
      <c r="M56" s="224"/>
      <c r="N56" s="223"/>
      <c r="O56" s="223"/>
      <c r="P56" s="223"/>
      <c r="Q56" s="223"/>
      <c r="R56" s="224"/>
      <c r="S56" s="224"/>
      <c r="T56" s="224"/>
      <c r="U56" s="224"/>
      <c r="V56" s="224"/>
      <c r="W56" s="224"/>
      <c r="X56" s="224"/>
      <c r="Y56" s="224"/>
      <c r="Z56" s="214"/>
      <c r="AA56" s="214"/>
      <c r="AB56" s="214"/>
      <c r="AC56" s="214"/>
      <c r="AD56" s="214"/>
      <c r="AE56" s="214"/>
      <c r="AF56" s="214"/>
      <c r="AG56" s="214" t="s">
        <v>123</v>
      </c>
      <c r="AH56" s="214">
        <v>0</v>
      </c>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row>
    <row r="57" spans="1:60" ht="22.5" outlineLevel="3" x14ac:dyDescent="0.2">
      <c r="A57" s="221"/>
      <c r="B57" s="222"/>
      <c r="C57" s="253" t="s">
        <v>147</v>
      </c>
      <c r="D57" s="228"/>
      <c r="E57" s="229"/>
      <c r="F57" s="224"/>
      <c r="G57" s="224"/>
      <c r="H57" s="224"/>
      <c r="I57" s="224"/>
      <c r="J57" s="224"/>
      <c r="K57" s="224"/>
      <c r="L57" s="224"/>
      <c r="M57" s="224"/>
      <c r="N57" s="223"/>
      <c r="O57" s="223"/>
      <c r="P57" s="223"/>
      <c r="Q57" s="223"/>
      <c r="R57" s="224"/>
      <c r="S57" s="224"/>
      <c r="T57" s="224"/>
      <c r="U57" s="224"/>
      <c r="V57" s="224"/>
      <c r="W57" s="224"/>
      <c r="X57" s="224"/>
      <c r="Y57" s="224"/>
      <c r="Z57" s="214"/>
      <c r="AA57" s="214"/>
      <c r="AB57" s="214"/>
      <c r="AC57" s="214"/>
      <c r="AD57" s="214"/>
      <c r="AE57" s="214"/>
      <c r="AF57" s="214"/>
      <c r="AG57" s="214" t="s">
        <v>123</v>
      </c>
      <c r="AH57" s="214">
        <v>0</v>
      </c>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4"/>
      <c r="BF57" s="214"/>
      <c r="BG57" s="214"/>
      <c r="BH57" s="214"/>
    </row>
    <row r="58" spans="1:60" ht="22.5" outlineLevel="3" x14ac:dyDescent="0.2">
      <c r="A58" s="221"/>
      <c r="B58" s="222"/>
      <c r="C58" s="253" t="s">
        <v>148</v>
      </c>
      <c r="D58" s="228"/>
      <c r="E58" s="229"/>
      <c r="F58" s="224"/>
      <c r="G58" s="224"/>
      <c r="H58" s="224"/>
      <c r="I58" s="224"/>
      <c r="J58" s="224"/>
      <c r="K58" s="224"/>
      <c r="L58" s="224"/>
      <c r="M58" s="224"/>
      <c r="N58" s="223"/>
      <c r="O58" s="223"/>
      <c r="P58" s="223"/>
      <c r="Q58" s="223"/>
      <c r="R58" s="224"/>
      <c r="S58" s="224"/>
      <c r="T58" s="224"/>
      <c r="U58" s="224"/>
      <c r="V58" s="224"/>
      <c r="W58" s="224"/>
      <c r="X58" s="224"/>
      <c r="Y58" s="224"/>
      <c r="Z58" s="214"/>
      <c r="AA58" s="214"/>
      <c r="AB58" s="214"/>
      <c r="AC58" s="214"/>
      <c r="AD58" s="214"/>
      <c r="AE58" s="214"/>
      <c r="AF58" s="214"/>
      <c r="AG58" s="214" t="s">
        <v>123</v>
      </c>
      <c r="AH58" s="214">
        <v>0</v>
      </c>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c r="BE58" s="214"/>
      <c r="BF58" s="214"/>
      <c r="BG58" s="214"/>
      <c r="BH58" s="214"/>
    </row>
    <row r="59" spans="1:60" outlineLevel="3" x14ac:dyDescent="0.2">
      <c r="A59" s="221"/>
      <c r="B59" s="222"/>
      <c r="C59" s="253" t="s">
        <v>149</v>
      </c>
      <c r="D59" s="228"/>
      <c r="E59" s="229"/>
      <c r="F59" s="224"/>
      <c r="G59" s="224"/>
      <c r="H59" s="224"/>
      <c r="I59" s="224"/>
      <c r="J59" s="224"/>
      <c r="K59" s="224"/>
      <c r="L59" s="224"/>
      <c r="M59" s="224"/>
      <c r="N59" s="223"/>
      <c r="O59" s="223"/>
      <c r="P59" s="223"/>
      <c r="Q59" s="223"/>
      <c r="R59" s="224"/>
      <c r="S59" s="224"/>
      <c r="T59" s="224"/>
      <c r="U59" s="224"/>
      <c r="V59" s="224"/>
      <c r="W59" s="224"/>
      <c r="X59" s="224"/>
      <c r="Y59" s="224"/>
      <c r="Z59" s="214"/>
      <c r="AA59" s="214"/>
      <c r="AB59" s="214"/>
      <c r="AC59" s="214"/>
      <c r="AD59" s="214"/>
      <c r="AE59" s="214"/>
      <c r="AF59" s="214"/>
      <c r="AG59" s="214" t="s">
        <v>123</v>
      </c>
      <c r="AH59" s="214">
        <v>0</v>
      </c>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row>
    <row r="60" spans="1:60" ht="22.5" outlineLevel="3" x14ac:dyDescent="0.2">
      <c r="A60" s="221"/>
      <c r="B60" s="222"/>
      <c r="C60" s="253" t="s">
        <v>150</v>
      </c>
      <c r="D60" s="228"/>
      <c r="E60" s="229"/>
      <c r="F60" s="224"/>
      <c r="G60" s="224"/>
      <c r="H60" s="224"/>
      <c r="I60" s="224"/>
      <c r="J60" s="224"/>
      <c r="K60" s="224"/>
      <c r="L60" s="224"/>
      <c r="M60" s="224"/>
      <c r="N60" s="223"/>
      <c r="O60" s="223"/>
      <c r="P60" s="223"/>
      <c r="Q60" s="223"/>
      <c r="R60" s="224"/>
      <c r="S60" s="224"/>
      <c r="T60" s="224"/>
      <c r="U60" s="224"/>
      <c r="V60" s="224"/>
      <c r="W60" s="224"/>
      <c r="X60" s="224"/>
      <c r="Y60" s="224"/>
      <c r="Z60" s="214"/>
      <c r="AA60" s="214"/>
      <c r="AB60" s="214"/>
      <c r="AC60" s="214"/>
      <c r="AD60" s="214"/>
      <c r="AE60" s="214"/>
      <c r="AF60" s="214"/>
      <c r="AG60" s="214" t="s">
        <v>123</v>
      </c>
      <c r="AH60" s="214">
        <v>0</v>
      </c>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row>
    <row r="61" spans="1:60" ht="22.5" outlineLevel="3" x14ac:dyDescent="0.2">
      <c r="A61" s="221"/>
      <c r="B61" s="222"/>
      <c r="C61" s="253" t="s">
        <v>151</v>
      </c>
      <c r="D61" s="228"/>
      <c r="E61" s="229"/>
      <c r="F61" s="224"/>
      <c r="G61" s="224"/>
      <c r="H61" s="224"/>
      <c r="I61" s="224"/>
      <c r="J61" s="224"/>
      <c r="K61" s="224"/>
      <c r="L61" s="224"/>
      <c r="M61" s="224"/>
      <c r="N61" s="223"/>
      <c r="O61" s="223"/>
      <c r="P61" s="223"/>
      <c r="Q61" s="223"/>
      <c r="R61" s="224"/>
      <c r="S61" s="224"/>
      <c r="T61" s="224"/>
      <c r="U61" s="224"/>
      <c r="V61" s="224"/>
      <c r="W61" s="224"/>
      <c r="X61" s="224"/>
      <c r="Y61" s="224"/>
      <c r="Z61" s="214"/>
      <c r="AA61" s="214"/>
      <c r="AB61" s="214"/>
      <c r="AC61" s="214"/>
      <c r="AD61" s="214"/>
      <c r="AE61" s="214"/>
      <c r="AF61" s="214"/>
      <c r="AG61" s="214" t="s">
        <v>123</v>
      </c>
      <c r="AH61" s="214">
        <v>0</v>
      </c>
      <c r="AI61" s="214"/>
      <c r="AJ61" s="214"/>
      <c r="AK61" s="214"/>
      <c r="AL61" s="214"/>
      <c r="AM61" s="214"/>
      <c r="AN61" s="214"/>
      <c r="AO61" s="214"/>
      <c r="AP61" s="214"/>
      <c r="AQ61" s="214"/>
      <c r="AR61" s="214"/>
      <c r="AS61" s="214"/>
      <c r="AT61" s="214"/>
      <c r="AU61" s="214"/>
      <c r="AV61" s="214"/>
      <c r="AW61" s="214"/>
      <c r="AX61" s="214"/>
      <c r="AY61" s="214"/>
      <c r="AZ61" s="214"/>
      <c r="BA61" s="214"/>
      <c r="BB61" s="214"/>
      <c r="BC61" s="214"/>
      <c r="BD61" s="214"/>
      <c r="BE61" s="214"/>
      <c r="BF61" s="214"/>
      <c r="BG61" s="214"/>
      <c r="BH61" s="214"/>
    </row>
    <row r="62" spans="1:60" outlineLevel="3" x14ac:dyDescent="0.2">
      <c r="A62" s="221"/>
      <c r="B62" s="222"/>
      <c r="C62" s="253" t="s">
        <v>152</v>
      </c>
      <c r="D62" s="228"/>
      <c r="E62" s="229"/>
      <c r="F62" s="224"/>
      <c r="G62" s="224"/>
      <c r="H62" s="224"/>
      <c r="I62" s="224"/>
      <c r="J62" s="224"/>
      <c r="K62" s="224"/>
      <c r="L62" s="224"/>
      <c r="M62" s="224"/>
      <c r="N62" s="223"/>
      <c r="O62" s="223"/>
      <c r="P62" s="223"/>
      <c r="Q62" s="223"/>
      <c r="R62" s="224"/>
      <c r="S62" s="224"/>
      <c r="T62" s="224"/>
      <c r="U62" s="224"/>
      <c r="V62" s="224"/>
      <c r="W62" s="224"/>
      <c r="X62" s="224"/>
      <c r="Y62" s="224"/>
      <c r="Z62" s="214"/>
      <c r="AA62" s="214"/>
      <c r="AB62" s="214"/>
      <c r="AC62" s="214"/>
      <c r="AD62" s="214"/>
      <c r="AE62" s="214"/>
      <c r="AF62" s="214"/>
      <c r="AG62" s="214" t="s">
        <v>123</v>
      </c>
      <c r="AH62" s="214">
        <v>0</v>
      </c>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row>
    <row r="63" spans="1:60" outlineLevel="3" x14ac:dyDescent="0.2">
      <c r="A63" s="221"/>
      <c r="B63" s="222"/>
      <c r="C63" s="253" t="s">
        <v>153</v>
      </c>
      <c r="D63" s="228"/>
      <c r="E63" s="229"/>
      <c r="F63" s="224"/>
      <c r="G63" s="224"/>
      <c r="H63" s="224"/>
      <c r="I63" s="224"/>
      <c r="J63" s="224"/>
      <c r="K63" s="224"/>
      <c r="L63" s="224"/>
      <c r="M63" s="224"/>
      <c r="N63" s="223"/>
      <c r="O63" s="223"/>
      <c r="P63" s="223"/>
      <c r="Q63" s="223"/>
      <c r="R63" s="224"/>
      <c r="S63" s="224"/>
      <c r="T63" s="224"/>
      <c r="U63" s="224"/>
      <c r="V63" s="224"/>
      <c r="W63" s="224"/>
      <c r="X63" s="224"/>
      <c r="Y63" s="224"/>
      <c r="Z63" s="214"/>
      <c r="AA63" s="214"/>
      <c r="AB63" s="214"/>
      <c r="AC63" s="214"/>
      <c r="AD63" s="214"/>
      <c r="AE63" s="214"/>
      <c r="AF63" s="214"/>
      <c r="AG63" s="214" t="s">
        <v>123</v>
      </c>
      <c r="AH63" s="214">
        <v>0</v>
      </c>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c r="BE63" s="214"/>
      <c r="BF63" s="214"/>
      <c r="BG63" s="214"/>
      <c r="BH63" s="214"/>
    </row>
    <row r="64" spans="1:60" ht="22.5" outlineLevel="3" x14ac:dyDescent="0.2">
      <c r="A64" s="221"/>
      <c r="B64" s="222"/>
      <c r="C64" s="253" t="s">
        <v>154</v>
      </c>
      <c r="D64" s="228"/>
      <c r="E64" s="229"/>
      <c r="F64" s="224"/>
      <c r="G64" s="224"/>
      <c r="H64" s="224"/>
      <c r="I64" s="224"/>
      <c r="J64" s="224"/>
      <c r="K64" s="224"/>
      <c r="L64" s="224"/>
      <c r="M64" s="224"/>
      <c r="N64" s="223"/>
      <c r="O64" s="223"/>
      <c r="P64" s="223"/>
      <c r="Q64" s="223"/>
      <c r="R64" s="224"/>
      <c r="S64" s="224"/>
      <c r="T64" s="224"/>
      <c r="U64" s="224"/>
      <c r="V64" s="224"/>
      <c r="W64" s="224"/>
      <c r="X64" s="224"/>
      <c r="Y64" s="224"/>
      <c r="Z64" s="214"/>
      <c r="AA64" s="214"/>
      <c r="AB64" s="214"/>
      <c r="AC64" s="214"/>
      <c r="AD64" s="214"/>
      <c r="AE64" s="214"/>
      <c r="AF64" s="214"/>
      <c r="AG64" s="214" t="s">
        <v>123</v>
      </c>
      <c r="AH64" s="214">
        <v>0</v>
      </c>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row>
    <row r="65" spans="1:60" ht="22.5" outlineLevel="3" x14ac:dyDescent="0.2">
      <c r="A65" s="221"/>
      <c r="B65" s="222"/>
      <c r="C65" s="253" t="s">
        <v>155</v>
      </c>
      <c r="D65" s="228"/>
      <c r="E65" s="229"/>
      <c r="F65" s="224"/>
      <c r="G65" s="224"/>
      <c r="H65" s="224"/>
      <c r="I65" s="224"/>
      <c r="J65" s="224"/>
      <c r="K65" s="224"/>
      <c r="L65" s="224"/>
      <c r="M65" s="224"/>
      <c r="N65" s="223"/>
      <c r="O65" s="223"/>
      <c r="P65" s="223"/>
      <c r="Q65" s="223"/>
      <c r="R65" s="224"/>
      <c r="S65" s="224"/>
      <c r="T65" s="224"/>
      <c r="U65" s="224"/>
      <c r="V65" s="224"/>
      <c r="W65" s="224"/>
      <c r="X65" s="224"/>
      <c r="Y65" s="224"/>
      <c r="Z65" s="214"/>
      <c r="AA65" s="214"/>
      <c r="AB65" s="214"/>
      <c r="AC65" s="214"/>
      <c r="AD65" s="214"/>
      <c r="AE65" s="214"/>
      <c r="AF65" s="214"/>
      <c r="AG65" s="214" t="s">
        <v>123</v>
      </c>
      <c r="AH65" s="214">
        <v>0</v>
      </c>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row>
    <row r="66" spans="1:60" outlineLevel="3" x14ac:dyDescent="0.2">
      <c r="A66" s="221"/>
      <c r="B66" s="222"/>
      <c r="C66" s="253" t="s">
        <v>156</v>
      </c>
      <c r="D66" s="228"/>
      <c r="E66" s="229"/>
      <c r="F66" s="224"/>
      <c r="G66" s="224"/>
      <c r="H66" s="224"/>
      <c r="I66" s="224"/>
      <c r="J66" s="224"/>
      <c r="K66" s="224"/>
      <c r="L66" s="224"/>
      <c r="M66" s="224"/>
      <c r="N66" s="223"/>
      <c r="O66" s="223"/>
      <c r="P66" s="223"/>
      <c r="Q66" s="223"/>
      <c r="R66" s="224"/>
      <c r="S66" s="224"/>
      <c r="T66" s="224"/>
      <c r="U66" s="224"/>
      <c r="V66" s="224"/>
      <c r="W66" s="224"/>
      <c r="X66" s="224"/>
      <c r="Y66" s="224"/>
      <c r="Z66" s="214"/>
      <c r="AA66" s="214"/>
      <c r="AB66" s="214"/>
      <c r="AC66" s="214"/>
      <c r="AD66" s="214"/>
      <c r="AE66" s="214"/>
      <c r="AF66" s="214"/>
      <c r="AG66" s="214" t="s">
        <v>123</v>
      </c>
      <c r="AH66" s="214">
        <v>0</v>
      </c>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4"/>
      <c r="BF66" s="214"/>
      <c r="BG66" s="214"/>
      <c r="BH66" s="214"/>
    </row>
    <row r="67" spans="1:60" ht="22.5" outlineLevel="3" x14ac:dyDescent="0.2">
      <c r="A67" s="221"/>
      <c r="B67" s="222"/>
      <c r="C67" s="253" t="s">
        <v>157</v>
      </c>
      <c r="D67" s="228"/>
      <c r="E67" s="229"/>
      <c r="F67" s="224"/>
      <c r="G67" s="224"/>
      <c r="H67" s="224"/>
      <c r="I67" s="224"/>
      <c r="J67" s="224"/>
      <c r="K67" s="224"/>
      <c r="L67" s="224"/>
      <c r="M67" s="224"/>
      <c r="N67" s="223"/>
      <c r="O67" s="223"/>
      <c r="P67" s="223"/>
      <c r="Q67" s="223"/>
      <c r="R67" s="224"/>
      <c r="S67" s="224"/>
      <c r="T67" s="224"/>
      <c r="U67" s="224"/>
      <c r="V67" s="224"/>
      <c r="W67" s="224"/>
      <c r="X67" s="224"/>
      <c r="Y67" s="224"/>
      <c r="Z67" s="214"/>
      <c r="AA67" s="214"/>
      <c r="AB67" s="214"/>
      <c r="AC67" s="214"/>
      <c r="AD67" s="214"/>
      <c r="AE67" s="214"/>
      <c r="AF67" s="214"/>
      <c r="AG67" s="214" t="s">
        <v>123</v>
      </c>
      <c r="AH67" s="214">
        <v>0</v>
      </c>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row>
    <row r="68" spans="1:60" outlineLevel="3" x14ac:dyDescent="0.2">
      <c r="A68" s="221"/>
      <c r="B68" s="222"/>
      <c r="C68" s="253" t="s">
        <v>158</v>
      </c>
      <c r="D68" s="228"/>
      <c r="E68" s="229"/>
      <c r="F68" s="224"/>
      <c r="G68" s="224"/>
      <c r="H68" s="224"/>
      <c r="I68" s="224"/>
      <c r="J68" s="224"/>
      <c r="K68" s="224"/>
      <c r="L68" s="224"/>
      <c r="M68" s="224"/>
      <c r="N68" s="223"/>
      <c r="O68" s="223"/>
      <c r="P68" s="223"/>
      <c r="Q68" s="223"/>
      <c r="R68" s="224"/>
      <c r="S68" s="224"/>
      <c r="T68" s="224"/>
      <c r="U68" s="224"/>
      <c r="V68" s="224"/>
      <c r="W68" s="224"/>
      <c r="X68" s="224"/>
      <c r="Y68" s="224"/>
      <c r="Z68" s="214"/>
      <c r="AA68" s="214"/>
      <c r="AB68" s="214"/>
      <c r="AC68" s="214"/>
      <c r="AD68" s="214"/>
      <c r="AE68" s="214"/>
      <c r="AF68" s="214"/>
      <c r="AG68" s="214" t="s">
        <v>123</v>
      </c>
      <c r="AH68" s="214">
        <v>0</v>
      </c>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row>
    <row r="69" spans="1:60" outlineLevel="3" x14ac:dyDescent="0.2">
      <c r="A69" s="221"/>
      <c r="B69" s="222"/>
      <c r="C69" s="253" t="s">
        <v>159</v>
      </c>
      <c r="D69" s="228"/>
      <c r="E69" s="229"/>
      <c r="F69" s="224"/>
      <c r="G69" s="224"/>
      <c r="H69" s="224"/>
      <c r="I69" s="224"/>
      <c r="J69" s="224"/>
      <c r="K69" s="224"/>
      <c r="L69" s="224"/>
      <c r="M69" s="224"/>
      <c r="N69" s="223"/>
      <c r="O69" s="223"/>
      <c r="P69" s="223"/>
      <c r="Q69" s="223"/>
      <c r="R69" s="224"/>
      <c r="S69" s="224"/>
      <c r="T69" s="224"/>
      <c r="U69" s="224"/>
      <c r="V69" s="224"/>
      <c r="W69" s="224"/>
      <c r="X69" s="224"/>
      <c r="Y69" s="224"/>
      <c r="Z69" s="214"/>
      <c r="AA69" s="214"/>
      <c r="AB69" s="214"/>
      <c r="AC69" s="214"/>
      <c r="AD69" s="214"/>
      <c r="AE69" s="214"/>
      <c r="AF69" s="214"/>
      <c r="AG69" s="214" t="s">
        <v>123</v>
      </c>
      <c r="AH69" s="214">
        <v>0</v>
      </c>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c r="BE69" s="214"/>
      <c r="BF69" s="214"/>
      <c r="BG69" s="214"/>
      <c r="BH69" s="214"/>
    </row>
    <row r="70" spans="1:60" outlineLevel="3" x14ac:dyDescent="0.2">
      <c r="A70" s="221"/>
      <c r="B70" s="222"/>
      <c r="C70" s="253" t="s">
        <v>160</v>
      </c>
      <c r="D70" s="228"/>
      <c r="E70" s="229"/>
      <c r="F70" s="224"/>
      <c r="G70" s="224"/>
      <c r="H70" s="224"/>
      <c r="I70" s="224"/>
      <c r="J70" s="224"/>
      <c r="K70" s="224"/>
      <c r="L70" s="224"/>
      <c r="M70" s="224"/>
      <c r="N70" s="223"/>
      <c r="O70" s="223"/>
      <c r="P70" s="223"/>
      <c r="Q70" s="223"/>
      <c r="R70" s="224"/>
      <c r="S70" s="224"/>
      <c r="T70" s="224"/>
      <c r="U70" s="224"/>
      <c r="V70" s="224"/>
      <c r="W70" s="224"/>
      <c r="X70" s="224"/>
      <c r="Y70" s="224"/>
      <c r="Z70" s="214"/>
      <c r="AA70" s="214"/>
      <c r="AB70" s="214"/>
      <c r="AC70" s="214"/>
      <c r="AD70" s="214"/>
      <c r="AE70" s="214"/>
      <c r="AF70" s="214"/>
      <c r="AG70" s="214" t="s">
        <v>123</v>
      </c>
      <c r="AH70" s="214">
        <v>0</v>
      </c>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c r="BE70" s="214"/>
      <c r="BF70" s="214"/>
      <c r="BG70" s="214"/>
      <c r="BH70" s="214"/>
    </row>
    <row r="71" spans="1:60" outlineLevel="3" x14ac:dyDescent="0.2">
      <c r="A71" s="221"/>
      <c r="B71" s="222"/>
      <c r="C71" s="253" t="s">
        <v>161</v>
      </c>
      <c r="D71" s="228"/>
      <c r="E71" s="229"/>
      <c r="F71" s="224"/>
      <c r="G71" s="224"/>
      <c r="H71" s="224"/>
      <c r="I71" s="224"/>
      <c r="J71" s="224"/>
      <c r="K71" s="224"/>
      <c r="L71" s="224"/>
      <c r="M71" s="224"/>
      <c r="N71" s="223"/>
      <c r="O71" s="223"/>
      <c r="P71" s="223"/>
      <c r="Q71" s="223"/>
      <c r="R71" s="224"/>
      <c r="S71" s="224"/>
      <c r="T71" s="224"/>
      <c r="U71" s="224"/>
      <c r="V71" s="224"/>
      <c r="W71" s="224"/>
      <c r="X71" s="224"/>
      <c r="Y71" s="224"/>
      <c r="Z71" s="214"/>
      <c r="AA71" s="214"/>
      <c r="AB71" s="214"/>
      <c r="AC71" s="214"/>
      <c r="AD71" s="214"/>
      <c r="AE71" s="214"/>
      <c r="AF71" s="214"/>
      <c r="AG71" s="214" t="s">
        <v>123</v>
      </c>
      <c r="AH71" s="214">
        <v>0</v>
      </c>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row>
    <row r="72" spans="1:60" x14ac:dyDescent="0.2">
      <c r="A72" s="3"/>
      <c r="B72" s="4"/>
      <c r="C72" s="254"/>
      <c r="D72" s="6"/>
      <c r="E72" s="3"/>
      <c r="F72" s="3"/>
      <c r="G72" s="3"/>
      <c r="H72" s="3"/>
      <c r="I72" s="3"/>
      <c r="J72" s="3"/>
      <c r="K72" s="3"/>
      <c r="L72" s="3"/>
      <c r="M72" s="3"/>
      <c r="N72" s="3"/>
      <c r="O72" s="3"/>
      <c r="P72" s="3"/>
      <c r="Q72" s="3"/>
      <c r="R72" s="3"/>
      <c r="S72" s="3"/>
      <c r="T72" s="3"/>
      <c r="U72" s="3"/>
      <c r="V72" s="3"/>
      <c r="W72" s="3"/>
      <c r="X72" s="3"/>
      <c r="Y72" s="3"/>
      <c r="AE72">
        <v>12</v>
      </c>
      <c r="AF72">
        <v>21</v>
      </c>
      <c r="AG72" t="s">
        <v>83</v>
      </c>
    </row>
    <row r="73" spans="1:60" x14ac:dyDescent="0.2">
      <c r="A73" s="217"/>
      <c r="B73" s="218" t="s">
        <v>29</v>
      </c>
      <c r="C73" s="255"/>
      <c r="D73" s="219"/>
      <c r="E73" s="220"/>
      <c r="F73" s="220"/>
      <c r="G73" s="237">
        <f>G8</f>
        <v>0</v>
      </c>
      <c r="H73" s="3"/>
      <c r="I73" s="3"/>
      <c r="J73" s="3"/>
      <c r="K73" s="3"/>
      <c r="L73" s="3"/>
      <c r="M73" s="3"/>
      <c r="N73" s="3"/>
      <c r="O73" s="3"/>
      <c r="P73" s="3"/>
      <c r="Q73" s="3"/>
      <c r="R73" s="3"/>
      <c r="S73" s="3"/>
      <c r="T73" s="3"/>
      <c r="U73" s="3"/>
      <c r="V73" s="3"/>
      <c r="W73" s="3"/>
      <c r="X73" s="3"/>
      <c r="Y73" s="3"/>
      <c r="AE73">
        <f>SUMIF(L7:L71,AE72,G7:G71)</f>
        <v>0</v>
      </c>
      <c r="AF73">
        <f>SUMIF(L7:L71,AF72,G7:G71)</f>
        <v>0</v>
      </c>
      <c r="AG73" t="s">
        <v>162</v>
      </c>
    </row>
    <row r="74" spans="1:60" x14ac:dyDescent="0.2">
      <c r="C74" s="256"/>
      <c r="D74" s="10"/>
      <c r="AG74" t="s">
        <v>169</v>
      </c>
    </row>
    <row r="75" spans="1:60" x14ac:dyDescent="0.2">
      <c r="D75" s="10"/>
    </row>
    <row r="76" spans="1:60" x14ac:dyDescent="0.2">
      <c r="D76" s="10"/>
    </row>
    <row r="77" spans="1:60" x14ac:dyDescent="0.2">
      <c r="D77" s="10"/>
    </row>
    <row r="78" spans="1:60" x14ac:dyDescent="0.2">
      <c r="D78" s="10"/>
    </row>
    <row r="79" spans="1:60" x14ac:dyDescent="0.2">
      <c r="D79" s="10"/>
    </row>
    <row r="80" spans="1:60"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kmAfPFAy8SN/SgcCm/F4xLAdIvwLcXILTkLgKRc1Y79lbvqB9PZtbraIngy13uJiJvxSWv8pzwXkOd0Xy2uAPA==" saltValue="RaLXJTnl0SUzb9kGH5gnRQ==" spinCount="100000" sheet="1" formatRows="0"/>
  <mergeCells count="23">
    <mergeCell ref="C26:G26"/>
    <mergeCell ref="C27:G27"/>
    <mergeCell ref="C29:G29"/>
    <mergeCell ref="C30:G30"/>
    <mergeCell ref="C32:G32"/>
    <mergeCell ref="C19:G19"/>
    <mergeCell ref="C20:G20"/>
    <mergeCell ref="C21:G21"/>
    <mergeCell ref="C23:G23"/>
    <mergeCell ref="C24:G24"/>
    <mergeCell ref="C25:G25"/>
    <mergeCell ref="C13:G13"/>
    <mergeCell ref="C14:G14"/>
    <mergeCell ref="C15:G15"/>
    <mergeCell ref="C16:G16"/>
    <mergeCell ref="C17:G17"/>
    <mergeCell ref="C18:G18"/>
    <mergeCell ref="A1:G1"/>
    <mergeCell ref="C2:G2"/>
    <mergeCell ref="C3:G3"/>
    <mergeCell ref="C4:G4"/>
    <mergeCell ref="C10:G10"/>
    <mergeCell ref="C11:G11"/>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1 1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'1 1 Pol'!Názvy_tisku</vt:lpstr>
      <vt:lpstr>oadresa</vt:lpstr>
      <vt:lpstr>Stavba!Objednatel</vt:lpstr>
      <vt:lpstr>Stavba!Objekt</vt:lpstr>
      <vt:lpstr>'1 1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 Novotná</dc:creator>
  <cp:lastModifiedBy>Hana Novotná</cp:lastModifiedBy>
  <cp:lastPrinted>2019-03-19T12:27:02Z</cp:lastPrinted>
  <dcterms:created xsi:type="dcterms:W3CDTF">2009-04-08T07:15:50Z</dcterms:created>
  <dcterms:modified xsi:type="dcterms:W3CDTF">2025-09-09T07:16:42Z</dcterms:modified>
</cp:coreProperties>
</file>