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list'!$G$2</definedName>
    <definedName name="MJ">'Krycí list'!$G$5</definedName>
    <definedName name="Mont">'Rekapitulace'!$H$14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'Položky'!$A$1:$G$41</definedName>
    <definedName name="_xlnm.Print_Area" localSheetId="1">'Rekapitulace'!$A$1:$I$28</definedName>
    <definedName name="PocetMJ">'Krycí list'!$G$6</definedName>
    <definedName name="Poznamka">'Krycí list'!$B$37</definedName>
    <definedName name="Projektant">'Krycí list'!$C$8</definedName>
    <definedName name="PSV">'Rekapitulace'!$F$14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<sst xmlns="http://schemas.openxmlformats.org/spreadsheetml/2006/main" count="203" uniqueCount="152">
  <si>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</si>
  <si>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</si>
  <si>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</si>
  <si>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</si>
  <si>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</si>
  <si>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</si>
  <si>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</si>
  <si>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</si>
  <si>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</si>
  <si>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</si>
  <si>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</si>
  <si>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</si>
  <si>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</si>
  <si>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</si>
  <si>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</si>
  <si>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</si>
  <si>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</si>
  <si>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</si>
  <si>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</si>
  <si>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</si>
  <si>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</si>
  <si>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</si>
  <si>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</si>
  <si>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</si>
  <si>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</si>
  <si>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</si>
  <si>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</si>
  <si>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</si>
  <si>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</si>
  <si>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</si>
  <si>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</si>
  <si>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</si>
  <si>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</si>
  <si>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</si>
  <si>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</si>
  <si>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</si>
  <si>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</si>
  <si>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</si>
  <si>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</si>
  <si>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</si>
  <si>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</si>
  <si>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</si>
  <si>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</si>
  <si>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</si>
  <si>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</si>
  <si>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</si>
  <si>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</si>
  <si>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</si>
  <si>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</si>
  <si>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</si>
  <si>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</si>
  <si>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</si>
  <si>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</si>
  <si>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</si>
  <si>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</si>
  <si>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</si>
  <si>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</si>
  <si>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</si>
  <si>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</si>
  <si>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</si>
  <si>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</si>
  <si>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</si>
  <si>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</si>
  <si>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</si>
  <si>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</si>
  <si>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</si>
  <si>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</si>
  <si>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</si>
  <si>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</si>
  <si>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</si>
  <si>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</si>
  <si>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</si>
  <si>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</si>
  <si>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</si>
  <si>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</si>
  <si>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SLEPÝ ROZPOČET</t>
  </si>
  <si>
    <t>Slepý rozpočet</t>
  </si>
  <si>
    <t>20151113</t>
  </si>
  <si>
    <t>ZŠ Brno, Hroznová 1, p.o. objekt Hlinky 146</t>
  </si>
  <si>
    <t>Oprava učebny č.3 a podlahy v chodbě ve 2.NP</t>
  </si>
  <si>
    <t>Oprava podlahy v chodbě ve 2.NP</t>
  </si>
  <si>
    <t>0</t>
  </si>
  <si>
    <t>Přípravné a pomocné práce</t>
  </si>
  <si>
    <t>001</t>
  </si>
  <si>
    <t xml:space="preserve">Statické posouzení </t>
  </si>
  <si>
    <t>kpl</t>
  </si>
  <si>
    <t>004</t>
  </si>
  <si>
    <t xml:space="preserve">Zpracování BOZP </t>
  </si>
  <si>
    <t>008</t>
  </si>
  <si>
    <t xml:space="preserve">Projektová dokumentace skutečného provedení </t>
  </si>
  <si>
    <t>61</t>
  </si>
  <si>
    <t>Upravy povrchů vnitřní</t>
  </si>
  <si>
    <t>612409991R00</t>
  </si>
  <si>
    <t xml:space="preserve">Začištění omítek kolem oken,dveří apod. </t>
  </si>
  <si>
    <t>m</t>
  </si>
  <si>
    <t>95</t>
  </si>
  <si>
    <t>Dokončovací konstrukce na pozemních stavbách</t>
  </si>
  <si>
    <t>9504</t>
  </si>
  <si>
    <t xml:space="preserve">Průběžný úklid staveniště </t>
  </si>
  <si>
    <t>9505</t>
  </si>
  <si>
    <t xml:space="preserve">Závěrečný úklid stavby </t>
  </si>
  <si>
    <t>96</t>
  </si>
  <si>
    <t>Bourání konstrukcí</t>
  </si>
  <si>
    <t>776511820R00</t>
  </si>
  <si>
    <t xml:space="preserve">Odstranění PVC podlah lepených s podložkou </t>
  </si>
  <si>
    <t>m2</t>
  </si>
  <si>
    <t>99</t>
  </si>
  <si>
    <t>Staveništní přesun hmot</t>
  </si>
  <si>
    <t>999281108R00</t>
  </si>
  <si>
    <t xml:space="preserve">Přesun hmot pro opravy a údržbu do výšky 12 m </t>
  </si>
  <si>
    <t>t</t>
  </si>
  <si>
    <t>776</t>
  </si>
  <si>
    <t>Podlahy povlakové</t>
  </si>
  <si>
    <t>776101115R00</t>
  </si>
  <si>
    <t xml:space="preserve">Vyrovnání podkladů samonivelační hmotou </t>
  </si>
  <si>
    <t>776491113U00</t>
  </si>
  <si>
    <t xml:space="preserve">Podlaha lepení plast lišty soklové </t>
  </si>
  <si>
    <t>776521100R00</t>
  </si>
  <si>
    <t xml:space="preserve">Lepení povlakových podlah z pásů PVC </t>
  </si>
  <si>
    <t>23521594.A</t>
  </si>
  <si>
    <t>stěrka podlahová samonivelační</t>
  </si>
  <si>
    <t>kg</t>
  </si>
  <si>
    <t>28412110</t>
  </si>
  <si>
    <t>Krytina podlahová PVC</t>
  </si>
  <si>
    <t>998776202R00</t>
  </si>
  <si>
    <t xml:space="preserve">Přesun hmot pro podlahy povlakové, výšky do 12 m </t>
  </si>
  <si>
    <t>D96</t>
  </si>
  <si>
    <t>Přesuny suti a vybouraných hmot</t>
  </si>
  <si>
    <t>979011111R00</t>
  </si>
  <si>
    <t xml:space="preserve">Svislá doprava suti a vybour. hmot za 2.NP a 1.PP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</si>
  <si>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</si>
  <si>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</si>
  <si>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</si>
  <si>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</si>
  <si>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</si>
  <si>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</si>
  <si>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</si>
  <si>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</si>
  <si>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979087212R00</t>
  </si>
  <si>
    <t xml:space="preserve">Nakládání suti na dopravní prostředky </t>
  </si>
  <si>
    <t>979999999R00</t>
  </si>
  <si>
    <t xml:space="preserve">Poplatek za skladku 10 % příměsí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</si>
  <si>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</si>
  <si>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</si>
  <si>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</si>
  <si>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</si>
  <si>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</si>
  <si>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</si>
  <si>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</si>
  <si>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</si>
  <si>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Statutární město Brno, městská část Brno - střed</t>
  </si>
  <si>
    <t>Ing. Martin Rychtecký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</si>
</sst>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33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centerContinuous"/>
    </xf>
    <xf numFmtId="0" fontId="22" fillId="33" borderId="13" xfId="0" applyFont="1" applyFill="1" applyBorder="1" applyAlignment="1">
      <alignment horizontal="left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0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20" fillId="33" borderId="16" xfId="0" applyNumberFormat="1" applyFont="1" applyFill="1" applyBorder="1" applyAlignment="1">
      <alignment/>
    </xf>
    <xf numFmtId="49" fontId="19" fillId="33" borderId="17" xfId="0" applyNumberFormat="1" applyFont="1" applyFill="1" applyBorder="1" applyAlignment="1">
      <alignment/>
    </xf>
    <xf numFmtId="0" fontId="20" fillId="33" borderId="18" xfId="0" applyFont="1" applyFill="1" applyBorder="1" applyAlignment="1">
      <alignment/>
    </xf>
    <xf numFmtId="0" fontId="19" fillId="33" borderId="18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0" fillId="33" borderId="21" xfId="0" applyNumberFormat="1" applyFont="1" applyFill="1" applyBorder="1" applyAlignment="1">
      <alignment/>
    </xf>
    <xf numFmtId="49" fontId="19" fillId="33" borderId="22" xfId="0" applyNumberFormat="1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19" xfId="0" applyNumberFormat="1" applyFont="1" applyBorder="1" applyAlignment="1">
      <alignment/>
    </xf>
    <xf numFmtId="0" fontId="21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18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19" fillId="0" borderId="29" xfId="0" applyFont="1" applyBorder="1" applyAlignment="1">
      <alignment horizontal="centerContinuous" vertical="center"/>
    </xf>
    <xf numFmtId="0" fontId="20" fillId="33" borderId="30" xfId="0" applyFont="1" applyFill="1" applyBorder="1" applyAlignment="1">
      <alignment horizontal="left"/>
    </xf>
    <xf numFmtId="0" fontId="19" fillId="33" borderId="31" xfId="0" applyFont="1" applyFill="1" applyBorder="1" applyAlignment="1">
      <alignment horizontal="left"/>
    </xf>
    <xf numFmtId="0" fontId="19" fillId="33" borderId="32" xfId="0" applyFont="1" applyFill="1" applyBorder="1" applyAlignment="1">
      <alignment horizontal="centerContinuous"/>
    </xf>
    <xf numFmtId="0" fontId="20" fillId="33" borderId="31" xfId="0" applyFont="1" applyFill="1" applyBorder="1" applyAlignment="1">
      <alignment horizontal="centerContinuous"/>
    </xf>
    <xf numFmtId="0" fontId="19" fillId="33" borderId="31" xfId="0" applyFont="1" applyFill="1" applyBorder="1" applyAlignment="1">
      <alignment horizontal="centerContinuous"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4" xfId="0" applyFont="1" applyBorder="1" applyAlignment="1">
      <alignment shrinkToFit="1"/>
    </xf>
    <xf numFmtId="0" fontId="19" fillId="0" borderId="3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7" xfId="0" applyFont="1" applyBorder="1" applyAlignment="1">
      <alignment horizontal="center" shrinkToFit="1"/>
    </xf>
    <xf numFmtId="0" fontId="19" fillId="0" borderId="38" xfId="0" applyFont="1" applyBorder="1" applyAlignment="1">
      <alignment horizontal="center" shrinkToFit="1"/>
    </xf>
    <xf numFmtId="3" fontId="19" fillId="0" borderId="39" xfId="0" applyNumberFormat="1" applyFont="1" applyBorder="1" applyAlignment="1">
      <alignment/>
    </xf>
    <xf numFmtId="0" fontId="19" fillId="0" borderId="37" xfId="0" applyFont="1" applyBorder="1" applyAlignment="1">
      <alignment/>
    </xf>
    <xf numFmtId="3" fontId="19" fillId="0" borderId="40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41" xfId="0" applyFont="1" applyFill="1" applyBorder="1" applyAlignment="1">
      <alignment/>
    </xf>
    <xf numFmtId="0" fontId="20" fillId="33" borderId="42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48" xfId="0" applyFont="1" applyBorder="1" applyAlignment="1">
      <alignment/>
    </xf>
    <xf numFmtId="165" fontId="19" fillId="0" borderId="49" xfId="0" applyNumberFormat="1" applyFont="1" applyBorder="1" applyAlignment="1">
      <alignment horizontal="right"/>
    </xf>
    <xf numFmtId="0" fontId="19" fillId="0" borderId="49" xfId="0" applyFont="1" applyBorder="1" applyAlignment="1">
      <alignment/>
    </xf>
    <xf numFmtId="166" fontId="19" fillId="0" borderId="24" xfId="0" applyNumberFormat="1" applyFont="1" applyBorder="1" applyAlignment="1">
      <alignment horizontal="right" indent="2"/>
    </xf>
    <xf numFmtId="166" fontId="19" fillId="0" borderId="25" xfId="0" applyNumberFormat="1" applyFont="1" applyBorder="1" applyAlignment="1">
      <alignment horizontal="right" indent="2"/>
    </xf>
    <xf numFmtId="0" fontId="19" fillId="0" borderId="18" xfId="0" applyFont="1" applyBorder="1" applyAlignment="1">
      <alignment/>
    </xf>
    <xf numFmtId="165" fontId="19" fillId="0" borderId="17" xfId="0" applyNumberFormat="1" applyFont="1" applyBorder="1" applyAlignment="1">
      <alignment horizontal="right"/>
    </xf>
    <xf numFmtId="0" fontId="23" fillId="33" borderId="37" xfId="0" applyFont="1" applyFill="1" applyBorder="1" applyAlignment="1">
      <alignment/>
    </xf>
    <xf numFmtId="0" fontId="23" fillId="33" borderId="40" xfId="0" applyFont="1" applyFill="1" applyBorder="1" applyAlignment="1">
      <alignment/>
    </xf>
    <xf numFmtId="0" fontId="23" fillId="33" borderId="38" xfId="0" applyFont="1" applyFill="1" applyBorder="1" applyAlignment="1">
      <alignment/>
    </xf>
    <xf numFmtId="166" fontId="23" fillId="33" borderId="50" xfId="0" applyNumberFormat="1" applyFont="1" applyFill="1" applyBorder="1" applyAlignment="1">
      <alignment horizontal="right" indent="2"/>
    </xf>
    <xf numFmtId="166" fontId="23" fillId="33" borderId="51" xfId="0" applyNumberFormat="1" applyFont="1" applyFill="1" applyBorder="1" applyAlignment="1">
      <alignment horizontal="right" indent="2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9" fillId="0" borderId="52" xfId="46" applyFont="1" applyBorder="1" applyAlignment="1">
      <alignment horizontal="center"/>
      <protection/>
    </xf>
    <xf numFmtId="0" fontId="19" fillId="0" borderId="53" xfId="46" applyFont="1" applyBorder="1" applyAlignment="1">
      <alignment horizontal="center"/>
      <protection/>
    </xf>
    <xf numFmtId="0" fontId="20" fillId="0" borderId="54" xfId="46" applyFont="1" applyBorder="1">
      <alignment/>
      <protection/>
    </xf>
    <xf numFmtId="0" fontId="19" fillId="0" borderId="54" xfId="46" applyFont="1" applyBorder="1">
      <alignment/>
      <protection/>
    </xf>
    <xf numFmtId="0" fontId="19" fillId="0" borderId="54" xfId="46" applyFont="1" applyBorder="1" applyAlignment="1">
      <alignment horizontal="right"/>
      <protection/>
    </xf>
    <xf numFmtId="0" fontId="19" fillId="0" borderId="55" xfId="46" applyFont="1" applyBorder="1">
      <alignment/>
      <protection/>
    </xf>
    <xf numFmtId="0" fontId="19" fillId="0" borderId="54" xfId="0" applyNumberFormat="1" applyFont="1" applyBorder="1" applyAlignment="1">
      <alignment horizontal="left"/>
    </xf>
    <xf numFmtId="0" fontId="19" fillId="0" borderId="56" xfId="0" applyNumberFormat="1" applyFont="1" applyBorder="1" applyAlignment="1">
      <alignment/>
    </xf>
    <xf numFmtId="0" fontId="19" fillId="0" borderId="57" xfId="46" applyFont="1" applyBorder="1" applyAlignment="1">
      <alignment horizontal="center"/>
      <protection/>
    </xf>
    <xf numFmtId="0" fontId="19" fillId="0" borderId="58" xfId="46" applyFont="1" applyBorder="1" applyAlignment="1">
      <alignment horizontal="center"/>
      <protection/>
    </xf>
    <xf numFmtId="0" fontId="20" fillId="0" borderId="59" xfId="46" applyFont="1" applyBorder="1">
      <alignment/>
      <protection/>
    </xf>
    <xf numFmtId="0" fontId="19" fillId="0" borderId="59" xfId="46" applyFont="1" applyBorder="1">
      <alignment/>
      <protection/>
    </xf>
    <xf numFmtId="0" fontId="19" fillId="0" borderId="59" xfId="46" applyFont="1" applyBorder="1" applyAlignment="1">
      <alignment horizontal="right"/>
      <protection/>
    </xf>
    <xf numFmtId="0" fontId="19" fillId="0" borderId="60" xfId="46" applyFont="1" applyBorder="1" applyAlignment="1">
      <alignment horizontal="left"/>
      <protection/>
    </xf>
    <xf numFmtId="0" fontId="19" fillId="0" borderId="59" xfId="46" applyFont="1" applyBorder="1" applyAlignment="1">
      <alignment horizontal="left"/>
      <protection/>
    </xf>
    <xf numFmtId="0" fontId="19" fillId="0" borderId="61" xfId="46" applyFont="1" applyBorder="1" applyAlignment="1">
      <alignment horizontal="lef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0" fillId="33" borderId="30" xfId="0" applyNumberFormat="1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62" xfId="0" applyFont="1" applyFill="1" applyBorder="1" applyAlignment="1">
      <alignment horizontal="center"/>
    </xf>
    <xf numFmtId="0" fontId="20" fillId="33" borderId="63" xfId="0" applyFont="1" applyFill="1" applyBorder="1" applyAlignment="1">
      <alignment horizontal="center"/>
    </xf>
    <xf numFmtId="0" fontId="20" fillId="33" borderId="64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19" fillId="0" borderId="44" xfId="0" applyNumberFormat="1" applyFont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3" fontId="20" fillId="33" borderId="32" xfId="0" applyNumberFormat="1" applyFont="1" applyFill="1" applyBorder="1" applyAlignment="1">
      <alignment/>
    </xf>
    <xf numFmtId="3" fontId="20" fillId="33" borderId="62" xfId="0" applyNumberFormat="1" applyFont="1" applyFill="1" applyBorder="1" applyAlignment="1">
      <alignment/>
    </xf>
    <xf numFmtId="3" fontId="20" fillId="33" borderId="63" xfId="0" applyNumberFormat="1" applyFont="1" applyFill="1" applyBorder="1" applyAlignment="1">
      <alignment/>
    </xf>
    <xf numFmtId="3" fontId="20" fillId="33" borderId="64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9" fillId="33" borderId="42" xfId="0" applyFont="1" applyFill="1" applyBorder="1" applyAlignment="1">
      <alignment/>
    </xf>
    <xf numFmtId="0" fontId="20" fillId="33" borderId="65" xfId="0" applyFont="1" applyFill="1" applyBorder="1" applyAlignment="1">
      <alignment horizontal="right"/>
    </xf>
    <xf numFmtId="0" fontId="20" fillId="33" borderId="13" xfId="0" applyFont="1" applyFill="1" applyBorder="1" applyAlignment="1">
      <alignment horizontal="right"/>
    </xf>
    <xf numFmtId="0" fontId="20" fillId="33" borderId="12" xfId="0" applyFont="1" applyFill="1" applyBorder="1" applyAlignment="1">
      <alignment horizontal="center"/>
    </xf>
    <xf numFmtId="4" fontId="22" fillId="33" borderId="13" xfId="0" applyNumberFormat="1" applyFont="1" applyFill="1" applyBorder="1" applyAlignment="1">
      <alignment horizontal="right"/>
    </xf>
    <xf numFmtId="4" fontId="22" fillId="33" borderId="42" xfId="0" applyNumberFormat="1" applyFont="1" applyFill="1" applyBorder="1" applyAlignment="1">
      <alignment horizontal="right"/>
    </xf>
    <xf numFmtId="0" fontId="19" fillId="0" borderId="26" xfId="0" applyFont="1" applyBorder="1" applyAlignment="1">
      <alignment/>
    </xf>
    <xf numFmtId="3" fontId="19" fillId="0" borderId="35" xfId="0" applyNumberFormat="1" applyFont="1" applyBorder="1" applyAlignment="1">
      <alignment horizontal="right"/>
    </xf>
    <xf numFmtId="165" fontId="19" fillId="0" borderId="19" xfId="0" applyNumberFormat="1" applyFont="1" applyBorder="1" applyAlignment="1">
      <alignment horizontal="right"/>
    </xf>
    <xf numFmtId="3" fontId="19" fillId="0" borderId="45" xfId="0" applyNumberFormat="1" applyFont="1" applyBorder="1" applyAlignment="1">
      <alignment horizontal="right"/>
    </xf>
    <xf numFmtId="4" fontId="19" fillId="0" borderId="34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0" fontId="19" fillId="33" borderId="37" xfId="0" applyFont="1" applyFill="1" applyBorder="1" applyAlignment="1">
      <alignment/>
    </xf>
    <xf numFmtId="0" fontId="20" fillId="33" borderId="40" xfId="0" applyFont="1" applyFill="1" applyBorder="1" applyAlignment="1">
      <alignment/>
    </xf>
    <xf numFmtId="0" fontId="19" fillId="33" borderId="40" xfId="0" applyFont="1" applyFill="1" applyBorder="1" applyAlignment="1">
      <alignment/>
    </xf>
    <xf numFmtId="4" fontId="19" fillId="33" borderId="51" xfId="0" applyNumberFormat="1" applyFont="1" applyFill="1" applyBorder="1" applyAlignment="1">
      <alignment/>
    </xf>
    <xf numFmtId="4" fontId="19" fillId="33" borderId="37" xfId="0" applyNumberFormat="1" applyFont="1" applyFill="1" applyBorder="1" applyAlignment="1">
      <alignment/>
    </xf>
    <xf numFmtId="4" fontId="19" fillId="33" borderId="40" xfId="0" applyNumberFormat="1" applyFont="1" applyFill="1" applyBorder="1" applyAlignment="1">
      <alignment/>
    </xf>
    <xf numFmtId="3" fontId="20" fillId="33" borderId="40" xfId="0" applyNumberFormat="1" applyFont="1" applyFill="1" applyBorder="1" applyAlignment="1">
      <alignment horizontal="right"/>
    </xf>
    <xf numFmtId="3" fontId="20" fillId="33" borderId="51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8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19" fillId="0" borderId="0" xfId="46" applyFont="1">
      <alignment/>
      <protection/>
    </xf>
    <xf numFmtId="0" fontId="29" fillId="0" borderId="0" xfId="46" applyFont="1" applyAlignment="1">
      <alignment horizontal="centerContinuous"/>
      <protection/>
    </xf>
    <xf numFmtId="0" fontId="30" fillId="0" borderId="0" xfId="46" applyFont="1" applyAlignment="1">
      <alignment horizontal="centerContinuous"/>
      <protection/>
    </xf>
    <xf numFmtId="0" fontId="30" fillId="0" borderId="0" xfId="46" applyFont="1" applyAlignment="1">
      <alignment horizontal="right"/>
      <protection/>
    </xf>
    <xf numFmtId="0" fontId="21" fillId="0" borderId="55" xfId="46" applyFont="1" applyBorder="1" applyAlignment="1">
      <alignment horizontal="right"/>
      <protection/>
    </xf>
    <xf numFmtId="0" fontId="19" fillId="0" borderId="54" xfId="46" applyFont="1" applyBorder="1" applyAlignment="1">
      <alignment horizontal="left"/>
      <protection/>
    </xf>
    <xf numFmtId="0" fontId="19" fillId="0" borderId="56" xfId="46" applyFont="1" applyBorder="1">
      <alignment/>
      <protection/>
    </xf>
    <xf numFmtId="49" fontId="19" fillId="0" borderId="57" xfId="46" applyNumberFormat="1" applyFont="1" applyBorder="1" applyAlignment="1">
      <alignment horizontal="center"/>
      <protection/>
    </xf>
    <xf numFmtId="0" fontId="19" fillId="0" borderId="60" xfId="46" applyFont="1" applyBorder="1" applyAlignment="1">
      <alignment horizontal="center" shrinkToFit="1"/>
      <protection/>
    </xf>
    <xf numFmtId="0" fontId="19" fillId="0" borderId="59" xfId="46" applyFont="1" applyBorder="1" applyAlignment="1">
      <alignment horizontal="center" shrinkToFit="1"/>
      <protection/>
    </xf>
    <xf numFmtId="0" fontId="19" fillId="0" borderId="61" xfId="46" applyFont="1" applyBorder="1" applyAlignment="1">
      <alignment horizontal="center" shrinkToFit="1"/>
      <protection/>
    </xf>
    <xf numFmtId="0" fontId="21" fillId="0" borderId="0" xfId="46" applyFont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/>
      <protection/>
    </xf>
    <xf numFmtId="49" fontId="21" fillId="33" borderId="19" xfId="46" applyNumberFormat="1" applyFont="1" applyFill="1" applyBorder="1">
      <alignment/>
      <protection/>
    </xf>
    <xf numFmtId="0" fontId="21" fillId="33" borderId="17" xfId="46" applyFont="1" applyFill="1" applyBorder="1" applyAlignment="1">
      <alignment horizontal="center"/>
      <protection/>
    </xf>
    <xf numFmtId="0" fontId="21" fillId="33" borderId="17" xfId="46" applyNumberFormat="1" applyFont="1" applyFill="1" applyBorder="1" applyAlignment="1">
      <alignment horizontal="center"/>
      <protection/>
    </xf>
    <xf numFmtId="0" fontId="21" fillId="33" borderId="19" xfId="46" applyFont="1" applyFill="1" applyBorder="1" applyAlignment="1">
      <alignment horizontal="center"/>
      <protection/>
    </xf>
    <xf numFmtId="0" fontId="20" fillId="0" borderId="66" xfId="46" applyFont="1" applyBorder="1" applyAlignment="1">
      <alignment horizontal="center"/>
      <protection/>
    </xf>
    <xf numFmtId="49" fontId="20" fillId="0" borderId="66" xfId="46" applyNumberFormat="1" applyFont="1" applyBorder="1" applyAlignment="1">
      <alignment horizontal="left"/>
      <protection/>
    </xf>
    <xf numFmtId="0" fontId="20" fillId="0" borderId="24" xfId="46" applyFont="1" applyBorder="1">
      <alignment/>
      <protection/>
    </xf>
    <xf numFmtId="0" fontId="19" fillId="0" borderId="18" xfId="46" applyFont="1" applyBorder="1" applyAlignment="1">
      <alignment horizontal="center"/>
      <protection/>
    </xf>
    <xf numFmtId="0" fontId="19" fillId="0" borderId="18" xfId="46" applyNumberFormat="1" applyFont="1" applyBorder="1" applyAlignment="1">
      <alignment horizontal="right"/>
      <protection/>
    </xf>
    <xf numFmtId="0" fontId="19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1" fillId="0" borderId="0" xfId="46" applyFont="1">
      <alignment/>
      <protection/>
    </xf>
    <xf numFmtId="0" fontId="32" fillId="0" borderId="67" xfId="46" applyFont="1" applyBorder="1" applyAlignment="1">
      <alignment horizontal="center" vertical="top"/>
      <protection/>
    </xf>
    <xf numFmtId="49" fontId="32" fillId="0" borderId="67" xfId="46" applyNumberFormat="1" applyFont="1" applyBorder="1" applyAlignment="1">
      <alignment horizontal="left" vertical="top"/>
      <protection/>
    </xf>
    <xf numFmtId="0" fontId="32" fillId="0" borderId="67" xfId="46" applyFont="1" applyBorder="1" applyAlignment="1">
      <alignment vertical="top" wrapText="1"/>
      <protection/>
    </xf>
    <xf numFmtId="49" fontId="32" fillId="0" borderId="67" xfId="46" applyNumberFormat="1" applyFont="1" applyBorder="1" applyAlignment="1">
      <alignment horizontal="center" shrinkToFit="1"/>
      <protection/>
    </xf>
    <xf numFmtId="4" fontId="32" fillId="0" borderId="67" xfId="46" applyNumberFormat="1" applyFont="1" applyBorder="1" applyAlignment="1">
      <alignment horizontal="right"/>
      <protection/>
    </xf>
    <xf numFmtId="4" fontId="32" fillId="0" borderId="67" xfId="46" applyNumberFormat="1" applyFont="1" applyBorder="1">
      <alignment/>
      <protection/>
    </xf>
    <xf numFmtId="0" fontId="31" fillId="0" borderId="0" xfId="46" applyFont="1">
      <alignment/>
      <protection/>
    </xf>
    <xf numFmtId="0" fontId="19" fillId="33" borderId="19" xfId="46" applyFont="1" applyFill="1" applyBorder="1" applyAlignment="1">
      <alignment horizontal="center"/>
      <protection/>
    </xf>
    <xf numFmtId="49" fontId="33" fillId="33" borderId="19" xfId="46" applyNumberFormat="1" applyFont="1" applyFill="1" applyBorder="1" applyAlignment="1">
      <alignment horizontal="left"/>
      <protection/>
    </xf>
    <xf numFmtId="0" fontId="33" fillId="33" borderId="24" xfId="46" applyFont="1" applyFill="1" applyBorder="1">
      <alignment/>
      <protection/>
    </xf>
    <xf numFmtId="0" fontId="19" fillId="33" borderId="18" xfId="46" applyFont="1" applyFill="1" applyBorder="1" applyAlignment="1">
      <alignment horizontal="center"/>
      <protection/>
    </xf>
    <xf numFmtId="4" fontId="19" fillId="33" borderId="18" xfId="46" applyNumberFormat="1" applyFont="1" applyFill="1" applyBorder="1" applyAlignment="1">
      <alignment horizontal="right"/>
      <protection/>
    </xf>
    <xf numFmtId="4" fontId="19" fillId="33" borderId="17" xfId="46" applyNumberFormat="1" applyFont="1" applyFill="1" applyBorder="1" applyAlignment="1">
      <alignment horizontal="right"/>
      <protection/>
    </xf>
    <xf numFmtId="4" fontId="20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4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5" fillId="0" borderId="0" xfId="46" applyFont="1" applyBorder="1">
      <alignment/>
      <protection/>
    </xf>
    <xf numFmtId="3" fontId="35" fillId="0" borderId="0" xfId="46" applyNumberFormat="1" applyFont="1" applyBorder="1" applyAlignment="1">
      <alignment horizontal="right"/>
      <protection/>
    </xf>
    <xf numFmtId="4" fontId="35" fillId="0" borderId="0" xfId="46" applyNumberFormat="1" applyFont="1" applyBorder="1">
      <alignment/>
      <protection/>
    </xf>
    <xf numFmtId="0" fontId="3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68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7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2</v>
      </c>
      <c r="D2" s="5" t="str">
        <f>Rekapitulace!G2</f>
        <v>Oprava podlahy v chodbě ve 2.NP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73</v>
      </c>
      <c r="B5" s="16"/>
      <c r="C5" s="17" t="s">
        <v>79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77</v>
      </c>
      <c r="B7" s="24"/>
      <c r="C7" s="25" t="s">
        <v>78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9" t="s">
        <v>151</v>
      </c>
      <c r="D8" s="29"/>
      <c r="E8" s="30"/>
      <c r="F8" s="31" t="s">
        <v>12</v>
      </c>
      <c r="G8" s="32"/>
      <c r="H8" s="33"/>
      <c r="I8" s="34"/>
    </row>
    <row r="9" spans="1:8" ht="12.75">
      <c r="A9" s="28" t="s">
        <v>13</v>
      </c>
      <c r="B9" s="11"/>
      <c r="C9" s="29" t="str">
        <f>Projektant</f>
        <v>Ing. Martin Rychtecký</v>
      </c>
      <c r="D9" s="29"/>
      <c r="E9" s="30"/>
      <c r="F9" s="11"/>
      <c r="G9" s="35"/>
      <c r="H9" s="36"/>
    </row>
    <row r="10" spans="1:8" ht="12.75">
      <c r="A10" s="28" t="s">
        <v>14</v>
      </c>
      <c r="B10" s="11"/>
      <c r="C10" s="29" t="s">
        <v>150</v>
      </c>
      <c r="D10" s="29"/>
      <c r="E10" s="29"/>
      <c r="F10" s="37"/>
      <c r="G10" s="38"/>
      <c r="H10" s="39"/>
    </row>
    <row r="11" spans="1:57" ht="13.5" customHeight="1">
      <c r="A11" s="28" t="s">
        <v>15</v>
      </c>
      <c r="B11" s="11"/>
      <c r="C11" s="29"/>
      <c r="D11" s="29"/>
      <c r="E11" s="29"/>
      <c r="F11" s="40" t="s">
        <v>16</v>
      </c>
      <c r="G11" s="41"/>
      <c r="H11" s="36"/>
      <c r="BA11" s="42"/>
      <c r="BB11" s="42"/>
      <c r="BC11" s="42"/>
      <c r="BD11" s="42"/>
      <c r="BE11" s="42"/>
    </row>
    <row r="12" spans="1:8" ht="12.75" customHeight="1">
      <c r="A12" s="43" t="s">
        <v>17</v>
      </c>
      <c r="B12" s="9"/>
      <c r="C12" s="44"/>
      <c r="D12" s="44"/>
      <c r="E12" s="44"/>
      <c r="F12" s="45" t="s">
        <v>18</v>
      </c>
      <c r="G12" s="46"/>
      <c r="H12" s="36"/>
    </row>
    <row r="13" spans="1:8" ht="28.5" customHeight="1" thickBot="1">
      <c r="A13" s="47" t="s">
        <v>19</v>
      </c>
      <c r="B13" s="48"/>
      <c r="C13" s="48"/>
      <c r="D13" s="48"/>
      <c r="E13" s="49"/>
      <c r="F13" s="49"/>
      <c r="G13" s="50"/>
      <c r="H13" s="36"/>
    </row>
    <row r="14" spans="1:7" ht="17.25" customHeight="1" thickBot="1">
      <c r="A14" s="51" t="s">
        <v>20</v>
      </c>
      <c r="B14" s="52"/>
      <c r="C14" s="53"/>
      <c r="D14" s="54" t="s">
        <v>21</v>
      </c>
      <c r="E14" s="55"/>
      <c r="F14" s="55"/>
      <c r="G14" s="53"/>
    </row>
    <row r="15" spans="1:7" ht="15.75" customHeight="1">
      <c r="A15" s="56"/>
      <c r="B15" s="57" t="s">
        <v>22</v>
      </c>
      <c r="C15" s="58">
        <f>HSV</f>
        <v>0</v>
      </c>
      <c r="D15" s="59" t="str">
        <f>Rekapitulace!A19</f>
        <v>Ztížené výrobní podmínky</v>
      </c>
      <c r="E15" s="60"/>
      <c r="F15" s="61"/>
      <c r="G15" s="58">
        <f>Rekapitulace!I19</f>
        <v>0</v>
      </c>
    </row>
    <row r="16" spans="1:7" ht="15.75" customHeight="1">
      <c r="A16" s="56" t="s">
        <v>23</v>
      </c>
      <c r="B16" s="57" t="s">
        <v>24</v>
      </c>
      <c r="C16" s="58">
        <f>PSV</f>
        <v>0</v>
      </c>
      <c r="D16" s="8" t="str">
        <f>Rekapitulace!A20</f>
        <v>Oborová přirážka</v>
      </c>
      <c r="E16" s="62"/>
      <c r="F16" s="63"/>
      <c r="G16" s="58">
        <f>Rekapitulace!I20</f>
        <v>0</v>
      </c>
    </row>
    <row r="17" spans="1:7" ht="15.75" customHeight="1">
      <c r="A17" s="56" t="s">
        <v>25</v>
      </c>
      <c r="B17" s="57" t="s">
        <v>26</v>
      </c>
      <c r="C17" s="58">
        <f>Mont</f>
        <v>0</v>
      </c>
      <c r="D17" s="8" t="str">
        <f>Rekapitulace!A21</f>
        <v>Přesun stavebních kapacit</v>
      </c>
      <c r="E17" s="62"/>
      <c r="F17" s="63"/>
      <c r="G17" s="58">
        <f>Rekapitulace!I21</f>
        <v>0</v>
      </c>
    </row>
    <row r="18" spans="1:7" ht="15.75" customHeight="1">
      <c r="A18" s="64" t="s">
        <v>27</v>
      </c>
      <c r="B18" s="65" t="s">
        <v>28</v>
      </c>
      <c r="C18" s="58">
        <f>Dodavka</f>
        <v>0</v>
      </c>
      <c r="D18" s="8" t="str">
        <f>Rekapitulace!A22</f>
        <v>Mimostaveništní doprava</v>
      </c>
      <c r="E18" s="62"/>
      <c r="F18" s="63"/>
      <c r="G18" s="58">
        <f>Rekapitulace!I22</f>
        <v>0</v>
      </c>
    </row>
    <row r="19" spans="1:7" ht="15.75" customHeight="1">
      <c r="A19" s="66" t="s">
        <v>29</v>
      </c>
      <c r="B19" s="57"/>
      <c r="C19" s="58">
        <f>SUM(C15:C18)</f>
        <v>0</v>
      </c>
      <c r="D19" s="8" t="str">
        <f>Rekapitulace!A23</f>
        <v>Zařízení staveniště</v>
      </c>
      <c r="E19" s="62"/>
      <c r="F19" s="63"/>
      <c r="G19" s="58">
        <f>Rekapitulace!I23</f>
        <v>0</v>
      </c>
    </row>
    <row r="20" spans="1:7" ht="15.75" customHeight="1">
      <c r="A20" s="66"/>
      <c r="B20" s="57"/>
      <c r="C20" s="58"/>
      <c r="D20" s="8" t="str">
        <f>Rekapitulace!A24</f>
        <v>Provoz investora</v>
      </c>
      <c r="E20" s="62"/>
      <c r="F20" s="63"/>
      <c r="G20" s="58">
        <f>Rekapitulace!I24</f>
        <v>0</v>
      </c>
    </row>
    <row r="21" spans="1:7" ht="15.75" customHeight="1">
      <c r="A21" s="66" t="s">
        <v>30</v>
      </c>
      <c r="B21" s="57"/>
      <c r="C21" s="58">
        <f>HZS</f>
        <v>0</v>
      </c>
      <c r="D21" s="8" t="str">
        <f>Rekapitulace!A25</f>
        <v>Kompletační činnost (IČD)</v>
      </c>
      <c r="E21" s="62"/>
      <c r="F21" s="63"/>
      <c r="G21" s="58">
        <f>Rekapitulace!I25</f>
        <v>0</v>
      </c>
    </row>
    <row r="22" spans="1:7" ht="15.75" customHeight="1">
      <c r="A22" s="67" t="s">
        <v>31</v>
      </c>
      <c r="B22" s="68"/>
      <c r="C22" s="58">
        <f>C19+C21</f>
        <v>0</v>
      </c>
      <c r="D22" s="8" t="s">
        <v>32</v>
      </c>
      <c r="E22" s="62"/>
      <c r="F22" s="63"/>
      <c r="G22" s="58">
        <f>G23-SUM(G15:G21)</f>
        <v>0</v>
      </c>
    </row>
    <row r="23" spans="1:7" ht="15.75" customHeight="1" thickBot="1">
      <c r="A23" s="69" t="s">
        <v>33</v>
      </c>
      <c r="B23" s="70"/>
      <c r="C23" s="71">
        <f>C22+G23</f>
        <v>0</v>
      </c>
      <c r="D23" s="72" t="s">
        <v>34</v>
      </c>
      <c r="E23" s="73"/>
      <c r="F23" s="74"/>
      <c r="G23" s="58">
        <f>VRN</f>
        <v>0</v>
      </c>
    </row>
    <row r="24" spans="1:7" ht="12.75">
      <c r="A24" s="75" t="s">
        <v>35</v>
      </c>
      <c r="B24" s="76"/>
      <c r="C24" s="77"/>
      <c r="D24" s="76" t="s">
        <v>36</v>
      </c>
      <c r="E24" s="76"/>
      <c r="F24" s="78" t="s">
        <v>37</v>
      </c>
      <c r="G24" s="79"/>
    </row>
    <row r="25" spans="1:7" ht="12.75">
      <c r="A25" s="67" t="s">
        <v>38</v>
      </c>
      <c r="B25" s="68"/>
      <c r="C25" s="80"/>
      <c r="D25" s="68" t="s">
        <v>38</v>
      </c>
      <c r="E25" s="81"/>
      <c r="F25" s="82" t="s">
        <v>38</v>
      </c>
      <c r="G25" s="83"/>
    </row>
    <row r="26" spans="1:7" ht="37.5" customHeight="1">
      <c r="A26" s="67" t="s">
        <v>39</v>
      </c>
      <c r="B26" s="84"/>
      <c r="C26" s="80"/>
      <c r="D26" s="68" t="s">
        <v>39</v>
      </c>
      <c r="E26" s="81"/>
      <c r="F26" s="82" t="s">
        <v>39</v>
      </c>
      <c r="G26" s="83"/>
    </row>
    <row r="27" spans="1:7" ht="12.75">
      <c r="A27" s="67"/>
      <c r="B27" s="85"/>
      <c r="C27" s="80"/>
      <c r="D27" s="68"/>
      <c r="E27" s="81"/>
      <c r="F27" s="82"/>
      <c r="G27" s="83"/>
    </row>
    <row r="28" spans="1:7" ht="12.75">
      <c r="A28" s="67" t="s">
        <v>40</v>
      </c>
      <c r="B28" s="68"/>
      <c r="C28" s="80"/>
      <c r="D28" s="82" t="s">
        <v>41</v>
      </c>
      <c r="E28" s="80"/>
      <c r="F28" s="86" t="s">
        <v>41</v>
      </c>
      <c r="G28" s="83"/>
    </row>
    <row r="29" spans="1:7" ht="69" customHeight="1">
      <c r="A29" s="67"/>
      <c r="B29" s="68"/>
      <c r="C29" s="87"/>
      <c r="D29" s="88"/>
      <c r="E29" s="87"/>
      <c r="F29" s="68"/>
      <c r="G29" s="83"/>
    </row>
    <row r="30" spans="1:7" ht="12.75">
      <c r="A30" s="89" t="s">
        <v>42</v>
      </c>
      <c r="B30" s="90"/>
      <c r="C30" s="91">
        <v>21</v>
      </c>
      <c r="D30" s="90" t="s">
        <v>43</v>
      </c>
      <c r="E30" s="92"/>
      <c r="F30" s="93">
        <f>C23-F32</f>
        <v>0</v>
      </c>
      <c r="G30" s="94"/>
    </row>
    <row r="31" spans="1:7" ht="12.75">
      <c r="A31" s="89" t="s">
        <v>44</v>
      </c>
      <c r="B31" s="90"/>
      <c r="C31" s="91">
        <f>SazbaDPH1</f>
        <v>21</v>
      </c>
      <c r="D31" s="90" t="s">
        <v>45</v>
      </c>
      <c r="E31" s="92"/>
      <c r="F31" s="93">
        <f>ROUND(PRODUCT(F30,C31/100),0)</f>
        <v>0</v>
      </c>
      <c r="G31" s="94"/>
    </row>
    <row r="32" spans="1:7" ht="12.75">
      <c r="A32" s="89" t="s">
        <v>42</v>
      </c>
      <c r="B32" s="90"/>
      <c r="C32" s="91">
        <v>0</v>
      </c>
      <c r="D32" s="90" t="s">
        <v>45</v>
      </c>
      <c r="E32" s="92"/>
      <c r="F32" s="93">
        <v>0</v>
      </c>
      <c r="G32" s="94"/>
    </row>
    <row r="33" spans="1:7" ht="12.75">
      <c r="A33" s="89" t="s">
        <v>44</v>
      </c>
      <c r="B33" s="95"/>
      <c r="C33" s="96">
        <f>SazbaDPH2</f>
        <v>0</v>
      </c>
      <c r="D33" s="90" t="s">
        <v>45</v>
      </c>
      <c r="E33" s="63"/>
      <c r="F33" s="93">
        <f>ROUND(PRODUCT(F32,C33/100),0)</f>
        <v>0</v>
      </c>
      <c r="G33" s="94"/>
    </row>
    <row r="34" spans="1:7" s="102" customFormat="1" ht="19.5" customHeight="1" thickBot="1">
      <c r="A34" s="97" t="s">
        <v>46</v>
      </c>
      <c r="B34" s="98"/>
      <c r="C34" s="98"/>
      <c r="D34" s="98"/>
      <c r="E34" s="99"/>
      <c r="F34" s="100">
        <f>ROUND(SUM(F30:F33),0)</f>
        <v>0</v>
      </c>
      <c r="G34" s="101"/>
    </row>
    <row r="36" spans="1:8" ht="12.75">
      <c r="A36" s="103" t="s">
        <v>47</v>
      </c>
      <c r="B36" s="103"/>
      <c r="C36" s="103"/>
      <c r="D36" s="103"/>
      <c r="E36" s="103"/>
      <c r="F36" s="103"/>
      <c r="G36" s="103"/>
      <c r="H36" t="s">
        <v>5</v>
      </c>
    </row>
    <row r="37" spans="1:8" ht="14.25" customHeight="1">
      <c r="A37" s="103"/>
      <c r="B37" s="104"/>
      <c r="C37" s="104"/>
      <c r="D37" s="104"/>
      <c r="E37" s="104"/>
      <c r="F37" s="104"/>
      <c r="G37" s="104"/>
      <c r="H37" t="s">
        <v>5</v>
      </c>
    </row>
    <row r="38" spans="1:8" ht="12.75" customHeight="1">
      <c r="A38" s="105"/>
      <c r="B38" s="104"/>
      <c r="C38" s="104"/>
      <c r="D38" s="104"/>
      <c r="E38" s="104"/>
      <c r="F38" s="104"/>
      <c r="G38" s="104"/>
      <c r="H38" t="s">
        <v>5</v>
      </c>
    </row>
    <row r="39" spans="1:8" ht="12.75">
      <c r="A39" s="105"/>
      <c r="B39" s="104"/>
      <c r="C39" s="104"/>
      <c r="D39" s="104"/>
      <c r="E39" s="104"/>
      <c r="F39" s="104"/>
      <c r="G39" s="104"/>
      <c r="H39" t="s">
        <v>5</v>
      </c>
    </row>
    <row r="40" spans="1:8" ht="12.75">
      <c r="A40" s="105"/>
      <c r="B40" s="104"/>
      <c r="C40" s="104"/>
      <c r="D40" s="104"/>
      <c r="E40" s="104"/>
      <c r="F40" s="104"/>
      <c r="G40" s="104"/>
      <c r="H40" t="s">
        <v>5</v>
      </c>
    </row>
    <row r="41" spans="1:8" ht="12.75">
      <c r="A41" s="105"/>
      <c r="B41" s="104"/>
      <c r="C41" s="104"/>
      <c r="D41" s="104"/>
      <c r="E41" s="104"/>
      <c r="F41" s="104"/>
      <c r="G41" s="104"/>
      <c r="H41" t="s">
        <v>5</v>
      </c>
    </row>
    <row r="42" spans="1:8" ht="12.75">
      <c r="A42" s="105"/>
      <c r="B42" s="104"/>
      <c r="C42" s="104"/>
      <c r="D42" s="104"/>
      <c r="E42" s="104"/>
      <c r="F42" s="104"/>
      <c r="G42" s="104"/>
      <c r="H42" t="s">
        <v>5</v>
      </c>
    </row>
    <row r="43" spans="1:8" ht="12.75">
      <c r="A43" s="105"/>
      <c r="B43" s="104"/>
      <c r="C43" s="104"/>
      <c r="D43" s="104"/>
      <c r="E43" s="104"/>
      <c r="F43" s="104"/>
      <c r="G43" s="104"/>
      <c r="H43" t="s">
        <v>5</v>
      </c>
    </row>
    <row r="44" spans="1:8" ht="12.75">
      <c r="A44" s="105"/>
      <c r="B44" s="104"/>
      <c r="C44" s="104"/>
      <c r="D44" s="104"/>
      <c r="E44" s="104"/>
      <c r="F44" s="104"/>
      <c r="G44" s="104"/>
      <c r="H44" t="s">
        <v>5</v>
      </c>
    </row>
    <row r="45" spans="1:8" ht="0.75" customHeight="1">
      <c r="A45" s="105"/>
      <c r="B45" s="104"/>
      <c r="C45" s="104"/>
      <c r="D45" s="104"/>
      <c r="E45" s="104"/>
      <c r="F45" s="104"/>
      <c r="G45" s="104"/>
      <c r="H45" t="s">
        <v>5</v>
      </c>
    </row>
    <row r="46" spans="2:7" ht="12.75">
      <c r="B46" s="106"/>
      <c r="C46" s="106"/>
      <c r="D46" s="106"/>
      <c r="E46" s="106"/>
      <c r="F46" s="106"/>
      <c r="G46" s="106"/>
    </row>
    <row r="47" spans="2:7" ht="12.75">
      <c r="B47" s="106"/>
      <c r="C47" s="106"/>
      <c r="D47" s="106"/>
      <c r="E47" s="106"/>
      <c r="F47" s="106"/>
      <c r="G47" s="106"/>
    </row>
    <row r="48" spans="2:7" ht="12.75">
      <c r="B48" s="106"/>
      <c r="C48" s="106"/>
      <c r="D48" s="106"/>
      <c r="E48" s="106"/>
      <c r="F48" s="106"/>
      <c r="G48" s="106"/>
    </row>
    <row r="49" spans="2:7" ht="12.75">
      <c r="B49" s="106"/>
      <c r="C49" s="106"/>
      <c r="D49" s="106"/>
      <c r="E49" s="106"/>
      <c r="F49" s="106"/>
      <c r="G49" s="106"/>
    </row>
    <row r="50" spans="2:7" ht="12.75">
      <c r="B50" s="106"/>
      <c r="C50" s="106"/>
      <c r="D50" s="106"/>
      <c r="E50" s="106"/>
      <c r="F50" s="106"/>
      <c r="G50" s="106"/>
    </row>
    <row r="51" spans="2:7" ht="12.75">
      <c r="B51" s="106"/>
      <c r="C51" s="106"/>
      <c r="D51" s="106"/>
      <c r="E51" s="106"/>
      <c r="F51" s="106"/>
      <c r="G51" s="106"/>
    </row>
    <row r="52" spans="2:7" ht="12.75">
      <c r="B52" s="106"/>
      <c r="C52" s="106"/>
      <c r="D52" s="106"/>
      <c r="E52" s="106"/>
      <c r="F52" s="106"/>
      <c r="G52" s="106"/>
    </row>
    <row r="53" spans="2:7" ht="12.75">
      <c r="B53" s="106"/>
      <c r="C53" s="106"/>
      <c r="D53" s="106"/>
      <c r="E53" s="106"/>
      <c r="F53" s="106"/>
      <c r="G53" s="106"/>
    </row>
    <row r="54" spans="2:7" ht="12.75">
      <c r="B54" s="106"/>
      <c r="C54" s="106"/>
      <c r="D54" s="106"/>
      <c r="E54" s="106"/>
      <c r="F54" s="106"/>
      <c r="G54" s="106"/>
    </row>
    <row r="55" spans="2:7" ht="12.75">
      <c r="B55" s="106"/>
      <c r="C55" s="106"/>
      <c r="D55" s="106"/>
      <c r="E55" s="106"/>
      <c r="F55" s="106"/>
      <c r="G55" s="106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8"/>
  <sheetViews>
    <sheetView zoomScalePageLayoutView="0" workbookViewId="0" topLeftCell="A1">
      <selection activeCell="H27" sqref="H27:I2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7" t="s">
        <v>48</v>
      </c>
      <c r="B1" s="108"/>
      <c r="C1" s="109" t="str">
        <f>CONCATENATE(cislostavby," ",nazevstavby)</f>
        <v>20151113 ZŠ Brno, Hroznová 1, p.o. objekt Hlinky 146</v>
      </c>
      <c r="D1" s="110"/>
      <c r="E1" s="111"/>
      <c r="F1" s="110"/>
      <c r="G1" s="112" t="s">
        <v>49</v>
      </c>
      <c r="H1" s="113">
        <v>2</v>
      </c>
      <c r="I1" s="114"/>
    </row>
    <row r="2" spans="1:9" ht="13.5" thickBot="1">
      <c r="A2" s="115" t="s">
        <v>50</v>
      </c>
      <c r="B2" s="116"/>
      <c r="C2" s="117" t="str">
        <f>CONCATENATE(cisloobjektu," ",nazevobjektu)</f>
        <v>1 Oprava učebny č.3 a podlahy v chodbě ve 2.NP</v>
      </c>
      <c r="D2" s="118"/>
      <c r="E2" s="119"/>
      <c r="F2" s="118"/>
      <c r="G2" s="120" t="s">
        <v>80</v>
      </c>
      <c r="H2" s="121"/>
      <c r="I2" s="122"/>
    </row>
    <row r="3" spans="1:9" ht="13.5" thickTop="1">
      <c r="A3" s="81"/>
      <c r="B3" s="81"/>
      <c r="C3" s="81"/>
      <c r="D3" s="81"/>
      <c r="E3" s="81"/>
      <c r="F3" s="68"/>
      <c r="G3" s="81"/>
      <c r="H3" s="81"/>
      <c r="I3" s="81"/>
    </row>
    <row r="4" spans="1:9" ht="19.5" customHeight="1">
      <c r="A4" s="123" t="s">
        <v>51</v>
      </c>
      <c r="B4" s="124"/>
      <c r="C4" s="124"/>
      <c r="D4" s="124"/>
      <c r="E4" s="125"/>
      <c r="F4" s="124"/>
      <c r="G4" s="124"/>
      <c r="H4" s="124"/>
      <c r="I4" s="124"/>
    </row>
    <row r="5" spans="1:9" ht="13.5" thickBot="1">
      <c r="A5" s="81"/>
      <c r="B5" s="81"/>
      <c r="C5" s="81"/>
      <c r="D5" s="81"/>
      <c r="E5" s="81"/>
      <c r="F5" s="81"/>
      <c r="G5" s="81"/>
      <c r="H5" s="81"/>
      <c r="I5" s="81"/>
    </row>
    <row r="6" spans="1:9" s="36" customFormat="1" ht="13.5" thickBot="1">
      <c r="A6" s="126"/>
      <c r="B6" s="127" t="s">
        <v>52</v>
      </c>
      <c r="C6" s="127"/>
      <c r="D6" s="128"/>
      <c r="E6" s="129" t="s">
        <v>53</v>
      </c>
      <c r="F6" s="130" t="s">
        <v>54</v>
      </c>
      <c r="G6" s="130" t="s">
        <v>55</v>
      </c>
      <c r="H6" s="130" t="s">
        <v>56</v>
      </c>
      <c r="I6" s="131" t="s">
        <v>30</v>
      </c>
    </row>
    <row r="7" spans="1:9" s="36" customFormat="1" ht="12.75">
      <c r="A7" s="216" t="str">
        <f>Položky!B7</f>
        <v>0</v>
      </c>
      <c r="B7" s="132" t="str">
        <f>Položky!C7</f>
        <v>Přípravné a pomocné práce</v>
      </c>
      <c r="C7" s="68"/>
      <c r="D7" s="133"/>
      <c r="E7" s="217">
        <f>Položky!BA11</f>
        <v>0</v>
      </c>
      <c r="F7" s="218">
        <f>Položky!BB11</f>
        <v>0</v>
      </c>
      <c r="G7" s="218">
        <f>Položky!BC11</f>
        <v>0</v>
      </c>
      <c r="H7" s="218">
        <f>Položky!BD11</f>
        <v>0</v>
      </c>
      <c r="I7" s="219">
        <f>Položky!BE11</f>
        <v>0</v>
      </c>
    </row>
    <row r="8" spans="1:9" s="36" customFormat="1" ht="12.75">
      <c r="A8" s="216" t="str">
        <f>Položky!B12</f>
        <v>61</v>
      </c>
      <c r="B8" s="132" t="str">
        <f>Položky!C12</f>
        <v>Upravy povrchů vnitřní</v>
      </c>
      <c r="C8" s="68"/>
      <c r="D8" s="133"/>
      <c r="E8" s="217">
        <f>Položky!BA14</f>
        <v>0</v>
      </c>
      <c r="F8" s="218">
        <f>Položky!BB14</f>
        <v>0</v>
      </c>
      <c r="G8" s="218">
        <f>Položky!BC14</f>
        <v>0</v>
      </c>
      <c r="H8" s="218">
        <f>Položky!BD14</f>
        <v>0</v>
      </c>
      <c r="I8" s="219">
        <f>Položky!BE14</f>
        <v>0</v>
      </c>
    </row>
    <row r="9" spans="1:9" s="36" customFormat="1" ht="12.75">
      <c r="A9" s="216" t="str">
        <f>Položky!B15</f>
        <v>95</v>
      </c>
      <c r="B9" s="132" t="str">
        <f>Položky!C15</f>
        <v>Dokončovací konstrukce na pozemních stavbách</v>
      </c>
      <c r="C9" s="68"/>
      <c r="D9" s="133"/>
      <c r="E9" s="217">
        <f>Položky!BA18</f>
        <v>0</v>
      </c>
      <c r="F9" s="218">
        <f>Položky!BB18</f>
        <v>0</v>
      </c>
      <c r="G9" s="218">
        <f>Položky!BC18</f>
        <v>0</v>
      </c>
      <c r="H9" s="218">
        <f>Položky!BD18</f>
        <v>0</v>
      </c>
      <c r="I9" s="219">
        <f>Položky!BE18</f>
        <v>0</v>
      </c>
    </row>
    <row r="10" spans="1:9" s="36" customFormat="1" ht="12.75">
      <c r="A10" s="216" t="str">
        <f>Položky!B19</f>
        <v>96</v>
      </c>
      <c r="B10" s="132" t="str">
        <f>Položky!C19</f>
        <v>Bourání konstrukcí</v>
      </c>
      <c r="C10" s="68"/>
      <c r="D10" s="133"/>
      <c r="E10" s="217">
        <f>Položky!BA21</f>
        <v>0</v>
      </c>
      <c r="F10" s="218">
        <f>Položky!BB21</f>
        <v>0</v>
      </c>
      <c r="G10" s="218">
        <f>Položky!BC21</f>
        <v>0</v>
      </c>
      <c r="H10" s="218">
        <f>Položky!BD21</f>
        <v>0</v>
      </c>
      <c r="I10" s="219">
        <f>Položky!BE21</f>
        <v>0</v>
      </c>
    </row>
    <row r="11" spans="1:9" s="36" customFormat="1" ht="12.75">
      <c r="A11" s="216" t="str">
        <f>Položky!B22</f>
        <v>99</v>
      </c>
      <c r="B11" s="132" t="str">
        <f>Položky!C22</f>
        <v>Staveništní přesun hmot</v>
      </c>
      <c r="C11" s="68"/>
      <c r="D11" s="133"/>
      <c r="E11" s="217">
        <f>Položky!BA24</f>
        <v>0</v>
      </c>
      <c r="F11" s="218">
        <f>Položky!BB24</f>
        <v>0</v>
      </c>
      <c r="G11" s="218">
        <f>Položky!BC24</f>
        <v>0</v>
      </c>
      <c r="H11" s="218">
        <f>Položky!BD24</f>
        <v>0</v>
      </c>
      <c r="I11" s="219">
        <f>Položky!BE24</f>
        <v>0</v>
      </c>
    </row>
    <row r="12" spans="1:9" s="36" customFormat="1" ht="12.75">
      <c r="A12" s="216" t="str">
        <f>Položky!B25</f>
        <v>776</v>
      </c>
      <c r="B12" s="132" t="str">
        <f>Položky!C25</f>
        <v>Podlahy povlakové</v>
      </c>
      <c r="C12" s="68"/>
      <c r="D12" s="133"/>
      <c r="E12" s="217">
        <f>Položky!BA32</f>
        <v>0</v>
      </c>
      <c r="F12" s="218">
        <f>Položky!BB32</f>
        <v>0</v>
      </c>
      <c r="G12" s="218">
        <f>Položky!BC32</f>
        <v>0</v>
      </c>
      <c r="H12" s="218">
        <f>Položky!BD32</f>
        <v>0</v>
      </c>
      <c r="I12" s="219">
        <f>Položky!BE32</f>
        <v>0</v>
      </c>
    </row>
    <row r="13" spans="1:9" s="36" customFormat="1" ht="13.5" thickBot="1">
      <c r="A13" s="216" t="str">
        <f>Položky!B33</f>
        <v>D96</v>
      </c>
      <c r="B13" s="132" t="str">
        <f>Položky!C33</f>
        <v>Přesuny suti a vybouraných hmot</v>
      </c>
      <c r="C13" s="68"/>
      <c r="D13" s="133"/>
      <c r="E13" s="217">
        <f>Položky!BA41</f>
        <v>0</v>
      </c>
      <c r="F13" s="218">
        <f>Položky!BB41</f>
        <v>0</v>
      </c>
      <c r="G13" s="218">
        <f>Položky!BC41</f>
        <v>0</v>
      </c>
      <c r="H13" s="218">
        <f>Položky!BD41</f>
        <v>0</v>
      </c>
      <c r="I13" s="219">
        <f>Položky!BE41</f>
        <v>0</v>
      </c>
    </row>
    <row r="14" spans="1:9" s="140" customFormat="1" ht="13.5" thickBot="1">
      <c r="A14" s="134"/>
      <c r="B14" s="135" t="s">
        <v>57</v>
      </c>
      <c r="C14" s="135"/>
      <c r="D14" s="136"/>
      <c r="E14" s="137">
        <f>SUM(E7:E13)</f>
        <v>0</v>
      </c>
      <c r="F14" s="138">
        <f>SUM(F7:F13)</f>
        <v>0</v>
      </c>
      <c r="G14" s="138">
        <f>SUM(G7:G13)</f>
        <v>0</v>
      </c>
      <c r="H14" s="138">
        <f>SUM(H7:H13)</f>
        <v>0</v>
      </c>
      <c r="I14" s="139">
        <f>SUM(I7:I13)</f>
        <v>0</v>
      </c>
    </row>
    <row r="15" spans="1:9" ht="12.75">
      <c r="A15" s="68"/>
      <c r="B15" s="68"/>
      <c r="C15" s="68"/>
      <c r="D15" s="68"/>
      <c r="E15" s="68"/>
      <c r="F15" s="68"/>
      <c r="G15" s="68"/>
      <c r="H15" s="68"/>
      <c r="I15" s="68"/>
    </row>
    <row r="16" spans="1:57" ht="19.5" customHeight="1">
      <c r="A16" s="124" t="s">
        <v>58</v>
      </c>
      <c r="B16" s="124"/>
      <c r="C16" s="124"/>
      <c r="D16" s="124"/>
      <c r="E16" s="124"/>
      <c r="F16" s="124"/>
      <c r="G16" s="141"/>
      <c r="H16" s="124"/>
      <c r="I16" s="124"/>
      <c r="BA16" s="42"/>
      <c r="BB16" s="42"/>
      <c r="BC16" s="42"/>
      <c r="BD16" s="42"/>
      <c r="BE16" s="42"/>
    </row>
    <row r="17" spans="1:9" ht="13.5" thickBot="1">
      <c r="A17" s="81"/>
      <c r="B17" s="81"/>
      <c r="C17" s="81"/>
      <c r="D17" s="81"/>
      <c r="E17" s="81"/>
      <c r="F17" s="81"/>
      <c r="G17" s="81"/>
      <c r="H17" s="81"/>
      <c r="I17" s="81"/>
    </row>
    <row r="18" spans="1:9" ht="12.75">
      <c r="A18" s="75" t="s">
        <v>59</v>
      </c>
      <c r="B18" s="76"/>
      <c r="C18" s="76"/>
      <c r="D18" s="142"/>
      <c r="E18" s="143" t="s">
        <v>60</v>
      </c>
      <c r="F18" s="144" t="s">
        <v>61</v>
      </c>
      <c r="G18" s="145" t="s">
        <v>62</v>
      </c>
      <c r="H18" s="146"/>
      <c r="I18" s="147" t="s">
        <v>60</v>
      </c>
    </row>
    <row r="19" spans="1:53" ht="12.75">
      <c r="A19" s="66" t="s">
        <v>142</v>
      </c>
      <c r="B19" s="57"/>
      <c r="C19" s="57"/>
      <c r="D19" s="148"/>
      <c r="E19" s="149"/>
      <c r="F19" s="150"/>
      <c r="G19" s="151">
        <f>CHOOSE(BA19+1,HSV+PSV,HSV+PSV+Mont,HSV+PSV+Dodavka+Mont,HSV,PSV,Mont,Dodavka,Mont+Dodavka,0)</f>
        <v>0</v>
      </c>
      <c r="H19" s="152"/>
      <c r="I19" s="153">
        <f>E19+F19*G19/100</f>
        <v>0</v>
      </c>
      <c r="BA19">
        <v>0</v>
      </c>
    </row>
    <row r="20" spans="1:53" ht="12.75">
      <c r="A20" s="66" t="s">
        <v>143</v>
      </c>
      <c r="B20" s="57"/>
      <c r="C20" s="57"/>
      <c r="D20" s="148"/>
      <c r="E20" s="149"/>
      <c r="F20" s="150"/>
      <c r="G20" s="151">
        <f>CHOOSE(BA20+1,HSV+PSV,HSV+PSV+Mont,HSV+PSV+Dodavka+Mont,HSV,PSV,Mont,Dodavka,Mont+Dodavka,0)</f>
        <v>0</v>
      </c>
      <c r="H20" s="152"/>
      <c r="I20" s="153">
        <f>E20+F20*G20/100</f>
        <v>0</v>
      </c>
      <c r="BA20">
        <v>0</v>
      </c>
    </row>
    <row r="21" spans="1:53" ht="12.75">
      <c r="A21" s="66" t="s">
        <v>144</v>
      </c>
      <c r="B21" s="57"/>
      <c r="C21" s="57"/>
      <c r="D21" s="148"/>
      <c r="E21" s="149"/>
      <c r="F21" s="150"/>
      <c r="G21" s="151">
        <f>CHOOSE(BA21+1,HSV+PSV,HSV+PSV+Mont,HSV+PSV+Dodavka+Mont,HSV,PSV,Mont,Dodavka,Mont+Dodavka,0)</f>
        <v>0</v>
      </c>
      <c r="H21" s="152"/>
      <c r="I21" s="153">
        <f>E21+F21*G21/100</f>
        <v>0</v>
      </c>
      <c r="BA21">
        <v>0</v>
      </c>
    </row>
    <row r="22" spans="1:53" ht="12.75">
      <c r="A22" s="66" t="s">
        <v>145</v>
      </c>
      <c r="B22" s="57"/>
      <c r="C22" s="57"/>
      <c r="D22" s="148"/>
      <c r="E22" s="149"/>
      <c r="F22" s="150"/>
      <c r="G22" s="151">
        <f>CHOOSE(BA22+1,HSV+PSV,HSV+PSV+Mont,HSV+PSV+Dodavka+Mont,HSV,PSV,Mont,Dodavka,Mont+Dodavka,0)</f>
        <v>0</v>
      </c>
      <c r="H22" s="152"/>
      <c r="I22" s="153">
        <f>E22+F22*G22/100</f>
        <v>0</v>
      </c>
      <c r="BA22">
        <v>0</v>
      </c>
    </row>
    <row r="23" spans="1:53" ht="12.75">
      <c r="A23" s="66" t="s">
        <v>146</v>
      </c>
      <c r="B23" s="57"/>
      <c r="C23" s="57"/>
      <c r="D23" s="148"/>
      <c r="E23" s="149"/>
      <c r="F23" s="150"/>
      <c r="G23" s="151">
        <f>CHOOSE(BA23+1,HSV+PSV,HSV+PSV+Mont,HSV+PSV+Dodavka+Mont,HSV,PSV,Mont,Dodavka,Mont+Dodavka,0)</f>
        <v>0</v>
      </c>
      <c r="H23" s="152"/>
      <c r="I23" s="153">
        <f>E23+F23*G23/100</f>
        <v>0</v>
      </c>
      <c r="BA23">
        <v>1</v>
      </c>
    </row>
    <row r="24" spans="1:53" ht="12.75">
      <c r="A24" s="66" t="s">
        <v>147</v>
      </c>
      <c r="B24" s="57"/>
      <c r="C24" s="57"/>
      <c r="D24" s="148"/>
      <c r="E24" s="149"/>
      <c r="F24" s="150"/>
      <c r="G24" s="151">
        <f>CHOOSE(BA24+1,HSV+PSV,HSV+PSV+Mont,HSV+PSV+Dodavka+Mont,HSV,PSV,Mont,Dodavka,Mont+Dodavka,0)</f>
        <v>0</v>
      </c>
      <c r="H24" s="152"/>
      <c r="I24" s="153">
        <f>E24+F24*G24/100</f>
        <v>0</v>
      </c>
      <c r="BA24">
        <v>1</v>
      </c>
    </row>
    <row r="25" spans="1:53" ht="12.75">
      <c r="A25" s="66" t="s">
        <v>148</v>
      </c>
      <c r="B25" s="57"/>
      <c r="C25" s="57"/>
      <c r="D25" s="148"/>
      <c r="E25" s="149"/>
      <c r="F25" s="150"/>
      <c r="G25" s="151">
        <f>CHOOSE(BA25+1,HSV+PSV,HSV+PSV+Mont,HSV+PSV+Dodavka+Mont,HSV,PSV,Mont,Dodavka,Mont+Dodavka,0)</f>
        <v>0</v>
      </c>
      <c r="H25" s="152"/>
      <c r="I25" s="153">
        <f>E25+F25*G25/100</f>
        <v>0</v>
      </c>
      <c r="BA25">
        <v>2</v>
      </c>
    </row>
    <row r="26" spans="1:53" ht="12.75">
      <c r="A26" s="66" t="s">
        <v>149</v>
      </c>
      <c r="B26" s="57"/>
      <c r="C26" s="57"/>
      <c r="D26" s="148"/>
      <c r="E26" s="149"/>
      <c r="F26" s="150"/>
      <c r="G26" s="151">
        <f>CHOOSE(BA26+1,HSV+PSV,HSV+PSV+Mont,HSV+PSV+Dodavka+Mont,HSV,PSV,Mont,Dodavka,Mont+Dodavka,0)</f>
        <v>0</v>
      </c>
      <c r="H26" s="152"/>
      <c r="I26" s="153">
        <f>E26+F26*G26/100</f>
        <v>0</v>
      </c>
      <c r="BA26">
        <v>2</v>
      </c>
    </row>
    <row r="27" spans="1:9" ht="13.5" thickBot="1">
      <c r="A27" s="154"/>
      <c r="B27" s="155" t="s">
        <v>63</v>
      </c>
      <c r="C27" s="156"/>
      <c r="D27" s="157"/>
      <c r="E27" s="158"/>
      <c r="F27" s="159"/>
      <c r="G27" s="159"/>
      <c r="H27" s="160">
        <f>SUM(I19:I26)</f>
        <v>0</v>
      </c>
      <c r="I27" s="161"/>
    </row>
    <row r="29" spans="2:9" ht="12.75">
      <c r="B29" s="140"/>
      <c r="F29" s="162"/>
      <c r="G29" s="163"/>
      <c r="H29" s="163"/>
      <c r="I29" s="164"/>
    </row>
    <row r="30" spans="6:9" ht="12.75">
      <c r="F30" s="162"/>
      <c r="G30" s="163"/>
      <c r="H30" s="163"/>
      <c r="I30" s="164"/>
    </row>
    <row r="31" spans="6:9" ht="12.75">
      <c r="F31" s="162"/>
      <c r="G31" s="163"/>
      <c r="H31" s="163"/>
      <c r="I31" s="164"/>
    </row>
    <row r="32" spans="6:9" ht="12.75">
      <c r="F32" s="162"/>
      <c r="G32" s="163"/>
      <c r="H32" s="163"/>
      <c r="I32" s="164"/>
    </row>
    <row r="33" spans="6:9" ht="12.75">
      <c r="F33" s="162"/>
      <c r="G33" s="163"/>
      <c r="H33" s="163"/>
      <c r="I33" s="164"/>
    </row>
    <row r="34" spans="6:9" ht="12.75">
      <c r="F34" s="162"/>
      <c r="G34" s="163"/>
      <c r="H34" s="163"/>
      <c r="I34" s="164"/>
    </row>
    <row r="35" spans="6:9" ht="12.75">
      <c r="F35" s="162"/>
      <c r="G35" s="163"/>
      <c r="H35" s="163"/>
      <c r="I35" s="164"/>
    </row>
    <row r="36" spans="6:9" ht="12.75">
      <c r="F36" s="162"/>
      <c r="G36" s="163"/>
      <c r="H36" s="163"/>
      <c r="I36" s="164"/>
    </row>
    <row r="37" spans="6:9" ht="12.75">
      <c r="F37" s="162"/>
      <c r="G37" s="163"/>
      <c r="H37" s="163"/>
      <c r="I37" s="164"/>
    </row>
    <row r="38" spans="6:9" ht="12.75">
      <c r="F38" s="162"/>
      <c r="G38" s="163"/>
      <c r="H38" s="163"/>
      <c r="I38" s="164"/>
    </row>
    <row r="39" spans="6:9" ht="12.75">
      <c r="F39" s="162"/>
      <c r="G39" s="163"/>
      <c r="H39" s="163"/>
      <c r="I39" s="164"/>
    </row>
    <row r="40" spans="6:9" ht="12.75">
      <c r="F40" s="162"/>
      <c r="G40" s="163"/>
      <c r="H40" s="163"/>
      <c r="I40" s="164"/>
    </row>
    <row r="41" spans="6:9" ht="12.75">
      <c r="F41" s="162"/>
      <c r="G41" s="163"/>
      <c r="H41" s="163"/>
      <c r="I41" s="164"/>
    </row>
    <row r="42" spans="6:9" ht="12.75">
      <c r="F42" s="162"/>
      <c r="G42" s="163"/>
      <c r="H42" s="163"/>
      <c r="I42" s="164"/>
    </row>
    <row r="43" spans="6:9" ht="12.75">
      <c r="F43" s="162"/>
      <c r="G43" s="163"/>
      <c r="H43" s="163"/>
      <c r="I43" s="164"/>
    </row>
    <row r="44" spans="6:9" ht="12.75">
      <c r="F44" s="162"/>
      <c r="G44" s="163"/>
      <c r="H44" s="163"/>
      <c r="I44" s="164"/>
    </row>
    <row r="45" spans="6:9" ht="12.75">
      <c r="F45" s="162"/>
      <c r="G45" s="163"/>
      <c r="H45" s="163"/>
      <c r="I45" s="164"/>
    </row>
    <row r="46" spans="6:9" ht="12.75">
      <c r="F46" s="162"/>
      <c r="G46" s="163"/>
      <c r="H46" s="163"/>
      <c r="I46" s="164"/>
    </row>
    <row r="47" spans="6:9" ht="12.75">
      <c r="F47" s="162"/>
      <c r="G47" s="163"/>
      <c r="H47" s="163"/>
      <c r="I47" s="164"/>
    </row>
    <row r="48" spans="6:9" ht="12.75">
      <c r="F48" s="162"/>
      <c r="G48" s="163"/>
      <c r="H48" s="163"/>
      <c r="I48" s="164"/>
    </row>
    <row r="49" spans="6:9" ht="12.75">
      <c r="F49" s="162"/>
      <c r="G49" s="163"/>
      <c r="H49" s="163"/>
      <c r="I49" s="164"/>
    </row>
    <row r="50" spans="6:9" ht="12.75">
      <c r="F50" s="162"/>
      <c r="G50" s="163"/>
      <c r="H50" s="163"/>
      <c r="I50" s="164"/>
    </row>
    <row r="51" spans="6:9" ht="12.75">
      <c r="F51" s="162"/>
      <c r="G51" s="163"/>
      <c r="H51" s="163"/>
      <c r="I51" s="164"/>
    </row>
    <row r="52" spans="6:9" ht="12.75">
      <c r="F52" s="162"/>
      <c r="G52" s="163"/>
      <c r="H52" s="163"/>
      <c r="I52" s="164"/>
    </row>
    <row r="53" spans="6:9" ht="12.75">
      <c r="F53" s="162"/>
      <c r="G53" s="163"/>
      <c r="H53" s="163"/>
      <c r="I53" s="164"/>
    </row>
    <row r="54" spans="6:9" ht="12.75">
      <c r="F54" s="162"/>
      <c r="G54" s="163"/>
      <c r="H54" s="163"/>
      <c r="I54" s="164"/>
    </row>
    <row r="55" spans="6:9" ht="12.75">
      <c r="F55" s="162"/>
      <c r="G55" s="163"/>
      <c r="H55" s="163"/>
      <c r="I55" s="164"/>
    </row>
    <row r="56" spans="6:9" ht="12.75">
      <c r="F56" s="162"/>
      <c r="G56" s="163"/>
      <c r="H56" s="163"/>
      <c r="I56" s="164"/>
    </row>
    <row r="57" spans="6:9" ht="12.75">
      <c r="F57" s="162"/>
      <c r="G57" s="163"/>
      <c r="H57" s="163"/>
      <c r="I57" s="164"/>
    </row>
    <row r="58" spans="6:9" ht="12.75">
      <c r="F58" s="162"/>
      <c r="G58" s="163"/>
      <c r="H58" s="163"/>
      <c r="I58" s="164"/>
    </row>
    <row r="59" spans="6:9" ht="12.75">
      <c r="F59" s="162"/>
      <c r="G59" s="163"/>
      <c r="H59" s="163"/>
      <c r="I59" s="164"/>
    </row>
    <row r="60" spans="6:9" ht="12.75">
      <c r="F60" s="162"/>
      <c r="G60" s="163"/>
      <c r="H60" s="163"/>
      <c r="I60" s="164"/>
    </row>
    <row r="61" spans="6:9" ht="12.75">
      <c r="F61" s="162"/>
      <c r="G61" s="163"/>
      <c r="H61" s="163"/>
      <c r="I61" s="164"/>
    </row>
    <row r="62" spans="6:9" ht="12.75">
      <c r="F62" s="162"/>
      <c r="G62" s="163"/>
      <c r="H62" s="163"/>
      <c r="I62" s="164"/>
    </row>
    <row r="63" spans="6:9" ht="12.75">
      <c r="F63" s="162"/>
      <c r="G63" s="163"/>
      <c r="H63" s="163"/>
      <c r="I63" s="164"/>
    </row>
    <row r="64" spans="6:9" ht="12.75">
      <c r="F64" s="162"/>
      <c r="G64" s="163"/>
      <c r="H64" s="163"/>
      <c r="I64" s="164"/>
    </row>
    <row r="65" spans="6:9" ht="12.75">
      <c r="F65" s="162"/>
      <c r="G65" s="163"/>
      <c r="H65" s="163"/>
      <c r="I65" s="164"/>
    </row>
    <row r="66" spans="6:9" ht="12.75">
      <c r="F66" s="162"/>
      <c r="G66" s="163"/>
      <c r="H66" s="163"/>
      <c r="I66" s="164"/>
    </row>
    <row r="67" spans="6:9" ht="12.75">
      <c r="F67" s="162"/>
      <c r="G67" s="163"/>
      <c r="H67" s="163"/>
      <c r="I67" s="164"/>
    </row>
    <row r="68" spans="6:9" ht="12.75">
      <c r="F68" s="162"/>
      <c r="G68" s="163"/>
      <c r="H68" s="163"/>
      <c r="I68" s="164"/>
    </row>
    <row r="69" spans="6:9" ht="12.75">
      <c r="F69" s="162"/>
      <c r="G69" s="163"/>
      <c r="H69" s="163"/>
      <c r="I69" s="164"/>
    </row>
    <row r="70" spans="6:9" ht="12.75">
      <c r="F70" s="162"/>
      <c r="G70" s="163"/>
      <c r="H70" s="163"/>
      <c r="I70" s="164"/>
    </row>
    <row r="71" spans="6:9" ht="12.75">
      <c r="F71" s="162"/>
      <c r="G71" s="163"/>
      <c r="H71" s="163"/>
      <c r="I71" s="164"/>
    </row>
    <row r="72" spans="6:9" ht="12.75">
      <c r="F72" s="162"/>
      <c r="G72" s="163"/>
      <c r="H72" s="163"/>
      <c r="I72" s="164"/>
    </row>
    <row r="73" spans="6:9" ht="12.75">
      <c r="F73" s="162"/>
      <c r="G73" s="163"/>
      <c r="H73" s="163"/>
      <c r="I73" s="164"/>
    </row>
    <row r="74" spans="6:9" ht="12.75">
      <c r="F74" s="162"/>
      <c r="G74" s="163"/>
      <c r="H74" s="163"/>
      <c r="I74" s="164"/>
    </row>
    <row r="75" spans="6:9" ht="12.75">
      <c r="F75" s="162"/>
      <c r="G75" s="163"/>
      <c r="H75" s="163"/>
      <c r="I75" s="164"/>
    </row>
    <row r="76" spans="6:9" ht="12.75">
      <c r="F76" s="162"/>
      <c r="G76" s="163"/>
      <c r="H76" s="163"/>
      <c r="I76" s="164"/>
    </row>
    <row r="77" spans="6:9" ht="12.75">
      <c r="F77" s="162"/>
      <c r="G77" s="163"/>
      <c r="H77" s="163"/>
      <c r="I77" s="164"/>
    </row>
    <row r="78" spans="6:9" ht="12.75">
      <c r="F78" s="162"/>
      <c r="G78" s="163"/>
      <c r="H78" s="163"/>
      <c r="I78" s="164"/>
    </row>
  </sheetData>
  <sheetProtection/>
  <mergeCells count="4">
    <mergeCell ref="A1:B1"/>
    <mergeCell ref="A2:B2"/>
    <mergeCell ref="G2:I2"/>
    <mergeCell ref="H27:I2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14"/>
  <sheetViews>
    <sheetView showGridLines="0" showZeros="0" zoomScalePageLayoutView="0" workbookViewId="0" topLeftCell="A1">
      <selection activeCell="A41" sqref="A41:IV43"/>
    </sheetView>
  </sheetViews>
  <sheetFormatPr defaultColWidth="9.00390625" defaultRowHeight="12.75"/>
  <cols>
    <col min="1" max="1" width="4.375" style="166" customWidth="1"/>
    <col min="2" max="2" width="11.625" style="166" customWidth="1"/>
    <col min="3" max="3" width="40.375" style="166" customWidth="1"/>
    <col min="4" max="4" width="5.625" style="166" customWidth="1"/>
    <col min="5" max="5" width="8.625" style="210" customWidth="1"/>
    <col min="6" max="6" width="9.875" style="166" customWidth="1"/>
    <col min="7" max="7" width="13.875" style="166" customWidth="1"/>
    <col min="8" max="11" width="9.125" style="166" customWidth="1"/>
    <col min="12" max="12" width="75.375" style="166" customWidth="1"/>
    <col min="13" max="13" width="45.25390625" style="166" customWidth="1"/>
    <col min="14" max="16384" width="9.125" style="166" customWidth="1"/>
  </cols>
  <sheetData>
    <row r="1" spans="1:7" ht="15.75">
      <c r="A1" s="165" t="s">
        <v>76</v>
      </c>
      <c r="B1" s="165"/>
      <c r="C1" s="165"/>
      <c r="D1" s="165"/>
      <c r="E1" s="165"/>
      <c r="F1" s="165"/>
      <c r="G1" s="165"/>
    </row>
    <row r="2" spans="1:7" ht="14.25" customHeight="1" thickBot="1">
      <c r="A2" s="167"/>
      <c r="B2" s="168"/>
      <c r="C2" s="169"/>
      <c r="D2" s="169"/>
      <c r="E2" s="170"/>
      <c r="F2" s="169"/>
      <c r="G2" s="169"/>
    </row>
    <row r="3" spans="1:7" ht="13.5" thickTop="1">
      <c r="A3" s="107" t="s">
        <v>48</v>
      </c>
      <c r="B3" s="108"/>
      <c r="C3" s="109" t="str">
        <f>CONCATENATE(cislostavby," ",nazevstavby)</f>
        <v>20151113 ZŠ Brno, Hroznová 1, p.o. objekt Hlinky 146</v>
      </c>
      <c r="D3" s="110"/>
      <c r="E3" s="171" t="s">
        <v>64</v>
      </c>
      <c r="F3" s="172">
        <f>Rekapitulace!H1</f>
        <v>2</v>
      </c>
      <c r="G3" s="173"/>
    </row>
    <row r="4" spans="1:7" ht="13.5" thickBot="1">
      <c r="A4" s="174" t="s">
        <v>50</v>
      </c>
      <c r="B4" s="116"/>
      <c r="C4" s="117" t="str">
        <f>CONCATENATE(cisloobjektu," ",nazevobjektu)</f>
        <v>1 Oprava učebny č.3 a podlahy v chodbě ve 2.NP</v>
      </c>
      <c r="D4" s="118"/>
      <c r="E4" s="175" t="str">
        <f>Rekapitulace!G2</f>
        <v>Oprava podlahy v chodbě ve 2.NP</v>
      </c>
      <c r="F4" s="176"/>
      <c r="G4" s="177"/>
    </row>
    <row r="5" spans="1:7" ht="13.5" thickTop="1">
      <c r="A5" s="178"/>
      <c r="B5" s="167"/>
      <c r="C5" s="167"/>
      <c r="D5" s="167"/>
      <c r="E5" s="179"/>
      <c r="F5" s="167"/>
      <c r="G5" s="180"/>
    </row>
    <row r="6" spans="1:7" ht="12.75">
      <c r="A6" s="181" t="s">
        <v>65</v>
      </c>
      <c r="B6" s="182" t="s">
        <v>66</v>
      </c>
      <c r="C6" s="182" t="s">
        <v>67</v>
      </c>
      <c r="D6" s="182" t="s">
        <v>68</v>
      </c>
      <c r="E6" s="183" t="s">
        <v>69</v>
      </c>
      <c r="F6" s="182" t="s">
        <v>70</v>
      </c>
      <c r="G6" s="184" t="s">
        <v>71</v>
      </c>
    </row>
    <row r="7" spans="1:15" ht="12.75">
      <c r="A7" s="185" t="s">
        <v>72</v>
      </c>
      <c r="B7" s="186" t="s">
        <v>81</v>
      </c>
      <c r="C7" s="187" t="s">
        <v>82</v>
      </c>
      <c r="D7" s="188"/>
      <c r="E7" s="189"/>
      <c r="F7" s="189"/>
      <c r="G7" s="190"/>
      <c r="H7" s="191"/>
      <c r="I7" s="191"/>
      <c r="O7" s="192">
        <v>1</v>
      </c>
    </row>
    <row r="8" spans="1:104" ht="12.75">
      <c r="A8" s="193">
        <v>1</v>
      </c>
      <c r="B8" s="194" t="s">
        <v>83</v>
      </c>
      <c r="C8" s="195" t="s">
        <v>84</v>
      </c>
      <c r="D8" s="196" t="s">
        <v>85</v>
      </c>
      <c r="E8" s="197">
        <v>1</v>
      </c>
      <c r="F8" s="197">
        <v>0</v>
      </c>
      <c r="G8" s="198">
        <f>E8*F8</f>
        <v>0</v>
      </c>
      <c r="O8" s="192">
        <v>2</v>
      </c>
      <c r="AA8" s="166">
        <v>12</v>
      </c>
      <c r="AB8" s="166">
        <v>0</v>
      </c>
      <c r="AC8" s="166">
        <v>19</v>
      </c>
      <c r="AZ8" s="166">
        <v>1</v>
      </c>
      <c r="BA8" s="166">
        <f>IF(AZ8=1,G8,0)</f>
        <v>0</v>
      </c>
      <c r="BB8" s="166">
        <f>IF(AZ8=2,G8,0)</f>
        <v>0</v>
      </c>
      <c r="BC8" s="166">
        <f>IF(AZ8=3,G8,0)</f>
        <v>0</v>
      </c>
      <c r="BD8" s="166">
        <f>IF(AZ8=4,G8,0)</f>
        <v>0</v>
      </c>
      <c r="BE8" s="166">
        <f>IF(AZ8=5,G8,0)</f>
        <v>0</v>
      </c>
      <c r="CA8" s="199">
        <v>12</v>
      </c>
      <c r="CB8" s="199">
        <v>0</v>
      </c>
      <c r="CZ8" s="166">
        <v>0</v>
      </c>
    </row>
    <row r="9" spans="1:104" ht="12.75">
      <c r="A9" s="193">
        <v>2</v>
      </c>
      <c r="B9" s="194" t="s">
        <v>86</v>
      </c>
      <c r="C9" s="195" t="s">
        <v>87</v>
      </c>
      <c r="D9" s="196" t="s">
        <v>85</v>
      </c>
      <c r="E9" s="197">
        <v>1</v>
      </c>
      <c r="F9" s="197">
        <v>0</v>
      </c>
      <c r="G9" s="198">
        <f>E9*F9</f>
        <v>0</v>
      </c>
      <c r="O9" s="192">
        <v>2</v>
      </c>
      <c r="AA9" s="166">
        <v>12</v>
      </c>
      <c r="AB9" s="166">
        <v>0</v>
      </c>
      <c r="AC9" s="166">
        <v>20</v>
      </c>
      <c r="AZ9" s="166">
        <v>1</v>
      </c>
      <c r="BA9" s="166">
        <f>IF(AZ9=1,G9,0)</f>
        <v>0</v>
      </c>
      <c r="BB9" s="166">
        <f>IF(AZ9=2,G9,0)</f>
        <v>0</v>
      </c>
      <c r="BC9" s="166">
        <f>IF(AZ9=3,G9,0)</f>
        <v>0</v>
      </c>
      <c r="BD9" s="166">
        <f>IF(AZ9=4,G9,0)</f>
        <v>0</v>
      </c>
      <c r="BE9" s="166">
        <f>IF(AZ9=5,G9,0)</f>
        <v>0</v>
      </c>
      <c r="CA9" s="199">
        <v>12</v>
      </c>
      <c r="CB9" s="199">
        <v>0</v>
      </c>
      <c r="CZ9" s="166">
        <v>0</v>
      </c>
    </row>
    <row r="10" spans="1:104" ht="12.75">
      <c r="A10" s="193">
        <v>3</v>
      </c>
      <c r="B10" s="194" t="s">
        <v>88</v>
      </c>
      <c r="C10" s="195" t="s">
        <v>89</v>
      </c>
      <c r="D10" s="196" t="s">
        <v>85</v>
      </c>
      <c r="E10" s="197">
        <v>1</v>
      </c>
      <c r="F10" s="197">
        <v>0</v>
      </c>
      <c r="G10" s="198">
        <f>E10*F10</f>
        <v>0</v>
      </c>
      <c r="O10" s="192">
        <v>2</v>
      </c>
      <c r="AA10" s="166">
        <v>12</v>
      </c>
      <c r="AB10" s="166">
        <v>0</v>
      </c>
      <c r="AC10" s="166">
        <v>21</v>
      </c>
      <c r="AZ10" s="166">
        <v>1</v>
      </c>
      <c r="BA10" s="166">
        <f>IF(AZ10=1,G10,0)</f>
        <v>0</v>
      </c>
      <c r="BB10" s="166">
        <f>IF(AZ10=2,G10,0)</f>
        <v>0</v>
      </c>
      <c r="BC10" s="166">
        <f>IF(AZ10=3,G10,0)</f>
        <v>0</v>
      </c>
      <c r="BD10" s="166">
        <f>IF(AZ10=4,G10,0)</f>
        <v>0</v>
      </c>
      <c r="BE10" s="166">
        <f>IF(AZ10=5,G10,0)</f>
        <v>0</v>
      </c>
      <c r="CA10" s="199">
        <v>12</v>
      </c>
      <c r="CB10" s="199">
        <v>0</v>
      </c>
      <c r="CZ10" s="166">
        <v>0</v>
      </c>
    </row>
    <row r="11" spans="1:57" ht="12.75">
      <c r="A11" s="200"/>
      <c r="B11" s="201" t="s">
        <v>74</v>
      </c>
      <c r="C11" s="202" t="str">
        <f>CONCATENATE(B7," ",C7)</f>
        <v>0 Přípravné a pomocné práce</v>
      </c>
      <c r="D11" s="203"/>
      <c r="E11" s="204"/>
      <c r="F11" s="205"/>
      <c r="G11" s="206">
        <f>SUM(G7:G10)</f>
        <v>0</v>
      </c>
      <c r="O11" s="192">
        <v>4</v>
      </c>
      <c r="BA11" s="207">
        <f>SUM(BA7:BA10)</f>
        <v>0</v>
      </c>
      <c r="BB11" s="207">
        <f>SUM(BB7:BB10)</f>
        <v>0</v>
      </c>
      <c r="BC11" s="207">
        <f>SUM(BC7:BC10)</f>
        <v>0</v>
      </c>
      <c r="BD11" s="207">
        <f>SUM(BD7:BD10)</f>
        <v>0</v>
      </c>
      <c r="BE11" s="207">
        <f>SUM(BE7:BE10)</f>
        <v>0</v>
      </c>
    </row>
    <row r="12" spans="1:15" ht="12.75">
      <c r="A12" s="185" t="s">
        <v>72</v>
      </c>
      <c r="B12" s="186" t="s">
        <v>90</v>
      </c>
      <c r="C12" s="187" t="s">
        <v>91</v>
      </c>
      <c r="D12" s="188"/>
      <c r="E12" s="189"/>
      <c r="F12" s="189"/>
      <c r="G12" s="190"/>
      <c r="H12" s="191"/>
      <c r="I12" s="191"/>
      <c r="O12" s="192">
        <v>1</v>
      </c>
    </row>
    <row r="13" spans="1:104" ht="12.75">
      <c r="A13" s="193">
        <v>4</v>
      </c>
      <c r="B13" s="194" t="s">
        <v>92</v>
      </c>
      <c r="C13" s="195" t="s">
        <v>93</v>
      </c>
      <c r="D13" s="196" t="s">
        <v>94</v>
      </c>
      <c r="E13" s="197">
        <v>50</v>
      </c>
      <c r="F13" s="197">
        <v>0</v>
      </c>
      <c r="G13" s="198">
        <f>E13*F13</f>
        <v>0</v>
      </c>
      <c r="O13" s="192">
        <v>2</v>
      </c>
      <c r="AA13" s="166">
        <v>1</v>
      </c>
      <c r="AB13" s="166">
        <v>1</v>
      </c>
      <c r="AC13" s="166">
        <v>1</v>
      </c>
      <c r="AZ13" s="166">
        <v>1</v>
      </c>
      <c r="BA13" s="166">
        <f>IF(AZ13=1,G13,0)</f>
        <v>0</v>
      </c>
      <c r="BB13" s="166">
        <f>IF(AZ13=2,G13,0)</f>
        <v>0</v>
      </c>
      <c r="BC13" s="166">
        <f>IF(AZ13=3,G13,0)</f>
        <v>0</v>
      </c>
      <c r="BD13" s="166">
        <f>IF(AZ13=4,G13,0)</f>
        <v>0</v>
      </c>
      <c r="BE13" s="166">
        <f>IF(AZ13=5,G13,0)</f>
        <v>0</v>
      </c>
      <c r="CA13" s="199">
        <v>1</v>
      </c>
      <c r="CB13" s="199">
        <v>1</v>
      </c>
      <c r="CZ13" s="166">
        <v>0.00431</v>
      </c>
    </row>
    <row r="14" spans="1:57" ht="12.75">
      <c r="A14" s="200"/>
      <c r="B14" s="201" t="s">
        <v>74</v>
      </c>
      <c r="C14" s="202" t="str">
        <f>CONCATENATE(B12," ",C12)</f>
        <v>61 Upravy povrchů vnitřní</v>
      </c>
      <c r="D14" s="203"/>
      <c r="E14" s="204"/>
      <c r="F14" s="205"/>
      <c r="G14" s="206">
        <f>SUM(G12:G13)</f>
        <v>0</v>
      </c>
      <c r="O14" s="192">
        <v>4</v>
      </c>
      <c r="BA14" s="207">
        <f>SUM(BA12:BA13)</f>
        <v>0</v>
      </c>
      <c r="BB14" s="207">
        <f>SUM(BB12:BB13)</f>
        <v>0</v>
      </c>
      <c r="BC14" s="207">
        <f>SUM(BC12:BC13)</f>
        <v>0</v>
      </c>
      <c r="BD14" s="207">
        <f>SUM(BD12:BD13)</f>
        <v>0</v>
      </c>
      <c r="BE14" s="207">
        <f>SUM(BE12:BE13)</f>
        <v>0</v>
      </c>
    </row>
    <row r="15" spans="1:15" ht="12.75">
      <c r="A15" s="185" t="s">
        <v>72</v>
      </c>
      <c r="B15" s="186" t="s">
        <v>95</v>
      </c>
      <c r="C15" s="187" t="s">
        <v>96</v>
      </c>
      <c r="D15" s="188"/>
      <c r="E15" s="189"/>
      <c r="F15" s="189"/>
      <c r="G15" s="190"/>
      <c r="H15" s="191"/>
      <c r="I15" s="191"/>
      <c r="O15" s="192">
        <v>1</v>
      </c>
    </row>
    <row r="16" spans="1:104" ht="12.75">
      <c r="A16" s="193">
        <v>5</v>
      </c>
      <c r="B16" s="194" t="s">
        <v>97</v>
      </c>
      <c r="C16" s="195" t="s">
        <v>98</v>
      </c>
      <c r="D16" s="196" t="s">
        <v>85</v>
      </c>
      <c r="E16" s="197">
        <v>1</v>
      </c>
      <c r="F16" s="197">
        <v>0</v>
      </c>
      <c r="G16" s="198">
        <f>E16*F16</f>
        <v>0</v>
      </c>
      <c r="O16" s="192">
        <v>2</v>
      </c>
      <c r="AA16" s="166">
        <v>12</v>
      </c>
      <c r="AB16" s="166">
        <v>0</v>
      </c>
      <c r="AC16" s="166">
        <v>22</v>
      </c>
      <c r="AZ16" s="166">
        <v>1</v>
      </c>
      <c r="BA16" s="166">
        <f>IF(AZ16=1,G16,0)</f>
        <v>0</v>
      </c>
      <c r="BB16" s="166">
        <f>IF(AZ16=2,G16,0)</f>
        <v>0</v>
      </c>
      <c r="BC16" s="166">
        <f>IF(AZ16=3,G16,0)</f>
        <v>0</v>
      </c>
      <c r="BD16" s="166">
        <f>IF(AZ16=4,G16,0)</f>
        <v>0</v>
      </c>
      <c r="BE16" s="166">
        <f>IF(AZ16=5,G16,0)</f>
        <v>0</v>
      </c>
      <c r="CA16" s="199">
        <v>12</v>
      </c>
      <c r="CB16" s="199">
        <v>0</v>
      </c>
      <c r="CZ16" s="166">
        <v>0</v>
      </c>
    </row>
    <row r="17" spans="1:104" ht="12.75">
      <c r="A17" s="193">
        <v>6</v>
      </c>
      <c r="B17" s="194" t="s">
        <v>99</v>
      </c>
      <c r="C17" s="195" t="s">
        <v>100</v>
      </c>
      <c r="D17" s="196" t="s">
        <v>85</v>
      </c>
      <c r="E17" s="197">
        <v>1</v>
      </c>
      <c r="F17" s="197">
        <v>0</v>
      </c>
      <c r="G17" s="198">
        <f>E17*F17</f>
        <v>0</v>
      </c>
      <c r="O17" s="192">
        <v>2</v>
      </c>
      <c r="AA17" s="166">
        <v>12</v>
      </c>
      <c r="AB17" s="166">
        <v>0</v>
      </c>
      <c r="AC17" s="166">
        <v>23</v>
      </c>
      <c r="AZ17" s="166">
        <v>1</v>
      </c>
      <c r="BA17" s="166">
        <f>IF(AZ17=1,G17,0)</f>
        <v>0</v>
      </c>
      <c r="BB17" s="166">
        <f>IF(AZ17=2,G17,0)</f>
        <v>0</v>
      </c>
      <c r="BC17" s="166">
        <f>IF(AZ17=3,G17,0)</f>
        <v>0</v>
      </c>
      <c r="BD17" s="166">
        <f>IF(AZ17=4,G17,0)</f>
        <v>0</v>
      </c>
      <c r="BE17" s="166">
        <f>IF(AZ17=5,G17,0)</f>
        <v>0</v>
      </c>
      <c r="CA17" s="199">
        <v>12</v>
      </c>
      <c r="CB17" s="199">
        <v>0</v>
      </c>
      <c r="CZ17" s="166">
        <v>0</v>
      </c>
    </row>
    <row r="18" spans="1:57" ht="12.75">
      <c r="A18" s="200"/>
      <c r="B18" s="201" t="s">
        <v>74</v>
      </c>
      <c r="C18" s="202" t="str">
        <f>CONCATENATE(B15," ",C15)</f>
        <v>95 Dokončovací konstrukce na pozemních stavbách</v>
      </c>
      <c r="D18" s="203"/>
      <c r="E18" s="204"/>
      <c r="F18" s="205"/>
      <c r="G18" s="206">
        <f>SUM(G15:G17)</f>
        <v>0</v>
      </c>
      <c r="O18" s="192">
        <v>4</v>
      </c>
      <c r="BA18" s="207">
        <f>SUM(BA15:BA17)</f>
        <v>0</v>
      </c>
      <c r="BB18" s="207">
        <f>SUM(BB15:BB17)</f>
        <v>0</v>
      </c>
      <c r="BC18" s="207">
        <f>SUM(BC15:BC17)</f>
        <v>0</v>
      </c>
      <c r="BD18" s="207">
        <f>SUM(BD15:BD17)</f>
        <v>0</v>
      </c>
      <c r="BE18" s="207">
        <f>SUM(BE15:BE17)</f>
        <v>0</v>
      </c>
    </row>
    <row r="19" spans="1:15" ht="12.75">
      <c r="A19" s="185" t="s">
        <v>72</v>
      </c>
      <c r="B19" s="186" t="s">
        <v>101</v>
      </c>
      <c r="C19" s="187" t="s">
        <v>102</v>
      </c>
      <c r="D19" s="188"/>
      <c r="E19" s="189"/>
      <c r="F19" s="189"/>
      <c r="G19" s="190"/>
      <c r="H19" s="191"/>
      <c r="I19" s="191"/>
      <c r="O19" s="192">
        <v>1</v>
      </c>
    </row>
    <row r="20" spans="1:104" ht="12.75">
      <c r="A20" s="193">
        <v>7</v>
      </c>
      <c r="B20" s="194" t="s">
        <v>103</v>
      </c>
      <c r="C20" s="195" t="s">
        <v>104</v>
      </c>
      <c r="D20" s="196" t="s">
        <v>105</v>
      </c>
      <c r="E20" s="197">
        <v>64.5</v>
      </c>
      <c r="F20" s="197">
        <v>0</v>
      </c>
      <c r="G20" s="198">
        <f>E20*F20</f>
        <v>0</v>
      </c>
      <c r="O20" s="192">
        <v>2</v>
      </c>
      <c r="AA20" s="166">
        <v>1</v>
      </c>
      <c r="AB20" s="166">
        <v>7</v>
      </c>
      <c r="AC20" s="166">
        <v>7</v>
      </c>
      <c r="AZ20" s="166">
        <v>1</v>
      </c>
      <c r="BA20" s="166">
        <f>IF(AZ20=1,G20,0)</f>
        <v>0</v>
      </c>
      <c r="BB20" s="166">
        <f>IF(AZ20=2,G20,0)</f>
        <v>0</v>
      </c>
      <c r="BC20" s="166">
        <f>IF(AZ20=3,G20,0)</f>
        <v>0</v>
      </c>
      <c r="BD20" s="166">
        <f>IF(AZ20=4,G20,0)</f>
        <v>0</v>
      </c>
      <c r="BE20" s="166">
        <f>IF(AZ20=5,G20,0)</f>
        <v>0</v>
      </c>
      <c r="CA20" s="199">
        <v>1</v>
      </c>
      <c r="CB20" s="199">
        <v>7</v>
      </c>
      <c r="CZ20" s="166">
        <v>0</v>
      </c>
    </row>
    <row r="21" spans="1:57" ht="12.75">
      <c r="A21" s="200"/>
      <c r="B21" s="201" t="s">
        <v>74</v>
      </c>
      <c r="C21" s="202" t="str">
        <f>CONCATENATE(B19," ",C19)</f>
        <v>96 Bourání konstrukcí</v>
      </c>
      <c r="D21" s="203"/>
      <c r="E21" s="204"/>
      <c r="F21" s="205"/>
      <c r="G21" s="206">
        <f>SUM(G19:G20)</f>
        <v>0</v>
      </c>
      <c r="O21" s="192">
        <v>4</v>
      </c>
      <c r="BA21" s="207">
        <f>SUM(BA19:BA20)</f>
        <v>0</v>
      </c>
      <c r="BB21" s="207">
        <f>SUM(BB19:BB20)</f>
        <v>0</v>
      </c>
      <c r="BC21" s="207">
        <f>SUM(BC19:BC20)</f>
        <v>0</v>
      </c>
      <c r="BD21" s="207">
        <f>SUM(BD19:BD20)</f>
        <v>0</v>
      </c>
      <c r="BE21" s="207">
        <f>SUM(BE19:BE20)</f>
        <v>0</v>
      </c>
    </row>
    <row r="22" spans="1:15" ht="12.75">
      <c r="A22" s="185" t="s">
        <v>72</v>
      </c>
      <c r="B22" s="186" t="s">
        <v>106</v>
      </c>
      <c r="C22" s="187" t="s">
        <v>107</v>
      </c>
      <c r="D22" s="188"/>
      <c r="E22" s="189"/>
      <c r="F22" s="189"/>
      <c r="G22" s="190"/>
      <c r="H22" s="191"/>
      <c r="I22" s="191"/>
      <c r="O22" s="192">
        <v>1</v>
      </c>
    </row>
    <row r="23" spans="1:104" ht="12.75">
      <c r="A23" s="193">
        <v>8</v>
      </c>
      <c r="B23" s="194" t="s">
        <v>108</v>
      </c>
      <c r="C23" s="195" t="s">
        <v>109</v>
      </c>
      <c r="D23" s="196" t="s">
        <v>110</v>
      </c>
      <c r="E23" s="197">
        <v>0.2155</v>
      </c>
      <c r="F23" s="197">
        <v>0</v>
      </c>
      <c r="G23" s="198">
        <f>E23*F23</f>
        <v>0</v>
      </c>
      <c r="O23" s="192">
        <v>2</v>
      </c>
      <c r="AA23" s="166">
        <v>7</v>
      </c>
      <c r="AB23" s="166">
        <v>1</v>
      </c>
      <c r="AC23" s="166">
        <v>2</v>
      </c>
      <c r="AZ23" s="166">
        <v>1</v>
      </c>
      <c r="BA23" s="166">
        <f>IF(AZ23=1,G23,0)</f>
        <v>0</v>
      </c>
      <c r="BB23" s="166">
        <f>IF(AZ23=2,G23,0)</f>
        <v>0</v>
      </c>
      <c r="BC23" s="166">
        <f>IF(AZ23=3,G23,0)</f>
        <v>0</v>
      </c>
      <c r="BD23" s="166">
        <f>IF(AZ23=4,G23,0)</f>
        <v>0</v>
      </c>
      <c r="BE23" s="166">
        <f>IF(AZ23=5,G23,0)</f>
        <v>0</v>
      </c>
      <c r="CA23" s="199">
        <v>7</v>
      </c>
      <c r="CB23" s="199">
        <v>1</v>
      </c>
      <c r="CZ23" s="166">
        <v>0</v>
      </c>
    </row>
    <row r="24" spans="1:57" ht="12.75">
      <c r="A24" s="200"/>
      <c r="B24" s="201" t="s">
        <v>74</v>
      </c>
      <c r="C24" s="202" t="str">
        <f>CONCATENATE(B22," ",C22)</f>
        <v>99 Staveništní přesun hmot</v>
      </c>
      <c r="D24" s="203"/>
      <c r="E24" s="204"/>
      <c r="F24" s="205"/>
      <c r="G24" s="206">
        <f>SUM(G22:G23)</f>
        <v>0</v>
      </c>
      <c r="O24" s="192">
        <v>4</v>
      </c>
      <c r="BA24" s="207">
        <f>SUM(BA22:BA23)</f>
        <v>0</v>
      </c>
      <c r="BB24" s="207">
        <f>SUM(BB22:BB23)</f>
        <v>0</v>
      </c>
      <c r="BC24" s="207">
        <f>SUM(BC22:BC23)</f>
        <v>0</v>
      </c>
      <c r="BD24" s="207">
        <f>SUM(BD22:BD23)</f>
        <v>0</v>
      </c>
      <c r="BE24" s="207">
        <f>SUM(BE22:BE23)</f>
        <v>0</v>
      </c>
    </row>
    <row r="25" spans="1:15" ht="12.75">
      <c r="A25" s="185" t="s">
        <v>72</v>
      </c>
      <c r="B25" s="186" t="s">
        <v>111</v>
      </c>
      <c r="C25" s="187" t="s">
        <v>112</v>
      </c>
      <c r="D25" s="188"/>
      <c r="E25" s="189"/>
      <c r="F25" s="189"/>
      <c r="G25" s="190"/>
      <c r="H25" s="191"/>
      <c r="I25" s="191"/>
      <c r="O25" s="192">
        <v>1</v>
      </c>
    </row>
    <row r="26" spans="1:104" ht="12.75">
      <c r="A26" s="193">
        <v>9</v>
      </c>
      <c r="B26" s="194" t="s">
        <v>113</v>
      </c>
      <c r="C26" s="195" t="s">
        <v>114</v>
      </c>
      <c r="D26" s="196" t="s">
        <v>105</v>
      </c>
      <c r="E26" s="197">
        <v>64.5</v>
      </c>
      <c r="F26" s="197">
        <v>0</v>
      </c>
      <c r="G26" s="198">
        <f>E26*F26</f>
        <v>0</v>
      </c>
      <c r="O26" s="192">
        <v>2</v>
      </c>
      <c r="AA26" s="166">
        <v>1</v>
      </c>
      <c r="AB26" s="166">
        <v>7</v>
      </c>
      <c r="AC26" s="166">
        <v>7</v>
      </c>
      <c r="AZ26" s="166">
        <v>2</v>
      </c>
      <c r="BA26" s="166">
        <f>IF(AZ26=1,G26,0)</f>
        <v>0</v>
      </c>
      <c r="BB26" s="166">
        <f>IF(AZ26=2,G26,0)</f>
        <v>0</v>
      </c>
      <c r="BC26" s="166">
        <f>IF(AZ26=3,G26,0)</f>
        <v>0</v>
      </c>
      <c r="BD26" s="166">
        <f>IF(AZ26=4,G26,0)</f>
        <v>0</v>
      </c>
      <c r="BE26" s="166">
        <f>IF(AZ26=5,G26,0)</f>
        <v>0</v>
      </c>
      <c r="CA26" s="199">
        <v>1</v>
      </c>
      <c r="CB26" s="199">
        <v>7</v>
      </c>
      <c r="CZ26" s="166">
        <v>0</v>
      </c>
    </row>
    <row r="27" spans="1:104" ht="12.75">
      <c r="A27" s="193">
        <v>10</v>
      </c>
      <c r="B27" s="194" t="s">
        <v>115</v>
      </c>
      <c r="C27" s="195" t="s">
        <v>116</v>
      </c>
      <c r="D27" s="196" t="s">
        <v>94</v>
      </c>
      <c r="E27" s="197">
        <v>50</v>
      </c>
      <c r="F27" s="197">
        <v>0</v>
      </c>
      <c r="G27" s="198">
        <f>E27*F27</f>
        <v>0</v>
      </c>
      <c r="O27" s="192">
        <v>2</v>
      </c>
      <c r="AA27" s="166">
        <v>1</v>
      </c>
      <c r="AB27" s="166">
        <v>7</v>
      </c>
      <c r="AC27" s="166">
        <v>7</v>
      </c>
      <c r="AZ27" s="166">
        <v>2</v>
      </c>
      <c r="BA27" s="166">
        <f>IF(AZ27=1,G27,0)</f>
        <v>0</v>
      </c>
      <c r="BB27" s="166">
        <f>IF(AZ27=2,G27,0)</f>
        <v>0</v>
      </c>
      <c r="BC27" s="166">
        <f>IF(AZ27=3,G27,0)</f>
        <v>0</v>
      </c>
      <c r="BD27" s="166">
        <f>IF(AZ27=4,G27,0)</f>
        <v>0</v>
      </c>
      <c r="BE27" s="166">
        <f>IF(AZ27=5,G27,0)</f>
        <v>0</v>
      </c>
      <c r="CA27" s="199">
        <v>1</v>
      </c>
      <c r="CB27" s="199">
        <v>7</v>
      </c>
      <c r="CZ27" s="166">
        <v>0.00025</v>
      </c>
    </row>
    <row r="28" spans="1:104" ht="12.75">
      <c r="A28" s="193">
        <v>11</v>
      </c>
      <c r="B28" s="194" t="s">
        <v>117</v>
      </c>
      <c r="C28" s="195" t="s">
        <v>118</v>
      </c>
      <c r="D28" s="196" t="s">
        <v>105</v>
      </c>
      <c r="E28" s="197">
        <v>64.5</v>
      </c>
      <c r="F28" s="197">
        <v>0</v>
      </c>
      <c r="G28" s="198">
        <f>E28*F28</f>
        <v>0</v>
      </c>
      <c r="O28" s="192">
        <v>2</v>
      </c>
      <c r="AA28" s="166">
        <v>1</v>
      </c>
      <c r="AB28" s="166">
        <v>7</v>
      </c>
      <c r="AC28" s="166">
        <v>7</v>
      </c>
      <c r="AZ28" s="166">
        <v>2</v>
      </c>
      <c r="BA28" s="166">
        <f>IF(AZ28=1,G28,0)</f>
        <v>0</v>
      </c>
      <c r="BB28" s="166">
        <f>IF(AZ28=2,G28,0)</f>
        <v>0</v>
      </c>
      <c r="BC28" s="166">
        <f>IF(AZ28=3,G28,0)</f>
        <v>0</v>
      </c>
      <c r="BD28" s="166">
        <f>IF(AZ28=4,G28,0)</f>
        <v>0</v>
      </c>
      <c r="BE28" s="166">
        <f>IF(AZ28=5,G28,0)</f>
        <v>0</v>
      </c>
      <c r="CA28" s="199">
        <v>1</v>
      </c>
      <c r="CB28" s="199">
        <v>7</v>
      </c>
      <c r="CZ28" s="166">
        <v>0.00036</v>
      </c>
    </row>
    <row r="29" spans="1:104" ht="12.75">
      <c r="A29" s="193">
        <v>12</v>
      </c>
      <c r="B29" s="194" t="s">
        <v>119</v>
      </c>
      <c r="C29" s="195" t="s">
        <v>120</v>
      </c>
      <c r="D29" s="196" t="s">
        <v>121</v>
      </c>
      <c r="E29" s="197">
        <v>825.6</v>
      </c>
      <c r="F29" s="197">
        <v>0</v>
      </c>
      <c r="G29" s="198">
        <f>E29*F29</f>
        <v>0</v>
      </c>
      <c r="O29" s="192">
        <v>2</v>
      </c>
      <c r="AA29" s="166">
        <v>3</v>
      </c>
      <c r="AB29" s="166">
        <v>7</v>
      </c>
      <c r="AC29" s="166" t="s">
        <v>119</v>
      </c>
      <c r="AZ29" s="166">
        <v>2</v>
      </c>
      <c r="BA29" s="166">
        <f>IF(AZ29=1,G29,0)</f>
        <v>0</v>
      </c>
      <c r="BB29" s="166">
        <f>IF(AZ29=2,G29,0)</f>
        <v>0</v>
      </c>
      <c r="BC29" s="166">
        <f>IF(AZ29=3,G29,0)</f>
        <v>0</v>
      </c>
      <c r="BD29" s="166">
        <f>IF(AZ29=4,G29,0)</f>
        <v>0</v>
      </c>
      <c r="BE29" s="166">
        <f>IF(AZ29=5,G29,0)</f>
        <v>0</v>
      </c>
      <c r="CA29" s="199">
        <v>3</v>
      </c>
      <c r="CB29" s="199">
        <v>7</v>
      </c>
      <c r="CZ29" s="166">
        <v>0.001</v>
      </c>
    </row>
    <row r="30" spans="1:104" ht="12.75">
      <c r="A30" s="193">
        <v>13</v>
      </c>
      <c r="B30" s="194" t="s">
        <v>122</v>
      </c>
      <c r="C30" s="195" t="s">
        <v>123</v>
      </c>
      <c r="D30" s="196" t="s">
        <v>105</v>
      </c>
      <c r="E30" s="197">
        <v>70.9</v>
      </c>
      <c r="F30" s="197">
        <v>0</v>
      </c>
      <c r="G30" s="198">
        <f>E30*F30</f>
        <v>0</v>
      </c>
      <c r="O30" s="192">
        <v>2</v>
      </c>
      <c r="AA30" s="166">
        <v>3</v>
      </c>
      <c r="AB30" s="166">
        <v>7</v>
      </c>
      <c r="AC30" s="166">
        <v>28412110</v>
      </c>
      <c r="AZ30" s="166">
        <v>2</v>
      </c>
      <c r="BA30" s="166">
        <f>IF(AZ30=1,G30,0)</f>
        <v>0</v>
      </c>
      <c r="BB30" s="166">
        <f>IF(AZ30=2,G30,0)</f>
        <v>0</v>
      </c>
      <c r="BC30" s="166">
        <f>IF(AZ30=3,G30,0)</f>
        <v>0</v>
      </c>
      <c r="BD30" s="166">
        <f>IF(AZ30=4,G30,0)</f>
        <v>0</v>
      </c>
      <c r="BE30" s="166">
        <f>IF(AZ30=5,G30,0)</f>
        <v>0</v>
      </c>
      <c r="CA30" s="199">
        <v>3</v>
      </c>
      <c r="CB30" s="199">
        <v>7</v>
      </c>
      <c r="CZ30" s="166">
        <v>0.00036</v>
      </c>
    </row>
    <row r="31" spans="1:104" ht="12.75">
      <c r="A31" s="193">
        <v>14</v>
      </c>
      <c r="B31" s="194" t="s">
        <v>124</v>
      </c>
      <c r="C31" s="195" t="s">
        <v>125</v>
      </c>
      <c r="D31" s="196" t="s">
        <v>61</v>
      </c>
      <c r="E31" s="197"/>
      <c r="F31" s="197">
        <v>0</v>
      </c>
      <c r="G31" s="198">
        <f>E31*F31</f>
        <v>0</v>
      </c>
      <c r="O31" s="192">
        <v>2</v>
      </c>
      <c r="AA31" s="166">
        <v>7</v>
      </c>
      <c r="AB31" s="166">
        <v>1002</v>
      </c>
      <c r="AC31" s="166">
        <v>5</v>
      </c>
      <c r="AZ31" s="166">
        <v>2</v>
      </c>
      <c r="BA31" s="166">
        <f>IF(AZ31=1,G31,0)</f>
        <v>0</v>
      </c>
      <c r="BB31" s="166">
        <f>IF(AZ31=2,G31,0)</f>
        <v>0</v>
      </c>
      <c r="BC31" s="166">
        <f>IF(AZ31=3,G31,0)</f>
        <v>0</v>
      </c>
      <c r="BD31" s="166">
        <f>IF(AZ31=4,G31,0)</f>
        <v>0</v>
      </c>
      <c r="BE31" s="166">
        <f>IF(AZ31=5,G31,0)</f>
        <v>0</v>
      </c>
      <c r="CA31" s="199">
        <v>7</v>
      </c>
      <c r="CB31" s="199">
        <v>1002</v>
      </c>
      <c r="CZ31" s="166">
        <v>0</v>
      </c>
    </row>
    <row r="32" spans="1:57" ht="12.75">
      <c r="A32" s="200"/>
      <c r="B32" s="201" t="s">
        <v>74</v>
      </c>
      <c r="C32" s="202" t="str">
        <f>CONCATENATE(B25," ",C25)</f>
        <v>776 Podlahy povlakové</v>
      </c>
      <c r="D32" s="203"/>
      <c r="E32" s="204"/>
      <c r="F32" s="205"/>
      <c r="G32" s="206">
        <f>SUM(G25:G31)</f>
        <v>0</v>
      </c>
      <c r="O32" s="192">
        <v>4</v>
      </c>
      <c r="BA32" s="207">
        <f>SUM(BA25:BA31)</f>
        <v>0</v>
      </c>
      <c r="BB32" s="207">
        <f>SUM(BB25:BB31)</f>
        <v>0</v>
      </c>
      <c r="BC32" s="207">
        <f>SUM(BC25:BC31)</f>
        <v>0</v>
      </c>
      <c r="BD32" s="207">
        <f>SUM(BD25:BD31)</f>
        <v>0</v>
      </c>
      <c r="BE32" s="207">
        <f>SUM(BE25:BE31)</f>
        <v>0</v>
      </c>
    </row>
    <row r="33" spans="1:15" ht="12.75">
      <c r="A33" s="185" t="s">
        <v>72</v>
      </c>
      <c r="B33" s="186" t="s">
        <v>126</v>
      </c>
      <c r="C33" s="187" t="s">
        <v>127</v>
      </c>
      <c r="D33" s="188"/>
      <c r="E33" s="189"/>
      <c r="F33" s="189"/>
      <c r="G33" s="190"/>
      <c r="H33" s="191"/>
      <c r="I33" s="191"/>
      <c r="O33" s="192">
        <v>1</v>
      </c>
    </row>
    <row r="34" spans="1:104" ht="12.75">
      <c r="A34" s="193">
        <v>15</v>
      </c>
      <c r="B34" s="194" t="s">
        <v>128</v>
      </c>
      <c r="C34" s="195" t="s">
        <v>129</v>
      </c>
      <c r="D34" s="196" t="s">
        <v>110</v>
      </c>
      <c r="E34" s="197">
        <v>0.129</v>
      </c>
      <c r="F34" s="197">
        <v>0</v>
      </c>
      <c r="G34" s="198">
        <f>E34*F34</f>
        <v>0</v>
      </c>
      <c r="O34" s="192">
        <v>2</v>
      </c>
      <c r="AA34" s="166">
        <v>8</v>
      </c>
      <c r="AB34" s="166">
        <v>0</v>
      </c>
      <c r="AC34" s="166">
        <v>3</v>
      </c>
      <c r="AZ34" s="166">
        <v>1</v>
      </c>
      <c r="BA34" s="166">
        <f>IF(AZ34=1,G34,0)</f>
        <v>0</v>
      </c>
      <c r="BB34" s="166">
        <f>IF(AZ34=2,G34,0)</f>
        <v>0</v>
      </c>
      <c r="BC34" s="166">
        <f>IF(AZ34=3,G34,0)</f>
        <v>0</v>
      </c>
      <c r="BD34" s="166">
        <f>IF(AZ34=4,G34,0)</f>
        <v>0</v>
      </c>
      <c r="BE34" s="166">
        <f>IF(AZ34=5,G34,0)</f>
        <v>0</v>
      </c>
      <c r="CA34" s="199">
        <v>8</v>
      </c>
      <c r="CB34" s="199">
        <v>0</v>
      </c>
      <c r="CZ34" s="166">
        <v>0</v>
      </c>
    </row>
    <row r="35" spans="1:104" ht="12.75">
      <c r="A35" s="193">
        <v>16</v>
      </c>
      <c r="B35" s="194" t="s">
        <v>130</v>
      </c>
      <c r="C35" s="195" t="s">
        <v>131</v>
      </c>
      <c r="D35" s="196" t="s">
        <v>110</v>
      </c>
      <c r="E35" s="197">
        <v>0.129</v>
      </c>
      <c r="F35" s="197">
        <v>0</v>
      </c>
      <c r="G35" s="198">
        <f>E35*F35</f>
        <v>0</v>
      </c>
      <c r="O35" s="192">
        <v>2</v>
      </c>
      <c r="AA35" s="166">
        <v>8</v>
      </c>
      <c r="AB35" s="166">
        <v>0</v>
      </c>
      <c r="AC35" s="166">
        <v>3</v>
      </c>
      <c r="AZ35" s="166">
        <v>1</v>
      </c>
      <c r="BA35" s="166">
        <f>IF(AZ35=1,G35,0)</f>
        <v>0</v>
      </c>
      <c r="BB35" s="166">
        <f>IF(AZ35=2,G35,0)</f>
        <v>0</v>
      </c>
      <c r="BC35" s="166">
        <f>IF(AZ35=3,G35,0)</f>
        <v>0</v>
      </c>
      <c r="BD35" s="166">
        <f>IF(AZ35=4,G35,0)</f>
        <v>0</v>
      </c>
      <c r="BE35" s="166">
        <f>IF(AZ35=5,G35,0)</f>
        <v>0</v>
      </c>
      <c r="CA35" s="199">
        <v>8</v>
      </c>
      <c r="CB35" s="199">
        <v>0</v>
      </c>
      <c r="CZ35" s="166">
        <v>0</v>
      </c>
    </row>
    <row r="36" spans="1:104" ht="12.75">
      <c r="A36" s="193">
        <v>17</v>
      </c>
      <c r="B36" s="194" t="s">
        <v>132</v>
      </c>
      <c r="C36" s="195" t="s">
        <v>133</v>
      </c>
      <c r="D36" s="196" t="s">
        <v>110</v>
      </c>
      <c r="E36" s="197">
        <v>1.806</v>
      </c>
      <c r="F36" s="197">
        <v>0</v>
      </c>
      <c r="G36" s="198">
        <f>E36*F36</f>
        <v>0</v>
      </c>
      <c r="O36" s="192">
        <v>2</v>
      </c>
      <c r="AA36" s="166">
        <v>8</v>
      </c>
      <c r="AB36" s="166">
        <v>0</v>
      </c>
      <c r="AC36" s="166">
        <v>3</v>
      </c>
      <c r="AZ36" s="166">
        <v>1</v>
      </c>
      <c r="BA36" s="166">
        <f>IF(AZ36=1,G36,0)</f>
        <v>0</v>
      </c>
      <c r="BB36" s="166">
        <f>IF(AZ36=2,G36,0)</f>
        <v>0</v>
      </c>
      <c r="BC36" s="166">
        <f>IF(AZ36=3,G36,0)</f>
        <v>0</v>
      </c>
      <c r="BD36" s="166">
        <f>IF(AZ36=4,G36,0)</f>
        <v>0</v>
      </c>
      <c r="BE36" s="166">
        <f>IF(AZ36=5,G36,0)</f>
        <v>0</v>
      </c>
      <c r="CA36" s="199">
        <v>8</v>
      </c>
      <c r="CB36" s="199">
        <v>0</v>
      </c>
      <c r="CZ36" s="166">
        <v>0</v>
      </c>
    </row>
    <row r="37" spans="1:104" ht="12.75">
      <c r="A37" s="193">
        <v>18</v>
      </c>
      <c r="B37" s="194" t="s">
        <v>134</v>
      </c>
      <c r="C37" s="195" t="s">
        <v>135</v>
      </c>
      <c r="D37" s="196" t="s">
        <v>110</v>
      </c>
      <c r="E37" s="197">
        <v>0.129</v>
      </c>
      <c r="F37" s="197">
        <v>0</v>
      </c>
      <c r="G37" s="198">
        <f>E37*F37</f>
        <v>0</v>
      </c>
      <c r="O37" s="192">
        <v>2</v>
      </c>
      <c r="AA37" s="166">
        <v>8</v>
      </c>
      <c r="AB37" s="166">
        <v>0</v>
      </c>
      <c r="AC37" s="166">
        <v>3</v>
      </c>
      <c r="AZ37" s="166">
        <v>1</v>
      </c>
      <c r="BA37" s="166">
        <f>IF(AZ37=1,G37,0)</f>
        <v>0</v>
      </c>
      <c r="BB37" s="166">
        <f>IF(AZ37=2,G37,0)</f>
        <v>0</v>
      </c>
      <c r="BC37" s="166">
        <f>IF(AZ37=3,G37,0)</f>
        <v>0</v>
      </c>
      <c r="BD37" s="166">
        <f>IF(AZ37=4,G37,0)</f>
        <v>0</v>
      </c>
      <c r="BE37" s="166">
        <f>IF(AZ37=5,G37,0)</f>
        <v>0</v>
      </c>
      <c r="CA37" s="199">
        <v>8</v>
      </c>
      <c r="CB37" s="199">
        <v>0</v>
      </c>
      <c r="CZ37" s="166">
        <v>0</v>
      </c>
    </row>
    <row r="38" spans="1:104" ht="12.75">
      <c r="A38" s="193">
        <v>19</v>
      </c>
      <c r="B38" s="194" t="s">
        <v>136</v>
      </c>
      <c r="C38" s="195" t="s">
        <v>137</v>
      </c>
      <c r="D38" s="196" t="s">
        <v>110</v>
      </c>
      <c r="E38" s="197">
        <v>0.387</v>
      </c>
      <c r="F38" s="197">
        <v>0</v>
      </c>
      <c r="G38" s="198">
        <f>E38*F38</f>
        <v>0</v>
      </c>
      <c r="O38" s="192">
        <v>2</v>
      </c>
      <c r="AA38" s="166">
        <v>8</v>
      </c>
      <c r="AB38" s="166">
        <v>0</v>
      </c>
      <c r="AC38" s="166">
        <v>3</v>
      </c>
      <c r="AZ38" s="166">
        <v>1</v>
      </c>
      <c r="BA38" s="166">
        <f>IF(AZ38=1,G38,0)</f>
        <v>0</v>
      </c>
      <c r="BB38" s="166">
        <f>IF(AZ38=2,G38,0)</f>
        <v>0</v>
      </c>
      <c r="BC38" s="166">
        <f>IF(AZ38=3,G38,0)</f>
        <v>0</v>
      </c>
      <c r="BD38" s="166">
        <f>IF(AZ38=4,G38,0)</f>
        <v>0</v>
      </c>
      <c r="BE38" s="166">
        <f>IF(AZ38=5,G38,0)</f>
        <v>0</v>
      </c>
      <c r="CA38" s="199">
        <v>8</v>
      </c>
      <c r="CB38" s="199">
        <v>0</v>
      </c>
      <c r="CZ38" s="166">
        <v>0</v>
      </c>
    </row>
    <row r="39" spans="1:104" ht="12.75">
      <c r="A39" s="193">
        <v>20</v>
      </c>
      <c r="B39" s="194" t="s">
        <v>138</v>
      </c>
      <c r="C39" s="195" t="s">
        <v>139</v>
      </c>
      <c r="D39" s="196" t="s">
        <v>110</v>
      </c>
      <c r="E39" s="197">
        <v>0.129</v>
      </c>
      <c r="F39" s="197">
        <v>0</v>
      </c>
      <c r="G39" s="198">
        <f>E39*F39</f>
        <v>0</v>
      </c>
      <c r="O39" s="192">
        <v>2</v>
      </c>
      <c r="AA39" s="166">
        <v>8</v>
      </c>
      <c r="AB39" s="166">
        <v>0</v>
      </c>
      <c r="AC39" s="166">
        <v>3</v>
      </c>
      <c r="AZ39" s="166">
        <v>1</v>
      </c>
      <c r="BA39" s="166">
        <f>IF(AZ39=1,G39,0)</f>
        <v>0</v>
      </c>
      <c r="BB39" s="166">
        <f>IF(AZ39=2,G39,0)</f>
        <v>0</v>
      </c>
      <c r="BC39" s="166">
        <f>IF(AZ39=3,G39,0)</f>
        <v>0</v>
      </c>
      <c r="BD39" s="166">
        <f>IF(AZ39=4,G39,0)</f>
        <v>0</v>
      </c>
      <c r="BE39" s="166">
        <f>IF(AZ39=5,G39,0)</f>
        <v>0</v>
      </c>
      <c r="CA39" s="199">
        <v>8</v>
      </c>
      <c r="CB39" s="199">
        <v>0</v>
      </c>
      <c r="CZ39" s="166">
        <v>0</v>
      </c>
    </row>
    <row r="40" spans="1:104" ht="12.75">
      <c r="A40" s="193">
        <v>21</v>
      </c>
      <c r="B40" s="194" t="s">
        <v>140</v>
      </c>
      <c r="C40" s="195" t="s">
        <v>141</v>
      </c>
      <c r="D40" s="196" t="s">
        <v>110</v>
      </c>
      <c r="E40" s="197">
        <v>0.129</v>
      </c>
      <c r="F40" s="197">
        <v>0</v>
      </c>
      <c r="G40" s="198">
        <f>E40*F40</f>
        <v>0</v>
      </c>
      <c r="O40" s="192">
        <v>2</v>
      </c>
      <c r="AA40" s="166">
        <v>8</v>
      </c>
      <c r="AB40" s="166">
        <v>0</v>
      </c>
      <c r="AC40" s="166">
        <v>3</v>
      </c>
      <c r="AZ40" s="166">
        <v>1</v>
      </c>
      <c r="BA40" s="166">
        <f>IF(AZ40=1,G40,0)</f>
        <v>0</v>
      </c>
      <c r="BB40" s="166">
        <f>IF(AZ40=2,G40,0)</f>
        <v>0</v>
      </c>
      <c r="BC40" s="166">
        <f>IF(AZ40=3,G40,0)</f>
        <v>0</v>
      </c>
      <c r="BD40" s="166">
        <f>IF(AZ40=4,G40,0)</f>
        <v>0</v>
      </c>
      <c r="BE40" s="166">
        <f>IF(AZ40=5,G40,0)</f>
        <v>0</v>
      </c>
      <c r="CA40" s="199">
        <v>8</v>
      </c>
      <c r="CB40" s="199">
        <v>0</v>
      </c>
      <c r="CZ40" s="166">
        <v>0</v>
      </c>
    </row>
    <row r="41" spans="1:57" ht="12.75">
      <c r="A41" s="200"/>
      <c r="B41" s="201" t="s">
        <v>74</v>
      </c>
      <c r="C41" s="202" t="str">
        <f>CONCATENATE(B33," ",C33)</f>
        <v>D96 Přesuny suti a vybouraných hmot</v>
      </c>
      <c r="D41" s="203"/>
      <c r="E41" s="204"/>
      <c r="F41" s="205"/>
      <c r="G41" s="206">
        <f>SUM(G33:G40)</f>
        <v>0</v>
      </c>
      <c r="O41" s="192">
        <v>4</v>
      </c>
      <c r="BA41" s="207">
        <f>SUM(BA33:BA40)</f>
        <v>0</v>
      </c>
      <c r="BB41" s="207">
        <f>SUM(BB33:BB40)</f>
        <v>0</v>
      </c>
      <c r="BC41" s="207">
        <f>SUM(BC33:BC40)</f>
        <v>0</v>
      </c>
      <c r="BD41" s="207">
        <f>SUM(BD33:BD40)</f>
        <v>0</v>
      </c>
      <c r="BE41" s="207">
        <f>SUM(BE33:BE40)</f>
        <v>0</v>
      </c>
    </row>
    <row r="42" ht="12.75">
      <c r="E42" s="166"/>
    </row>
    <row r="43" ht="12.75">
      <c r="E43" s="166"/>
    </row>
    <row r="44" ht="12.75">
      <c r="E44" s="166"/>
    </row>
    <row r="45" ht="12.75">
      <c r="E45" s="166"/>
    </row>
    <row r="46" ht="12.75">
      <c r="E46" s="166"/>
    </row>
    <row r="47" ht="12.75">
      <c r="E47" s="166"/>
    </row>
    <row r="48" ht="12.75">
      <c r="E48" s="166"/>
    </row>
    <row r="49" ht="12.75">
      <c r="E49" s="166"/>
    </row>
    <row r="50" ht="12.75">
      <c r="E50" s="166"/>
    </row>
    <row r="51" ht="12.75">
      <c r="E51" s="166"/>
    </row>
    <row r="52" ht="12.75">
      <c r="E52" s="166"/>
    </row>
    <row r="53" ht="12.75">
      <c r="E53" s="166"/>
    </row>
    <row r="54" ht="12.75">
      <c r="E54" s="166"/>
    </row>
    <row r="55" ht="12.75">
      <c r="E55" s="166"/>
    </row>
    <row r="56" ht="12.75">
      <c r="E56" s="166"/>
    </row>
    <row r="57" ht="12.75">
      <c r="E57" s="166"/>
    </row>
    <row r="58" ht="12.75">
      <c r="E58" s="166"/>
    </row>
    <row r="59" ht="12.75">
      <c r="E59" s="166"/>
    </row>
    <row r="60" ht="12.75">
      <c r="E60" s="166"/>
    </row>
    <row r="61" ht="12.75">
      <c r="E61" s="166"/>
    </row>
    <row r="62" ht="12.75">
      <c r="E62" s="166"/>
    </row>
    <row r="63" ht="12.75">
      <c r="E63" s="166"/>
    </row>
    <row r="64" ht="12.75">
      <c r="E64" s="166"/>
    </row>
    <row r="65" spans="1:7" ht="12.75">
      <c r="A65" s="208"/>
      <c r="B65" s="208"/>
      <c r="C65" s="208"/>
      <c r="D65" s="208"/>
      <c r="E65" s="208"/>
      <c r="F65" s="208"/>
      <c r="G65" s="208"/>
    </row>
    <row r="66" spans="1:7" ht="12.75">
      <c r="A66" s="208"/>
      <c r="B66" s="208"/>
      <c r="C66" s="208"/>
      <c r="D66" s="208"/>
      <c r="E66" s="208"/>
      <c r="F66" s="208"/>
      <c r="G66" s="208"/>
    </row>
    <row r="67" spans="1:7" ht="12.75">
      <c r="A67" s="208"/>
      <c r="B67" s="208"/>
      <c r="C67" s="208"/>
      <c r="D67" s="208"/>
      <c r="E67" s="208"/>
      <c r="F67" s="208"/>
      <c r="G67" s="208"/>
    </row>
    <row r="68" spans="1:7" ht="12.75">
      <c r="A68" s="208"/>
      <c r="B68" s="208"/>
      <c r="C68" s="208"/>
      <c r="D68" s="208"/>
      <c r="E68" s="208"/>
      <c r="F68" s="208"/>
      <c r="G68" s="208"/>
    </row>
    <row r="69" ht="12.75">
      <c r="E69" s="166"/>
    </row>
    <row r="70" ht="12.75">
      <c r="E70" s="166"/>
    </row>
    <row r="71" ht="12.75">
      <c r="E71" s="166"/>
    </row>
    <row r="72" ht="12.75">
      <c r="E72" s="166"/>
    </row>
    <row r="73" ht="12.75">
      <c r="E73" s="166"/>
    </row>
    <row r="74" ht="12.75">
      <c r="E74" s="166"/>
    </row>
    <row r="75" ht="12.75">
      <c r="E75" s="166"/>
    </row>
    <row r="76" ht="12.75">
      <c r="E76" s="166"/>
    </row>
    <row r="77" ht="12.75">
      <c r="E77" s="166"/>
    </row>
    <row r="78" ht="12.75">
      <c r="E78" s="166"/>
    </row>
    <row r="79" ht="12.75">
      <c r="E79" s="166"/>
    </row>
    <row r="80" ht="12.75">
      <c r="E80" s="166"/>
    </row>
    <row r="81" ht="12.75">
      <c r="E81" s="166"/>
    </row>
    <row r="82" ht="12.75">
      <c r="E82" s="166"/>
    </row>
    <row r="83" ht="12.75">
      <c r="E83" s="166"/>
    </row>
    <row r="84" ht="12.75">
      <c r="E84" s="166"/>
    </row>
    <row r="85" ht="12.75">
      <c r="E85" s="166"/>
    </row>
    <row r="86" ht="12.75">
      <c r="E86" s="166"/>
    </row>
    <row r="87" ht="12.75">
      <c r="E87" s="166"/>
    </row>
    <row r="88" ht="12.75">
      <c r="E88" s="166"/>
    </row>
    <row r="89" ht="12.75">
      <c r="E89" s="166"/>
    </row>
    <row r="90" ht="12.75">
      <c r="E90" s="166"/>
    </row>
    <row r="91" ht="12.75">
      <c r="E91" s="166"/>
    </row>
    <row r="92" ht="12.75">
      <c r="E92" s="166"/>
    </row>
    <row r="93" ht="12.75">
      <c r="E93" s="166"/>
    </row>
    <row r="94" ht="12.75">
      <c r="E94" s="166"/>
    </row>
    <row r="95" ht="12.75">
      <c r="E95" s="166"/>
    </row>
    <row r="96" ht="12.75">
      <c r="E96" s="166"/>
    </row>
    <row r="97" ht="12.75">
      <c r="E97" s="166"/>
    </row>
    <row r="98" ht="12.75">
      <c r="E98" s="166"/>
    </row>
    <row r="99" ht="12.75">
      <c r="E99" s="166"/>
    </row>
    <row r="100" spans="1:2" ht="12.75">
      <c r="A100" s="209"/>
      <c r="B100" s="209"/>
    </row>
    <row r="101" spans="1:7" ht="12.75">
      <c r="A101" s="208"/>
      <c r="B101" s="208"/>
      <c r="C101" s="211"/>
      <c r="D101" s="211"/>
      <c r="E101" s="212"/>
      <c r="F101" s="211"/>
      <c r="G101" s="213"/>
    </row>
    <row r="102" spans="1:7" ht="12.75">
      <c r="A102" s="214"/>
      <c r="B102" s="214"/>
      <c r="C102" s="208"/>
      <c r="D102" s="208"/>
      <c r="E102" s="215"/>
      <c r="F102" s="208"/>
      <c r="G102" s="208"/>
    </row>
    <row r="103" spans="1:7" ht="12.75">
      <c r="A103" s="208"/>
      <c r="B103" s="208"/>
      <c r="C103" s="208"/>
      <c r="D103" s="208"/>
      <c r="E103" s="215"/>
      <c r="F103" s="208"/>
      <c r="G103" s="208"/>
    </row>
    <row r="104" spans="1:7" ht="12.75">
      <c r="A104" s="208"/>
      <c r="B104" s="208"/>
      <c r="C104" s="208"/>
      <c r="D104" s="208"/>
      <c r="E104" s="215"/>
      <c r="F104" s="208"/>
      <c r="G104" s="208"/>
    </row>
    <row r="105" spans="1:7" ht="12.75">
      <c r="A105" s="208"/>
      <c r="B105" s="208"/>
      <c r="C105" s="208"/>
      <c r="D105" s="208"/>
      <c r="E105" s="215"/>
      <c r="F105" s="208"/>
      <c r="G105" s="208"/>
    </row>
    <row r="106" spans="1:7" ht="12.75">
      <c r="A106" s="208"/>
      <c r="B106" s="208"/>
      <c r="C106" s="208"/>
      <c r="D106" s="208"/>
      <c r="E106" s="215"/>
      <c r="F106" s="208"/>
      <c r="G106" s="208"/>
    </row>
    <row r="107" spans="1:7" ht="12.75">
      <c r="A107" s="208"/>
      <c r="B107" s="208"/>
      <c r="C107" s="208"/>
      <c r="D107" s="208"/>
      <c r="E107" s="215"/>
      <c r="F107" s="208"/>
      <c r="G107" s="208"/>
    </row>
    <row r="108" spans="1:7" ht="12.75">
      <c r="A108" s="208"/>
      <c r="B108" s="208"/>
      <c r="C108" s="208"/>
      <c r="D108" s="208"/>
      <c r="E108" s="215"/>
      <c r="F108" s="208"/>
      <c r="G108" s="208"/>
    </row>
    <row r="109" spans="1:7" ht="12.75">
      <c r="A109" s="208"/>
      <c r="B109" s="208"/>
      <c r="C109" s="208"/>
      <c r="D109" s="208"/>
      <c r="E109" s="215"/>
      <c r="F109" s="208"/>
      <c r="G109" s="208"/>
    </row>
    <row r="110" spans="1:7" ht="12.75">
      <c r="A110" s="208"/>
      <c r="B110" s="208"/>
      <c r="C110" s="208"/>
      <c r="D110" s="208"/>
      <c r="E110" s="215"/>
      <c r="F110" s="208"/>
      <c r="G110" s="208"/>
    </row>
    <row r="111" spans="1:7" ht="12.75">
      <c r="A111" s="208"/>
      <c r="B111" s="208"/>
      <c r="C111" s="208"/>
      <c r="D111" s="208"/>
      <c r="E111" s="215"/>
      <c r="F111" s="208"/>
      <c r="G111" s="208"/>
    </row>
    <row r="112" spans="1:7" ht="12.75">
      <c r="A112" s="208"/>
      <c r="B112" s="208"/>
      <c r="C112" s="208"/>
      <c r="D112" s="208"/>
      <c r="E112" s="215"/>
      <c r="F112" s="208"/>
      <c r="G112" s="208"/>
    </row>
    <row r="113" spans="1:7" ht="12.75">
      <c r="A113" s="208"/>
      <c r="B113" s="208"/>
      <c r="C113" s="208"/>
      <c r="D113" s="208"/>
      <c r="E113" s="215"/>
      <c r="F113" s="208"/>
      <c r="G113" s="208"/>
    </row>
    <row r="114" spans="1:7" ht="12.75">
      <c r="A114" s="208"/>
      <c r="B114" s="208"/>
      <c r="C114" s="208"/>
      <c r="D114" s="208"/>
      <c r="E114" s="215"/>
      <c r="F114" s="208"/>
      <c r="G114" s="208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Zbyněk</dc:creator>
  <cp:keywords/>
  <dc:description/>
  <cp:lastModifiedBy>Zbyněk</cp:lastModifiedBy>
  <dcterms:created xsi:type="dcterms:W3CDTF">2015-11-23T06:54:15Z</dcterms:created>
  <dcterms:modified xsi:type="dcterms:W3CDTF">2015-11-23T06:54:42Z</dcterms:modified>
  <cp:category/>
  <cp:version/>
  <cp:contentType/>
  <cp:contentStatus/>
</cp:coreProperties>
</file>