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data\users\hana.novotna\Dokumenty\PRACOVNÍ\STAVBY\Roman Viktorin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Pol'!$A$1:$Y$25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G42" i="1"/>
  <c r="F42" i="1"/>
  <c r="G41" i="1"/>
  <c r="F41" i="1"/>
  <c r="G39" i="1"/>
  <c r="F39" i="1"/>
  <c r="G24" i="12"/>
  <c r="BA10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3" i="12"/>
  <c r="G8" i="12" s="1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0" i="12"/>
  <c r="M20" i="12" s="1"/>
  <c r="I20" i="12"/>
  <c r="K20" i="12"/>
  <c r="O20" i="12"/>
  <c r="Q20" i="12"/>
  <c r="V20" i="12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AF24" i="12"/>
  <c r="I20" i="1"/>
  <c r="I19" i="1"/>
  <c r="I18" i="1"/>
  <c r="I17" i="1"/>
  <c r="I16" i="1"/>
  <c r="I54" i="1"/>
  <c r="J53" i="1" s="1"/>
  <c r="J54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A26" i="1" l="1"/>
  <c r="G26" i="1"/>
  <c r="A23" i="1"/>
  <c r="G28" i="1"/>
  <c r="M8" i="12"/>
  <c r="AE24" i="12"/>
  <c r="I39" i="1"/>
  <c r="I43" i="1" s="1"/>
  <c r="I21" i="1"/>
  <c r="J28" i="1"/>
  <c r="J26" i="1"/>
  <c r="G38" i="1"/>
  <c r="F38" i="1"/>
  <c r="J23" i="1"/>
  <c r="J24" i="1"/>
  <c r="J25" i="1"/>
  <c r="J27" i="1"/>
  <c r="E24" i="1"/>
  <c r="E26" i="1"/>
  <c r="A24" i="1" l="1"/>
  <c r="G24" i="1"/>
  <c r="A27" i="1" s="1"/>
  <c r="J39" i="1"/>
  <c r="J43" i="1" s="1"/>
  <c r="J42" i="1"/>
  <c r="J41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Hana Novotná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<sst xmlns="http://schemas.openxmlformats.org/spreadsheetml/2006/main" count="235" uniqueCount="140">
  <si>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</si>
  <si>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</si>
  <si>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</si>
  <si>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</si>
  <si>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</si>
  <si>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</si>
  <si>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</si>
  <si>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</si>
  <si>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</si>
  <si>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</si>
  <si>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</si>
  <si>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</si>
  <si>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</si>
  <si>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</si>
  <si>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</si>
  <si>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</si>
  <si>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</si>
  <si>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</si>
  <si>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</si>
  <si>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</si>
  <si>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</si>
  <si>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</si>
  <si>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</si>
  <si>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</si>
  <si>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</si>
  <si>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</si>
  <si>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</si>
  <si>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</si>
  <si>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</si>
  <si>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</si>
  <si>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</si>
  <si>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</si>
  <si>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</si>
  <si>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</si>
  <si>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</si>
  <si>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</si>
  <si>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</si>
  <si>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</si>
  <si>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</si>
  <si>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</si>
  <si>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</si>
  <si>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</si>
  <si>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</si>
  <si>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</si>
  <si>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 xml:space="preserve">Vnější plošina </t>
  </si>
  <si>
    <t>01</t>
  </si>
  <si>
    <t>Oprava zdvihací plošiny</t>
  </si>
  <si>
    <t>Objekt:</t>
  </si>
  <si>
    <t>Rozpočet:</t>
  </si>
  <si>
    <t>007-7</t>
  </si>
  <si>
    <t>Oprava zdvihací plošiny, Nádražní 4</t>
  </si>
  <si>
    <t>Statutární město Brno - MČ Brno-střed</t>
  </si>
  <si>
    <t>Dominikánská 2</t>
  </si>
  <si>
    <t>Brno</t>
  </si>
  <si>
    <t>60169</t>
  </si>
  <si>
    <t>44992785</t>
  </si>
  <si>
    <t>CZ44992785</t>
  </si>
  <si>
    <t>Stavba</t>
  </si>
  <si>
    <t>Provozní soubor</t>
  </si>
  <si>
    <t>Celkem za stavbu</t>
  </si>
  <si>
    <t>CZK</t>
  </si>
  <si>
    <t>#POPS</t>
  </si>
  <si>
    <t>Popis stavby: 007-7 - Oprava zdvihací plošiny, Nádražní 4</t>
  </si>
  <si>
    <t>#POPO</t>
  </si>
  <si>
    <t>Popis objektu: 01 - Oprava zdvihací plošiny</t>
  </si>
  <si>
    <t>#POPR</t>
  </si>
  <si>
    <t xml:space="preserve">Popis rozpočtu: 1 - Vnější plošina </t>
  </si>
  <si>
    <t>Rekapitulace dílů</t>
  </si>
  <si>
    <t>Typ dílu</t>
  </si>
  <si>
    <t>M33</t>
  </si>
  <si>
    <t>Montáže dopravních zařízení a vah-výtahy</t>
  </si>
  <si>
    <t>VN</t>
  </si>
  <si>
    <t>ON</t>
  </si>
  <si>
    <t>Položkový soupis prací a dodávek</t>
  </si>
  <si>
    <t>#TypZaznamu#</t>
  </si>
  <si>
    <t>STA</t>
  </si>
  <si>
    <t>PRO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</si>
  <si>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</si>
  <si>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</si>
  <si>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</si>
  <si>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</si>
  <si>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</si>
  <si>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</si>
  <si>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</si>
  <si>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</si>
  <si>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</si>
  <si>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</si>
  <si>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</si>
  <si>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</si>
  <si>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</si>
  <si>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</si>
  <si>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</si>
  <si>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</si>
  <si>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</si>
  <si>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</si>
  <si>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</si>
  <si>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</si>
  <si>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</si>
  <si>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</si>
  <si>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</si>
  <si>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</si>
  <si>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</si>
  <si>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</si>
  <si>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180-1</t>
  </si>
  <si>
    <t>Dodávka - ZDVIHACÍ STŮL - PLOŠINA, nůžkový mechanismus pro lowpit</t>
  </si>
  <si>
    <t>kus</t>
  </si>
  <si>
    <t>Vlastní</t>
  </si>
  <si>
    <t>Indiv</t>
  </si>
  <si>
    <t>Specifikace</t>
  </si>
  <si>
    <t>Běžná</t>
  </si>
  <si>
    <t>POL3_</t>
  </si>
  <si>
    <t>Zdvihací stůl - plošina, nůžkový mechanismus pro lowpit, motor, čerpadlo, cenrála, písty, hydraulická - provedení do extrémního prostředí hadice .</t>
  </si>
  <si>
    <t>POP</t>
  </si>
  <si>
    <t>Rozměr půdorys: 1310 x 1840 mm</t>
  </si>
  <si>
    <t>Výška : 650 + 3500 mm</t>
  </si>
  <si>
    <t>180-2</t>
  </si>
  <si>
    <t>Řídící rozvaděč, elektrorozvod</t>
  </si>
  <si>
    <t>soubor</t>
  </si>
  <si>
    <t>180-3</t>
  </si>
  <si>
    <t>Ovládací mechanismus</t>
  </si>
  <si>
    <t>180-4</t>
  </si>
  <si>
    <t>Zařízení pro stav nouze</t>
  </si>
  <si>
    <t>180-5</t>
  </si>
  <si>
    <t>Spínač přetížení v otevřené poloze včetně modulu</t>
  </si>
  <si>
    <t>180-6</t>
  </si>
  <si>
    <t>Doprava od výrobce IT</t>
  </si>
  <si>
    <t>Práce</t>
  </si>
  <si>
    <t>POL1_</t>
  </si>
  <si>
    <t>180-7</t>
  </si>
  <si>
    <t>Kompletace s klecí - smontování</t>
  </si>
  <si>
    <t>180-8</t>
  </si>
  <si>
    <t>Montáž zařízení do šachty, zapojení, seřízení</t>
  </si>
  <si>
    <t>180-9</t>
  </si>
  <si>
    <t>Doprava a manipulace</t>
  </si>
  <si>
    <t>180-10</t>
  </si>
  <si>
    <t>Provozní dokumentace</t>
  </si>
  <si>
    <t>180-11</t>
  </si>
  <si>
    <t>Revize, zkoušky, uvedení do provozu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</si>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</sst>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rChWnyxvP2IBYOBPuXYqc6jgPx4/ZBDWwX7jdPVgOXYzbNNh6+Y48HKAFmdUugwG9s8zrY5lfGax8X2Y1EdrHQ==" saltValue="p9XVF5TkDnX8RR1dw7M2I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17132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SUMIF(F53:F53,A16,I53:I53)+SUMIF(F53:F53,"PSU",I53:I53)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SUMIF(F53:F53,A17,I53:I53)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SUMIF(F53:F53,A18,I53:I53)</f>
        <v>0</v>
      </c>
      <c r="J18" s="85"/>
    </row>
    <row r="19" spans="1:10" ht="23.25" customHeight="1" x14ac:dyDescent="0.2">
      <c r="A19" s="198" t="s">
        <v>71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SUMIF(F53:F53,A19,I53:I53)</f>
        <v>0</v>
      </c>
      <c r="J19" s="85"/>
    </row>
    <row r="20" spans="1:10" ht="23.25" customHeight="1" x14ac:dyDescent="0.2">
      <c r="A20" s="198" t="s">
        <v>72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SUMIF(F53:F53,A20,I53:I53)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'01 1 Pol'!AE24</f>
        <v>0</v>
      </c>
      <c r="G39" s="151">
        <f>'01 1 Pol'!AF24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'01 1 Pol'!AE24</f>
        <v>0</v>
      </c>
      <c r="G41" s="157">
        <f>'01 1 Pol'!AF24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1 Pol'!AE24</f>
        <v>0</v>
      </c>
      <c r="G42" s="152">
        <f>'01 1 Pol'!AF24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77" t="s">
        <v>67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26</v>
      </c>
      <c r="G53" s="195"/>
      <c r="H53" s="195"/>
      <c r="I53" s="195">
        <f>'01 1 Pol'!G8</f>
        <v>0</v>
      </c>
      <c r="J53" s="191" t="str">
        <f>IF(I54=0,"",I53/I54*100)</f>
        <v/>
      </c>
    </row>
    <row r="54" spans="1:10" ht="25.5" customHeight="1" x14ac:dyDescent="0.2">
      <c r="A54" s="181"/>
      <c r="B54" s="188" t="s">
        <v>1</v>
      </c>
      <c r="C54" s="189"/>
      <c r="D54" s="190"/>
      <c r="E54" s="190"/>
      <c r="F54" s="196"/>
      <c r="G54" s="197"/>
      <c r="H54" s="197"/>
      <c r="I54" s="197">
        <f>I53</f>
        <v>0</v>
      </c>
      <c r="J54" s="192" t="str">
        <f>J53</f>
        <v/>
      </c>
    </row>
    <row r="55" spans="1:10" x14ac:dyDescent="0.2">
      <c r="F55" s="137"/>
      <c r="G55" s="137"/>
      <c r="H55" s="137"/>
      <c r="I55" s="137"/>
      <c r="J55" s="193"/>
    </row>
    <row r="56" spans="1:10" x14ac:dyDescent="0.2">
      <c r="F56" s="137"/>
      <c r="G56" s="137"/>
      <c r="H56" s="137"/>
      <c r="I56" s="137"/>
      <c r="J56" s="193"/>
    </row>
    <row r="57" spans="1:10" x14ac:dyDescent="0.2">
      <c r="F57" s="137"/>
      <c r="G57" s="137"/>
      <c r="H57" s="137"/>
      <c r="I57" s="137"/>
      <c r="J57" s="193"/>
    </row>
  </sheetData>
  <sheetProtection algorithmName="SHA-512" hashValue="H4swtLsQU00z5CjYOpWhjvG3CSw0fd9y99+jECVDh1cmEZlIkup/hwy2lmU+tq4TxJj+l6OhjxM1FKcw2OOf0w==" saltValue="3TOS6hQ1Luej3l2KlVjuK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3:E53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2yeI8h2re238B8eh6M8puKDsIihaK5Fjt8Fg7reg2oh6G6UyGOm094dn4TqU8fTceyQFXaNZnPo4qgZSPt8MHA==" saltValue="9FPatXKriFc0S0bLn4t0I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73</v>
      </c>
      <c r="B1" s="199"/>
      <c r="C1" s="199"/>
      <c r="D1" s="199"/>
      <c r="E1" s="199"/>
      <c r="F1" s="199"/>
      <c r="G1" s="199"/>
      <c r="AG1" t="s">
        <v>74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75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76</v>
      </c>
      <c r="AG3" t="s">
        <v>77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78</v>
      </c>
    </row>
    <row r="5" spans="1:60" x14ac:dyDescent="0.2">
      <c r="D5" s="10"/>
    </row>
    <row r="6" spans="1:60" ht="38.25" x14ac:dyDescent="0.2">
      <c r="A6" s="210" t="s">
        <v>79</v>
      </c>
      <c r="B6" s="212" t="s">
        <v>80</v>
      </c>
      <c r="C6" s="212" t="s">
        <v>81</v>
      </c>
      <c r="D6" s="211" t="s">
        <v>82</v>
      </c>
      <c r="E6" s="210" t="s">
        <v>83</v>
      </c>
      <c r="F6" s="209" t="s">
        <v>84</v>
      </c>
      <c r="G6" s="210" t="s">
        <v>29</v>
      </c>
      <c r="H6" s="213" t="s">
        <v>30</v>
      </c>
      <c r="I6" s="213" t="s">
        <v>85</v>
      </c>
      <c r="J6" s="213" t="s">
        <v>31</v>
      </c>
      <c r="K6" s="213" t="s">
        <v>86</v>
      </c>
      <c r="L6" s="213" t="s">
        <v>87</v>
      </c>
      <c r="M6" s="213" t="s">
        <v>88</v>
      </c>
      <c r="N6" s="213" t="s">
        <v>89</v>
      </c>
      <c r="O6" s="213" t="s">
        <v>90</v>
      </c>
      <c r="P6" s="213" t="s">
        <v>91</v>
      </c>
      <c r="Q6" s="213" t="s">
        <v>92</v>
      </c>
      <c r="R6" s="213" t="s">
        <v>93</v>
      </c>
      <c r="S6" s="213" t="s">
        <v>94</v>
      </c>
      <c r="T6" s="213" t="s">
        <v>95</v>
      </c>
      <c r="U6" s="213" t="s">
        <v>96</v>
      </c>
      <c r="V6" s="213" t="s">
        <v>97</v>
      </c>
      <c r="W6" s="213" t="s">
        <v>98</v>
      </c>
      <c r="X6" s="213" t="s">
        <v>99</v>
      </c>
      <c r="Y6" s="213" t="s">
        <v>100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26" t="s">
        <v>101</v>
      </c>
      <c r="B8" s="227" t="s">
        <v>69</v>
      </c>
      <c r="C8" s="250" t="s">
        <v>70</v>
      </c>
      <c r="D8" s="228"/>
      <c r="E8" s="229"/>
      <c r="F8" s="230"/>
      <c r="G8" s="230">
        <f>SUMIF(AG9:AG22,"&lt;&gt;NOR",G9:G22)</f>
        <v>0</v>
      </c>
      <c r="H8" s="230"/>
      <c r="I8" s="230">
        <f>SUM(I9:I22)</f>
        <v>0</v>
      </c>
      <c r="J8" s="230"/>
      <c r="K8" s="230">
        <f>SUM(K9:K22)</f>
        <v>0</v>
      </c>
      <c r="L8" s="230"/>
      <c r="M8" s="230">
        <f>SUM(M9:M22)</f>
        <v>0</v>
      </c>
      <c r="N8" s="229"/>
      <c r="O8" s="229">
        <f>SUM(O9:O22)</f>
        <v>0</v>
      </c>
      <c r="P8" s="229"/>
      <c r="Q8" s="229">
        <f>SUM(Q9:Q22)</f>
        <v>0</v>
      </c>
      <c r="R8" s="230"/>
      <c r="S8" s="230"/>
      <c r="T8" s="231"/>
      <c r="U8" s="225"/>
      <c r="V8" s="225">
        <f>SUM(V9:V22)</f>
        <v>0</v>
      </c>
      <c r="W8" s="225"/>
      <c r="X8" s="225"/>
      <c r="Y8" s="225"/>
      <c r="AG8" t="s">
        <v>102</v>
      </c>
    </row>
    <row r="9" spans="1:60" outlineLevel="1" x14ac:dyDescent="0.2">
      <c r="A9" s="233">
        <v>1</v>
      </c>
      <c r="B9" s="234" t="s">
        <v>103</v>
      </c>
      <c r="C9" s="251" t="s">
        <v>104</v>
      </c>
      <c r="D9" s="235" t="s">
        <v>105</v>
      </c>
      <c r="E9" s="236">
        <v>1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12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/>
      <c r="S9" s="238" t="s">
        <v>106</v>
      </c>
      <c r="T9" s="239" t="s">
        <v>107</v>
      </c>
      <c r="U9" s="224">
        <v>0</v>
      </c>
      <c r="V9" s="224">
        <f>ROUND(E9*U9,2)</f>
        <v>0</v>
      </c>
      <c r="W9" s="224"/>
      <c r="X9" s="224" t="s">
        <v>108</v>
      </c>
      <c r="Y9" s="224" t="s">
        <v>109</v>
      </c>
      <c r="Z9" s="214"/>
      <c r="AA9" s="214"/>
      <c r="AB9" s="214"/>
      <c r="AC9" s="214"/>
      <c r="AD9" s="214"/>
      <c r="AE9" s="214"/>
      <c r="AF9" s="214"/>
      <c r="AG9" s="214" t="s">
        <v>110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2" x14ac:dyDescent="0.2">
      <c r="A10" s="221"/>
      <c r="B10" s="222"/>
      <c r="C10" s="252" t="s">
        <v>111</v>
      </c>
      <c r="D10" s="241"/>
      <c r="E10" s="241"/>
      <c r="F10" s="241"/>
      <c r="G10" s="241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112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0" t="str">
        <f>C10</f>
        <v>Zdvihací stůl - plošina, nůžkový mechanismus pro lowpit, motor, čerpadlo, cenrála, písty, hydraulická - provedení do extrémního prostředí hadice .</v>
      </c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21"/>
      <c r="B11" s="222"/>
      <c r="C11" s="253" t="s">
        <v>113</v>
      </c>
      <c r="D11" s="242"/>
      <c r="E11" s="242"/>
      <c r="F11" s="242"/>
      <c r="G11" s="242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112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3" t="s">
        <v>114</v>
      </c>
      <c r="D12" s="242"/>
      <c r="E12" s="242"/>
      <c r="F12" s="242"/>
      <c r="G12" s="242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112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43">
        <v>2</v>
      </c>
      <c r="B13" s="244" t="s">
        <v>115</v>
      </c>
      <c r="C13" s="254" t="s">
        <v>116</v>
      </c>
      <c r="D13" s="245" t="s">
        <v>117</v>
      </c>
      <c r="E13" s="246">
        <v>1</v>
      </c>
      <c r="F13" s="247"/>
      <c r="G13" s="248">
        <f>ROUND(E13*F13,2)</f>
        <v>0</v>
      </c>
      <c r="H13" s="247"/>
      <c r="I13" s="248">
        <f>ROUND(E13*H13,2)</f>
        <v>0</v>
      </c>
      <c r="J13" s="247"/>
      <c r="K13" s="248">
        <f>ROUND(E13*J13,2)</f>
        <v>0</v>
      </c>
      <c r="L13" s="248">
        <v>12</v>
      </c>
      <c r="M13" s="248">
        <f>G13*(1+L13/100)</f>
        <v>0</v>
      </c>
      <c r="N13" s="246">
        <v>0</v>
      </c>
      <c r="O13" s="246">
        <f>ROUND(E13*N13,2)</f>
        <v>0</v>
      </c>
      <c r="P13" s="246">
        <v>0</v>
      </c>
      <c r="Q13" s="246">
        <f>ROUND(E13*P13,2)</f>
        <v>0</v>
      </c>
      <c r="R13" s="248"/>
      <c r="S13" s="248" t="s">
        <v>106</v>
      </c>
      <c r="T13" s="249" t="s">
        <v>107</v>
      </c>
      <c r="U13" s="224">
        <v>0</v>
      </c>
      <c r="V13" s="224">
        <f>ROUND(E13*U13,2)</f>
        <v>0</v>
      </c>
      <c r="W13" s="224"/>
      <c r="X13" s="224" t="s">
        <v>108</v>
      </c>
      <c r="Y13" s="224" t="s">
        <v>109</v>
      </c>
      <c r="Z13" s="214"/>
      <c r="AA13" s="214"/>
      <c r="AB13" s="214"/>
      <c r="AC13" s="214"/>
      <c r="AD13" s="214"/>
      <c r="AE13" s="214"/>
      <c r="AF13" s="214"/>
      <c r="AG13" s="214" t="s">
        <v>110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43">
        <v>3</v>
      </c>
      <c r="B14" s="244" t="s">
        <v>118</v>
      </c>
      <c r="C14" s="254" t="s">
        <v>119</v>
      </c>
      <c r="D14" s="245" t="s">
        <v>105</v>
      </c>
      <c r="E14" s="246">
        <v>2</v>
      </c>
      <c r="F14" s="247"/>
      <c r="G14" s="248">
        <f>ROUND(E14*F14,2)</f>
        <v>0</v>
      </c>
      <c r="H14" s="247"/>
      <c r="I14" s="248">
        <f>ROUND(E14*H14,2)</f>
        <v>0</v>
      </c>
      <c r="J14" s="247"/>
      <c r="K14" s="248">
        <f>ROUND(E14*J14,2)</f>
        <v>0</v>
      </c>
      <c r="L14" s="248">
        <v>12</v>
      </c>
      <c r="M14" s="248">
        <f>G14*(1+L14/100)</f>
        <v>0</v>
      </c>
      <c r="N14" s="246">
        <v>0</v>
      </c>
      <c r="O14" s="246">
        <f>ROUND(E14*N14,2)</f>
        <v>0</v>
      </c>
      <c r="P14" s="246">
        <v>0</v>
      </c>
      <c r="Q14" s="246">
        <f>ROUND(E14*P14,2)</f>
        <v>0</v>
      </c>
      <c r="R14" s="248"/>
      <c r="S14" s="248" t="s">
        <v>106</v>
      </c>
      <c r="T14" s="249" t="s">
        <v>107</v>
      </c>
      <c r="U14" s="224">
        <v>0</v>
      </c>
      <c r="V14" s="224">
        <f>ROUND(E14*U14,2)</f>
        <v>0</v>
      </c>
      <c r="W14" s="224"/>
      <c r="X14" s="224" t="s">
        <v>108</v>
      </c>
      <c r="Y14" s="224" t="s">
        <v>109</v>
      </c>
      <c r="Z14" s="214"/>
      <c r="AA14" s="214"/>
      <c r="AB14" s="214"/>
      <c r="AC14" s="214"/>
      <c r="AD14" s="214"/>
      <c r="AE14" s="214"/>
      <c r="AF14" s="214"/>
      <c r="AG14" s="214" t="s">
        <v>110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43">
        <v>4</v>
      </c>
      <c r="B15" s="244" t="s">
        <v>120</v>
      </c>
      <c r="C15" s="254" t="s">
        <v>121</v>
      </c>
      <c r="D15" s="245" t="s">
        <v>105</v>
      </c>
      <c r="E15" s="246">
        <v>1</v>
      </c>
      <c r="F15" s="247"/>
      <c r="G15" s="248">
        <f>ROUND(E15*F15,2)</f>
        <v>0</v>
      </c>
      <c r="H15" s="247"/>
      <c r="I15" s="248">
        <f>ROUND(E15*H15,2)</f>
        <v>0</v>
      </c>
      <c r="J15" s="247"/>
      <c r="K15" s="248">
        <f>ROUND(E15*J15,2)</f>
        <v>0</v>
      </c>
      <c r="L15" s="248">
        <v>12</v>
      </c>
      <c r="M15" s="248">
        <f>G15*(1+L15/100)</f>
        <v>0</v>
      </c>
      <c r="N15" s="246">
        <v>0</v>
      </c>
      <c r="O15" s="246">
        <f>ROUND(E15*N15,2)</f>
        <v>0</v>
      </c>
      <c r="P15" s="246">
        <v>0</v>
      </c>
      <c r="Q15" s="246">
        <f>ROUND(E15*P15,2)</f>
        <v>0</v>
      </c>
      <c r="R15" s="248"/>
      <c r="S15" s="248" t="s">
        <v>106</v>
      </c>
      <c r="T15" s="249" t="s">
        <v>107</v>
      </c>
      <c r="U15" s="224">
        <v>0</v>
      </c>
      <c r="V15" s="224">
        <f>ROUND(E15*U15,2)</f>
        <v>0</v>
      </c>
      <c r="W15" s="224"/>
      <c r="X15" s="224" t="s">
        <v>108</v>
      </c>
      <c r="Y15" s="224" t="s">
        <v>109</v>
      </c>
      <c r="Z15" s="214"/>
      <c r="AA15" s="214"/>
      <c r="AB15" s="214"/>
      <c r="AC15" s="214"/>
      <c r="AD15" s="214"/>
      <c r="AE15" s="214"/>
      <c r="AF15" s="214"/>
      <c r="AG15" s="214" t="s">
        <v>110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43">
        <v>5</v>
      </c>
      <c r="B16" s="244" t="s">
        <v>122</v>
      </c>
      <c r="C16" s="254" t="s">
        <v>123</v>
      </c>
      <c r="D16" s="245" t="s">
        <v>105</v>
      </c>
      <c r="E16" s="246">
        <v>1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12</v>
      </c>
      <c r="M16" s="248">
        <f>G16*(1+L16/100)</f>
        <v>0</v>
      </c>
      <c r="N16" s="246">
        <v>0</v>
      </c>
      <c r="O16" s="246">
        <f>ROUND(E16*N16,2)</f>
        <v>0</v>
      </c>
      <c r="P16" s="246">
        <v>0</v>
      </c>
      <c r="Q16" s="246">
        <f>ROUND(E16*P16,2)</f>
        <v>0</v>
      </c>
      <c r="R16" s="248"/>
      <c r="S16" s="248" t="s">
        <v>106</v>
      </c>
      <c r="T16" s="249" t="s">
        <v>107</v>
      </c>
      <c r="U16" s="224">
        <v>0</v>
      </c>
      <c r="V16" s="224">
        <f>ROUND(E16*U16,2)</f>
        <v>0</v>
      </c>
      <c r="W16" s="224"/>
      <c r="X16" s="224" t="s">
        <v>108</v>
      </c>
      <c r="Y16" s="224" t="s">
        <v>109</v>
      </c>
      <c r="Z16" s="214"/>
      <c r="AA16" s="214"/>
      <c r="AB16" s="214"/>
      <c r="AC16" s="214"/>
      <c r="AD16" s="214"/>
      <c r="AE16" s="214"/>
      <c r="AF16" s="214"/>
      <c r="AG16" s="214" t="s">
        <v>110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43">
        <v>6</v>
      </c>
      <c r="B17" s="244" t="s">
        <v>124</v>
      </c>
      <c r="C17" s="254" t="s">
        <v>125</v>
      </c>
      <c r="D17" s="245" t="s">
        <v>105</v>
      </c>
      <c r="E17" s="246">
        <v>1</v>
      </c>
      <c r="F17" s="247"/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12</v>
      </c>
      <c r="M17" s="248">
        <f>G17*(1+L17/100)</f>
        <v>0</v>
      </c>
      <c r="N17" s="246">
        <v>0</v>
      </c>
      <c r="O17" s="246">
        <f>ROUND(E17*N17,2)</f>
        <v>0</v>
      </c>
      <c r="P17" s="246">
        <v>0</v>
      </c>
      <c r="Q17" s="246">
        <f>ROUND(E17*P17,2)</f>
        <v>0</v>
      </c>
      <c r="R17" s="248"/>
      <c r="S17" s="248" t="s">
        <v>106</v>
      </c>
      <c r="T17" s="249" t="s">
        <v>107</v>
      </c>
      <c r="U17" s="224">
        <v>0</v>
      </c>
      <c r="V17" s="224">
        <f>ROUND(E17*U17,2)</f>
        <v>0</v>
      </c>
      <c r="W17" s="224"/>
      <c r="X17" s="224" t="s">
        <v>126</v>
      </c>
      <c r="Y17" s="224" t="s">
        <v>109</v>
      </c>
      <c r="Z17" s="214"/>
      <c r="AA17" s="214"/>
      <c r="AB17" s="214"/>
      <c r="AC17" s="214"/>
      <c r="AD17" s="214"/>
      <c r="AE17" s="214"/>
      <c r="AF17" s="214"/>
      <c r="AG17" s="214" t="s">
        <v>127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43">
        <v>7</v>
      </c>
      <c r="B18" s="244" t="s">
        <v>128</v>
      </c>
      <c r="C18" s="254" t="s">
        <v>129</v>
      </c>
      <c r="D18" s="245" t="s">
        <v>105</v>
      </c>
      <c r="E18" s="246">
        <v>1</v>
      </c>
      <c r="F18" s="247"/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12</v>
      </c>
      <c r="M18" s="248">
        <f>G18*(1+L18/100)</f>
        <v>0</v>
      </c>
      <c r="N18" s="246">
        <v>0</v>
      </c>
      <c r="O18" s="246">
        <f>ROUND(E18*N18,2)</f>
        <v>0</v>
      </c>
      <c r="P18" s="246">
        <v>0</v>
      </c>
      <c r="Q18" s="246">
        <f>ROUND(E18*P18,2)</f>
        <v>0</v>
      </c>
      <c r="R18" s="248"/>
      <c r="S18" s="248" t="s">
        <v>106</v>
      </c>
      <c r="T18" s="249" t="s">
        <v>107</v>
      </c>
      <c r="U18" s="224">
        <v>0</v>
      </c>
      <c r="V18" s="224">
        <f>ROUND(E18*U18,2)</f>
        <v>0</v>
      </c>
      <c r="W18" s="224"/>
      <c r="X18" s="224" t="s">
        <v>126</v>
      </c>
      <c r="Y18" s="224" t="s">
        <v>109</v>
      </c>
      <c r="Z18" s="214"/>
      <c r="AA18" s="214"/>
      <c r="AB18" s="214"/>
      <c r="AC18" s="214"/>
      <c r="AD18" s="214"/>
      <c r="AE18" s="214"/>
      <c r="AF18" s="214"/>
      <c r="AG18" s="214" t="s">
        <v>127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43">
        <v>8</v>
      </c>
      <c r="B19" s="244" t="s">
        <v>130</v>
      </c>
      <c r="C19" s="254" t="s">
        <v>131</v>
      </c>
      <c r="D19" s="245" t="s">
        <v>105</v>
      </c>
      <c r="E19" s="246">
        <v>1</v>
      </c>
      <c r="F19" s="247"/>
      <c r="G19" s="248">
        <f>ROUND(E19*F19,2)</f>
        <v>0</v>
      </c>
      <c r="H19" s="247"/>
      <c r="I19" s="248">
        <f>ROUND(E19*H19,2)</f>
        <v>0</v>
      </c>
      <c r="J19" s="247"/>
      <c r="K19" s="248">
        <f>ROUND(E19*J19,2)</f>
        <v>0</v>
      </c>
      <c r="L19" s="248">
        <v>12</v>
      </c>
      <c r="M19" s="248">
        <f>G19*(1+L19/100)</f>
        <v>0</v>
      </c>
      <c r="N19" s="246">
        <v>0</v>
      </c>
      <c r="O19" s="246">
        <f>ROUND(E19*N19,2)</f>
        <v>0</v>
      </c>
      <c r="P19" s="246">
        <v>0</v>
      </c>
      <c r="Q19" s="246">
        <f>ROUND(E19*P19,2)</f>
        <v>0</v>
      </c>
      <c r="R19" s="248"/>
      <c r="S19" s="248" t="s">
        <v>106</v>
      </c>
      <c r="T19" s="249" t="s">
        <v>107</v>
      </c>
      <c r="U19" s="224">
        <v>0</v>
      </c>
      <c r="V19" s="224">
        <f>ROUND(E19*U19,2)</f>
        <v>0</v>
      </c>
      <c r="W19" s="224"/>
      <c r="X19" s="224" t="s">
        <v>126</v>
      </c>
      <c r="Y19" s="224" t="s">
        <v>109</v>
      </c>
      <c r="Z19" s="214"/>
      <c r="AA19" s="214"/>
      <c r="AB19" s="214"/>
      <c r="AC19" s="214"/>
      <c r="AD19" s="214"/>
      <c r="AE19" s="214"/>
      <c r="AF19" s="214"/>
      <c r="AG19" s="214" t="s">
        <v>127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43">
        <v>9</v>
      </c>
      <c r="B20" s="244" t="s">
        <v>132</v>
      </c>
      <c r="C20" s="254" t="s">
        <v>133</v>
      </c>
      <c r="D20" s="245" t="s">
        <v>105</v>
      </c>
      <c r="E20" s="246">
        <v>1</v>
      </c>
      <c r="F20" s="247"/>
      <c r="G20" s="248">
        <f>ROUND(E20*F20,2)</f>
        <v>0</v>
      </c>
      <c r="H20" s="247"/>
      <c r="I20" s="248">
        <f>ROUND(E20*H20,2)</f>
        <v>0</v>
      </c>
      <c r="J20" s="247"/>
      <c r="K20" s="248">
        <f>ROUND(E20*J20,2)</f>
        <v>0</v>
      </c>
      <c r="L20" s="248">
        <v>12</v>
      </c>
      <c r="M20" s="248">
        <f>G20*(1+L20/100)</f>
        <v>0</v>
      </c>
      <c r="N20" s="246">
        <v>0</v>
      </c>
      <c r="O20" s="246">
        <f>ROUND(E20*N20,2)</f>
        <v>0</v>
      </c>
      <c r="P20" s="246">
        <v>0</v>
      </c>
      <c r="Q20" s="246">
        <f>ROUND(E20*P20,2)</f>
        <v>0</v>
      </c>
      <c r="R20" s="248"/>
      <c r="S20" s="248" t="s">
        <v>106</v>
      </c>
      <c r="T20" s="249" t="s">
        <v>107</v>
      </c>
      <c r="U20" s="224">
        <v>0</v>
      </c>
      <c r="V20" s="224">
        <f>ROUND(E20*U20,2)</f>
        <v>0</v>
      </c>
      <c r="W20" s="224"/>
      <c r="X20" s="224" t="s">
        <v>126</v>
      </c>
      <c r="Y20" s="224" t="s">
        <v>109</v>
      </c>
      <c r="Z20" s="214"/>
      <c r="AA20" s="214"/>
      <c r="AB20" s="214"/>
      <c r="AC20" s="214"/>
      <c r="AD20" s="214"/>
      <c r="AE20" s="214"/>
      <c r="AF20" s="214"/>
      <c r="AG20" s="214" t="s">
        <v>127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43">
        <v>10</v>
      </c>
      <c r="B21" s="244" t="s">
        <v>134</v>
      </c>
      <c r="C21" s="254" t="s">
        <v>135</v>
      </c>
      <c r="D21" s="245" t="s">
        <v>105</v>
      </c>
      <c r="E21" s="246">
        <v>1</v>
      </c>
      <c r="F21" s="247"/>
      <c r="G21" s="248">
        <f>ROUND(E21*F21,2)</f>
        <v>0</v>
      </c>
      <c r="H21" s="247"/>
      <c r="I21" s="248">
        <f>ROUND(E21*H21,2)</f>
        <v>0</v>
      </c>
      <c r="J21" s="247"/>
      <c r="K21" s="248">
        <f>ROUND(E21*J21,2)</f>
        <v>0</v>
      </c>
      <c r="L21" s="248">
        <v>12</v>
      </c>
      <c r="M21" s="248">
        <f>G21*(1+L21/100)</f>
        <v>0</v>
      </c>
      <c r="N21" s="246">
        <v>0</v>
      </c>
      <c r="O21" s="246">
        <f>ROUND(E21*N21,2)</f>
        <v>0</v>
      </c>
      <c r="P21" s="246">
        <v>0</v>
      </c>
      <c r="Q21" s="246">
        <f>ROUND(E21*P21,2)</f>
        <v>0</v>
      </c>
      <c r="R21" s="248"/>
      <c r="S21" s="248" t="s">
        <v>106</v>
      </c>
      <c r="T21" s="249" t="s">
        <v>107</v>
      </c>
      <c r="U21" s="224">
        <v>0</v>
      </c>
      <c r="V21" s="224">
        <f>ROUND(E21*U21,2)</f>
        <v>0</v>
      </c>
      <c r="W21" s="224"/>
      <c r="X21" s="224" t="s">
        <v>126</v>
      </c>
      <c r="Y21" s="224" t="s">
        <v>109</v>
      </c>
      <c r="Z21" s="214"/>
      <c r="AA21" s="214"/>
      <c r="AB21" s="214"/>
      <c r="AC21" s="214"/>
      <c r="AD21" s="214"/>
      <c r="AE21" s="214"/>
      <c r="AF21" s="214"/>
      <c r="AG21" s="214" t="s">
        <v>127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3">
        <v>11</v>
      </c>
      <c r="B22" s="234" t="s">
        <v>136</v>
      </c>
      <c r="C22" s="251" t="s">
        <v>137</v>
      </c>
      <c r="D22" s="235" t="s">
        <v>105</v>
      </c>
      <c r="E22" s="236">
        <v>1</v>
      </c>
      <c r="F22" s="237"/>
      <c r="G22" s="238">
        <f>ROUND(E22*F22,2)</f>
        <v>0</v>
      </c>
      <c r="H22" s="237"/>
      <c r="I22" s="238">
        <f>ROUND(E22*H22,2)</f>
        <v>0</v>
      </c>
      <c r="J22" s="237"/>
      <c r="K22" s="238">
        <f>ROUND(E22*J22,2)</f>
        <v>0</v>
      </c>
      <c r="L22" s="238">
        <v>12</v>
      </c>
      <c r="M22" s="238">
        <f>G22*(1+L22/100)</f>
        <v>0</v>
      </c>
      <c r="N22" s="236">
        <v>0</v>
      </c>
      <c r="O22" s="236">
        <f>ROUND(E22*N22,2)</f>
        <v>0</v>
      </c>
      <c r="P22" s="236">
        <v>0</v>
      </c>
      <c r="Q22" s="236">
        <f>ROUND(E22*P22,2)</f>
        <v>0</v>
      </c>
      <c r="R22" s="238"/>
      <c r="S22" s="238" t="s">
        <v>106</v>
      </c>
      <c r="T22" s="239" t="s">
        <v>107</v>
      </c>
      <c r="U22" s="224">
        <v>0</v>
      </c>
      <c r="V22" s="224">
        <f>ROUND(E22*U22,2)</f>
        <v>0</v>
      </c>
      <c r="W22" s="224"/>
      <c r="X22" s="224" t="s">
        <v>126</v>
      </c>
      <c r="Y22" s="224" t="s">
        <v>109</v>
      </c>
      <c r="Z22" s="214"/>
      <c r="AA22" s="214"/>
      <c r="AB22" s="214"/>
      <c r="AC22" s="214"/>
      <c r="AD22" s="214"/>
      <c r="AE22" s="214"/>
      <c r="AF22" s="214"/>
      <c r="AG22" s="214" t="s">
        <v>127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x14ac:dyDescent="0.2">
      <c r="A23" s="3"/>
      <c r="B23" s="4"/>
      <c r="C23" s="25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v>12</v>
      </c>
      <c r="AF23">
        <v>21</v>
      </c>
      <c r="AG23" t="s">
        <v>87</v>
      </c>
    </row>
    <row r="24" spans="1:60" x14ac:dyDescent="0.2">
      <c r="A24" s="217"/>
      <c r="B24" s="218" t="s">
        <v>29</v>
      </c>
      <c r="C24" s="256"/>
      <c r="D24" s="219"/>
      <c r="E24" s="220"/>
      <c r="F24" s="220"/>
      <c r="G24" s="232">
        <f>G8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f>SUMIF(L7:L22,AE23,G7:G22)</f>
        <v>0</v>
      </c>
      <c r="AF24">
        <f>SUMIF(L7:L22,AF23,G7:G22)</f>
        <v>0</v>
      </c>
      <c r="AG24" t="s">
        <v>138</v>
      </c>
    </row>
    <row r="25" spans="1:60" x14ac:dyDescent="0.2">
      <c r="C25" s="257"/>
      <c r="D25" s="10"/>
      <c r="AG25" t="s">
        <v>139</v>
      </c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hEjvH88dN1XuRvVWYupifi3cyGxUJ0PreRX7YqbiP6rzt2QPpZVAoucSLyxQ7spsEfK3JAQ6shaGihUeT7mQA==" saltValue="wOwkFr2YYKY+e4o7JB5sFg==" spinCount="100000" sheet="1" formatRows="0"/>
  <mergeCells count="7">
    <mergeCell ref="C12:G12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Novotná</dc:creator>
  <cp:lastModifiedBy>Hana Novotná</cp:lastModifiedBy>
  <cp:lastPrinted>2019-03-19T12:27:02Z</cp:lastPrinted>
  <dcterms:created xsi:type="dcterms:W3CDTF">2009-04-08T07:15:50Z</dcterms:created>
  <dcterms:modified xsi:type="dcterms:W3CDTF">2026-01-23T09:27:21Z</dcterms:modified>
</cp:coreProperties>
</file>