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7850" windowHeight="792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'Rekapitulace'!$G$26</definedName>
    <definedName name="Dodavka0">'Položky'!#REF!</definedName>
    <definedName name="HSV">'Rekapitulace'!$E$26</definedName>
    <definedName name="HSV0">'Položky'!#REF!</definedName>
    <definedName name="HZS">'Rekapitulace'!$I$26</definedName>
    <definedName name="HZS0">'Položky'!#REF!</definedName>
    <definedName name="JKSO">'Krycí list'!$F$4</definedName>
    <definedName name="MJ">'Krycí list'!$G$4</definedName>
    <definedName name="Mont">'Rekapitulace'!$H$26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'Položky'!$A$1:$K$200</definedName>
    <definedName name="_xlnm.Print_Area" localSheetId="1">'Rekapitulace'!$A$1:$I$33</definedName>
    <definedName name="PocetMJ">'Krycí list'!$G$7</definedName>
    <definedName name="Poznamka">'Krycí list'!$B$37</definedName>
    <definedName name="Projektant">'Krycí list'!$C$7</definedName>
    <definedName name="PSV">'Rekapitulace'!$F$26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<sst xmlns="http://schemas.openxmlformats.org/spreadsheetml/2006/main" count="526" uniqueCount="364">
  <si>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</si>
  <si>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</si>
  <si>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</si>
  <si>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</si>
  <si>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</si>
  <si>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</si>
  <si>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</si>
  <si>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</si>
  <si>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</si>
  <si>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</si>
  <si>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</si>
  <si>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</si>
  <si>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</si>
  <si>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</si>
  <si>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</si>
  <si>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</si>
  <si>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</si>
  <si>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</si>
  <si>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</si>
  <si>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</si>
  <si>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</si>
  <si>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</si>
  <si>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</si>
  <si>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</si>
  <si>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</si>
  <si>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</si>
  <si>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</si>
  <si>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</si>
  <si>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</si>
  <si>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</si>
  <si>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</si>
  <si>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</si>
  <si>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</si>
  <si>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</si>
  <si>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</si>
  <si>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</si>
  <si>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</si>
  <si>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</si>
  <si>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</si>
  <si>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</si>
  <si>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</si>
  <si>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</si>
  <si>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</si>
  <si>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</si>
  <si>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</si>
  <si>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</si>
  <si>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</si>
  <si>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</si>
  <si>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</si>
  <si>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</si>
  <si>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</si>
  <si>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</si>
  <si>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</si>
  <si>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</si>
  <si>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</si>
  <si>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</si>
  <si>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</si>
  <si>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</si>
  <si>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</si>
  <si>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</si>
  <si>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</si>
  <si>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</si>
  <si>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</si>
  <si>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</si>
  <si>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</si>
  <si>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</si>
  <si>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</si>
  <si>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</si>
  <si>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</si>
  <si>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</si>
  <si>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1</t>
  </si>
  <si>
    <t>ks</t>
  </si>
  <si>
    <t>Celkem za</t>
  </si>
  <si>
    <t>ZŠ a MŠ Křenová</t>
  </si>
  <si>
    <t>3</t>
  </si>
  <si>
    <t>Svislé a kompletní konstrukce</t>
  </si>
  <si>
    <t>349 23-4841.R00</t>
  </si>
  <si>
    <t>Doplnění zdiva říms pod i nadokenních atika</t>
  </si>
  <si>
    <t>m</t>
  </si>
  <si>
    <t>7,1+5,3</t>
  </si>
  <si>
    <t>314 23-2531.RT2</t>
  </si>
  <si>
    <t>Zdivo komín. těles z cihel plných 25 cm na MC 10 s použitím suché maltové směsi</t>
  </si>
  <si>
    <t>m3</t>
  </si>
  <si>
    <t>0,55*1,02*0,5</t>
  </si>
  <si>
    <t>316 24-5011.R00</t>
  </si>
  <si>
    <t>Ukončující vrstvy z cihel CP 25 cm, P20 naplocho</t>
  </si>
  <si>
    <t>m2</t>
  </si>
  <si>
    <t>0,5*0,9</t>
  </si>
  <si>
    <t>319 20-1319.R00</t>
  </si>
  <si>
    <t>Vyrovnání zdiva pod omítku maltou ze SMS tl. 50 mm</t>
  </si>
  <si>
    <t>6,35*0,9+9,82*4,5</t>
  </si>
  <si>
    <t>319 20-1311.R00</t>
  </si>
  <si>
    <t>Vyrovnání povrchu zdiva maltou tl.do 3 cm komín pod střechou</t>
  </si>
  <si>
    <t>(0,55+1,02)*2*3,2</t>
  </si>
  <si>
    <t>314 20-</t>
  </si>
  <si>
    <t>Komín Schiedel SCHIEDEL FLEX PLUS včetně manžety</t>
  </si>
  <si>
    <t>(1,5+2,7)*2</t>
  </si>
  <si>
    <t>4</t>
  </si>
  <si>
    <t>Vodorovné konstrukce</t>
  </si>
  <si>
    <t>417 32-1313.R00</t>
  </si>
  <si>
    <t>Ztužující pásy a věnce z betonu železového C 16/20</t>
  </si>
  <si>
    <t>0,3*0,25*20,58+0,3*0,25*17,3+0,3*0,25*7,73+0,3*0,35*(7,45+11,95)+0,15*0,25*9,42</t>
  </si>
  <si>
    <t>417 35-1115.R00</t>
  </si>
  <si>
    <t>Bednění ztužujících pásů a věnců - zřízení</t>
  </si>
  <si>
    <t>0,3*2*(20,58+17,31+7,73+7,43+11,95+9,42+10,95+0,8)</t>
  </si>
  <si>
    <t>0,4*0,15*10,95+0,3*0,25*0,8</t>
  </si>
  <si>
    <t>417 35-1116.R00</t>
  </si>
  <si>
    <t>Bednění ztužujících pásů a věnců - odstranění</t>
  </si>
  <si>
    <t>317 94-0010.RAA</t>
  </si>
  <si>
    <t>Osazení válcovaných profilů do č.12 včetně dodávky ocelových prvků</t>
  </si>
  <si>
    <t>t</t>
  </si>
  <si>
    <t>(7,58+7,54+7,49+7,44+7,39+7,34+7,3+7,25+7,2+7,1+7,1+7,06+7,01+6,96+6,92)*0,011</t>
  </si>
  <si>
    <t>61</t>
  </si>
  <si>
    <t>Upravy povrchů vnitřní</t>
  </si>
  <si>
    <t>612 42-0014.RAA</t>
  </si>
  <si>
    <t>Omítka stěn vnitřní vápenocementová hladká montáž a demontáž pomocného lešení</t>
  </si>
  <si>
    <t>8,82*2</t>
  </si>
  <si>
    <t>62</t>
  </si>
  <si>
    <t>Upravy povrchů vnější</t>
  </si>
  <si>
    <t>622 45-4311.R00</t>
  </si>
  <si>
    <t>Oprava vnějších omítek cement.,hladkých do 30 % komínové zdivo</t>
  </si>
  <si>
    <t>(0,55+1,02)*2*1</t>
  </si>
  <si>
    <t>622 47-1103.RAA</t>
  </si>
  <si>
    <t>Omítka stěn vnější Cemix štuková, složitost 2 postřik, jádro 082 (15 mm), štuk 023 b, lešení</t>
  </si>
  <si>
    <t>9,8*1,5</t>
  </si>
  <si>
    <t>94</t>
  </si>
  <si>
    <t>Lešení a stavební výtahy</t>
  </si>
  <si>
    <t>944 94-3101.R00</t>
  </si>
  <si>
    <t>Záchytné lešení na nosné konstrukci se zábradlím</t>
  </si>
  <si>
    <t>944 94-1102.R00</t>
  </si>
  <si>
    <t>Ochranné zábradlí na leš.konstrukcích, jednotyčové</t>
  </si>
  <si>
    <t>95</t>
  </si>
  <si>
    <t>Dokončovací kce na pozem.stav.</t>
  </si>
  <si>
    <t>952 90-2121.R00</t>
  </si>
  <si>
    <t>Odstranění holubího trusu z podlah do tl. 5 cm</t>
  </si>
  <si>
    <t>20*17/4</t>
  </si>
  <si>
    <t>96</t>
  </si>
  <si>
    <t>Bourání konstrukcí</t>
  </si>
  <si>
    <t>966 03-1314.R00</t>
  </si>
  <si>
    <t>Bourání říms cihel, tl. nad 30 cm, vyložení 25 cm</t>
  </si>
  <si>
    <t>25+17,9+8,6</t>
  </si>
  <si>
    <t>962 10-0013.RA0</t>
  </si>
  <si>
    <t>Bourání nadzákladového zdiva z cihel plných</t>
  </si>
  <si>
    <t>(10,825+8,25)*0,3*0,4</t>
  </si>
  <si>
    <t>979 01-2212.R00</t>
  </si>
  <si>
    <t>Svislá doprava suti a vybour. hmot na H do 4 m</t>
  </si>
  <si>
    <t>979 01-2219.R00</t>
  </si>
  <si>
    <t>Příplatek k suti za každých dalších 4 m výšky</t>
  </si>
  <si>
    <t>979 98-1101.R00</t>
  </si>
  <si>
    <t>Kontejner, suť bez příměsí, odvoz a likvidace, 3 t</t>
  </si>
  <si>
    <t>979 99-0161.R00</t>
  </si>
  <si>
    <t>Poplatek za skládku suti - dřevo</t>
  </si>
  <si>
    <t>979 08-1111.R00</t>
  </si>
  <si>
    <t>Odvoz dřeva na skládku do 1 km</t>
  </si>
  <si>
    <t>979 08-1121.R00</t>
  </si>
  <si>
    <t>Příplatek k odvozu za každý další 1 km</t>
  </si>
  <si>
    <t>5*14,5</t>
  </si>
  <si>
    <t>979 99-0121.R00</t>
  </si>
  <si>
    <t>Poplatek za skládku suti - asfaltové pásy</t>
  </si>
  <si>
    <t>979 08-1</t>
  </si>
  <si>
    <t>Odvoz asfalt.pásů  5 km</t>
  </si>
  <si>
    <t>99</t>
  </si>
  <si>
    <t>Staveništní přesun hmot</t>
  </si>
  <si>
    <t>999 28-1111.R00</t>
  </si>
  <si>
    <t>Přesun hmot pro opravy a údržbu do výšky 25 m</t>
  </si>
  <si>
    <t>711</t>
  </si>
  <si>
    <t>Izolace proti vodě</t>
  </si>
  <si>
    <t>711 13-1101.RT1</t>
  </si>
  <si>
    <t>Izolace proti vlhkosti vodorovná pásy na sucho 1 vrstva - asfaltový pás ve specifikaci</t>
  </si>
  <si>
    <t>628-31114</t>
  </si>
  <si>
    <t>Pás asfaltovaný oxidovaný IPA V60 S 35</t>
  </si>
  <si>
    <t>998 71-1102.R00</t>
  </si>
  <si>
    <t>Přesun hmot pro izolace proti vodě, výšky do 12 m</t>
  </si>
  <si>
    <t>712</t>
  </si>
  <si>
    <t>Živičné krytiny</t>
  </si>
  <si>
    <t>712 30-0831.RT3</t>
  </si>
  <si>
    <t>Odstranění živičné krytiny střech do 10° 1vrstvé z ploch jednotlivě nad 20 m2</t>
  </si>
  <si>
    <t>712 37-1</t>
  </si>
  <si>
    <t>Povlaková krytina střech do 10°, PVC DEKPLAN 76 D+M,včetně doplňkových plechů</t>
  </si>
  <si>
    <t>77*1,15</t>
  </si>
  <si>
    <t>283-29094</t>
  </si>
  <si>
    <t>Fólie stavební tl. 0,20 mm, š. 2000 mm, dl. 50 m</t>
  </si>
  <si>
    <t>(8,2+10,82+2)*17,88*1,15</t>
  </si>
  <si>
    <t>693-66198</t>
  </si>
  <si>
    <t>Geotextilie FILTEK 300 g/m2 š. 200cm 100% PP</t>
  </si>
  <si>
    <t>77*1,17</t>
  </si>
  <si>
    <t>998 71-2103.R00</t>
  </si>
  <si>
    <t>Přesun hmot pro povlakové krytiny, výšky do 24 m</t>
  </si>
  <si>
    <t>0,46+0,0</t>
  </si>
  <si>
    <t>762</t>
  </si>
  <si>
    <t>Konstrukce tesařské</t>
  </si>
  <si>
    <t>762 34-2812.R00</t>
  </si>
  <si>
    <t>Demontáž laťování střech, rozteč latí do 50 cm</t>
  </si>
  <si>
    <t>(11,150+3,5)*2*5,7+(17,3-5-4)*4,9+(5*2*4,9)+7,7/2*3,2+8,5*4,8</t>
  </si>
  <si>
    <t>762 33-1811.R00</t>
  </si>
  <si>
    <t>Demontáž konstrukcí krovů z hranolů do 120 cm2</t>
  </si>
  <si>
    <t>19+275</t>
  </si>
  <si>
    <t>762 33-1814.R00</t>
  </si>
  <si>
    <t>Demontáž konstrukcí krovů z hranolů do 450 cm2</t>
  </si>
  <si>
    <t>62+88</t>
  </si>
  <si>
    <t>762 33-1812.R00</t>
  </si>
  <si>
    <t>Demontáž konstrukcí krovů z hranolů do 224 cm2</t>
  </si>
  <si>
    <t>50+33+19+35</t>
  </si>
  <si>
    <t>762 33-1</t>
  </si>
  <si>
    <t>Demontáž konstrukcí příhradových vazníků</t>
  </si>
  <si>
    <t>10,8*6,4</t>
  </si>
  <si>
    <t>762 33-3130.RT3</t>
  </si>
  <si>
    <t>Montáž vázaných krovů nepravidelných do 288 cm2 včetně dodávky řeziva, hranoly 14/18</t>
  </si>
  <si>
    <t>5,85+6,2+7,5+6,9</t>
  </si>
  <si>
    <t>762 33-3120.RT2</t>
  </si>
  <si>
    <t>Montáž vázaných krovů nepravidelných do 224 cm2 včetně dodávky řeziva, hranoly 12/16</t>
  </si>
  <si>
    <t>5,5+5,96+9,6+9,8+6,3+8,9+9+9,2+1,12+1,29+1,54+1,87+1,95+2,13+2,29+2,45+2,51+2,53</t>
  </si>
  <si>
    <t>5,01+5,49+5,95+1,78+3,69+5,18</t>
  </si>
  <si>
    <t>762 33-2110.RT5</t>
  </si>
  <si>
    <t>Montáž vázaných krovů pravidelných do 120 cm2 včetně dodávky řeziva, hranoly 60/180</t>
  </si>
  <si>
    <t>1,9+2,1</t>
  </si>
  <si>
    <t>2,62+2,89+2,99+3,36+3,37+3,53+3,68+3,77+3,92+4,02+4,12+4,27+4,6+4,6+4,62+4,77</t>
  </si>
  <si>
    <t>762 33-3140.RT3</t>
  </si>
  <si>
    <t>Montáž vázaných krovů nepravidelných do 450 cm2 včetně dodávky řeziva, hranoly 16/20</t>
  </si>
  <si>
    <t>9+15,8+17,4</t>
  </si>
  <si>
    <t>Montáž vázaných krovů nepravidelných do 288 cm2 včetně dodávky řeziva, hranoly 16/16</t>
  </si>
  <si>
    <t>0,55+1,76+2,51</t>
  </si>
  <si>
    <t>762 33-3120.RT3</t>
  </si>
  <si>
    <t>Montáž vázaných krovů nepravidelných do 224 cm2 včetně dodávky řeziva, hranoly 10/14</t>
  </si>
  <si>
    <t>0,78+1,13+1,1</t>
  </si>
  <si>
    <t>762 33-3130.RT2</t>
  </si>
  <si>
    <t>Montáž vázaných krovů nepravidelných do 288 cm2 včetně dodávky řeziva, hranoly 20/14</t>
  </si>
  <si>
    <t>7,35+7,59+11,85+16,96+20,4+0,7</t>
  </si>
  <si>
    <t>Montáž vázaných krovů nepravidelných do 288 cm2 včetně dodávky řeziva, hranoly 16/18</t>
  </si>
  <si>
    <t>2,54+0</t>
  </si>
  <si>
    <t>Montáž vázaných krovů nepravidelných nad 450 cm2 včetně dodávky řeziva, hranoly 20/24</t>
  </si>
  <si>
    <t>3,8+7,33+9,07+9</t>
  </si>
  <si>
    <t>762 39-5000.R00</t>
  </si>
  <si>
    <t>Spojovací a ochranné prostředky pro střechy</t>
  </si>
  <si>
    <t>998 76-2104.R00</t>
  </si>
  <si>
    <t>Přesun hmot pro tesařské konstrukce, výšky do 36 m</t>
  </si>
  <si>
    <t>6+18</t>
  </si>
  <si>
    <t>762 34-0032.RAA</t>
  </si>
  <si>
    <t>Laťování střech rozteč 36 cm latě 3 x 5 cm, včetně dodávky řeziva</t>
  </si>
  <si>
    <t>762 34-2</t>
  </si>
  <si>
    <t>Kontralatě latě 3 x 5 cm, včetně dodávky řeziva</t>
  </si>
  <si>
    <t>762 34-1</t>
  </si>
  <si>
    <t>Montáž bednění střech ploch., prkna hrubá na sraz včetně dodávky řeziva, prkna tl. 25 mm</t>
  </si>
  <si>
    <t>762 34-1821.R00</t>
  </si>
  <si>
    <t>Demontáž bednění střech rovných z fošen hrubých</t>
  </si>
  <si>
    <t>764</t>
  </si>
  <si>
    <t>Konstrukce klempířské</t>
  </si>
  <si>
    <t>764 32-1921.R00</t>
  </si>
  <si>
    <t>Oprava oplechování říms Pz, rš 500 mm, do 45°</t>
  </si>
  <si>
    <t>764 39-2851.R00</t>
  </si>
  <si>
    <t>Demontáž úžlabí, rš 660 mm, sklon do 45°</t>
  </si>
  <si>
    <t>3,36+3,36</t>
  </si>
  <si>
    <t>764 41-0850.R00</t>
  </si>
  <si>
    <t>Demontáž oplechování atik,rš od 100 do 330 mm</t>
  </si>
  <si>
    <t>6,35</t>
  </si>
  <si>
    <t>764 34-1</t>
  </si>
  <si>
    <t>Oprava klempířských výrobků ostatních</t>
  </si>
  <si>
    <t>kpl</t>
  </si>
  <si>
    <t>998 76-4104.R00</t>
  </si>
  <si>
    <t>Přesun hmot pro klempířské konstr., výšky do 36 m</t>
  </si>
  <si>
    <t>0,12+0,03</t>
  </si>
  <si>
    <t>764 77-5309.R00</t>
  </si>
  <si>
    <t>PREFA STUCCO zavětrovací lišta</t>
  </si>
  <si>
    <t>764 41-0280.R00</t>
  </si>
  <si>
    <t>Oplechování atik včetně rohů Pz, rš 600 mm</t>
  </si>
  <si>
    <t>6,3</t>
  </si>
  <si>
    <t>764 77-8101.R00</t>
  </si>
  <si>
    <t>PREFA, kotlík žlabový kulatý, žlab 250 mm, D 80 mm</t>
  </si>
  <si>
    <t>kus</t>
  </si>
  <si>
    <t>764 77-8111.RT1</t>
  </si>
  <si>
    <t>PREFA žlab podokapní půlkruhový, RŠ 250 mm v barvě tmavě hnědá, antracitová, světle šedá</t>
  </si>
  <si>
    <t>10,85+8,25+17,88+20,83</t>
  </si>
  <si>
    <t>765</t>
  </si>
  <si>
    <t>Krytiny tvrdé</t>
  </si>
  <si>
    <t>765 31-8871.R00</t>
  </si>
  <si>
    <t>Demontáž krytiny z hřebenáčů, tvrdá malta, do suti</t>
  </si>
  <si>
    <t>12,3+3,3+3,9+4,2+6,65+5,4+5,4</t>
  </si>
  <si>
    <t>765 31-2870.R00</t>
  </si>
  <si>
    <t>Demontáž krytiny dvoudrážk., tvrdá malta, do suti</t>
  </si>
  <si>
    <t>110,6+68,1+67+34+40</t>
  </si>
  <si>
    <t>765 90-1102.R00</t>
  </si>
  <si>
    <t>Fólie podstřešní paropropustná Tuning Fol - N</t>
  </si>
  <si>
    <t>313*1,15</t>
  </si>
  <si>
    <t>7651</t>
  </si>
  <si>
    <t>Univerzální světlíkTONDACH  TUNING FINESTRA 450x550,barva červená</t>
  </si>
  <si>
    <t>7652</t>
  </si>
  <si>
    <t>Univerzální vikýřTONDACH  TUNING FINESTRA Profesionál430x500,barva červená</t>
  </si>
  <si>
    <t>765 31-3188.R00</t>
  </si>
  <si>
    <t>Pás větrací okapní ochranný 500/10 cm</t>
  </si>
  <si>
    <t>20,8+17,88+8,25</t>
  </si>
  <si>
    <t>765 31-3</t>
  </si>
  <si>
    <t>Střešní lávka, rošt 400 x 250 mm dodávka a montáž</t>
  </si>
  <si>
    <t>765 31-3184.RS1</t>
  </si>
  <si>
    <t>Taška prostupová + nástavec odvětrání kanalizace taška režná</t>
  </si>
  <si>
    <t>7653</t>
  </si>
  <si>
    <t>Protisněhový komplet Tondach 3000mm</t>
  </si>
  <si>
    <t>765 31-3185.RS1</t>
  </si>
  <si>
    <t>Taška prostupová + nástavec pro anténu taška režná</t>
  </si>
  <si>
    <t>765 31-3151.R00</t>
  </si>
  <si>
    <t>Pás úžlabí plast. s těsněním ke krytině a hřebeni</t>
  </si>
  <si>
    <t>998 76-5104.R00</t>
  </si>
  <si>
    <t>Přesun hmot pro krytiny tvrdé, výšky do 36 m</t>
  </si>
  <si>
    <t>765 31-3131.RS1</t>
  </si>
  <si>
    <t>Hřeben z hřebenáčů č.2 na větrací pás s kartáči z hřebenáčů režných</t>
  </si>
  <si>
    <t>6+6+7+16+8</t>
  </si>
  <si>
    <t>765 31-3111.RS1</t>
  </si>
  <si>
    <t>Krytina Brněnka 14, střech jednoduchých z tašek režných</t>
  </si>
  <si>
    <t>109+0,59+69,43+19,97+38,49+75,05+81,24</t>
  </si>
  <si>
    <t>766</t>
  </si>
  <si>
    <t>Konstrukce truhlářské</t>
  </si>
  <si>
    <t>766 42-0010.RAA</t>
  </si>
  <si>
    <t>Obklad podhledu palubkami pero-drážka palubky SM/JD, lakování</t>
  </si>
  <si>
    <t>998 76-6102.R00</t>
  </si>
  <si>
    <t>Přesun hmot pro truhlářské konstr., výšky do 12 m</t>
  </si>
  <si>
    <t>0,175</t>
  </si>
  <si>
    <t>767</t>
  </si>
  <si>
    <t>Konstrukce zámečnické</t>
  </si>
  <si>
    <t>767 99-1</t>
  </si>
  <si>
    <t>Atypické ocelové konstrukce Uchycení krytiny k nosníkům</t>
  </si>
  <si>
    <t>kg</t>
  </si>
  <si>
    <t>998 76-7103.R00</t>
  </si>
  <si>
    <t>Přesun hmot pro zámečnické konstr., výšky do 24 m</t>
  </si>
  <si>
    <t>783</t>
  </si>
  <si>
    <t>Nátěry</t>
  </si>
  <si>
    <t>783 78-2103.RT2</t>
  </si>
  <si>
    <t>Nátěr tesařských konstrukcí prostředkem CF 3 x Cf proti ohni, škůdcům - interier 3x</t>
  </si>
  <si>
    <t>783 22-4900.R00</t>
  </si>
  <si>
    <t>Údržba, nátěr syntetický kov. konstr.1x + 1x email</t>
  </si>
  <si>
    <t>783 51-1000.R00</t>
  </si>
  <si>
    <t>Nátěr olejový klempířských konstrukcí  Z + 1x</t>
  </si>
  <si>
    <t>M21</t>
  </si>
  <si>
    <t>Elektromontáže</t>
  </si>
  <si>
    <t>210 20-0020.RAB</t>
  </si>
  <si>
    <t>Hromosvod pro administrativní budovy</t>
  </si>
  <si>
    <t>kompl</t>
  </si>
  <si>
    <t>M22</t>
  </si>
  <si>
    <t>Montáž sdělovací a zabezp.tech</t>
  </si>
  <si>
    <t>221</t>
  </si>
  <si>
    <t>Demontáž a montáž antény</t>
  </si>
  <si>
    <t>100</t>
  </si>
  <si>
    <t>Nespecifikované položky</t>
  </si>
  <si>
    <t>Autorský dozor</t>
  </si>
  <si>
    <t>Opravy,údržba a průběžné čistění objektu   a okolí  při stavbě</t>
  </si>
  <si>
    <t>Projektová dokumentace skutečného provedení stavby</t>
  </si>
  <si>
    <t>5</t>
  </si>
  <si>
    <t>Zajištění zvláštního užívání komunikací pro realizaci- chodník a ulice</t>
  </si>
  <si>
    <t>6</t>
  </si>
  <si>
    <t>Zpracování plánu BOZP</t>
  </si>
  <si>
    <t>7</t>
  </si>
  <si>
    <t>Práce autojeřábu včetně vazače pro uložení konstrukce krovu a tašek</t>
  </si>
  <si>
    <t>hod.</t>
  </si>
  <si>
    <t>8</t>
  </si>
  <si>
    <t>Zábory ploch</t>
  </si>
  <si>
    <t>kpl.</t>
  </si>
  <si>
    <t>9</t>
  </si>
  <si>
    <t>Rezerva na nepředvídatelné práce při rekonstrukci 3% z předpokládané ceny stavebních prací</t>
  </si>
  <si>
    <t>12</t>
  </si>
  <si>
    <t>Závěrečný úklid objektu a okolí</t>
  </si>
  <si>
    <t>11</t>
  </si>
  <si>
    <t>Kontrola a revize komínu včetně vyčistění</t>
  </si>
  <si>
    <t>Použití montážní plošiny</t>
  </si>
  <si>
    <t>hod</t>
  </si>
  <si>
    <t>Zařízení staveniště</t>
  </si>
  <si>
    <t>Objekt Mlýnská - DOPLNĚNÍ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</si>
</sst>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  <numFmt numFmtId="167" formatCode="#,##0.00000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3" fillId="33" borderId="15" xfId="0" applyNumberFormat="1" applyFont="1" applyFill="1" applyBorder="1" applyAlignment="1">
      <alignment/>
    </xf>
    <xf numFmtId="49" fontId="0" fillId="33" borderId="16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6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6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5" fontId="0" fillId="0" borderId="25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5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49" fontId="6" fillId="0" borderId="31" xfId="0" applyNumberFormat="1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right"/>
    </xf>
    <xf numFmtId="0" fontId="6" fillId="0" borderId="39" xfId="0" applyFont="1" applyFill="1" applyBorder="1" applyAlignment="1">
      <alignment horizontal="center"/>
    </xf>
    <xf numFmtId="4" fontId="5" fillId="0" borderId="38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1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4" xfId="0" applyFill="1" applyBorder="1" applyAlignment="1">
      <alignment/>
    </xf>
    <xf numFmtId="0" fontId="6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0" fillId="0" borderId="49" xfId="46" applyFont="1" applyBorder="1" applyAlignment="1">
      <alignment horizontal="center"/>
      <protection/>
    </xf>
    <xf numFmtId="0" fontId="0" fillId="0" borderId="49" xfId="46" applyBorder="1" applyAlignment="1">
      <alignment horizontal="left"/>
      <protection/>
    </xf>
    <xf numFmtId="0" fontId="0" fillId="0" borderId="50" xfId="46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5" fillId="0" borderId="58" xfId="46" applyNumberFormat="1" applyFont="1" applyFill="1" applyBorder="1">
      <alignment/>
      <protection/>
    </xf>
    <xf numFmtId="0" fontId="5" fillId="0" borderId="40" xfId="46" applyFont="1" applyFill="1" applyBorder="1" applyAlignment="1">
      <alignment horizontal="center"/>
      <protection/>
    </xf>
    <xf numFmtId="0" fontId="5" fillId="0" borderId="40" xfId="46" applyNumberFormat="1" applyFont="1" applyFill="1" applyBorder="1" applyAlignment="1">
      <alignment horizontal="center"/>
      <protection/>
    </xf>
    <xf numFmtId="0" fontId="5" fillId="0" borderId="58" xfId="46" applyFont="1" applyFill="1" applyBorder="1" applyAlignment="1">
      <alignment horizontal="center"/>
      <protection/>
    </xf>
    <xf numFmtId="0" fontId="13" fillId="0" borderId="58" xfId="46" applyFont="1" applyFill="1" applyBorder="1">
      <alignment/>
      <protection/>
    </xf>
    <xf numFmtId="0" fontId="6" fillId="0" borderId="61" xfId="46" applyFont="1" applyFill="1" applyBorder="1" applyAlignment="1">
      <alignment horizontal="center"/>
      <protection/>
    </xf>
    <xf numFmtId="49" fontId="6" fillId="0" borderId="61" xfId="46" applyNumberFormat="1" applyFont="1" applyFill="1" applyBorder="1" applyAlignment="1">
      <alignment horizontal="left"/>
      <protection/>
    </xf>
    <xf numFmtId="0" fontId="6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8" fillId="0" borderId="62" xfId="46" applyNumberFormat="1" applyFont="1" applyFill="1" applyBorder="1">
      <alignment/>
      <protection/>
    </xf>
    <xf numFmtId="0" fontId="14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0" fillId="0" borderId="61" xfId="46" applyNumberFormat="1" applyFont="1" applyFill="1" applyBorder="1" applyAlignment="1">
      <alignment horizontal="left"/>
      <protection/>
    </xf>
    <xf numFmtId="0" fontId="0" fillId="0" borderId="61" xfId="46" applyFont="1" applyFill="1" applyBorder="1" applyAlignment="1">
      <alignment wrapText="1"/>
      <protection/>
    </xf>
    <xf numFmtId="49" fontId="0" fillId="0" borderId="61" xfId="46" applyNumberFormat="1" applyFont="1" applyFill="1" applyBorder="1" applyAlignment="1">
      <alignment horizontal="center" shrinkToFit="1"/>
      <protection/>
    </xf>
    <xf numFmtId="4" fontId="0" fillId="0" borderId="61" xfId="46" applyNumberFormat="1" applyFont="1" applyFill="1" applyBorder="1" applyAlignment="1">
      <alignment horizontal="right"/>
      <protection/>
    </xf>
    <xf numFmtId="4" fontId="0" fillId="0" borderId="61" xfId="46" applyNumberFormat="1" applyFont="1" applyFill="1" applyBorder="1">
      <alignment/>
      <protection/>
    </xf>
    <xf numFmtId="167" fontId="0" fillId="0" borderId="61" xfId="46" applyNumberFormat="1" applyFont="1" applyFill="1" applyBorder="1">
      <alignment/>
      <protection/>
    </xf>
    <xf numFmtId="0" fontId="9" fillId="0" borderId="61" xfId="46" applyFont="1" applyFill="1" applyBorder="1" applyAlignment="1">
      <alignment horizontal="center"/>
      <protection/>
    </xf>
    <xf numFmtId="49" fontId="9" fillId="0" borderId="61" xfId="46" applyNumberFormat="1" applyFont="1" applyFill="1" applyBorder="1" applyAlignment="1">
      <alignment horizontal="left"/>
      <protection/>
    </xf>
    <xf numFmtId="4" fontId="15" fillId="0" borderId="61" xfId="46" applyNumberFormat="1" applyFont="1" applyFill="1" applyBorder="1" applyAlignment="1">
      <alignment horizontal="right" wrapText="1"/>
      <protection/>
    </xf>
    <xf numFmtId="0" fontId="15" fillId="0" borderId="61" xfId="46" applyFont="1" applyFill="1" applyBorder="1" applyAlignment="1">
      <alignment horizontal="left" wrapText="1"/>
      <protection/>
    </xf>
    <xf numFmtId="0" fontId="15" fillId="0" borderId="61" xfId="0" applyFont="1" applyFill="1" applyBorder="1" applyAlignment="1">
      <alignment horizontal="right"/>
    </xf>
    <xf numFmtId="0" fontId="0" fillId="0" borderId="61" xfId="46" applyFill="1" applyBorder="1">
      <alignment/>
      <protection/>
    </xf>
    <xf numFmtId="0" fontId="14" fillId="0" borderId="0" xfId="46" applyFont="1">
      <alignment/>
      <protection/>
    </xf>
    <xf numFmtId="0" fontId="0" fillId="0" borderId="63" xfId="46" applyFill="1" applyBorder="1" applyAlignment="1">
      <alignment horizontal="center"/>
      <protection/>
    </xf>
    <xf numFmtId="49" fontId="4" fillId="0" borderId="63" xfId="46" applyNumberFormat="1" applyFont="1" applyFill="1" applyBorder="1" applyAlignment="1">
      <alignment horizontal="left"/>
      <protection/>
    </xf>
    <xf numFmtId="0" fontId="4" fillId="0" borderId="63" xfId="46" applyFont="1" applyFill="1" applyBorder="1">
      <alignment/>
      <protection/>
    </xf>
    <xf numFmtId="4" fontId="0" fillId="0" borderId="63" xfId="46" applyNumberFormat="1" applyFill="1" applyBorder="1" applyAlignment="1">
      <alignment horizontal="right"/>
      <protection/>
    </xf>
    <xf numFmtId="4" fontId="6" fillId="0" borderId="63" xfId="46" applyNumberFormat="1" applyFont="1" applyFill="1" applyBorder="1">
      <alignment/>
      <protection/>
    </xf>
    <xf numFmtId="0" fontId="6" fillId="0" borderId="63" xfId="46" applyFont="1" applyFill="1" applyBorder="1">
      <alignment/>
      <protection/>
    </xf>
    <xf numFmtId="167" fontId="6" fillId="0" borderId="63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6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7" fillId="0" borderId="0" xfId="46" applyFont="1" applyBorder="1">
      <alignment/>
      <protection/>
    </xf>
    <xf numFmtId="3" fontId="17" fillId="0" borderId="0" xfId="46" applyNumberFormat="1" applyFont="1" applyBorder="1" applyAlignment="1">
      <alignment horizontal="right"/>
      <protection/>
    </xf>
    <xf numFmtId="4" fontId="17" fillId="0" borderId="0" xfId="46" applyNumberFormat="1" applyFont="1" applyBorder="1">
      <alignment/>
      <protection/>
    </xf>
    <xf numFmtId="0" fontId="16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5" fillId="0" borderId="25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 shrinkToFit="1"/>
      <protection/>
    </xf>
    <xf numFmtId="0" fontId="0" fillId="0" borderId="70" xfId="46" applyFont="1" applyBorder="1" applyAlignment="1">
      <alignment horizontal="left" shrinkToFit="1"/>
      <protection/>
    </xf>
    <xf numFmtId="3" fontId="6" fillId="0" borderId="45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5" fillId="0" borderId="17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10" fillId="0" borderId="0" xfId="46" applyFont="1" applyAlignment="1">
      <alignment horizontal="center"/>
      <protection/>
    </xf>
    <xf numFmtId="49" fontId="0" fillId="0" borderId="68" xfId="46" applyNumberFormat="1" applyFont="1" applyBorder="1" applyAlignment="1">
      <alignment horizontal="center"/>
      <protection/>
    </xf>
    <xf numFmtId="0" fontId="0" fillId="0" borderId="51" xfId="46" applyBorder="1" applyAlignment="1">
      <alignment horizontal="left" shrinkToFit="1"/>
      <protection/>
    </xf>
    <xf numFmtId="0" fontId="0" fillId="0" borderId="70" xfId="46" applyBorder="1" applyAlignment="1">
      <alignment horizontal="left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J5" sqref="J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25390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75" customHeight="1">
      <c r="A4" s="8"/>
      <c r="B4" s="9"/>
      <c r="C4" s="10" t="s">
        <v>363</v>
      </c>
      <c r="D4" s="11"/>
      <c r="E4" s="11"/>
      <c r="F4" s="12"/>
      <c r="G4" s="13"/>
    </row>
    <row r="5" spans="1:7" ht="12.7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75" customHeight="1">
      <c r="A6" s="8"/>
      <c r="B6" s="9"/>
      <c r="C6" s="10" t="s">
        <v>73</v>
      </c>
      <c r="D6" s="11"/>
      <c r="E6" s="11"/>
      <c r="F6" s="19"/>
      <c r="G6" s="13"/>
    </row>
    <row r="7" spans="1:9" ht="12.75">
      <c r="A7" s="14" t="s">
        <v>8</v>
      </c>
      <c r="B7" s="16"/>
      <c r="C7" s="182"/>
      <c r="D7" s="183"/>
      <c r="E7" s="20" t="s">
        <v>9</v>
      </c>
      <c r="F7" s="21"/>
      <c r="G7" s="22">
        <v>0</v>
      </c>
      <c r="H7" s="23"/>
      <c r="I7" s="23"/>
    </row>
    <row r="8" spans="1:7" ht="12.75">
      <c r="A8" s="14" t="s">
        <v>10</v>
      </c>
      <c r="B8" s="16"/>
      <c r="C8" s="182"/>
      <c r="D8" s="183"/>
      <c r="E8" s="17" t="s">
        <v>11</v>
      </c>
      <c r="F8" s="16"/>
      <c r="G8" s="24">
        <f>IF(PocetMJ=0,,ROUND((F30+F32)/PocetMJ,1))</f>
        <v>0</v>
      </c>
    </row>
    <row r="9" spans="1:7" ht="12.75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 ht="12.75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184"/>
      <c r="F11" s="185"/>
      <c r="G11" s="186"/>
    </row>
    <row r="12" spans="1:7" ht="28.5" customHeight="1" thickBot="1">
      <c r="A12" s="32" t="s">
        <v>16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7" ht="15.75" customHeight="1">
      <c r="A14" s="41"/>
      <c r="B14" s="42" t="s">
        <v>19</v>
      </c>
      <c r="C14" s="43">
        <f>Dodavka</f>
        <v>0</v>
      </c>
      <c r="D14" s="44" t="str">
        <f>Rekapitulace!A31</f>
        <v>Zařízení staveniště</v>
      </c>
      <c r="E14" s="45"/>
      <c r="F14" s="46"/>
      <c r="G14" s="43">
        <f>Rekapitulace!I31</f>
        <v>0</v>
      </c>
    </row>
    <row r="15" spans="1:7" ht="15.75" customHeight="1">
      <c r="A15" s="41" t="s">
        <v>20</v>
      </c>
      <c r="B15" s="42" t="s">
        <v>21</v>
      </c>
      <c r="C15" s="43">
        <f>Mont</f>
        <v>0</v>
      </c>
      <c r="D15" s="25"/>
      <c r="E15" s="47"/>
      <c r="F15" s="48"/>
      <c r="G15" s="43"/>
    </row>
    <row r="16" spans="1:7" ht="15.75" customHeight="1">
      <c r="A16" s="41" t="s">
        <v>22</v>
      </c>
      <c r="B16" s="42" t="s">
        <v>23</v>
      </c>
      <c r="C16" s="43">
        <f>HSV</f>
        <v>0</v>
      </c>
      <c r="D16" s="25"/>
      <c r="E16" s="47"/>
      <c r="F16" s="48"/>
      <c r="G16" s="43"/>
    </row>
    <row r="17" spans="1:7" ht="15.75" customHeight="1">
      <c r="A17" s="49" t="s">
        <v>24</v>
      </c>
      <c r="B17" s="42" t="s">
        <v>25</v>
      </c>
      <c r="C17" s="43">
        <f>PSV</f>
        <v>0</v>
      </c>
      <c r="D17" s="25"/>
      <c r="E17" s="47"/>
      <c r="F17" s="48"/>
      <c r="G17" s="43"/>
    </row>
    <row r="18" spans="1:7" ht="15.75" customHeight="1">
      <c r="A18" s="50" t="s">
        <v>26</v>
      </c>
      <c r="B18" s="42"/>
      <c r="C18" s="43">
        <f>SUM(C14:C17)</f>
        <v>0</v>
      </c>
      <c r="D18" s="51"/>
      <c r="E18" s="47"/>
      <c r="F18" s="48"/>
      <c r="G18" s="43"/>
    </row>
    <row r="19" spans="1:7" ht="15.75" customHeight="1">
      <c r="A19" s="50"/>
      <c r="B19" s="42"/>
      <c r="C19" s="43"/>
      <c r="D19" s="25"/>
      <c r="E19" s="47"/>
      <c r="F19" s="48"/>
      <c r="G19" s="43"/>
    </row>
    <row r="20" spans="1:7" ht="15.75" customHeight="1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75" customHeight="1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>
        <f>G22-SUM(G14:G20)</f>
        <v>0</v>
      </c>
    </row>
    <row r="22" spans="1:7" ht="15.75" customHeight="1" thickBot="1">
      <c r="A22" s="25" t="s">
        <v>30</v>
      </c>
      <c r="B22" s="26"/>
      <c r="C22" s="52">
        <f>C21+G22</f>
        <v>0</v>
      </c>
      <c r="D22" s="53" t="s">
        <v>31</v>
      </c>
      <c r="E22" s="54"/>
      <c r="F22" s="55"/>
      <c r="G22" s="43">
        <f>VRN</f>
        <v>0</v>
      </c>
    </row>
    <row r="23" spans="1:7" ht="12.75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.75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 ht="12.75">
      <c r="A25" s="29" t="s">
        <v>36</v>
      </c>
      <c r="B25" s="56"/>
      <c r="C25" s="12" t="s">
        <v>36</v>
      </c>
      <c r="D25" s="30"/>
      <c r="E25" s="12" t="s">
        <v>36</v>
      </c>
      <c r="F25" s="30"/>
      <c r="G25" s="13"/>
    </row>
    <row r="26" spans="1:7" ht="12.75">
      <c r="A26" s="29"/>
      <c r="B26" s="57"/>
      <c r="C26" s="12" t="s">
        <v>37</v>
      </c>
      <c r="D26" s="30"/>
      <c r="E26" s="12" t="s">
        <v>38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39</v>
      </c>
      <c r="B29" s="16"/>
      <c r="C29" s="58">
        <v>0</v>
      </c>
      <c r="D29" s="16" t="s">
        <v>40</v>
      </c>
      <c r="E29" s="17"/>
      <c r="F29" s="59">
        <v>0</v>
      </c>
      <c r="G29" s="18"/>
    </row>
    <row r="30" spans="1:7" ht="12.75">
      <c r="A30" s="14" t="s">
        <v>39</v>
      </c>
      <c r="B30" s="16"/>
      <c r="C30" s="58">
        <v>15</v>
      </c>
      <c r="D30" s="16" t="s">
        <v>40</v>
      </c>
      <c r="E30" s="17"/>
      <c r="F30" s="59">
        <v>0</v>
      </c>
      <c r="G30" s="18"/>
    </row>
    <row r="31" spans="1:7" ht="12.75">
      <c r="A31" s="14" t="s">
        <v>41</v>
      </c>
      <c r="B31" s="16"/>
      <c r="C31" s="58">
        <v>15</v>
      </c>
      <c r="D31" s="16" t="s">
        <v>40</v>
      </c>
      <c r="E31" s="17"/>
      <c r="F31" s="60">
        <f>ROUND(PRODUCT(F30,C31/100),0)</f>
        <v>0</v>
      </c>
      <c r="G31" s="28"/>
    </row>
    <row r="32" spans="1:7" ht="12.75">
      <c r="A32" s="14" t="s">
        <v>39</v>
      </c>
      <c r="B32" s="16"/>
      <c r="C32" s="58">
        <v>21</v>
      </c>
      <c r="D32" s="16" t="s">
        <v>40</v>
      </c>
      <c r="E32" s="17"/>
      <c r="F32" s="59">
        <v>0</v>
      </c>
      <c r="G32" s="18"/>
    </row>
    <row r="33" spans="1:7" ht="12.75">
      <c r="A33" s="14" t="s">
        <v>41</v>
      </c>
      <c r="B33" s="16"/>
      <c r="C33" s="58">
        <v>21</v>
      </c>
      <c r="D33" s="16" t="s">
        <v>40</v>
      </c>
      <c r="E33" s="17"/>
      <c r="F33" s="60">
        <f>ROUND(PRODUCT(F32,C33/100),0)</f>
        <v>0</v>
      </c>
      <c r="G33" s="28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7"/>
      <c r="C37" s="187"/>
      <c r="D37" s="187"/>
      <c r="E37" s="187"/>
      <c r="F37" s="187"/>
      <c r="G37" s="187"/>
      <c r="H37" t="s">
        <v>4</v>
      </c>
    </row>
    <row r="38" spans="1:8" ht="12.75" customHeight="1">
      <c r="A38" s="68"/>
      <c r="B38" s="187"/>
      <c r="C38" s="187"/>
      <c r="D38" s="187"/>
      <c r="E38" s="187"/>
      <c r="F38" s="187"/>
      <c r="G38" s="187"/>
      <c r="H38" t="s">
        <v>4</v>
      </c>
    </row>
    <row r="39" spans="1:8" ht="12.75">
      <c r="A39" s="68"/>
      <c r="B39" s="187"/>
      <c r="C39" s="187"/>
      <c r="D39" s="187"/>
      <c r="E39" s="187"/>
      <c r="F39" s="187"/>
      <c r="G39" s="187"/>
      <c r="H39" t="s">
        <v>4</v>
      </c>
    </row>
    <row r="40" spans="1:8" ht="12.75">
      <c r="A40" s="68"/>
      <c r="B40" s="187"/>
      <c r="C40" s="187"/>
      <c r="D40" s="187"/>
      <c r="E40" s="187"/>
      <c r="F40" s="187"/>
      <c r="G40" s="187"/>
      <c r="H40" t="s">
        <v>4</v>
      </c>
    </row>
    <row r="41" spans="1:8" ht="12.75">
      <c r="A41" s="68"/>
      <c r="B41" s="187"/>
      <c r="C41" s="187"/>
      <c r="D41" s="187"/>
      <c r="E41" s="187"/>
      <c r="F41" s="187"/>
      <c r="G41" s="187"/>
      <c r="H41" t="s">
        <v>4</v>
      </c>
    </row>
    <row r="42" spans="1:8" ht="12.75">
      <c r="A42" s="68"/>
      <c r="B42" s="187"/>
      <c r="C42" s="187"/>
      <c r="D42" s="187"/>
      <c r="E42" s="187"/>
      <c r="F42" s="187"/>
      <c r="G42" s="187"/>
      <c r="H42" t="s">
        <v>4</v>
      </c>
    </row>
    <row r="43" spans="1:8" ht="12.75">
      <c r="A43" s="68"/>
      <c r="B43" s="187"/>
      <c r="C43" s="187"/>
      <c r="D43" s="187"/>
      <c r="E43" s="187"/>
      <c r="F43" s="187"/>
      <c r="G43" s="187"/>
      <c r="H43" t="s">
        <v>4</v>
      </c>
    </row>
    <row r="44" spans="1:8" ht="12.75">
      <c r="A44" s="68"/>
      <c r="B44" s="187"/>
      <c r="C44" s="187"/>
      <c r="D44" s="187"/>
      <c r="E44" s="187"/>
      <c r="F44" s="187"/>
      <c r="G44" s="187"/>
      <c r="H44" t="s">
        <v>4</v>
      </c>
    </row>
    <row r="45" spans="1:8" ht="12.75">
      <c r="A45" s="68"/>
      <c r="B45" s="187"/>
      <c r="C45" s="187"/>
      <c r="D45" s="187"/>
      <c r="E45" s="187"/>
      <c r="F45" s="187"/>
      <c r="G45" s="187"/>
      <c r="H45" t="s">
        <v>4</v>
      </c>
    </row>
    <row r="46" spans="2:7" ht="12.75">
      <c r="B46" s="181"/>
      <c r="C46" s="181"/>
      <c r="D46" s="181"/>
      <c r="E46" s="181"/>
      <c r="F46" s="181"/>
      <c r="G46" s="181"/>
    </row>
    <row r="47" spans="2:7" ht="12.75">
      <c r="B47" s="181"/>
      <c r="C47" s="181"/>
      <c r="D47" s="181"/>
      <c r="E47" s="181"/>
      <c r="F47" s="181"/>
      <c r="G47" s="181"/>
    </row>
    <row r="48" spans="2:7" ht="12.75">
      <c r="B48" s="181"/>
      <c r="C48" s="181"/>
      <c r="D48" s="181"/>
      <c r="E48" s="181"/>
      <c r="F48" s="181"/>
      <c r="G48" s="181"/>
    </row>
    <row r="49" spans="2:7" ht="12.75">
      <c r="B49" s="181"/>
      <c r="C49" s="181"/>
      <c r="D49" s="181"/>
      <c r="E49" s="181"/>
      <c r="F49" s="181"/>
      <c r="G49" s="181"/>
    </row>
    <row r="50" spans="2:7" ht="12.75">
      <c r="B50" s="181"/>
      <c r="C50" s="181"/>
      <c r="D50" s="181"/>
      <c r="E50" s="181"/>
      <c r="F50" s="181"/>
      <c r="G50" s="181"/>
    </row>
    <row r="51" spans="2:7" ht="12.75">
      <c r="B51" s="181"/>
      <c r="C51" s="181"/>
      <c r="D51" s="181"/>
      <c r="E51" s="181"/>
      <c r="F51" s="181"/>
      <c r="G51" s="181"/>
    </row>
    <row r="52" spans="2:7" ht="12.75">
      <c r="B52" s="181"/>
      <c r="C52" s="181"/>
      <c r="D52" s="181"/>
      <c r="E52" s="181"/>
      <c r="F52" s="181"/>
      <c r="G52" s="181"/>
    </row>
    <row r="53" spans="2:7" ht="12.75">
      <c r="B53" s="181"/>
      <c r="C53" s="181"/>
      <c r="D53" s="181"/>
      <c r="E53" s="181"/>
      <c r="F53" s="181"/>
      <c r="G53" s="181"/>
    </row>
    <row r="54" spans="2:7" ht="12.75">
      <c r="B54" s="181"/>
      <c r="C54" s="181"/>
      <c r="D54" s="181"/>
      <c r="E54" s="181"/>
      <c r="F54" s="181"/>
      <c r="G54" s="181"/>
    </row>
    <row r="55" spans="2:7" ht="12.75">
      <c r="B55" s="181"/>
      <c r="C55" s="181"/>
      <c r="D55" s="181"/>
      <c r="E55" s="181"/>
      <c r="F55" s="181"/>
      <c r="G55" s="181"/>
    </row>
  </sheetData>
  <sheetProtection/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3"/>
  <sheetViews>
    <sheetView zoomScalePageLayoutView="0" workbookViewId="0" topLeftCell="A1">
      <selection activeCell="H32" sqref="H32:I3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8" t="s">
        <v>5</v>
      </c>
      <c r="B1" s="189"/>
      <c r="C1" s="69" t="str">
        <f>CONCATENATE(cislostavby," ",nazevstavby)</f>
        <v> ZŠ a MŠ Křenová</v>
      </c>
      <c r="D1" s="70"/>
      <c r="E1" s="71"/>
      <c r="F1" s="70"/>
      <c r="G1" s="72"/>
      <c r="H1" s="73"/>
      <c r="I1" s="74"/>
    </row>
    <row r="2" spans="1:9" ht="13.5" thickBot="1">
      <c r="A2" s="190" t="s">
        <v>1</v>
      </c>
      <c r="B2" s="191"/>
      <c r="C2" s="75" t="str">
        <f>CONCATENATE(cisloobjektu," ",nazevobjektu)</f>
        <v> Objekt Mlýnská - DOPLNĚNÍ</v>
      </c>
      <c r="D2" s="76"/>
      <c r="E2" s="77"/>
      <c r="F2" s="76"/>
      <c r="G2" s="192"/>
      <c r="H2" s="192"/>
      <c r="I2" s="193"/>
    </row>
    <row r="3" ht="13.5" thickTop="1"/>
    <row r="4" spans="1:9" ht="19.5" customHeight="1">
      <c r="A4" s="78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9" s="30" customFormat="1" ht="12.75">
      <c r="A7" s="177" t="str">
        <f>Položky!B7</f>
        <v>3</v>
      </c>
      <c r="B7" s="85" t="str">
        <f>Položky!C7</f>
        <v>Svislé a kompletní konstrukce</v>
      </c>
      <c r="C7" s="86"/>
      <c r="D7" s="87"/>
      <c r="E7" s="178">
        <f>Položky!BC20</f>
        <v>0</v>
      </c>
      <c r="F7" s="179">
        <f>Položky!BD20</f>
        <v>0</v>
      </c>
      <c r="G7" s="179">
        <f>Položky!BE20</f>
        <v>0</v>
      </c>
      <c r="H7" s="179">
        <f>Položky!BF20</f>
        <v>0</v>
      </c>
      <c r="I7" s="180">
        <f>Položky!BG20</f>
        <v>0</v>
      </c>
    </row>
    <row r="8" spans="1:9" s="30" customFormat="1" ht="12.75">
      <c r="A8" s="177" t="str">
        <f>Položky!B21</f>
        <v>4</v>
      </c>
      <c r="B8" s="85" t="str">
        <f>Položky!C21</f>
        <v>Vodorovné konstrukce</v>
      </c>
      <c r="C8" s="86"/>
      <c r="D8" s="87"/>
      <c r="E8" s="178">
        <f>Položky!BC31</f>
        <v>0</v>
      </c>
      <c r="F8" s="179">
        <f>Položky!BD31</f>
        <v>0</v>
      </c>
      <c r="G8" s="179">
        <f>Položky!BE31</f>
        <v>0</v>
      </c>
      <c r="H8" s="179">
        <f>Položky!BF31</f>
        <v>0</v>
      </c>
      <c r="I8" s="180">
        <f>Položky!BG31</f>
        <v>0</v>
      </c>
    </row>
    <row r="9" spans="1:9" s="30" customFormat="1" ht="12.75">
      <c r="A9" s="177" t="str">
        <f>Položky!B32</f>
        <v>61</v>
      </c>
      <c r="B9" s="85" t="str">
        <f>Položky!C32</f>
        <v>Upravy povrchů vnitřní</v>
      </c>
      <c r="C9" s="86"/>
      <c r="D9" s="87"/>
      <c r="E9" s="178">
        <f>Položky!BC35</f>
        <v>0</v>
      </c>
      <c r="F9" s="179">
        <f>Položky!BD35</f>
        <v>0</v>
      </c>
      <c r="G9" s="179">
        <f>Položky!BE35</f>
        <v>0</v>
      </c>
      <c r="H9" s="179">
        <f>Položky!BF35</f>
        <v>0</v>
      </c>
      <c r="I9" s="180">
        <f>Položky!BG35</f>
        <v>0</v>
      </c>
    </row>
    <row r="10" spans="1:9" s="30" customFormat="1" ht="12.75">
      <c r="A10" s="177" t="str">
        <f>Položky!B36</f>
        <v>62</v>
      </c>
      <c r="B10" s="85" t="str">
        <f>Položky!C36</f>
        <v>Upravy povrchů vnější</v>
      </c>
      <c r="C10" s="86"/>
      <c r="D10" s="87"/>
      <c r="E10" s="178">
        <f>Položky!BC41</f>
        <v>0</v>
      </c>
      <c r="F10" s="179">
        <f>Položky!BD41</f>
        <v>0</v>
      </c>
      <c r="G10" s="179">
        <f>Položky!BE41</f>
        <v>0</v>
      </c>
      <c r="H10" s="179">
        <f>Položky!BF41</f>
        <v>0</v>
      </c>
      <c r="I10" s="180">
        <f>Položky!BG41</f>
        <v>0</v>
      </c>
    </row>
    <row r="11" spans="1:9" s="30" customFormat="1" ht="12.75">
      <c r="A11" s="177" t="str">
        <f>Položky!B42</f>
        <v>94</v>
      </c>
      <c r="B11" s="85" t="str">
        <f>Položky!C42</f>
        <v>Lešení a stavební výtahy</v>
      </c>
      <c r="C11" s="86"/>
      <c r="D11" s="87"/>
      <c r="E11" s="178">
        <f>Položky!BC45</f>
        <v>0</v>
      </c>
      <c r="F11" s="179">
        <f>Položky!BD45</f>
        <v>0</v>
      </c>
      <c r="G11" s="179">
        <f>Položky!BE45</f>
        <v>0</v>
      </c>
      <c r="H11" s="179">
        <f>Položky!BF45</f>
        <v>0</v>
      </c>
      <c r="I11" s="180">
        <f>Položky!BG45</f>
        <v>0</v>
      </c>
    </row>
    <row r="12" spans="1:9" s="30" customFormat="1" ht="12.75">
      <c r="A12" s="177" t="str">
        <f>Položky!B46</f>
        <v>95</v>
      </c>
      <c r="B12" s="85" t="str">
        <f>Položky!C46</f>
        <v>Dokončovací kce na pozem.stav.</v>
      </c>
      <c r="C12" s="86"/>
      <c r="D12" s="87"/>
      <c r="E12" s="178">
        <f>Položky!BC49</f>
        <v>0</v>
      </c>
      <c r="F12" s="179">
        <f>Položky!BD49</f>
        <v>0</v>
      </c>
      <c r="G12" s="179">
        <f>Položky!BE49</f>
        <v>0</v>
      </c>
      <c r="H12" s="179">
        <f>Položky!BF49</f>
        <v>0</v>
      </c>
      <c r="I12" s="180">
        <f>Položky!BG49</f>
        <v>0</v>
      </c>
    </row>
    <row r="13" spans="1:9" s="30" customFormat="1" ht="12.75">
      <c r="A13" s="177" t="str">
        <f>Položky!B50</f>
        <v>96</v>
      </c>
      <c r="B13" s="85" t="str">
        <f>Položky!C50</f>
        <v>Bourání konstrukcí</v>
      </c>
      <c r="C13" s="86"/>
      <c r="D13" s="87"/>
      <c r="E13" s="178">
        <f>Položky!BC65</f>
        <v>0</v>
      </c>
      <c r="F13" s="179">
        <f>Položky!BD65</f>
        <v>0</v>
      </c>
      <c r="G13" s="179">
        <f>Položky!BE65</f>
        <v>0</v>
      </c>
      <c r="H13" s="179">
        <f>Položky!BF65</f>
        <v>0</v>
      </c>
      <c r="I13" s="180">
        <f>Položky!BG65</f>
        <v>0</v>
      </c>
    </row>
    <row r="14" spans="1:9" s="30" customFormat="1" ht="12.75">
      <c r="A14" s="177" t="str">
        <f>Položky!B66</f>
        <v>99</v>
      </c>
      <c r="B14" s="85" t="str">
        <f>Položky!C66</f>
        <v>Staveništní přesun hmot</v>
      </c>
      <c r="C14" s="86"/>
      <c r="D14" s="87"/>
      <c r="E14" s="178">
        <f>Položky!BC68</f>
        <v>0</v>
      </c>
      <c r="F14" s="179">
        <f>Položky!BD68</f>
        <v>0</v>
      </c>
      <c r="G14" s="179">
        <f>Položky!BE68</f>
        <v>0</v>
      </c>
      <c r="H14" s="179">
        <f>Položky!BF68</f>
        <v>0</v>
      </c>
      <c r="I14" s="180">
        <f>Položky!BG68</f>
        <v>0</v>
      </c>
    </row>
    <row r="15" spans="1:9" s="30" customFormat="1" ht="12.75">
      <c r="A15" s="177" t="str">
        <f>Položky!B69</f>
        <v>711</v>
      </c>
      <c r="B15" s="85" t="str">
        <f>Položky!C69</f>
        <v>Izolace proti vodě</v>
      </c>
      <c r="C15" s="86"/>
      <c r="D15" s="87"/>
      <c r="E15" s="178">
        <f>Položky!BC73</f>
        <v>0</v>
      </c>
      <c r="F15" s="179">
        <f>Položky!BD73</f>
        <v>0</v>
      </c>
      <c r="G15" s="179">
        <f>Položky!BE73</f>
        <v>0</v>
      </c>
      <c r="H15" s="179">
        <f>Položky!BF73</f>
        <v>0</v>
      </c>
      <c r="I15" s="180">
        <f>Položky!BG73</f>
        <v>0</v>
      </c>
    </row>
    <row r="16" spans="1:9" s="30" customFormat="1" ht="12.75">
      <c r="A16" s="177" t="str">
        <f>Položky!B74</f>
        <v>712</v>
      </c>
      <c r="B16" s="85" t="str">
        <f>Položky!C74</f>
        <v>Živičné krytiny</v>
      </c>
      <c r="C16" s="86"/>
      <c r="D16" s="87"/>
      <c r="E16" s="178">
        <f>Položky!BC84</f>
        <v>0</v>
      </c>
      <c r="F16" s="179">
        <f>Položky!BD84</f>
        <v>0</v>
      </c>
      <c r="G16" s="179">
        <f>Položky!BE84</f>
        <v>0</v>
      </c>
      <c r="H16" s="179">
        <f>Položky!BF84</f>
        <v>0</v>
      </c>
      <c r="I16" s="180">
        <f>Položky!BG84</f>
        <v>0</v>
      </c>
    </row>
    <row r="17" spans="1:9" s="30" customFormat="1" ht="12.75">
      <c r="A17" s="177" t="str">
        <f>Položky!B85</f>
        <v>762</v>
      </c>
      <c r="B17" s="85" t="str">
        <f>Položky!C85</f>
        <v>Konstrukce tesařské</v>
      </c>
      <c r="C17" s="86"/>
      <c r="D17" s="87"/>
      <c r="E17" s="178">
        <f>Položky!BC126</f>
        <v>0</v>
      </c>
      <c r="F17" s="179">
        <f>Položky!BD126</f>
        <v>0</v>
      </c>
      <c r="G17" s="179">
        <f>Položky!BE126</f>
        <v>0</v>
      </c>
      <c r="H17" s="179">
        <f>Položky!BF126</f>
        <v>0</v>
      </c>
      <c r="I17" s="180">
        <f>Položky!BG126</f>
        <v>0</v>
      </c>
    </row>
    <row r="18" spans="1:9" s="30" customFormat="1" ht="12.75">
      <c r="A18" s="177" t="str">
        <f>Položky!B127</f>
        <v>764</v>
      </c>
      <c r="B18" s="85" t="str">
        <f>Položky!C127</f>
        <v>Konstrukce klempířské</v>
      </c>
      <c r="C18" s="86"/>
      <c r="D18" s="87"/>
      <c r="E18" s="178">
        <f>Položky!BC142</f>
        <v>0</v>
      </c>
      <c r="F18" s="179">
        <f>Položky!BD142</f>
        <v>0</v>
      </c>
      <c r="G18" s="179">
        <f>Položky!BE142</f>
        <v>0</v>
      </c>
      <c r="H18" s="179">
        <f>Položky!BF142</f>
        <v>0</v>
      </c>
      <c r="I18" s="180">
        <f>Položky!BG142</f>
        <v>0</v>
      </c>
    </row>
    <row r="19" spans="1:9" s="30" customFormat="1" ht="12.75">
      <c r="A19" s="177" t="str">
        <f>Položky!B143</f>
        <v>765</v>
      </c>
      <c r="B19" s="85" t="str">
        <f>Položky!C143</f>
        <v>Krytiny tvrdé</v>
      </c>
      <c r="C19" s="86"/>
      <c r="D19" s="87"/>
      <c r="E19" s="178">
        <f>Položky!BC166</f>
        <v>0</v>
      </c>
      <c r="F19" s="179">
        <f>Položky!BD166</f>
        <v>0</v>
      </c>
      <c r="G19" s="179">
        <f>Položky!BE166</f>
        <v>0</v>
      </c>
      <c r="H19" s="179">
        <f>Položky!BF166</f>
        <v>0</v>
      </c>
      <c r="I19" s="180">
        <f>Položky!BG166</f>
        <v>0</v>
      </c>
    </row>
    <row r="20" spans="1:9" s="30" customFormat="1" ht="12.75">
      <c r="A20" s="177" t="str">
        <f>Položky!B167</f>
        <v>766</v>
      </c>
      <c r="B20" s="85" t="str">
        <f>Položky!C167</f>
        <v>Konstrukce truhlářské</v>
      </c>
      <c r="C20" s="86"/>
      <c r="D20" s="87"/>
      <c r="E20" s="178">
        <f>Položky!BC171</f>
        <v>0</v>
      </c>
      <c r="F20" s="179">
        <f>Položky!BD171</f>
        <v>0</v>
      </c>
      <c r="G20" s="179">
        <f>Položky!BE171</f>
        <v>0</v>
      </c>
      <c r="H20" s="179">
        <f>Položky!BF171</f>
        <v>0</v>
      </c>
      <c r="I20" s="180">
        <f>Položky!BG171</f>
        <v>0</v>
      </c>
    </row>
    <row r="21" spans="1:9" s="30" customFormat="1" ht="12.75">
      <c r="A21" s="177" t="str">
        <f>Položky!B172</f>
        <v>767</v>
      </c>
      <c r="B21" s="85" t="str">
        <f>Položky!C172</f>
        <v>Konstrukce zámečnické</v>
      </c>
      <c r="C21" s="86"/>
      <c r="D21" s="87"/>
      <c r="E21" s="178">
        <f>Položky!BC175</f>
        <v>0</v>
      </c>
      <c r="F21" s="179">
        <f>Položky!BD175</f>
        <v>0</v>
      </c>
      <c r="G21" s="179">
        <f>Položky!BE175</f>
        <v>0</v>
      </c>
      <c r="H21" s="179">
        <f>Položky!BF175</f>
        <v>0</v>
      </c>
      <c r="I21" s="180">
        <f>Položky!BG175</f>
        <v>0</v>
      </c>
    </row>
    <row r="22" spans="1:9" s="30" customFormat="1" ht="12.75">
      <c r="A22" s="177" t="str">
        <f>Položky!B176</f>
        <v>783</v>
      </c>
      <c r="B22" s="85" t="str">
        <f>Položky!C176</f>
        <v>Nátěry</v>
      </c>
      <c r="C22" s="86"/>
      <c r="D22" s="87"/>
      <c r="E22" s="178">
        <f>Položky!BC181</f>
        <v>0</v>
      </c>
      <c r="F22" s="179">
        <f>Položky!BD181</f>
        <v>0</v>
      </c>
      <c r="G22" s="179">
        <f>Položky!BE181</f>
        <v>0</v>
      </c>
      <c r="H22" s="179">
        <f>Položky!BF181</f>
        <v>0</v>
      </c>
      <c r="I22" s="180">
        <f>Položky!BG181</f>
        <v>0</v>
      </c>
    </row>
    <row r="23" spans="1:9" s="30" customFormat="1" ht="12.75">
      <c r="A23" s="177" t="str">
        <f>Položky!B182</f>
        <v>M21</v>
      </c>
      <c r="B23" s="85" t="str">
        <f>Položky!C182</f>
        <v>Elektromontáže</v>
      </c>
      <c r="C23" s="86"/>
      <c r="D23" s="87"/>
      <c r="E23" s="178">
        <f>Položky!BC184</f>
        <v>0</v>
      </c>
      <c r="F23" s="179">
        <f>Položky!BD184</f>
        <v>0</v>
      </c>
      <c r="G23" s="179">
        <f>Položky!BE184</f>
        <v>0</v>
      </c>
      <c r="H23" s="179">
        <f>Položky!BF184</f>
        <v>0</v>
      </c>
      <c r="I23" s="180">
        <f>Položky!BG184</f>
        <v>0</v>
      </c>
    </row>
    <row r="24" spans="1:9" s="30" customFormat="1" ht="12.75">
      <c r="A24" s="177" t="str">
        <f>Položky!B185</f>
        <v>M22</v>
      </c>
      <c r="B24" s="85" t="str">
        <f>Položky!C185</f>
        <v>Montáž sdělovací a zabezp.tech</v>
      </c>
      <c r="C24" s="86"/>
      <c r="D24" s="87"/>
      <c r="E24" s="178">
        <f>Položky!BC187</f>
        <v>0</v>
      </c>
      <c r="F24" s="179">
        <f>Položky!BD187</f>
        <v>0</v>
      </c>
      <c r="G24" s="179">
        <f>Položky!BE187</f>
        <v>0</v>
      </c>
      <c r="H24" s="179">
        <f>Položky!BF187</f>
        <v>0</v>
      </c>
      <c r="I24" s="180">
        <f>Položky!BG187</f>
        <v>0</v>
      </c>
    </row>
    <row r="25" spans="1:9" s="30" customFormat="1" ht="13.5" thickBot="1">
      <c r="A25" s="177" t="str">
        <f>Položky!B188</f>
        <v>100</v>
      </c>
      <c r="B25" s="85" t="str">
        <f>Položky!C188</f>
        <v>Nespecifikované položky</v>
      </c>
      <c r="C25" s="86"/>
      <c r="D25" s="87"/>
      <c r="E25" s="178">
        <f>Položky!BC200</f>
        <v>0</v>
      </c>
      <c r="F25" s="179">
        <f>Položky!BD200</f>
        <v>0</v>
      </c>
      <c r="G25" s="179">
        <f>Položky!BE200</f>
        <v>0</v>
      </c>
      <c r="H25" s="179">
        <f>Položky!BF200</f>
        <v>0</v>
      </c>
      <c r="I25" s="180">
        <f>Položky!BG200</f>
        <v>0</v>
      </c>
    </row>
    <row r="26" spans="1:9" s="93" customFormat="1" ht="13.5" thickBot="1">
      <c r="A26" s="88"/>
      <c r="B26" s="80" t="s">
        <v>50</v>
      </c>
      <c r="C26" s="80"/>
      <c r="D26" s="89"/>
      <c r="E26" s="90">
        <f>SUM(E7:E25)</f>
        <v>0</v>
      </c>
      <c r="F26" s="91">
        <f>SUM(F7:F25)</f>
        <v>0</v>
      </c>
      <c r="G26" s="91">
        <f>SUM(G7:G25)</f>
        <v>0</v>
      </c>
      <c r="H26" s="91">
        <f>SUM(H7:H25)</f>
        <v>0</v>
      </c>
      <c r="I26" s="92">
        <f>SUM(I7:I25)</f>
        <v>0</v>
      </c>
    </row>
    <row r="27" spans="1:9" ht="12.75">
      <c r="A27" s="86"/>
      <c r="B27" s="86"/>
      <c r="C27" s="86"/>
      <c r="D27" s="86"/>
      <c r="E27" s="86"/>
      <c r="F27" s="86"/>
      <c r="G27" s="86"/>
      <c r="H27" s="86"/>
      <c r="I27" s="86"/>
    </row>
    <row r="28" spans="1:57" ht="19.5" customHeight="1">
      <c r="A28" s="94" t="s">
        <v>51</v>
      </c>
      <c r="B28" s="94"/>
      <c r="C28" s="94"/>
      <c r="D28" s="94"/>
      <c r="E28" s="94"/>
      <c r="F28" s="94"/>
      <c r="G28" s="95"/>
      <c r="H28" s="94"/>
      <c r="I28" s="94"/>
      <c r="BA28" s="31"/>
      <c r="BB28" s="31"/>
      <c r="BC28" s="31"/>
      <c r="BD28" s="31"/>
      <c r="BE28" s="31"/>
    </row>
    <row r="29" spans="1:9" ht="13.5" thickBot="1">
      <c r="A29" s="96"/>
      <c r="B29" s="96"/>
      <c r="C29" s="96"/>
      <c r="D29" s="96"/>
      <c r="E29" s="96"/>
      <c r="F29" s="96"/>
      <c r="G29" s="96"/>
      <c r="H29" s="96"/>
      <c r="I29" s="96"/>
    </row>
    <row r="30" spans="1:9" ht="12.75">
      <c r="A30" s="97" t="s">
        <v>52</v>
      </c>
      <c r="B30" s="98"/>
      <c r="C30" s="98"/>
      <c r="D30" s="99"/>
      <c r="E30" s="100" t="s">
        <v>53</v>
      </c>
      <c r="F30" s="101" t="s">
        <v>54</v>
      </c>
      <c r="G30" s="102" t="s">
        <v>55</v>
      </c>
      <c r="H30" s="103"/>
      <c r="I30" s="104" t="s">
        <v>53</v>
      </c>
    </row>
    <row r="31" spans="1:53" ht="12.75">
      <c r="A31" s="105" t="s">
        <v>362</v>
      </c>
      <c r="B31" s="106"/>
      <c r="C31" s="106"/>
      <c r="D31" s="107"/>
      <c r="E31" s="108"/>
      <c r="F31" s="109">
        <v>0</v>
      </c>
      <c r="G31" s="110">
        <f>CHOOSE(BA31+1,HSV+PSV,HSV+PSV+Mont,HSV+PSV+Dodavka+Mont,HSV,PSV,Mont,Dodavka,Mont+Dodavka,0)</f>
        <v>0</v>
      </c>
      <c r="H31" s="111"/>
      <c r="I31" s="112">
        <f>E31+F31*G31/100</f>
        <v>0</v>
      </c>
      <c r="BA31">
        <v>0</v>
      </c>
    </row>
    <row r="32" spans="1:9" ht="13.5" thickBot="1">
      <c r="A32" s="113"/>
      <c r="B32" s="114" t="s">
        <v>56</v>
      </c>
      <c r="C32" s="115"/>
      <c r="D32" s="116"/>
      <c r="E32" s="117"/>
      <c r="F32" s="118"/>
      <c r="G32" s="118"/>
      <c r="H32" s="194">
        <f>SUM(I31:I31)</f>
        <v>0</v>
      </c>
      <c r="I32" s="195"/>
    </row>
    <row r="34" spans="2:9" ht="12.75">
      <c r="B34" s="93"/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  <row r="68" spans="6:9" ht="12.75">
      <c r="F68" s="119"/>
      <c r="G68" s="120"/>
      <c r="H68" s="120"/>
      <c r="I68" s="121"/>
    </row>
    <row r="69" spans="6:9" ht="12.75">
      <c r="F69" s="119"/>
      <c r="G69" s="120"/>
      <c r="H69" s="120"/>
      <c r="I69" s="121"/>
    </row>
    <row r="70" spans="6:9" ht="12.75">
      <c r="F70" s="119"/>
      <c r="G70" s="120"/>
      <c r="H70" s="120"/>
      <c r="I70" s="121"/>
    </row>
    <row r="71" spans="6:9" ht="12.75">
      <c r="F71" s="119"/>
      <c r="G71" s="120"/>
      <c r="H71" s="120"/>
      <c r="I71" s="121"/>
    </row>
    <row r="72" spans="6:9" ht="12.75">
      <c r="F72" s="119"/>
      <c r="G72" s="120"/>
      <c r="H72" s="120"/>
      <c r="I72" s="121"/>
    </row>
    <row r="73" spans="6:9" ht="12.75">
      <c r="F73" s="119"/>
      <c r="G73" s="120"/>
      <c r="H73" s="120"/>
      <c r="I73" s="121"/>
    </row>
    <row r="74" spans="6:9" ht="12.75">
      <c r="F74" s="119"/>
      <c r="G74" s="120"/>
      <c r="H74" s="120"/>
      <c r="I74" s="121"/>
    </row>
    <row r="75" spans="6:9" ht="12.75">
      <c r="F75" s="119"/>
      <c r="G75" s="120"/>
      <c r="H75" s="120"/>
      <c r="I75" s="121"/>
    </row>
    <row r="76" spans="6:9" ht="12.75">
      <c r="F76" s="119"/>
      <c r="G76" s="120"/>
      <c r="H76" s="120"/>
      <c r="I76" s="121"/>
    </row>
    <row r="77" spans="6:9" ht="12.75">
      <c r="F77" s="119"/>
      <c r="G77" s="120"/>
      <c r="H77" s="120"/>
      <c r="I77" s="121"/>
    </row>
    <row r="78" spans="6:9" ht="12.75">
      <c r="F78" s="119"/>
      <c r="G78" s="120"/>
      <c r="H78" s="120"/>
      <c r="I78" s="121"/>
    </row>
    <row r="79" spans="6:9" ht="12.75">
      <c r="F79" s="119"/>
      <c r="G79" s="120"/>
      <c r="H79" s="120"/>
      <c r="I79" s="121"/>
    </row>
    <row r="80" spans="6:9" ht="12.75">
      <c r="F80" s="119"/>
      <c r="G80" s="120"/>
      <c r="H80" s="120"/>
      <c r="I80" s="121"/>
    </row>
    <row r="81" spans="6:9" ht="12.75">
      <c r="F81" s="119"/>
      <c r="G81" s="120"/>
      <c r="H81" s="120"/>
      <c r="I81" s="121"/>
    </row>
    <row r="82" spans="6:9" ht="12.75">
      <c r="F82" s="119"/>
      <c r="G82" s="120"/>
      <c r="H82" s="120"/>
      <c r="I82" s="121"/>
    </row>
    <row r="83" spans="6:9" ht="12.75">
      <c r="F83" s="119"/>
      <c r="G83" s="120"/>
      <c r="H83" s="120"/>
      <c r="I83" s="121"/>
    </row>
  </sheetData>
  <sheetProtection/>
  <mergeCells count="4">
    <mergeCell ref="A1:B1"/>
    <mergeCell ref="A2:B2"/>
    <mergeCell ref="G2:I2"/>
    <mergeCell ref="H32:I3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267"/>
  <sheetViews>
    <sheetView showGridLines="0" showZeros="0" tabSelected="1" zoomScale="80" zoomScaleNormal="80" zoomScalePageLayoutView="0" workbookViewId="0" topLeftCell="A1">
      <selection activeCell="N215" sqref="N215"/>
    </sheetView>
  </sheetViews>
  <sheetFormatPr defaultColWidth="9.00390625" defaultRowHeight="12.75"/>
  <cols>
    <col min="1" max="1" width="4.375" style="122" customWidth="1"/>
    <col min="2" max="2" width="14.125" style="122" customWidth="1"/>
    <col min="3" max="3" width="47.625" style="122" customWidth="1"/>
    <col min="4" max="4" width="5.625" style="122" customWidth="1"/>
    <col min="5" max="5" width="10.00390625" style="171" customWidth="1"/>
    <col min="6" max="6" width="11.25390625" style="122" customWidth="1"/>
    <col min="7" max="7" width="16.125" style="122" customWidth="1"/>
    <col min="8" max="8" width="13.125" style="122" customWidth="1"/>
    <col min="9" max="9" width="14.625" style="122" customWidth="1"/>
    <col min="10" max="10" width="13.125" style="122" customWidth="1"/>
    <col min="11" max="11" width="13.625" style="122" customWidth="1"/>
    <col min="12" max="16384" width="9.125" style="122" customWidth="1"/>
  </cols>
  <sheetData>
    <row r="1" spans="1:9" ht="15.75">
      <c r="A1" s="198" t="s">
        <v>57</v>
      </c>
      <c r="B1" s="198"/>
      <c r="C1" s="198"/>
      <c r="D1" s="198"/>
      <c r="E1" s="198"/>
      <c r="F1" s="198"/>
      <c r="G1" s="198"/>
      <c r="H1" s="198"/>
      <c r="I1" s="198"/>
    </row>
    <row r="2" spans="2:7" ht="13.5" thickBot="1">
      <c r="B2" s="123"/>
      <c r="C2" s="124"/>
      <c r="D2" s="124"/>
      <c r="E2" s="125"/>
      <c r="F2" s="124"/>
      <c r="G2" s="124"/>
    </row>
    <row r="3" spans="1:9" ht="13.5" thickTop="1">
      <c r="A3" s="188" t="s">
        <v>5</v>
      </c>
      <c r="B3" s="189"/>
      <c r="C3" s="69" t="str">
        <f>CONCATENATE(cislostavby," ",nazevstavby)</f>
        <v> ZŠ a MŠ Křenová</v>
      </c>
      <c r="D3" s="70"/>
      <c r="E3" s="71"/>
      <c r="F3" s="70"/>
      <c r="G3" s="126"/>
      <c r="H3" s="127">
        <f>Rekapitulace!H1</f>
        <v>0</v>
      </c>
      <c r="I3" s="128"/>
    </row>
    <row r="4" spans="1:9" ht="13.5" thickBot="1">
      <c r="A4" s="199" t="s">
        <v>1</v>
      </c>
      <c r="B4" s="191"/>
      <c r="C4" s="75" t="str">
        <f>CONCATENATE(cisloobjektu," ",nazevobjektu)</f>
        <v> Objekt Mlýnská - DOPLNĚNÍ</v>
      </c>
      <c r="D4" s="76"/>
      <c r="E4" s="77"/>
      <c r="F4" s="76"/>
      <c r="G4" s="200"/>
      <c r="H4" s="200"/>
      <c r="I4" s="201"/>
    </row>
    <row r="5" spans="1:9" ht="13.5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11" ht="12.75">
      <c r="A6" s="134" t="s">
        <v>58</v>
      </c>
      <c r="B6" s="135" t="s">
        <v>59</v>
      </c>
      <c r="C6" s="135" t="s">
        <v>60</v>
      </c>
      <c r="D6" s="135" t="s">
        <v>61</v>
      </c>
      <c r="E6" s="136" t="s">
        <v>62</v>
      </c>
      <c r="F6" s="135" t="s">
        <v>63</v>
      </c>
      <c r="G6" s="137" t="s">
        <v>64</v>
      </c>
      <c r="H6" s="138" t="s">
        <v>65</v>
      </c>
      <c r="I6" s="138" t="s">
        <v>66</v>
      </c>
      <c r="J6" s="138" t="s">
        <v>67</v>
      </c>
      <c r="K6" s="138" t="s">
        <v>68</v>
      </c>
    </row>
    <row r="7" spans="1:17" ht="12.75">
      <c r="A7" s="139" t="s">
        <v>69</v>
      </c>
      <c r="B7" s="140" t="s">
        <v>74</v>
      </c>
      <c r="C7" s="141" t="s">
        <v>75</v>
      </c>
      <c r="D7" s="142"/>
      <c r="E7" s="143"/>
      <c r="F7" s="143"/>
      <c r="G7" s="144"/>
      <c r="H7" s="145"/>
      <c r="I7" s="145"/>
      <c r="J7" s="145"/>
      <c r="K7" s="145"/>
      <c r="Q7" s="146">
        <v>1</v>
      </c>
    </row>
    <row r="8" spans="1:59" ht="12.75">
      <c r="A8" s="147">
        <v>1</v>
      </c>
      <c r="B8" s="148" t="s">
        <v>76</v>
      </c>
      <c r="C8" s="149" t="s">
        <v>77</v>
      </c>
      <c r="D8" s="150" t="s">
        <v>78</v>
      </c>
      <c r="E8" s="151">
        <v>12.4</v>
      </c>
      <c r="F8" s="151">
        <v>0</v>
      </c>
      <c r="G8" s="152">
        <f>E8*F8</f>
        <v>0</v>
      </c>
      <c r="H8" s="153">
        <v>0.0914</v>
      </c>
      <c r="I8" s="153">
        <f>E8*H8</f>
        <v>1.13336</v>
      </c>
      <c r="J8" s="153">
        <v>0</v>
      </c>
      <c r="K8" s="153">
        <f>E8*J8</f>
        <v>0</v>
      </c>
      <c r="Q8" s="146">
        <v>2</v>
      </c>
      <c r="AA8" s="122">
        <v>12</v>
      </c>
      <c r="AB8" s="122">
        <v>0</v>
      </c>
      <c r="AC8" s="122">
        <v>1</v>
      </c>
      <c r="BB8" s="122">
        <v>1</v>
      </c>
      <c r="BC8" s="122">
        <f>IF(BB8=1,G8,0)</f>
        <v>0</v>
      </c>
      <c r="BD8" s="122">
        <f>IF(BB8=2,G8,0)</f>
        <v>0</v>
      </c>
      <c r="BE8" s="122">
        <f>IF(BB8=3,G8,0)</f>
        <v>0</v>
      </c>
      <c r="BF8" s="122">
        <f>IF(BB8=4,G8,0)</f>
        <v>0</v>
      </c>
      <c r="BG8" s="122">
        <f>IF(BB8=5,G8,0)</f>
        <v>0</v>
      </c>
    </row>
    <row r="9" spans="1:17" ht="12.75">
      <c r="A9" s="154"/>
      <c r="B9" s="155"/>
      <c r="C9" s="196" t="s">
        <v>79</v>
      </c>
      <c r="D9" s="197"/>
      <c r="E9" s="156">
        <v>12.4</v>
      </c>
      <c r="F9" s="157"/>
      <c r="G9" s="158"/>
      <c r="H9" s="159"/>
      <c r="I9" s="159"/>
      <c r="J9" s="159"/>
      <c r="K9" s="159"/>
      <c r="O9" s="160"/>
      <c r="Q9" s="146"/>
    </row>
    <row r="10" spans="1:59" ht="25.5">
      <c r="A10" s="147">
        <v>2</v>
      </c>
      <c r="B10" s="148" t="s">
        <v>80</v>
      </c>
      <c r="C10" s="149" t="s">
        <v>81</v>
      </c>
      <c r="D10" s="150" t="s">
        <v>82</v>
      </c>
      <c r="E10" s="151">
        <v>0.2805</v>
      </c>
      <c r="F10" s="151">
        <v>0</v>
      </c>
      <c r="G10" s="152">
        <f>E10*F10</f>
        <v>0</v>
      </c>
      <c r="H10" s="153">
        <v>1.9331</v>
      </c>
      <c r="I10" s="153">
        <f>E10*H10</f>
        <v>0.5422345500000001</v>
      </c>
      <c r="J10" s="153">
        <v>0</v>
      </c>
      <c r="K10" s="153">
        <f>E10*J10</f>
        <v>0</v>
      </c>
      <c r="Q10" s="146"/>
      <c r="AA10" s="122">
        <v>12</v>
      </c>
      <c r="AB10" s="122">
        <v>0</v>
      </c>
      <c r="AC10" s="122">
        <v>2</v>
      </c>
      <c r="BB10" s="122">
        <v>1</v>
      </c>
      <c r="BC10" s="122">
        <f>IF(BB10=1,G10,0)</f>
        <v>0</v>
      </c>
      <c r="BD10" s="122">
        <f>IF(BB10=2,G10,0)</f>
        <v>0</v>
      </c>
      <c r="BE10" s="122">
        <f>IF(BB10=3,G10,0)</f>
        <v>0</v>
      </c>
      <c r="BF10" s="122">
        <f>IF(BB10=4,G10,0)</f>
        <v>0</v>
      </c>
      <c r="BG10" s="122">
        <f>IF(BB10=5,G10,0)</f>
        <v>0</v>
      </c>
    </row>
    <row r="11" spans="1:17" ht="12.75">
      <c r="A11" s="154"/>
      <c r="B11" s="155"/>
      <c r="C11" s="196" t="s">
        <v>83</v>
      </c>
      <c r="D11" s="197"/>
      <c r="E11" s="156">
        <v>0.2805</v>
      </c>
      <c r="F11" s="157"/>
      <c r="G11" s="158"/>
      <c r="H11" s="159"/>
      <c r="I11" s="159"/>
      <c r="J11" s="159"/>
      <c r="K11" s="159"/>
      <c r="O11" s="160"/>
      <c r="Q11" s="146"/>
    </row>
    <row r="12" spans="1:59" ht="12.75">
      <c r="A12" s="147">
        <v>3</v>
      </c>
      <c r="B12" s="148" t="s">
        <v>84</v>
      </c>
      <c r="C12" s="149" t="s">
        <v>85</v>
      </c>
      <c r="D12" s="150" t="s">
        <v>86</v>
      </c>
      <c r="E12" s="151">
        <v>0.45</v>
      </c>
      <c r="F12" s="151">
        <v>0</v>
      </c>
      <c r="G12" s="152">
        <f>E12*F12</f>
        <v>0</v>
      </c>
      <c r="H12" s="153">
        <v>0.15012</v>
      </c>
      <c r="I12" s="153">
        <f>E12*H12</f>
        <v>0.067554</v>
      </c>
      <c r="J12" s="153">
        <v>0</v>
      </c>
      <c r="K12" s="153">
        <f>E12*J12</f>
        <v>0</v>
      </c>
      <c r="Q12" s="146"/>
      <c r="AA12" s="122">
        <v>12</v>
      </c>
      <c r="AB12" s="122">
        <v>0</v>
      </c>
      <c r="AC12" s="122">
        <v>3</v>
      </c>
      <c r="BB12" s="122">
        <v>1</v>
      </c>
      <c r="BC12" s="122">
        <f>IF(BB12=1,G12,0)</f>
        <v>0</v>
      </c>
      <c r="BD12" s="122">
        <f>IF(BB12=2,G12,0)</f>
        <v>0</v>
      </c>
      <c r="BE12" s="122">
        <f>IF(BB12=3,G12,0)</f>
        <v>0</v>
      </c>
      <c r="BF12" s="122">
        <f>IF(BB12=4,G12,0)</f>
        <v>0</v>
      </c>
      <c r="BG12" s="122">
        <f>IF(BB12=5,G12,0)</f>
        <v>0</v>
      </c>
    </row>
    <row r="13" spans="1:17" ht="12.75">
      <c r="A13" s="154"/>
      <c r="B13" s="155"/>
      <c r="C13" s="196" t="s">
        <v>87</v>
      </c>
      <c r="D13" s="197"/>
      <c r="E13" s="156">
        <v>0.45</v>
      </c>
      <c r="F13" s="157"/>
      <c r="G13" s="158"/>
      <c r="H13" s="159"/>
      <c r="I13" s="159"/>
      <c r="J13" s="159"/>
      <c r="K13" s="159"/>
      <c r="O13" s="160"/>
      <c r="Q13" s="146"/>
    </row>
    <row r="14" spans="1:59" ht="12.75">
      <c r="A14" s="147">
        <v>4</v>
      </c>
      <c r="B14" s="148" t="s">
        <v>88</v>
      </c>
      <c r="C14" s="149" t="s">
        <v>89</v>
      </c>
      <c r="D14" s="150" t="s">
        <v>86</v>
      </c>
      <c r="E14" s="151">
        <v>49.905</v>
      </c>
      <c r="F14" s="151">
        <v>0</v>
      </c>
      <c r="G14" s="152">
        <f>E14*F14</f>
        <v>0</v>
      </c>
      <c r="H14" s="153">
        <v>0.03985</v>
      </c>
      <c r="I14" s="153">
        <f>E14*H14</f>
        <v>1.98871425</v>
      </c>
      <c r="J14" s="153">
        <v>0</v>
      </c>
      <c r="K14" s="153">
        <f>E14*J14</f>
        <v>0</v>
      </c>
      <c r="Q14" s="146"/>
      <c r="AA14" s="122">
        <v>12</v>
      </c>
      <c r="AB14" s="122">
        <v>0</v>
      </c>
      <c r="AC14" s="122">
        <v>4</v>
      </c>
      <c r="BB14" s="122">
        <v>1</v>
      </c>
      <c r="BC14" s="122">
        <f>IF(BB14=1,G14,0)</f>
        <v>0</v>
      </c>
      <c r="BD14" s="122">
        <f>IF(BB14=2,G14,0)</f>
        <v>0</v>
      </c>
      <c r="BE14" s="122">
        <f>IF(BB14=3,G14,0)</f>
        <v>0</v>
      </c>
      <c r="BF14" s="122">
        <f>IF(BB14=4,G14,0)</f>
        <v>0</v>
      </c>
      <c r="BG14" s="122">
        <f>IF(BB14=5,G14,0)</f>
        <v>0</v>
      </c>
    </row>
    <row r="15" spans="1:17" ht="12.75">
      <c r="A15" s="154"/>
      <c r="B15" s="155"/>
      <c r="C15" s="196" t="s">
        <v>90</v>
      </c>
      <c r="D15" s="197"/>
      <c r="E15" s="156">
        <v>49.905</v>
      </c>
      <c r="F15" s="157"/>
      <c r="G15" s="158"/>
      <c r="H15" s="159"/>
      <c r="I15" s="159"/>
      <c r="J15" s="159"/>
      <c r="K15" s="159"/>
      <c r="O15" s="160"/>
      <c r="Q15" s="146"/>
    </row>
    <row r="16" spans="1:59" ht="25.5">
      <c r="A16" s="147">
        <v>5</v>
      </c>
      <c r="B16" s="148" t="s">
        <v>91</v>
      </c>
      <c r="C16" s="149" t="s">
        <v>92</v>
      </c>
      <c r="D16" s="150" t="s">
        <v>86</v>
      </c>
      <c r="E16" s="151">
        <v>10.048</v>
      </c>
      <c r="F16" s="151">
        <v>0</v>
      </c>
      <c r="G16" s="152">
        <f>E16*F16</f>
        <v>0</v>
      </c>
      <c r="H16" s="153">
        <v>0.03767</v>
      </c>
      <c r="I16" s="153">
        <f>E16*H16</f>
        <v>0.37850816000000004</v>
      </c>
      <c r="J16" s="153">
        <v>0</v>
      </c>
      <c r="K16" s="153">
        <f>E16*J16</f>
        <v>0</v>
      </c>
      <c r="Q16" s="146"/>
      <c r="AA16" s="122">
        <v>12</v>
      </c>
      <c r="AB16" s="122">
        <v>0</v>
      </c>
      <c r="AC16" s="122">
        <v>5</v>
      </c>
      <c r="BB16" s="122">
        <v>1</v>
      </c>
      <c r="BC16" s="122">
        <f>IF(BB16=1,G16,0)</f>
        <v>0</v>
      </c>
      <c r="BD16" s="122">
        <f>IF(BB16=2,G16,0)</f>
        <v>0</v>
      </c>
      <c r="BE16" s="122">
        <f>IF(BB16=3,G16,0)</f>
        <v>0</v>
      </c>
      <c r="BF16" s="122">
        <f>IF(BB16=4,G16,0)</f>
        <v>0</v>
      </c>
      <c r="BG16" s="122">
        <f>IF(BB16=5,G16,0)</f>
        <v>0</v>
      </c>
    </row>
    <row r="17" spans="1:17" ht="12.75">
      <c r="A17" s="154"/>
      <c r="B17" s="155"/>
      <c r="C17" s="196" t="s">
        <v>93</v>
      </c>
      <c r="D17" s="197"/>
      <c r="E17" s="156">
        <v>10.048</v>
      </c>
      <c r="F17" s="157"/>
      <c r="G17" s="158"/>
      <c r="H17" s="159"/>
      <c r="I17" s="159"/>
      <c r="J17" s="159"/>
      <c r="K17" s="159"/>
      <c r="O17" s="160"/>
      <c r="Q17" s="146"/>
    </row>
    <row r="18" spans="1:59" ht="25.5">
      <c r="A18" s="147">
        <v>6</v>
      </c>
      <c r="B18" s="148" t="s">
        <v>94</v>
      </c>
      <c r="C18" s="149" t="s">
        <v>95</v>
      </c>
      <c r="D18" s="150" t="s">
        <v>78</v>
      </c>
      <c r="E18" s="151">
        <v>8.4</v>
      </c>
      <c r="F18" s="151">
        <v>0</v>
      </c>
      <c r="G18" s="152">
        <f>E18*F18</f>
        <v>0</v>
      </c>
      <c r="H18" s="153">
        <v>0.11359</v>
      </c>
      <c r="I18" s="153">
        <f>E18*H18</f>
        <v>0.954156</v>
      </c>
      <c r="J18" s="153">
        <v>0</v>
      </c>
      <c r="K18" s="153">
        <f>E18*J18</f>
        <v>0</v>
      </c>
      <c r="Q18" s="146"/>
      <c r="AA18" s="122">
        <v>12</v>
      </c>
      <c r="AB18" s="122">
        <v>0</v>
      </c>
      <c r="AC18" s="122">
        <v>6</v>
      </c>
      <c r="BB18" s="122">
        <v>1</v>
      </c>
      <c r="BC18" s="122">
        <f>IF(BB18=1,G18,0)</f>
        <v>0</v>
      </c>
      <c r="BD18" s="122">
        <f>IF(BB18=2,G18,0)</f>
        <v>0</v>
      </c>
      <c r="BE18" s="122">
        <f>IF(BB18=3,G18,0)</f>
        <v>0</v>
      </c>
      <c r="BF18" s="122">
        <f>IF(BB18=4,G18,0)</f>
        <v>0</v>
      </c>
      <c r="BG18" s="122">
        <f>IF(BB18=5,G18,0)</f>
        <v>0</v>
      </c>
    </row>
    <row r="19" spans="1:17" ht="12.75">
      <c r="A19" s="154"/>
      <c r="B19" s="155"/>
      <c r="C19" s="196" t="s">
        <v>96</v>
      </c>
      <c r="D19" s="197"/>
      <c r="E19" s="156">
        <v>8.4</v>
      </c>
      <c r="F19" s="157"/>
      <c r="G19" s="158"/>
      <c r="H19" s="159"/>
      <c r="I19" s="159"/>
      <c r="J19" s="159"/>
      <c r="K19" s="159"/>
      <c r="O19" s="160"/>
      <c r="Q19" s="146"/>
    </row>
    <row r="20" spans="1:59" ht="12.75">
      <c r="A20" s="161"/>
      <c r="B20" s="162" t="s">
        <v>72</v>
      </c>
      <c r="C20" s="163" t="str">
        <f>CONCATENATE(B7," ",C7)</f>
        <v>3 Svislé a kompletní konstrukce</v>
      </c>
      <c r="D20" s="161"/>
      <c r="E20" s="164"/>
      <c r="F20" s="164"/>
      <c r="G20" s="165">
        <f>SUM(G7:G19)</f>
        <v>0</v>
      </c>
      <c r="H20" s="166"/>
      <c r="I20" s="167">
        <f>SUM(I7:I19)</f>
        <v>5.06452696</v>
      </c>
      <c r="J20" s="166"/>
      <c r="K20" s="167">
        <f>SUM(K7:K19)</f>
        <v>0</v>
      </c>
      <c r="Q20" s="146"/>
      <c r="BC20" s="168">
        <f>SUM(BC7:BC19)</f>
        <v>0</v>
      </c>
      <c r="BD20" s="168">
        <f>SUM(BD7:BD19)</f>
        <v>0</v>
      </c>
      <c r="BE20" s="168">
        <f>SUM(BE7:BE19)</f>
        <v>0</v>
      </c>
      <c r="BF20" s="168">
        <f>SUM(BF7:BF19)</f>
        <v>0</v>
      </c>
      <c r="BG20" s="168">
        <f>SUM(BG7:BG19)</f>
        <v>0</v>
      </c>
    </row>
    <row r="21" spans="1:17" ht="12.75">
      <c r="A21" s="139" t="s">
        <v>69</v>
      </c>
      <c r="B21" s="140" t="s">
        <v>97</v>
      </c>
      <c r="C21" s="141" t="s">
        <v>98</v>
      </c>
      <c r="D21" s="142"/>
      <c r="E21" s="143"/>
      <c r="F21" s="143"/>
      <c r="G21" s="144"/>
      <c r="H21" s="145"/>
      <c r="I21" s="145"/>
      <c r="J21" s="145"/>
      <c r="K21" s="145"/>
      <c r="Q21" s="146"/>
    </row>
    <row r="22" spans="1:59" ht="12.75">
      <c r="A22" s="147">
        <v>7</v>
      </c>
      <c r="B22" s="148" t="s">
        <v>99</v>
      </c>
      <c r="C22" s="149" t="s">
        <v>100</v>
      </c>
      <c r="D22" s="150" t="s">
        <v>82</v>
      </c>
      <c r="E22" s="151">
        <v>5.811</v>
      </c>
      <c r="F22" s="151">
        <v>0</v>
      </c>
      <c r="G22" s="152">
        <f>E22*F22</f>
        <v>0</v>
      </c>
      <c r="H22" s="153">
        <v>2.52517</v>
      </c>
      <c r="I22" s="153">
        <f>E22*H22</f>
        <v>14.673762870000001</v>
      </c>
      <c r="J22" s="153">
        <v>0</v>
      </c>
      <c r="K22" s="153">
        <f>E22*J22</f>
        <v>0</v>
      </c>
      <c r="Q22" s="146"/>
      <c r="AA22" s="122">
        <v>12</v>
      </c>
      <c r="AB22" s="122">
        <v>0</v>
      </c>
      <c r="AC22" s="122">
        <v>7</v>
      </c>
      <c r="BB22" s="122">
        <v>1</v>
      </c>
      <c r="BC22" s="122">
        <f>IF(BB22=1,G22,0)</f>
        <v>0</v>
      </c>
      <c r="BD22" s="122">
        <f>IF(BB22=2,G22,0)</f>
        <v>0</v>
      </c>
      <c r="BE22" s="122">
        <f>IF(BB22=3,G22,0)</f>
        <v>0</v>
      </c>
      <c r="BF22" s="122">
        <f>IF(BB22=4,G22,0)</f>
        <v>0</v>
      </c>
      <c r="BG22" s="122">
        <f>IF(BB22=5,G22,0)</f>
        <v>0</v>
      </c>
    </row>
    <row r="23" spans="1:17" ht="12.75">
      <c r="A23" s="154"/>
      <c r="B23" s="155"/>
      <c r="C23" s="196" t="s">
        <v>101</v>
      </c>
      <c r="D23" s="197"/>
      <c r="E23" s="156">
        <v>5.811</v>
      </c>
      <c r="F23" s="157"/>
      <c r="G23" s="158"/>
      <c r="H23" s="159"/>
      <c r="I23" s="159"/>
      <c r="J23" s="159"/>
      <c r="K23" s="159"/>
      <c r="O23" s="160"/>
      <c r="Q23" s="146"/>
    </row>
    <row r="24" spans="1:59" ht="12.75">
      <c r="A24" s="147">
        <v>8</v>
      </c>
      <c r="B24" s="148" t="s">
        <v>102</v>
      </c>
      <c r="C24" s="149" t="s">
        <v>103</v>
      </c>
      <c r="D24" s="150" t="s">
        <v>86</v>
      </c>
      <c r="E24" s="151">
        <v>51.702</v>
      </c>
      <c r="F24" s="151">
        <v>0</v>
      </c>
      <c r="G24" s="152">
        <f>E24*F24</f>
        <v>0</v>
      </c>
      <c r="H24" s="153">
        <v>0.00782</v>
      </c>
      <c r="I24" s="153">
        <f>E24*H24</f>
        <v>0.40430964</v>
      </c>
      <c r="J24" s="153">
        <v>0</v>
      </c>
      <c r="K24" s="153">
        <f>E24*J24</f>
        <v>0</v>
      </c>
      <c r="Q24" s="146"/>
      <c r="AA24" s="122">
        <v>12</v>
      </c>
      <c r="AB24" s="122">
        <v>0</v>
      </c>
      <c r="AC24" s="122">
        <v>8</v>
      </c>
      <c r="BB24" s="122">
        <v>1</v>
      </c>
      <c r="BC24" s="122">
        <f>IF(BB24=1,G24,0)</f>
        <v>0</v>
      </c>
      <c r="BD24" s="122">
        <f>IF(BB24=2,G24,0)</f>
        <v>0</v>
      </c>
      <c r="BE24" s="122">
        <f>IF(BB24=3,G24,0)</f>
        <v>0</v>
      </c>
      <c r="BF24" s="122">
        <f>IF(BB24=4,G24,0)</f>
        <v>0</v>
      </c>
      <c r="BG24" s="122">
        <f>IF(BB24=5,G24,0)</f>
        <v>0</v>
      </c>
    </row>
    <row r="25" spans="1:17" ht="12.75">
      <c r="A25" s="154"/>
      <c r="B25" s="155"/>
      <c r="C25" s="196" t="s">
        <v>104</v>
      </c>
      <c r="D25" s="197"/>
      <c r="E25" s="156">
        <v>51.702</v>
      </c>
      <c r="F25" s="157"/>
      <c r="G25" s="158"/>
      <c r="H25" s="159"/>
      <c r="I25" s="159"/>
      <c r="J25" s="159"/>
      <c r="K25" s="159"/>
      <c r="O25" s="160"/>
      <c r="Q25" s="146"/>
    </row>
    <row r="26" spans="1:59" ht="12.75">
      <c r="A26" s="147">
        <v>9</v>
      </c>
      <c r="B26" s="148" t="s">
        <v>99</v>
      </c>
      <c r="C26" s="149" t="s">
        <v>100</v>
      </c>
      <c r="D26" s="150" t="s">
        <v>82</v>
      </c>
      <c r="E26" s="151">
        <v>0.717</v>
      </c>
      <c r="F26" s="151">
        <v>0</v>
      </c>
      <c r="G26" s="152">
        <f>E26*F26</f>
        <v>0</v>
      </c>
      <c r="H26" s="153">
        <v>2.52517</v>
      </c>
      <c r="I26" s="153">
        <f>E26*H26</f>
        <v>1.8105468900000001</v>
      </c>
      <c r="J26" s="153">
        <v>0</v>
      </c>
      <c r="K26" s="153">
        <f>E26*J26</f>
        <v>0</v>
      </c>
      <c r="Q26" s="146"/>
      <c r="AA26" s="122">
        <v>12</v>
      </c>
      <c r="AB26" s="122">
        <v>0</v>
      </c>
      <c r="AC26" s="122">
        <v>9</v>
      </c>
      <c r="BB26" s="122">
        <v>1</v>
      </c>
      <c r="BC26" s="122">
        <f>IF(BB26=1,G26,0)</f>
        <v>0</v>
      </c>
      <c r="BD26" s="122">
        <f>IF(BB26=2,G26,0)</f>
        <v>0</v>
      </c>
      <c r="BE26" s="122">
        <f>IF(BB26=3,G26,0)</f>
        <v>0</v>
      </c>
      <c r="BF26" s="122">
        <f>IF(BB26=4,G26,0)</f>
        <v>0</v>
      </c>
      <c r="BG26" s="122">
        <f>IF(BB26=5,G26,0)</f>
        <v>0</v>
      </c>
    </row>
    <row r="27" spans="1:17" ht="12.75">
      <c r="A27" s="154"/>
      <c r="B27" s="155"/>
      <c r="C27" s="196" t="s">
        <v>105</v>
      </c>
      <c r="D27" s="197"/>
      <c r="E27" s="156">
        <v>0.717</v>
      </c>
      <c r="F27" s="157"/>
      <c r="G27" s="158"/>
      <c r="H27" s="159"/>
      <c r="I27" s="159"/>
      <c r="J27" s="159"/>
      <c r="K27" s="159"/>
      <c r="O27" s="160"/>
      <c r="Q27" s="146"/>
    </row>
    <row r="28" spans="1:59" ht="12.75">
      <c r="A28" s="147">
        <v>10</v>
      </c>
      <c r="B28" s="148" t="s">
        <v>106</v>
      </c>
      <c r="C28" s="149" t="s">
        <v>107</v>
      </c>
      <c r="D28" s="150" t="s">
        <v>86</v>
      </c>
      <c r="E28" s="151">
        <v>51.7</v>
      </c>
      <c r="F28" s="151">
        <v>0</v>
      </c>
      <c r="G28" s="152">
        <f>E28*F28</f>
        <v>0</v>
      </c>
      <c r="H28" s="153">
        <v>0</v>
      </c>
      <c r="I28" s="153">
        <f>E28*H28</f>
        <v>0</v>
      </c>
      <c r="J28" s="153">
        <v>0</v>
      </c>
      <c r="K28" s="153">
        <f>E28*J28</f>
        <v>0</v>
      </c>
      <c r="Q28" s="146"/>
      <c r="AA28" s="122">
        <v>12</v>
      </c>
      <c r="AB28" s="122">
        <v>0</v>
      </c>
      <c r="AC28" s="122">
        <v>10</v>
      </c>
      <c r="BB28" s="122">
        <v>1</v>
      </c>
      <c r="BC28" s="122">
        <f>IF(BB28=1,G28,0)</f>
        <v>0</v>
      </c>
      <c r="BD28" s="122">
        <f>IF(BB28=2,G28,0)</f>
        <v>0</v>
      </c>
      <c r="BE28" s="122">
        <f>IF(BB28=3,G28,0)</f>
        <v>0</v>
      </c>
      <c r="BF28" s="122">
        <f>IF(BB28=4,G28,0)</f>
        <v>0</v>
      </c>
      <c r="BG28" s="122">
        <f>IF(BB28=5,G28,0)</f>
        <v>0</v>
      </c>
    </row>
    <row r="29" spans="1:59" ht="25.5">
      <c r="A29" s="147">
        <v>11</v>
      </c>
      <c r="B29" s="148" t="s">
        <v>108</v>
      </c>
      <c r="C29" s="149" t="s">
        <v>109</v>
      </c>
      <c r="D29" s="150" t="s">
        <v>110</v>
      </c>
      <c r="E29" s="151">
        <v>1.1955</v>
      </c>
      <c r="F29" s="151">
        <v>0</v>
      </c>
      <c r="G29" s="152">
        <f>E29*F29</f>
        <v>0</v>
      </c>
      <c r="H29" s="153">
        <v>1.09954</v>
      </c>
      <c r="I29" s="153">
        <f>E29*H29</f>
        <v>1.31450007</v>
      </c>
      <c r="J29" s="153">
        <v>0</v>
      </c>
      <c r="K29" s="153">
        <f>E29*J29</f>
        <v>0</v>
      </c>
      <c r="Q29" s="146"/>
      <c r="AA29" s="122">
        <v>12</v>
      </c>
      <c r="AB29" s="122">
        <v>0</v>
      </c>
      <c r="AC29" s="122">
        <v>11</v>
      </c>
      <c r="BB29" s="122">
        <v>1</v>
      </c>
      <c r="BC29" s="122">
        <f>IF(BB29=1,G29,0)</f>
        <v>0</v>
      </c>
      <c r="BD29" s="122">
        <f>IF(BB29=2,G29,0)</f>
        <v>0</v>
      </c>
      <c r="BE29" s="122">
        <f>IF(BB29=3,G29,0)</f>
        <v>0</v>
      </c>
      <c r="BF29" s="122">
        <f>IF(BB29=4,G29,0)</f>
        <v>0</v>
      </c>
      <c r="BG29" s="122">
        <f>IF(BB29=5,G29,0)</f>
        <v>0</v>
      </c>
    </row>
    <row r="30" spans="1:17" ht="12.75">
      <c r="A30" s="154"/>
      <c r="B30" s="155"/>
      <c r="C30" s="196" t="s">
        <v>111</v>
      </c>
      <c r="D30" s="197"/>
      <c r="E30" s="156">
        <v>1.1955</v>
      </c>
      <c r="F30" s="157"/>
      <c r="G30" s="158"/>
      <c r="H30" s="159"/>
      <c r="I30" s="159"/>
      <c r="J30" s="159"/>
      <c r="K30" s="159"/>
      <c r="O30" s="160"/>
      <c r="Q30" s="146"/>
    </row>
    <row r="31" spans="1:59" ht="12.75">
      <c r="A31" s="161"/>
      <c r="B31" s="162" t="s">
        <v>72</v>
      </c>
      <c r="C31" s="163" t="str">
        <f>CONCATENATE(B21," ",C21)</f>
        <v>4 Vodorovné konstrukce</v>
      </c>
      <c r="D31" s="161"/>
      <c r="E31" s="164"/>
      <c r="F31" s="164"/>
      <c r="G31" s="165">
        <f>SUM(G21:G30)</f>
        <v>0</v>
      </c>
      <c r="H31" s="166"/>
      <c r="I31" s="167">
        <f>SUM(I21:I30)</f>
        <v>18.20311947</v>
      </c>
      <c r="J31" s="166"/>
      <c r="K31" s="167">
        <f>SUM(K21:K30)</f>
        <v>0</v>
      </c>
      <c r="Q31" s="146"/>
      <c r="BC31" s="168">
        <f>SUM(BC21:BC30)</f>
        <v>0</v>
      </c>
      <c r="BD31" s="168">
        <f>SUM(BD21:BD30)</f>
        <v>0</v>
      </c>
      <c r="BE31" s="168">
        <f>SUM(BE21:BE30)</f>
        <v>0</v>
      </c>
      <c r="BF31" s="168">
        <f>SUM(BF21:BF30)</f>
        <v>0</v>
      </c>
      <c r="BG31" s="168">
        <f>SUM(BG21:BG30)</f>
        <v>0</v>
      </c>
    </row>
    <row r="32" spans="1:17" ht="12.75">
      <c r="A32" s="139" t="s">
        <v>69</v>
      </c>
      <c r="B32" s="140" t="s">
        <v>112</v>
      </c>
      <c r="C32" s="141" t="s">
        <v>113</v>
      </c>
      <c r="D32" s="142"/>
      <c r="E32" s="143"/>
      <c r="F32" s="143"/>
      <c r="G32" s="144"/>
      <c r="H32" s="145"/>
      <c r="I32" s="145"/>
      <c r="J32" s="145"/>
      <c r="K32" s="145"/>
      <c r="Q32" s="146">
        <v>1</v>
      </c>
    </row>
    <row r="33" spans="1:59" ht="25.5">
      <c r="A33" s="147">
        <v>12</v>
      </c>
      <c r="B33" s="148" t="s">
        <v>114</v>
      </c>
      <c r="C33" s="149" t="s">
        <v>115</v>
      </c>
      <c r="D33" s="150" t="s">
        <v>86</v>
      </c>
      <c r="E33" s="151">
        <v>17.64</v>
      </c>
      <c r="F33" s="151">
        <v>0</v>
      </c>
      <c r="G33" s="152">
        <f>E33*F33</f>
        <v>0</v>
      </c>
      <c r="H33" s="153">
        <v>0.04454</v>
      </c>
      <c r="I33" s="153">
        <f>E33*H33</f>
        <v>0.7856856000000001</v>
      </c>
      <c r="J33" s="153">
        <v>0</v>
      </c>
      <c r="K33" s="153">
        <f>E33*J33</f>
        <v>0</v>
      </c>
      <c r="Q33" s="146">
        <v>2</v>
      </c>
      <c r="AA33" s="122">
        <v>12</v>
      </c>
      <c r="AB33" s="122">
        <v>0</v>
      </c>
      <c r="AC33" s="122">
        <v>12</v>
      </c>
      <c r="BB33" s="122">
        <v>1</v>
      </c>
      <c r="BC33" s="122">
        <f>IF(BB33=1,G33,0)</f>
        <v>0</v>
      </c>
      <c r="BD33" s="122">
        <f>IF(BB33=2,G33,0)</f>
        <v>0</v>
      </c>
      <c r="BE33" s="122">
        <f>IF(BB33=3,G33,0)</f>
        <v>0</v>
      </c>
      <c r="BF33" s="122">
        <f>IF(BB33=4,G33,0)</f>
        <v>0</v>
      </c>
      <c r="BG33" s="122">
        <f>IF(BB33=5,G33,0)</f>
        <v>0</v>
      </c>
    </row>
    <row r="34" spans="1:17" ht="12.75">
      <c r="A34" s="154"/>
      <c r="B34" s="155"/>
      <c r="C34" s="196" t="s">
        <v>116</v>
      </c>
      <c r="D34" s="197"/>
      <c r="E34" s="156">
        <v>17.64</v>
      </c>
      <c r="F34" s="157"/>
      <c r="G34" s="158"/>
      <c r="H34" s="159"/>
      <c r="I34" s="159"/>
      <c r="J34" s="159"/>
      <c r="K34" s="159"/>
      <c r="O34" s="160"/>
      <c r="Q34" s="146"/>
    </row>
    <row r="35" spans="1:59" ht="12.75">
      <c r="A35" s="161"/>
      <c r="B35" s="162" t="s">
        <v>72</v>
      </c>
      <c r="C35" s="163" t="str">
        <f>CONCATENATE(B32," ",C32)</f>
        <v>61 Upravy povrchů vnitřní</v>
      </c>
      <c r="D35" s="161"/>
      <c r="E35" s="164"/>
      <c r="F35" s="164"/>
      <c r="G35" s="165">
        <f>SUM(G32:G34)</f>
        <v>0</v>
      </c>
      <c r="H35" s="166"/>
      <c r="I35" s="167">
        <f>SUM(I32:I34)</f>
        <v>0.7856856000000001</v>
      </c>
      <c r="J35" s="166"/>
      <c r="K35" s="167">
        <f>SUM(K32:K34)</f>
        <v>0</v>
      </c>
      <c r="Q35" s="146">
        <v>4</v>
      </c>
      <c r="BC35" s="168">
        <f>SUM(BC32:BC34)</f>
        <v>0</v>
      </c>
      <c r="BD35" s="168">
        <f>SUM(BD32:BD34)</f>
        <v>0</v>
      </c>
      <c r="BE35" s="168">
        <f>SUM(BE32:BE34)</f>
        <v>0</v>
      </c>
      <c r="BF35" s="168">
        <f>SUM(BF32:BF34)</f>
        <v>0</v>
      </c>
      <c r="BG35" s="168">
        <f>SUM(BG32:BG34)</f>
        <v>0</v>
      </c>
    </row>
    <row r="36" spans="1:17" ht="12.75">
      <c r="A36" s="139" t="s">
        <v>69</v>
      </c>
      <c r="B36" s="140" t="s">
        <v>117</v>
      </c>
      <c r="C36" s="141" t="s">
        <v>118</v>
      </c>
      <c r="D36" s="142"/>
      <c r="E36" s="143"/>
      <c r="F36" s="143"/>
      <c r="G36" s="144"/>
      <c r="H36" s="145"/>
      <c r="I36" s="145"/>
      <c r="J36" s="145"/>
      <c r="K36" s="145"/>
      <c r="Q36" s="146">
        <v>1</v>
      </c>
    </row>
    <row r="37" spans="1:59" ht="25.5">
      <c r="A37" s="147">
        <v>13</v>
      </c>
      <c r="B37" s="148" t="s">
        <v>119</v>
      </c>
      <c r="C37" s="149" t="s">
        <v>120</v>
      </c>
      <c r="D37" s="150" t="s">
        <v>86</v>
      </c>
      <c r="E37" s="151">
        <v>3.14</v>
      </c>
      <c r="F37" s="151">
        <v>0</v>
      </c>
      <c r="G37" s="152">
        <f>E37*F37</f>
        <v>0</v>
      </c>
      <c r="H37" s="153">
        <v>0.04606</v>
      </c>
      <c r="I37" s="153">
        <f>E37*H37</f>
        <v>0.1446284</v>
      </c>
      <c r="J37" s="153">
        <v>0</v>
      </c>
      <c r="K37" s="153">
        <f>E37*J37</f>
        <v>0</v>
      </c>
      <c r="Q37" s="146">
        <v>2</v>
      </c>
      <c r="AA37" s="122">
        <v>12</v>
      </c>
      <c r="AB37" s="122">
        <v>0</v>
      </c>
      <c r="AC37" s="122">
        <v>13</v>
      </c>
      <c r="BB37" s="122">
        <v>1</v>
      </c>
      <c r="BC37" s="122">
        <f>IF(BB37=1,G37,0)</f>
        <v>0</v>
      </c>
      <c r="BD37" s="122">
        <f>IF(BB37=2,G37,0)</f>
        <v>0</v>
      </c>
      <c r="BE37" s="122">
        <f>IF(BB37=3,G37,0)</f>
        <v>0</v>
      </c>
      <c r="BF37" s="122">
        <f>IF(BB37=4,G37,0)</f>
        <v>0</v>
      </c>
      <c r="BG37" s="122">
        <f>IF(BB37=5,G37,0)</f>
        <v>0</v>
      </c>
    </row>
    <row r="38" spans="1:17" ht="12.75">
      <c r="A38" s="154"/>
      <c r="B38" s="155"/>
      <c r="C38" s="196" t="s">
        <v>121</v>
      </c>
      <c r="D38" s="197"/>
      <c r="E38" s="156">
        <v>3.14</v>
      </c>
      <c r="F38" s="157"/>
      <c r="G38" s="158"/>
      <c r="H38" s="159"/>
      <c r="I38" s="159"/>
      <c r="J38" s="159"/>
      <c r="K38" s="159"/>
      <c r="O38" s="160"/>
      <c r="Q38" s="146"/>
    </row>
    <row r="39" spans="1:59" ht="25.5">
      <c r="A39" s="147">
        <v>14</v>
      </c>
      <c r="B39" s="148" t="s">
        <v>122</v>
      </c>
      <c r="C39" s="149" t="s">
        <v>123</v>
      </c>
      <c r="D39" s="150" t="s">
        <v>86</v>
      </c>
      <c r="E39" s="151">
        <v>14.7</v>
      </c>
      <c r="F39" s="151">
        <v>0</v>
      </c>
      <c r="G39" s="152">
        <f>E39*F39</f>
        <v>0</v>
      </c>
      <c r="H39" s="153">
        <v>0.03575</v>
      </c>
      <c r="I39" s="153">
        <f>E39*H39</f>
        <v>0.5255249999999999</v>
      </c>
      <c r="J39" s="153">
        <v>0</v>
      </c>
      <c r="K39" s="153">
        <f>E39*J39</f>
        <v>0</v>
      </c>
      <c r="Q39" s="146">
        <v>2</v>
      </c>
      <c r="AA39" s="122">
        <v>12</v>
      </c>
      <c r="AB39" s="122">
        <v>0</v>
      </c>
      <c r="AC39" s="122">
        <v>14</v>
      </c>
      <c r="BB39" s="122">
        <v>1</v>
      </c>
      <c r="BC39" s="122">
        <f>IF(BB39=1,G39,0)</f>
        <v>0</v>
      </c>
      <c r="BD39" s="122">
        <f>IF(BB39=2,G39,0)</f>
        <v>0</v>
      </c>
      <c r="BE39" s="122">
        <f>IF(BB39=3,G39,0)</f>
        <v>0</v>
      </c>
      <c r="BF39" s="122">
        <f>IF(BB39=4,G39,0)</f>
        <v>0</v>
      </c>
      <c r="BG39" s="122">
        <f>IF(BB39=5,G39,0)</f>
        <v>0</v>
      </c>
    </row>
    <row r="40" spans="1:17" ht="12.75">
      <c r="A40" s="154"/>
      <c r="B40" s="155"/>
      <c r="C40" s="196" t="s">
        <v>124</v>
      </c>
      <c r="D40" s="197"/>
      <c r="E40" s="156">
        <v>14.7</v>
      </c>
      <c r="F40" s="157"/>
      <c r="G40" s="158"/>
      <c r="H40" s="159"/>
      <c r="I40" s="159"/>
      <c r="J40" s="159"/>
      <c r="K40" s="159"/>
      <c r="O40" s="160"/>
      <c r="Q40" s="146"/>
    </row>
    <row r="41" spans="1:59" ht="12.75">
      <c r="A41" s="161"/>
      <c r="B41" s="162" t="s">
        <v>72</v>
      </c>
      <c r="C41" s="163" t="str">
        <f>CONCATENATE(B36," ",C36)</f>
        <v>62 Upravy povrchů vnější</v>
      </c>
      <c r="D41" s="161"/>
      <c r="E41" s="164"/>
      <c r="F41" s="164"/>
      <c r="G41" s="165">
        <f>SUM(G36:G40)</f>
        <v>0</v>
      </c>
      <c r="H41" s="166"/>
      <c r="I41" s="167">
        <f>SUM(I36:I40)</f>
        <v>0.6701533999999999</v>
      </c>
      <c r="J41" s="166"/>
      <c r="K41" s="167">
        <f>SUM(K36:K40)</f>
        <v>0</v>
      </c>
      <c r="Q41" s="146">
        <v>4</v>
      </c>
      <c r="BC41" s="168">
        <f>SUM(BC36:BC40)</f>
        <v>0</v>
      </c>
      <c r="BD41" s="168">
        <f>SUM(BD36:BD40)</f>
        <v>0</v>
      </c>
      <c r="BE41" s="168">
        <f>SUM(BE36:BE40)</f>
        <v>0</v>
      </c>
      <c r="BF41" s="168">
        <f>SUM(BF36:BF40)</f>
        <v>0</v>
      </c>
      <c r="BG41" s="168">
        <f>SUM(BG36:BG40)</f>
        <v>0</v>
      </c>
    </row>
    <row r="42" spans="1:17" ht="12.75">
      <c r="A42" s="139" t="s">
        <v>69</v>
      </c>
      <c r="B42" s="140" t="s">
        <v>125</v>
      </c>
      <c r="C42" s="141" t="s">
        <v>126</v>
      </c>
      <c r="D42" s="142"/>
      <c r="E42" s="143"/>
      <c r="F42" s="143"/>
      <c r="G42" s="144"/>
      <c r="H42" s="145"/>
      <c r="I42" s="145"/>
      <c r="J42" s="145"/>
      <c r="K42" s="145"/>
      <c r="Q42" s="146">
        <v>1</v>
      </c>
    </row>
    <row r="43" spans="1:59" ht="12.75">
      <c r="A43" s="147">
        <v>15</v>
      </c>
      <c r="B43" s="148" t="s">
        <v>127</v>
      </c>
      <c r="C43" s="149" t="s">
        <v>128</v>
      </c>
      <c r="D43" s="150" t="s">
        <v>78</v>
      </c>
      <c r="E43" s="151">
        <v>63</v>
      </c>
      <c r="F43" s="151">
        <v>0</v>
      </c>
      <c r="G43" s="152">
        <f>E43*F43</f>
        <v>0</v>
      </c>
      <c r="H43" s="153">
        <v>0.03792</v>
      </c>
      <c r="I43" s="153">
        <f>E43*H43</f>
        <v>2.38896</v>
      </c>
      <c r="J43" s="153">
        <v>0</v>
      </c>
      <c r="K43" s="153">
        <f>E43*J43</f>
        <v>0</v>
      </c>
      <c r="Q43" s="146">
        <v>2</v>
      </c>
      <c r="AA43" s="122">
        <v>12</v>
      </c>
      <c r="AB43" s="122">
        <v>0</v>
      </c>
      <c r="AC43" s="122">
        <v>15</v>
      </c>
      <c r="BB43" s="122">
        <v>1</v>
      </c>
      <c r="BC43" s="122">
        <f>IF(BB43=1,G43,0)</f>
        <v>0</v>
      </c>
      <c r="BD43" s="122">
        <f>IF(BB43=2,G43,0)</f>
        <v>0</v>
      </c>
      <c r="BE43" s="122">
        <f>IF(BB43=3,G43,0)</f>
        <v>0</v>
      </c>
      <c r="BF43" s="122">
        <f>IF(BB43=4,G43,0)</f>
        <v>0</v>
      </c>
      <c r="BG43" s="122">
        <f>IF(BB43=5,G43,0)</f>
        <v>0</v>
      </c>
    </row>
    <row r="44" spans="1:59" ht="12.75">
      <c r="A44" s="147">
        <v>16</v>
      </c>
      <c r="B44" s="148" t="s">
        <v>129</v>
      </c>
      <c r="C44" s="149" t="s">
        <v>130</v>
      </c>
      <c r="D44" s="150" t="s">
        <v>78</v>
      </c>
      <c r="E44" s="151">
        <v>63</v>
      </c>
      <c r="F44" s="151">
        <v>0</v>
      </c>
      <c r="G44" s="152">
        <f>E44*F44</f>
        <v>0</v>
      </c>
      <c r="H44" s="153">
        <v>0.00401</v>
      </c>
      <c r="I44" s="153">
        <f>E44*H44</f>
        <v>0.25262999999999997</v>
      </c>
      <c r="J44" s="153">
        <v>0</v>
      </c>
      <c r="K44" s="153">
        <f>E44*J44</f>
        <v>0</v>
      </c>
      <c r="Q44" s="146">
        <v>2</v>
      </c>
      <c r="AA44" s="122">
        <v>12</v>
      </c>
      <c r="AB44" s="122">
        <v>0</v>
      </c>
      <c r="AC44" s="122">
        <v>16</v>
      </c>
      <c r="BB44" s="122">
        <v>1</v>
      </c>
      <c r="BC44" s="122">
        <f>IF(BB44=1,G44,0)</f>
        <v>0</v>
      </c>
      <c r="BD44" s="122">
        <f>IF(BB44=2,G44,0)</f>
        <v>0</v>
      </c>
      <c r="BE44" s="122">
        <f>IF(BB44=3,G44,0)</f>
        <v>0</v>
      </c>
      <c r="BF44" s="122">
        <f>IF(BB44=4,G44,0)</f>
        <v>0</v>
      </c>
      <c r="BG44" s="122">
        <f>IF(BB44=5,G44,0)</f>
        <v>0</v>
      </c>
    </row>
    <row r="45" spans="1:59" ht="12.75">
      <c r="A45" s="161"/>
      <c r="B45" s="162" t="s">
        <v>72</v>
      </c>
      <c r="C45" s="163" t="str">
        <f>CONCATENATE(B42," ",C42)</f>
        <v>94 Lešení a stavební výtahy</v>
      </c>
      <c r="D45" s="161"/>
      <c r="E45" s="164"/>
      <c r="F45" s="164"/>
      <c r="G45" s="165">
        <f>SUM(G42:G44)</f>
        <v>0</v>
      </c>
      <c r="H45" s="166"/>
      <c r="I45" s="167">
        <f>SUM(I42:I44)</f>
        <v>2.64159</v>
      </c>
      <c r="J45" s="166"/>
      <c r="K45" s="167">
        <f>SUM(K42:K44)</f>
        <v>0</v>
      </c>
      <c r="Q45" s="146">
        <v>4</v>
      </c>
      <c r="BC45" s="168">
        <f>SUM(BC42:BC44)</f>
        <v>0</v>
      </c>
      <c r="BD45" s="168">
        <f>SUM(BD42:BD44)</f>
        <v>0</v>
      </c>
      <c r="BE45" s="168">
        <f>SUM(BE42:BE44)</f>
        <v>0</v>
      </c>
      <c r="BF45" s="168">
        <f>SUM(BF42:BF44)</f>
        <v>0</v>
      </c>
      <c r="BG45" s="168">
        <f>SUM(BG42:BG44)</f>
        <v>0</v>
      </c>
    </row>
    <row r="46" spans="1:17" ht="12.75">
      <c r="A46" s="139" t="s">
        <v>69</v>
      </c>
      <c r="B46" s="140" t="s">
        <v>131</v>
      </c>
      <c r="C46" s="141" t="s">
        <v>132</v>
      </c>
      <c r="D46" s="142"/>
      <c r="E46" s="143"/>
      <c r="F46" s="143"/>
      <c r="G46" s="144"/>
      <c r="H46" s="145"/>
      <c r="I46" s="145"/>
      <c r="J46" s="145"/>
      <c r="K46" s="145"/>
      <c r="Q46" s="146">
        <v>1</v>
      </c>
    </row>
    <row r="47" spans="1:59" ht="12.75">
      <c r="A47" s="147">
        <v>17</v>
      </c>
      <c r="B47" s="148" t="s">
        <v>133</v>
      </c>
      <c r="C47" s="149" t="s">
        <v>134</v>
      </c>
      <c r="D47" s="150" t="s">
        <v>86</v>
      </c>
      <c r="E47" s="151">
        <v>85</v>
      </c>
      <c r="F47" s="151">
        <v>0</v>
      </c>
      <c r="G47" s="152">
        <f>E47*F47</f>
        <v>0</v>
      </c>
      <c r="H47" s="153">
        <v>0</v>
      </c>
      <c r="I47" s="153">
        <f>E47*H47</f>
        <v>0</v>
      </c>
      <c r="J47" s="153">
        <v>-0.05</v>
      </c>
      <c r="K47" s="153">
        <f>E47*J47</f>
        <v>-4.25</v>
      </c>
      <c r="Q47" s="146">
        <v>2</v>
      </c>
      <c r="AA47" s="122">
        <v>12</v>
      </c>
      <c r="AB47" s="122">
        <v>0</v>
      </c>
      <c r="AC47" s="122">
        <v>17</v>
      </c>
      <c r="BB47" s="122">
        <v>1</v>
      </c>
      <c r="BC47" s="122">
        <f>IF(BB47=1,G47,0)</f>
        <v>0</v>
      </c>
      <c r="BD47" s="122">
        <f>IF(BB47=2,G47,0)</f>
        <v>0</v>
      </c>
      <c r="BE47" s="122">
        <f>IF(BB47=3,G47,0)</f>
        <v>0</v>
      </c>
      <c r="BF47" s="122">
        <f>IF(BB47=4,G47,0)</f>
        <v>0</v>
      </c>
      <c r="BG47" s="122">
        <f>IF(BB47=5,G47,0)</f>
        <v>0</v>
      </c>
    </row>
    <row r="48" spans="1:17" ht="12.75">
      <c r="A48" s="154"/>
      <c r="B48" s="155"/>
      <c r="C48" s="196" t="s">
        <v>135</v>
      </c>
      <c r="D48" s="197"/>
      <c r="E48" s="156">
        <v>85</v>
      </c>
      <c r="F48" s="157"/>
      <c r="G48" s="158"/>
      <c r="H48" s="159"/>
      <c r="I48" s="159"/>
      <c r="J48" s="159"/>
      <c r="K48" s="159"/>
      <c r="O48" s="160"/>
      <c r="Q48" s="146"/>
    </row>
    <row r="49" spans="1:59" ht="12.75">
      <c r="A49" s="161"/>
      <c r="B49" s="162" t="s">
        <v>72</v>
      </c>
      <c r="C49" s="163" t="str">
        <f>CONCATENATE(B46," ",C46)</f>
        <v>95 Dokončovací kce na pozem.stav.</v>
      </c>
      <c r="D49" s="161"/>
      <c r="E49" s="164"/>
      <c r="F49" s="164"/>
      <c r="G49" s="165">
        <f>SUM(G46:G48)</f>
        <v>0</v>
      </c>
      <c r="H49" s="166"/>
      <c r="I49" s="167">
        <f>SUM(I46:I48)</f>
        <v>0</v>
      </c>
      <c r="J49" s="166"/>
      <c r="K49" s="167">
        <f>SUM(K46:K48)</f>
        <v>-4.25</v>
      </c>
      <c r="Q49" s="146">
        <v>4</v>
      </c>
      <c r="BC49" s="168">
        <f>SUM(BC46:BC48)</f>
        <v>0</v>
      </c>
      <c r="BD49" s="168">
        <f>SUM(BD46:BD48)</f>
        <v>0</v>
      </c>
      <c r="BE49" s="168">
        <f>SUM(BE46:BE48)</f>
        <v>0</v>
      </c>
      <c r="BF49" s="168">
        <f>SUM(BF46:BF48)</f>
        <v>0</v>
      </c>
      <c r="BG49" s="168">
        <f>SUM(BG46:BG48)</f>
        <v>0</v>
      </c>
    </row>
    <row r="50" spans="1:17" ht="12.75">
      <c r="A50" s="139" t="s">
        <v>69</v>
      </c>
      <c r="B50" s="140" t="s">
        <v>136</v>
      </c>
      <c r="C50" s="141" t="s">
        <v>137</v>
      </c>
      <c r="D50" s="142"/>
      <c r="E50" s="143"/>
      <c r="F50" s="143"/>
      <c r="G50" s="144"/>
      <c r="H50" s="145"/>
      <c r="I50" s="145"/>
      <c r="J50" s="145"/>
      <c r="K50" s="145"/>
      <c r="Q50" s="146">
        <v>1</v>
      </c>
    </row>
    <row r="51" spans="1:59" ht="12.75">
      <c r="A51" s="147">
        <v>18</v>
      </c>
      <c r="B51" s="148" t="s">
        <v>138</v>
      </c>
      <c r="C51" s="149" t="s">
        <v>139</v>
      </c>
      <c r="D51" s="150" t="s">
        <v>78</v>
      </c>
      <c r="E51" s="151">
        <v>51.5</v>
      </c>
      <c r="F51" s="151">
        <v>0</v>
      </c>
      <c r="G51" s="152">
        <f>E51*F51</f>
        <v>0</v>
      </c>
      <c r="H51" s="153">
        <v>0</v>
      </c>
      <c r="I51" s="153">
        <f>E51*H51</f>
        <v>0</v>
      </c>
      <c r="J51" s="153">
        <v>-0.11</v>
      </c>
      <c r="K51" s="153">
        <f>E51*J51</f>
        <v>-5.665</v>
      </c>
      <c r="Q51" s="146">
        <v>2</v>
      </c>
      <c r="AA51" s="122">
        <v>12</v>
      </c>
      <c r="AB51" s="122">
        <v>0</v>
      </c>
      <c r="AC51" s="122">
        <v>18</v>
      </c>
      <c r="BB51" s="122">
        <v>1</v>
      </c>
      <c r="BC51" s="122">
        <f>IF(BB51=1,G51,0)</f>
        <v>0</v>
      </c>
      <c r="BD51" s="122">
        <f>IF(BB51=2,G51,0)</f>
        <v>0</v>
      </c>
      <c r="BE51" s="122">
        <f>IF(BB51=3,G51,0)</f>
        <v>0</v>
      </c>
      <c r="BF51" s="122">
        <f>IF(BB51=4,G51,0)</f>
        <v>0</v>
      </c>
      <c r="BG51" s="122">
        <f>IF(BB51=5,G51,0)</f>
        <v>0</v>
      </c>
    </row>
    <row r="52" spans="1:17" ht="12.75">
      <c r="A52" s="154"/>
      <c r="B52" s="155"/>
      <c r="C52" s="196" t="s">
        <v>140</v>
      </c>
      <c r="D52" s="197"/>
      <c r="E52" s="156">
        <v>51.5</v>
      </c>
      <c r="F52" s="157"/>
      <c r="G52" s="158"/>
      <c r="H52" s="159"/>
      <c r="I52" s="159"/>
      <c r="J52" s="159"/>
      <c r="K52" s="159"/>
      <c r="O52" s="160"/>
      <c r="Q52" s="146"/>
    </row>
    <row r="53" spans="1:59" ht="12.75">
      <c r="A53" s="147">
        <v>19</v>
      </c>
      <c r="B53" s="148" t="s">
        <v>141</v>
      </c>
      <c r="C53" s="149" t="s">
        <v>142</v>
      </c>
      <c r="D53" s="150" t="s">
        <v>82</v>
      </c>
      <c r="E53" s="151">
        <v>2.289</v>
      </c>
      <c r="F53" s="151">
        <v>0</v>
      </c>
      <c r="G53" s="152">
        <f>E53*F53</f>
        <v>0</v>
      </c>
      <c r="H53" s="153">
        <v>0.00128</v>
      </c>
      <c r="I53" s="153">
        <f>E53*H53</f>
        <v>0.0029299200000000004</v>
      </c>
      <c r="J53" s="153">
        <v>-1.95</v>
      </c>
      <c r="K53" s="153">
        <f>E53*J53</f>
        <v>-4.463550000000001</v>
      </c>
      <c r="Q53" s="146">
        <v>2</v>
      </c>
      <c r="AA53" s="122">
        <v>12</v>
      </c>
      <c r="AB53" s="122">
        <v>0</v>
      </c>
      <c r="AC53" s="122">
        <v>19</v>
      </c>
      <c r="BB53" s="122">
        <v>1</v>
      </c>
      <c r="BC53" s="122">
        <f>IF(BB53=1,G53,0)</f>
        <v>0</v>
      </c>
      <c r="BD53" s="122">
        <f>IF(BB53=2,G53,0)</f>
        <v>0</v>
      </c>
      <c r="BE53" s="122">
        <f>IF(BB53=3,G53,0)</f>
        <v>0</v>
      </c>
      <c r="BF53" s="122">
        <f>IF(BB53=4,G53,0)</f>
        <v>0</v>
      </c>
      <c r="BG53" s="122">
        <f>IF(BB53=5,G53,0)</f>
        <v>0</v>
      </c>
    </row>
    <row r="54" spans="1:17" ht="12.75">
      <c r="A54" s="154"/>
      <c r="B54" s="155"/>
      <c r="C54" s="196" t="s">
        <v>143</v>
      </c>
      <c r="D54" s="197"/>
      <c r="E54" s="156">
        <v>2.289</v>
      </c>
      <c r="F54" s="157"/>
      <c r="G54" s="158"/>
      <c r="H54" s="159"/>
      <c r="I54" s="159"/>
      <c r="J54" s="159"/>
      <c r="K54" s="159"/>
      <c r="O54" s="160"/>
      <c r="Q54" s="146"/>
    </row>
    <row r="55" spans="1:59" ht="12.75">
      <c r="A55" s="147">
        <v>20</v>
      </c>
      <c r="B55" s="148" t="s">
        <v>144</v>
      </c>
      <c r="C55" s="149" t="s">
        <v>145</v>
      </c>
      <c r="D55" s="150" t="s">
        <v>110</v>
      </c>
      <c r="E55" s="151">
        <v>10</v>
      </c>
      <c r="F55" s="151">
        <v>0</v>
      </c>
      <c r="G55" s="152">
        <f>E55*F55</f>
        <v>0</v>
      </c>
      <c r="H55" s="153">
        <v>0</v>
      </c>
      <c r="I55" s="153">
        <f>E55*H55</f>
        <v>0</v>
      </c>
      <c r="J55" s="153">
        <v>0</v>
      </c>
      <c r="K55" s="153">
        <f>E55*J55</f>
        <v>0</v>
      </c>
      <c r="Q55" s="146">
        <v>2</v>
      </c>
      <c r="AA55" s="122">
        <v>12</v>
      </c>
      <c r="AB55" s="122">
        <v>0</v>
      </c>
      <c r="AC55" s="122">
        <v>20</v>
      </c>
      <c r="BB55" s="122">
        <v>1</v>
      </c>
      <c r="BC55" s="122">
        <f>IF(BB55=1,G55,0)</f>
        <v>0</v>
      </c>
      <c r="BD55" s="122">
        <f>IF(BB55=2,G55,0)</f>
        <v>0</v>
      </c>
      <c r="BE55" s="122">
        <f>IF(BB55=3,G55,0)</f>
        <v>0</v>
      </c>
      <c r="BF55" s="122">
        <f>IF(BB55=4,G55,0)</f>
        <v>0</v>
      </c>
      <c r="BG55" s="122">
        <f>IF(BB55=5,G55,0)</f>
        <v>0</v>
      </c>
    </row>
    <row r="56" spans="1:59" ht="12.75">
      <c r="A56" s="147">
        <v>21</v>
      </c>
      <c r="B56" s="148" t="s">
        <v>146</v>
      </c>
      <c r="C56" s="149" t="s">
        <v>147</v>
      </c>
      <c r="D56" s="150" t="s">
        <v>110</v>
      </c>
      <c r="E56" s="151">
        <v>20</v>
      </c>
      <c r="F56" s="151">
        <v>0</v>
      </c>
      <c r="G56" s="152">
        <f>E56*F56</f>
        <v>0</v>
      </c>
      <c r="H56" s="153">
        <v>0</v>
      </c>
      <c r="I56" s="153">
        <f>E56*H56</f>
        <v>0</v>
      </c>
      <c r="J56" s="153">
        <v>0</v>
      </c>
      <c r="K56" s="153">
        <f>E56*J56</f>
        <v>0</v>
      </c>
      <c r="Q56" s="146">
        <v>2</v>
      </c>
      <c r="AA56" s="122">
        <v>12</v>
      </c>
      <c r="AB56" s="122">
        <v>0</v>
      </c>
      <c r="AC56" s="122">
        <v>21</v>
      </c>
      <c r="BB56" s="122">
        <v>1</v>
      </c>
      <c r="BC56" s="122">
        <f>IF(BB56=1,G56,0)</f>
        <v>0</v>
      </c>
      <c r="BD56" s="122">
        <f>IF(BB56=2,G56,0)</f>
        <v>0</v>
      </c>
      <c r="BE56" s="122">
        <f>IF(BB56=3,G56,0)</f>
        <v>0</v>
      </c>
      <c r="BF56" s="122">
        <f>IF(BB56=4,G56,0)</f>
        <v>0</v>
      </c>
      <c r="BG56" s="122">
        <f>IF(BB56=5,G56,0)</f>
        <v>0</v>
      </c>
    </row>
    <row r="57" spans="1:59" ht="12.75">
      <c r="A57" s="147">
        <v>22</v>
      </c>
      <c r="B57" s="148" t="s">
        <v>148</v>
      </c>
      <c r="C57" s="149" t="s">
        <v>149</v>
      </c>
      <c r="D57" s="150" t="s">
        <v>110</v>
      </c>
      <c r="E57" s="151">
        <v>10</v>
      </c>
      <c r="F57" s="151">
        <v>0</v>
      </c>
      <c r="G57" s="152">
        <f>E57*F57</f>
        <v>0</v>
      </c>
      <c r="H57" s="153">
        <v>0</v>
      </c>
      <c r="I57" s="153">
        <f>E57*H57</f>
        <v>0</v>
      </c>
      <c r="J57" s="153">
        <v>0</v>
      </c>
      <c r="K57" s="153">
        <f>E57*J57</f>
        <v>0</v>
      </c>
      <c r="Q57" s="146">
        <v>2</v>
      </c>
      <c r="AA57" s="122">
        <v>12</v>
      </c>
      <c r="AB57" s="122">
        <v>0</v>
      </c>
      <c r="AC57" s="122">
        <v>22</v>
      </c>
      <c r="BB57" s="122">
        <v>1</v>
      </c>
      <c r="BC57" s="122">
        <f>IF(BB57=1,G57,0)</f>
        <v>0</v>
      </c>
      <c r="BD57" s="122">
        <f>IF(BB57=2,G57,0)</f>
        <v>0</v>
      </c>
      <c r="BE57" s="122">
        <f>IF(BB57=3,G57,0)</f>
        <v>0</v>
      </c>
      <c r="BF57" s="122">
        <f>IF(BB57=4,G57,0)</f>
        <v>0</v>
      </c>
      <c r="BG57" s="122">
        <f>IF(BB57=5,G57,0)</f>
        <v>0</v>
      </c>
    </row>
    <row r="58" spans="1:17" ht="12.75">
      <c r="A58" s="154"/>
      <c r="B58" s="155"/>
      <c r="C58" s="196">
        <v>10</v>
      </c>
      <c r="D58" s="197"/>
      <c r="E58" s="156">
        <v>10</v>
      </c>
      <c r="F58" s="157"/>
      <c r="G58" s="158"/>
      <c r="H58" s="159"/>
      <c r="I58" s="159"/>
      <c r="J58" s="159"/>
      <c r="K58" s="159"/>
      <c r="O58" s="160"/>
      <c r="Q58" s="146"/>
    </row>
    <row r="59" spans="1:59" ht="12.75">
      <c r="A59" s="147">
        <v>23</v>
      </c>
      <c r="B59" s="148" t="s">
        <v>150</v>
      </c>
      <c r="C59" s="149" t="s">
        <v>151</v>
      </c>
      <c r="D59" s="150" t="s">
        <v>110</v>
      </c>
      <c r="E59" s="151">
        <v>14.5</v>
      </c>
      <c r="F59" s="151">
        <v>0</v>
      </c>
      <c r="G59" s="152">
        <f>E59*F59</f>
        <v>0</v>
      </c>
      <c r="H59" s="153">
        <v>0</v>
      </c>
      <c r="I59" s="153">
        <f>E59*H59</f>
        <v>0</v>
      </c>
      <c r="J59" s="153">
        <v>0</v>
      </c>
      <c r="K59" s="153">
        <f>E59*J59</f>
        <v>0</v>
      </c>
      <c r="Q59" s="146">
        <v>2</v>
      </c>
      <c r="AA59" s="122">
        <v>12</v>
      </c>
      <c r="AB59" s="122">
        <v>0</v>
      </c>
      <c r="AC59" s="122">
        <v>23</v>
      </c>
      <c r="BB59" s="122">
        <v>1</v>
      </c>
      <c r="BC59" s="122">
        <f>IF(BB59=1,G59,0)</f>
        <v>0</v>
      </c>
      <c r="BD59" s="122">
        <f>IF(BB59=2,G59,0)</f>
        <v>0</v>
      </c>
      <c r="BE59" s="122">
        <f>IF(BB59=3,G59,0)</f>
        <v>0</v>
      </c>
      <c r="BF59" s="122">
        <f>IF(BB59=4,G59,0)</f>
        <v>0</v>
      </c>
      <c r="BG59" s="122">
        <f>IF(BB59=5,G59,0)</f>
        <v>0</v>
      </c>
    </row>
    <row r="60" spans="1:59" ht="12.75">
      <c r="A60" s="147">
        <v>24</v>
      </c>
      <c r="B60" s="148" t="s">
        <v>152</v>
      </c>
      <c r="C60" s="149" t="s">
        <v>153</v>
      </c>
      <c r="D60" s="150" t="s">
        <v>110</v>
      </c>
      <c r="E60" s="151">
        <v>14.5</v>
      </c>
      <c r="F60" s="151">
        <v>0</v>
      </c>
      <c r="G60" s="152">
        <f>E60*F60</f>
        <v>0</v>
      </c>
      <c r="H60" s="153">
        <v>0</v>
      </c>
      <c r="I60" s="153">
        <f>E60*H60</f>
        <v>0</v>
      </c>
      <c r="J60" s="153">
        <v>0</v>
      </c>
      <c r="K60" s="153">
        <f>E60*J60</f>
        <v>0</v>
      </c>
      <c r="Q60" s="146">
        <v>2</v>
      </c>
      <c r="AA60" s="122">
        <v>12</v>
      </c>
      <c r="AB60" s="122">
        <v>0</v>
      </c>
      <c r="AC60" s="122">
        <v>24</v>
      </c>
      <c r="BB60" s="122">
        <v>1</v>
      </c>
      <c r="BC60" s="122">
        <f>IF(BB60=1,G60,0)</f>
        <v>0</v>
      </c>
      <c r="BD60" s="122">
        <f>IF(BB60=2,G60,0)</f>
        <v>0</v>
      </c>
      <c r="BE60" s="122">
        <f>IF(BB60=3,G60,0)</f>
        <v>0</v>
      </c>
      <c r="BF60" s="122">
        <f>IF(BB60=4,G60,0)</f>
        <v>0</v>
      </c>
      <c r="BG60" s="122">
        <f>IF(BB60=5,G60,0)</f>
        <v>0</v>
      </c>
    </row>
    <row r="61" spans="1:59" ht="12.75">
      <c r="A61" s="147">
        <v>25</v>
      </c>
      <c r="B61" s="148" t="s">
        <v>154</v>
      </c>
      <c r="C61" s="149" t="s">
        <v>155</v>
      </c>
      <c r="D61" s="150" t="s">
        <v>110</v>
      </c>
      <c r="E61" s="151">
        <v>72.5</v>
      </c>
      <c r="F61" s="151">
        <v>0</v>
      </c>
      <c r="G61" s="152">
        <f>E61*F61</f>
        <v>0</v>
      </c>
      <c r="H61" s="153">
        <v>0</v>
      </c>
      <c r="I61" s="153">
        <f>E61*H61</f>
        <v>0</v>
      </c>
      <c r="J61" s="153">
        <v>0</v>
      </c>
      <c r="K61" s="153">
        <f>E61*J61</f>
        <v>0</v>
      </c>
      <c r="Q61" s="146">
        <v>2</v>
      </c>
      <c r="AA61" s="122">
        <v>12</v>
      </c>
      <c r="AB61" s="122">
        <v>0</v>
      </c>
      <c r="AC61" s="122">
        <v>25</v>
      </c>
      <c r="BB61" s="122">
        <v>1</v>
      </c>
      <c r="BC61" s="122">
        <f>IF(BB61=1,G61,0)</f>
        <v>0</v>
      </c>
      <c r="BD61" s="122">
        <f>IF(BB61=2,G61,0)</f>
        <v>0</v>
      </c>
      <c r="BE61" s="122">
        <f>IF(BB61=3,G61,0)</f>
        <v>0</v>
      </c>
      <c r="BF61" s="122">
        <f>IF(BB61=4,G61,0)</f>
        <v>0</v>
      </c>
      <c r="BG61" s="122">
        <f>IF(BB61=5,G61,0)</f>
        <v>0</v>
      </c>
    </row>
    <row r="62" spans="1:17" ht="12.75">
      <c r="A62" s="154"/>
      <c r="B62" s="155"/>
      <c r="C62" s="196" t="s">
        <v>156</v>
      </c>
      <c r="D62" s="197"/>
      <c r="E62" s="156">
        <v>72.5</v>
      </c>
      <c r="F62" s="157"/>
      <c r="G62" s="158"/>
      <c r="H62" s="159"/>
      <c r="I62" s="159"/>
      <c r="J62" s="159"/>
      <c r="K62" s="159"/>
      <c r="O62" s="160"/>
      <c r="Q62" s="146"/>
    </row>
    <row r="63" spans="1:59" ht="12.75">
      <c r="A63" s="147">
        <v>26</v>
      </c>
      <c r="B63" s="148" t="s">
        <v>157</v>
      </c>
      <c r="C63" s="149" t="s">
        <v>158</v>
      </c>
      <c r="D63" s="150" t="s">
        <v>110</v>
      </c>
      <c r="E63" s="151">
        <v>0.5</v>
      </c>
      <c r="F63" s="151">
        <v>0</v>
      </c>
      <c r="G63" s="152">
        <f>E63*F63</f>
        <v>0</v>
      </c>
      <c r="H63" s="153">
        <v>0</v>
      </c>
      <c r="I63" s="153">
        <f>E63*H63</f>
        <v>0</v>
      </c>
      <c r="J63" s="153">
        <v>0</v>
      </c>
      <c r="K63" s="153">
        <f>E63*J63</f>
        <v>0</v>
      </c>
      <c r="Q63" s="146">
        <v>2</v>
      </c>
      <c r="AA63" s="122">
        <v>12</v>
      </c>
      <c r="AB63" s="122">
        <v>0</v>
      </c>
      <c r="AC63" s="122">
        <v>26</v>
      </c>
      <c r="BB63" s="122">
        <v>1</v>
      </c>
      <c r="BC63" s="122">
        <f>IF(BB63=1,G63,0)</f>
        <v>0</v>
      </c>
      <c r="BD63" s="122">
        <f>IF(BB63=2,G63,0)</f>
        <v>0</v>
      </c>
      <c r="BE63" s="122">
        <f>IF(BB63=3,G63,0)</f>
        <v>0</v>
      </c>
      <c r="BF63" s="122">
        <f>IF(BB63=4,G63,0)</f>
        <v>0</v>
      </c>
      <c r="BG63" s="122">
        <f>IF(BB63=5,G63,0)</f>
        <v>0</v>
      </c>
    </row>
    <row r="64" spans="1:59" ht="12.75">
      <c r="A64" s="147">
        <v>27</v>
      </c>
      <c r="B64" s="148" t="s">
        <v>159</v>
      </c>
      <c r="C64" s="149" t="s">
        <v>160</v>
      </c>
      <c r="D64" s="150" t="s">
        <v>110</v>
      </c>
      <c r="E64" s="151">
        <v>0.5</v>
      </c>
      <c r="F64" s="151">
        <v>0</v>
      </c>
      <c r="G64" s="152">
        <f>E64*F64</f>
        <v>0</v>
      </c>
      <c r="H64" s="153">
        <v>0</v>
      </c>
      <c r="I64" s="153">
        <f>E64*H64</f>
        <v>0</v>
      </c>
      <c r="J64" s="153">
        <v>0</v>
      </c>
      <c r="K64" s="153">
        <f>E64*J64</f>
        <v>0</v>
      </c>
      <c r="Q64" s="146">
        <v>2</v>
      </c>
      <c r="AA64" s="122">
        <v>12</v>
      </c>
      <c r="AB64" s="122">
        <v>0</v>
      </c>
      <c r="AC64" s="122">
        <v>27</v>
      </c>
      <c r="BB64" s="122">
        <v>1</v>
      </c>
      <c r="BC64" s="122">
        <f>IF(BB64=1,G64,0)</f>
        <v>0</v>
      </c>
      <c r="BD64" s="122">
        <f>IF(BB64=2,G64,0)</f>
        <v>0</v>
      </c>
      <c r="BE64" s="122">
        <f>IF(BB64=3,G64,0)</f>
        <v>0</v>
      </c>
      <c r="BF64" s="122">
        <f>IF(BB64=4,G64,0)</f>
        <v>0</v>
      </c>
      <c r="BG64" s="122">
        <f>IF(BB64=5,G64,0)</f>
        <v>0</v>
      </c>
    </row>
    <row r="65" spans="1:59" ht="12.75">
      <c r="A65" s="161"/>
      <c r="B65" s="162" t="s">
        <v>72</v>
      </c>
      <c r="C65" s="163" t="str">
        <f>CONCATENATE(B50," ",C50)</f>
        <v>96 Bourání konstrukcí</v>
      </c>
      <c r="D65" s="161"/>
      <c r="E65" s="164"/>
      <c r="F65" s="164"/>
      <c r="G65" s="165">
        <f>SUM(G50:G64)</f>
        <v>0</v>
      </c>
      <c r="H65" s="166"/>
      <c r="I65" s="167">
        <f>SUM(I50:I64)</f>
        <v>0.0029299200000000004</v>
      </c>
      <c r="J65" s="166"/>
      <c r="K65" s="167">
        <f>SUM(K50:K64)</f>
        <v>-10.12855</v>
      </c>
      <c r="Q65" s="146">
        <v>4</v>
      </c>
      <c r="BC65" s="168">
        <f>SUM(BC50:BC64)</f>
        <v>0</v>
      </c>
      <c r="BD65" s="168">
        <f>SUM(BD50:BD64)</f>
        <v>0</v>
      </c>
      <c r="BE65" s="168">
        <f>SUM(BE50:BE64)</f>
        <v>0</v>
      </c>
      <c r="BF65" s="168">
        <f>SUM(BF50:BF64)</f>
        <v>0</v>
      </c>
      <c r="BG65" s="168">
        <f>SUM(BG50:BG64)</f>
        <v>0</v>
      </c>
    </row>
    <row r="66" spans="1:17" ht="12.75">
      <c r="A66" s="139" t="s">
        <v>69</v>
      </c>
      <c r="B66" s="140" t="s">
        <v>161</v>
      </c>
      <c r="C66" s="141" t="s">
        <v>162</v>
      </c>
      <c r="D66" s="142"/>
      <c r="E66" s="143"/>
      <c r="F66" s="143"/>
      <c r="G66" s="144"/>
      <c r="H66" s="145"/>
      <c r="I66" s="145"/>
      <c r="J66" s="145"/>
      <c r="K66" s="145"/>
      <c r="Q66" s="146">
        <v>1</v>
      </c>
    </row>
    <row r="67" spans="1:59" ht="12.75">
      <c r="A67" s="147">
        <v>28</v>
      </c>
      <c r="B67" s="148" t="s">
        <v>163</v>
      </c>
      <c r="C67" s="149" t="s">
        <v>164</v>
      </c>
      <c r="D67" s="150" t="s">
        <v>110</v>
      </c>
      <c r="E67" s="151">
        <v>28</v>
      </c>
      <c r="F67" s="151">
        <v>0</v>
      </c>
      <c r="G67" s="152">
        <f>E67*F67</f>
        <v>0</v>
      </c>
      <c r="H67" s="153">
        <v>0</v>
      </c>
      <c r="I67" s="153">
        <f>E67*H67</f>
        <v>0</v>
      </c>
      <c r="J67" s="153">
        <v>0</v>
      </c>
      <c r="K67" s="153">
        <f>E67*J67</f>
        <v>0</v>
      </c>
      <c r="Q67" s="146">
        <v>2</v>
      </c>
      <c r="AA67" s="122">
        <v>12</v>
      </c>
      <c r="AB67" s="122">
        <v>0</v>
      </c>
      <c r="AC67" s="122">
        <v>28</v>
      </c>
      <c r="BB67" s="122">
        <v>1</v>
      </c>
      <c r="BC67" s="122">
        <f>IF(BB67=1,G67,0)</f>
        <v>0</v>
      </c>
      <c r="BD67" s="122">
        <f>IF(BB67=2,G67,0)</f>
        <v>0</v>
      </c>
      <c r="BE67" s="122">
        <f>IF(BB67=3,G67,0)</f>
        <v>0</v>
      </c>
      <c r="BF67" s="122">
        <f>IF(BB67=4,G67,0)</f>
        <v>0</v>
      </c>
      <c r="BG67" s="122">
        <f>IF(BB67=5,G67,0)</f>
        <v>0</v>
      </c>
    </row>
    <row r="68" spans="1:59" ht="12.75">
      <c r="A68" s="161"/>
      <c r="B68" s="162" t="s">
        <v>72</v>
      </c>
      <c r="C68" s="163" t="str">
        <f>CONCATENATE(B66," ",C66)</f>
        <v>99 Staveništní přesun hmot</v>
      </c>
      <c r="D68" s="161"/>
      <c r="E68" s="164"/>
      <c r="F68" s="164"/>
      <c r="G68" s="165">
        <f>SUM(G66:G67)</f>
        <v>0</v>
      </c>
      <c r="H68" s="166"/>
      <c r="I68" s="167">
        <f>SUM(I66:I67)</f>
        <v>0</v>
      </c>
      <c r="J68" s="166"/>
      <c r="K68" s="167">
        <f>SUM(K66:K67)</f>
        <v>0</v>
      </c>
      <c r="Q68" s="146">
        <v>4</v>
      </c>
      <c r="BC68" s="168">
        <f>SUM(BC66:BC67)</f>
        <v>0</v>
      </c>
      <c r="BD68" s="168">
        <f>SUM(BD66:BD67)</f>
        <v>0</v>
      </c>
      <c r="BE68" s="168">
        <f>SUM(BE66:BE67)</f>
        <v>0</v>
      </c>
      <c r="BF68" s="168">
        <f>SUM(BF66:BF67)</f>
        <v>0</v>
      </c>
      <c r="BG68" s="168">
        <f>SUM(BG66:BG67)</f>
        <v>0</v>
      </c>
    </row>
    <row r="69" spans="1:17" ht="12.75">
      <c r="A69" s="139" t="s">
        <v>69</v>
      </c>
      <c r="B69" s="140" t="s">
        <v>165</v>
      </c>
      <c r="C69" s="141" t="s">
        <v>166</v>
      </c>
      <c r="D69" s="142"/>
      <c r="E69" s="143"/>
      <c r="F69" s="143"/>
      <c r="G69" s="144"/>
      <c r="H69" s="145"/>
      <c r="I69" s="145"/>
      <c r="J69" s="145"/>
      <c r="K69" s="145"/>
      <c r="Q69" s="146">
        <v>1</v>
      </c>
    </row>
    <row r="70" spans="1:59" ht="25.5">
      <c r="A70" s="147">
        <v>29</v>
      </c>
      <c r="B70" s="148" t="s">
        <v>167</v>
      </c>
      <c r="C70" s="149" t="s">
        <v>168</v>
      </c>
      <c r="D70" s="150" t="s">
        <v>86</v>
      </c>
      <c r="E70" s="151">
        <v>1.3</v>
      </c>
      <c r="F70" s="151">
        <v>0</v>
      </c>
      <c r="G70" s="152">
        <f>E70*F70</f>
        <v>0</v>
      </c>
      <c r="H70" s="153">
        <v>0</v>
      </c>
      <c r="I70" s="153">
        <f>E70*H70</f>
        <v>0</v>
      </c>
      <c r="J70" s="153">
        <v>0</v>
      </c>
      <c r="K70" s="153">
        <f>E70*J70</f>
        <v>0</v>
      </c>
      <c r="Q70" s="146">
        <v>2</v>
      </c>
      <c r="AA70" s="122">
        <v>12</v>
      </c>
      <c r="AB70" s="122">
        <v>0</v>
      </c>
      <c r="AC70" s="122">
        <v>29</v>
      </c>
      <c r="BB70" s="122">
        <v>2</v>
      </c>
      <c r="BC70" s="122">
        <f>IF(BB70=1,G70,0)</f>
        <v>0</v>
      </c>
      <c r="BD70" s="122">
        <f>IF(BB70=2,G70,0)</f>
        <v>0</v>
      </c>
      <c r="BE70" s="122">
        <f>IF(BB70=3,G70,0)</f>
        <v>0</v>
      </c>
      <c r="BF70" s="122">
        <f>IF(BB70=4,G70,0)</f>
        <v>0</v>
      </c>
      <c r="BG70" s="122">
        <f>IF(BB70=5,G70,0)</f>
        <v>0</v>
      </c>
    </row>
    <row r="71" spans="1:59" ht="12.75">
      <c r="A71" s="147">
        <v>30</v>
      </c>
      <c r="B71" s="148" t="s">
        <v>169</v>
      </c>
      <c r="C71" s="149" t="s">
        <v>170</v>
      </c>
      <c r="D71" s="150" t="s">
        <v>86</v>
      </c>
      <c r="E71" s="151">
        <v>1.5</v>
      </c>
      <c r="F71" s="151">
        <v>0</v>
      </c>
      <c r="G71" s="152">
        <f>E71*F71</f>
        <v>0</v>
      </c>
      <c r="H71" s="153">
        <v>0.00405</v>
      </c>
      <c r="I71" s="153">
        <f>E71*H71</f>
        <v>0.006075</v>
      </c>
      <c r="J71" s="153">
        <v>0</v>
      </c>
      <c r="K71" s="153">
        <f>E71*J71</f>
        <v>0</v>
      </c>
      <c r="Q71" s="146">
        <v>2</v>
      </c>
      <c r="AA71" s="122">
        <v>12</v>
      </c>
      <c r="AB71" s="122">
        <v>1</v>
      </c>
      <c r="AC71" s="122">
        <v>30</v>
      </c>
      <c r="BB71" s="122">
        <v>2</v>
      </c>
      <c r="BC71" s="122">
        <f>IF(BB71=1,G71,0)</f>
        <v>0</v>
      </c>
      <c r="BD71" s="122">
        <f>IF(BB71=2,G71,0)</f>
        <v>0</v>
      </c>
      <c r="BE71" s="122">
        <f>IF(BB71=3,G71,0)</f>
        <v>0</v>
      </c>
      <c r="BF71" s="122">
        <f>IF(BB71=4,G71,0)</f>
        <v>0</v>
      </c>
      <c r="BG71" s="122">
        <f>IF(BB71=5,G71,0)</f>
        <v>0</v>
      </c>
    </row>
    <row r="72" spans="1:59" ht="12.75">
      <c r="A72" s="147">
        <v>31</v>
      </c>
      <c r="B72" s="148" t="s">
        <v>171</v>
      </c>
      <c r="C72" s="149" t="s">
        <v>172</v>
      </c>
      <c r="D72" s="150" t="s">
        <v>110</v>
      </c>
      <c r="E72" s="151">
        <v>0.2</v>
      </c>
      <c r="F72" s="151">
        <v>0</v>
      </c>
      <c r="G72" s="152">
        <f>E72*F72</f>
        <v>0</v>
      </c>
      <c r="H72" s="153">
        <v>0</v>
      </c>
      <c r="I72" s="153">
        <f>E72*H72</f>
        <v>0</v>
      </c>
      <c r="J72" s="153">
        <v>0</v>
      </c>
      <c r="K72" s="153">
        <f>E72*J72</f>
        <v>0</v>
      </c>
      <c r="Q72" s="146">
        <v>2</v>
      </c>
      <c r="AA72" s="122">
        <v>12</v>
      </c>
      <c r="AB72" s="122">
        <v>0</v>
      </c>
      <c r="AC72" s="122">
        <v>31</v>
      </c>
      <c r="BB72" s="122">
        <v>2</v>
      </c>
      <c r="BC72" s="122">
        <f>IF(BB72=1,G72,0)</f>
        <v>0</v>
      </c>
      <c r="BD72" s="122">
        <f>IF(BB72=2,G72,0)</f>
        <v>0</v>
      </c>
      <c r="BE72" s="122">
        <f>IF(BB72=3,G72,0)</f>
        <v>0</v>
      </c>
      <c r="BF72" s="122">
        <f>IF(BB72=4,G72,0)</f>
        <v>0</v>
      </c>
      <c r="BG72" s="122">
        <f>IF(BB72=5,G72,0)</f>
        <v>0</v>
      </c>
    </row>
    <row r="73" spans="1:59" ht="12.75">
      <c r="A73" s="161"/>
      <c r="B73" s="162" t="s">
        <v>72</v>
      </c>
      <c r="C73" s="163" t="str">
        <f>CONCATENATE(B69," ",C69)</f>
        <v>711 Izolace proti vodě</v>
      </c>
      <c r="D73" s="161"/>
      <c r="E73" s="164"/>
      <c r="F73" s="164"/>
      <c r="G73" s="165">
        <f>SUM(G69:G72)</f>
        <v>0</v>
      </c>
      <c r="H73" s="166"/>
      <c r="I73" s="167">
        <f>SUM(I69:I72)</f>
        <v>0.006075</v>
      </c>
      <c r="J73" s="166"/>
      <c r="K73" s="167">
        <f>SUM(K69:K72)</f>
        <v>0</v>
      </c>
      <c r="Q73" s="146">
        <v>4</v>
      </c>
      <c r="BC73" s="168">
        <f>SUM(BC69:BC72)</f>
        <v>0</v>
      </c>
      <c r="BD73" s="168">
        <f>SUM(BD69:BD72)</f>
        <v>0</v>
      </c>
      <c r="BE73" s="168">
        <f>SUM(BE69:BE72)</f>
        <v>0</v>
      </c>
      <c r="BF73" s="168">
        <f>SUM(BF69:BF72)</f>
        <v>0</v>
      </c>
      <c r="BG73" s="168">
        <f>SUM(BG69:BG72)</f>
        <v>0</v>
      </c>
    </row>
    <row r="74" spans="1:17" ht="12.75">
      <c r="A74" s="139" t="s">
        <v>69</v>
      </c>
      <c r="B74" s="140" t="s">
        <v>173</v>
      </c>
      <c r="C74" s="141" t="s">
        <v>174</v>
      </c>
      <c r="D74" s="142"/>
      <c r="E74" s="143"/>
      <c r="F74" s="143"/>
      <c r="G74" s="144"/>
      <c r="H74" s="145"/>
      <c r="I74" s="145"/>
      <c r="J74" s="145"/>
      <c r="K74" s="145"/>
      <c r="Q74" s="146">
        <v>1</v>
      </c>
    </row>
    <row r="75" spans="1:59" ht="25.5">
      <c r="A75" s="147">
        <v>32</v>
      </c>
      <c r="B75" s="148" t="s">
        <v>175</v>
      </c>
      <c r="C75" s="149" t="s">
        <v>176</v>
      </c>
      <c r="D75" s="150" t="s">
        <v>86</v>
      </c>
      <c r="E75" s="151">
        <v>77</v>
      </c>
      <c r="F75" s="151">
        <v>0</v>
      </c>
      <c r="G75" s="152">
        <f>E75*F75</f>
        <v>0</v>
      </c>
      <c r="H75" s="153">
        <v>0</v>
      </c>
      <c r="I75" s="153">
        <f>E75*H75</f>
        <v>0</v>
      </c>
      <c r="J75" s="153">
        <v>-0.006</v>
      </c>
      <c r="K75" s="153">
        <f>E75*J75</f>
        <v>-0.462</v>
      </c>
      <c r="Q75" s="146">
        <v>2</v>
      </c>
      <c r="AA75" s="122">
        <v>12</v>
      </c>
      <c r="AB75" s="122">
        <v>0</v>
      </c>
      <c r="AC75" s="122">
        <v>32</v>
      </c>
      <c r="BB75" s="122">
        <v>2</v>
      </c>
      <c r="BC75" s="122">
        <f>IF(BB75=1,G75,0)</f>
        <v>0</v>
      </c>
      <c r="BD75" s="122">
        <f>IF(BB75=2,G75,0)</f>
        <v>0</v>
      </c>
      <c r="BE75" s="122">
        <f>IF(BB75=3,G75,0)</f>
        <v>0</v>
      </c>
      <c r="BF75" s="122">
        <f>IF(BB75=4,G75,0)</f>
        <v>0</v>
      </c>
      <c r="BG75" s="122">
        <f>IF(BB75=5,G75,0)</f>
        <v>0</v>
      </c>
    </row>
    <row r="76" spans="1:59" ht="25.5">
      <c r="A76" s="147">
        <v>33</v>
      </c>
      <c r="B76" s="148" t="s">
        <v>177</v>
      </c>
      <c r="C76" s="149" t="s">
        <v>178</v>
      </c>
      <c r="D76" s="150" t="s">
        <v>86</v>
      </c>
      <c r="E76" s="151">
        <v>88.55</v>
      </c>
      <c r="F76" s="151">
        <v>0</v>
      </c>
      <c r="G76" s="152">
        <f>E76*F76</f>
        <v>0</v>
      </c>
      <c r="H76" s="153">
        <v>3E-05</v>
      </c>
      <c r="I76" s="153">
        <f>E76*H76</f>
        <v>0.0026565</v>
      </c>
      <c r="J76" s="153">
        <v>0</v>
      </c>
      <c r="K76" s="153">
        <f>E76*J76</f>
        <v>0</v>
      </c>
      <c r="Q76" s="146">
        <v>2</v>
      </c>
      <c r="AA76" s="122">
        <v>12</v>
      </c>
      <c r="AB76" s="122">
        <v>0</v>
      </c>
      <c r="AC76" s="122">
        <v>33</v>
      </c>
      <c r="BB76" s="122">
        <v>2</v>
      </c>
      <c r="BC76" s="122">
        <f>IF(BB76=1,G76,0)</f>
        <v>0</v>
      </c>
      <c r="BD76" s="122">
        <f>IF(BB76=2,G76,0)</f>
        <v>0</v>
      </c>
      <c r="BE76" s="122">
        <f>IF(BB76=3,G76,0)</f>
        <v>0</v>
      </c>
      <c r="BF76" s="122">
        <f>IF(BB76=4,G76,0)</f>
        <v>0</v>
      </c>
      <c r="BG76" s="122">
        <f>IF(BB76=5,G76,0)</f>
        <v>0</v>
      </c>
    </row>
    <row r="77" spans="1:17" ht="12.75">
      <c r="A77" s="154"/>
      <c r="B77" s="155"/>
      <c r="C77" s="196" t="s">
        <v>179</v>
      </c>
      <c r="D77" s="197"/>
      <c r="E77" s="156">
        <v>88.55</v>
      </c>
      <c r="F77" s="157"/>
      <c r="G77" s="158"/>
      <c r="H77" s="159"/>
      <c r="I77" s="159"/>
      <c r="J77" s="159"/>
      <c r="K77" s="159"/>
      <c r="O77" s="160"/>
      <c r="Q77" s="146"/>
    </row>
    <row r="78" spans="1:59" ht="12.75">
      <c r="A78" s="147">
        <v>34</v>
      </c>
      <c r="B78" s="148" t="s">
        <v>180</v>
      </c>
      <c r="C78" s="149" t="s">
        <v>181</v>
      </c>
      <c r="D78" s="150" t="s">
        <v>86</v>
      </c>
      <c r="E78" s="151">
        <v>432.2132</v>
      </c>
      <c r="F78" s="151">
        <v>0</v>
      </c>
      <c r="G78" s="152">
        <f>E78*F78</f>
        <v>0</v>
      </c>
      <c r="H78" s="153">
        <v>1E-05</v>
      </c>
      <c r="I78" s="153">
        <f>E78*H78</f>
        <v>0.004322132</v>
      </c>
      <c r="J78" s="153">
        <v>0</v>
      </c>
      <c r="K78" s="153">
        <f>E78*J78</f>
        <v>0</v>
      </c>
      <c r="Q78" s="146"/>
      <c r="AA78" s="122">
        <v>12</v>
      </c>
      <c r="AB78" s="122">
        <v>1</v>
      </c>
      <c r="AC78" s="122">
        <v>34</v>
      </c>
      <c r="BB78" s="122">
        <v>2</v>
      </c>
      <c r="BC78" s="122">
        <f>IF(BB78=1,G78,0)</f>
        <v>0</v>
      </c>
      <c r="BD78" s="122">
        <f>IF(BB78=2,G78,0)</f>
        <v>0</v>
      </c>
      <c r="BE78" s="122">
        <f>IF(BB78=3,G78,0)</f>
        <v>0</v>
      </c>
      <c r="BF78" s="122">
        <f>IF(BB78=4,G78,0)</f>
        <v>0</v>
      </c>
      <c r="BG78" s="122">
        <f>IF(BB78=5,G78,0)</f>
        <v>0</v>
      </c>
    </row>
    <row r="79" spans="1:17" ht="12.75">
      <c r="A79" s="154"/>
      <c r="B79" s="155"/>
      <c r="C79" s="196" t="s">
        <v>182</v>
      </c>
      <c r="D79" s="197"/>
      <c r="E79" s="156">
        <v>432.2132</v>
      </c>
      <c r="F79" s="157"/>
      <c r="G79" s="158"/>
      <c r="H79" s="159"/>
      <c r="I79" s="159"/>
      <c r="J79" s="159"/>
      <c r="K79" s="159"/>
      <c r="O79" s="160"/>
      <c r="Q79" s="146"/>
    </row>
    <row r="80" spans="1:59" ht="12.75">
      <c r="A80" s="147">
        <v>35</v>
      </c>
      <c r="B80" s="148" t="s">
        <v>183</v>
      </c>
      <c r="C80" s="149" t="s">
        <v>184</v>
      </c>
      <c r="D80" s="150" t="s">
        <v>86</v>
      </c>
      <c r="E80" s="151">
        <v>90.09</v>
      </c>
      <c r="F80" s="151">
        <v>0</v>
      </c>
      <c r="G80" s="152">
        <f>E80*F80</f>
        <v>0</v>
      </c>
      <c r="H80" s="153">
        <v>0.0003</v>
      </c>
      <c r="I80" s="153">
        <f>E80*H80</f>
        <v>0.027027</v>
      </c>
      <c r="J80" s="153">
        <v>0</v>
      </c>
      <c r="K80" s="153">
        <f>E80*J80</f>
        <v>0</v>
      </c>
      <c r="Q80" s="146"/>
      <c r="AA80" s="122">
        <v>12</v>
      </c>
      <c r="AB80" s="122">
        <v>1</v>
      </c>
      <c r="AC80" s="122">
        <v>35</v>
      </c>
      <c r="BB80" s="122">
        <v>2</v>
      </c>
      <c r="BC80" s="122">
        <f>IF(BB80=1,G80,0)</f>
        <v>0</v>
      </c>
      <c r="BD80" s="122">
        <f>IF(BB80=2,G80,0)</f>
        <v>0</v>
      </c>
      <c r="BE80" s="122">
        <f>IF(BB80=3,G80,0)</f>
        <v>0</v>
      </c>
      <c r="BF80" s="122">
        <f>IF(BB80=4,G80,0)</f>
        <v>0</v>
      </c>
      <c r="BG80" s="122">
        <f>IF(BB80=5,G80,0)</f>
        <v>0</v>
      </c>
    </row>
    <row r="81" spans="1:17" ht="12.75">
      <c r="A81" s="154"/>
      <c r="B81" s="155"/>
      <c r="C81" s="196" t="s">
        <v>185</v>
      </c>
      <c r="D81" s="197"/>
      <c r="E81" s="156">
        <v>90.09</v>
      </c>
      <c r="F81" s="157"/>
      <c r="G81" s="158"/>
      <c r="H81" s="159"/>
      <c r="I81" s="159"/>
      <c r="J81" s="159"/>
      <c r="K81" s="159"/>
      <c r="O81" s="160"/>
      <c r="Q81" s="146"/>
    </row>
    <row r="82" spans="1:59" ht="12.75">
      <c r="A82" s="147">
        <v>36</v>
      </c>
      <c r="B82" s="148" t="s">
        <v>186</v>
      </c>
      <c r="C82" s="149" t="s">
        <v>187</v>
      </c>
      <c r="D82" s="150" t="s">
        <v>110</v>
      </c>
      <c r="E82" s="151">
        <v>0.46</v>
      </c>
      <c r="F82" s="151">
        <v>0</v>
      </c>
      <c r="G82" s="152">
        <f>E82*F82</f>
        <v>0</v>
      </c>
      <c r="H82" s="153">
        <v>0</v>
      </c>
      <c r="I82" s="153">
        <f>E82*H82</f>
        <v>0</v>
      </c>
      <c r="J82" s="153">
        <v>0</v>
      </c>
      <c r="K82" s="153">
        <f>E82*J82</f>
        <v>0</v>
      </c>
      <c r="Q82" s="146"/>
      <c r="AA82" s="122">
        <v>12</v>
      </c>
      <c r="AB82" s="122">
        <v>0</v>
      </c>
      <c r="AC82" s="122">
        <v>36</v>
      </c>
      <c r="BB82" s="122">
        <v>2</v>
      </c>
      <c r="BC82" s="122">
        <f>IF(BB82=1,G82,0)</f>
        <v>0</v>
      </c>
      <c r="BD82" s="122">
        <f>IF(BB82=2,G82,0)</f>
        <v>0</v>
      </c>
      <c r="BE82" s="122">
        <f>IF(BB82=3,G82,0)</f>
        <v>0</v>
      </c>
      <c r="BF82" s="122">
        <f>IF(BB82=4,G82,0)</f>
        <v>0</v>
      </c>
      <c r="BG82" s="122">
        <f>IF(BB82=5,G82,0)</f>
        <v>0</v>
      </c>
    </row>
    <row r="83" spans="1:17" ht="12.75">
      <c r="A83" s="154"/>
      <c r="B83" s="155"/>
      <c r="C83" s="196" t="s">
        <v>188</v>
      </c>
      <c r="D83" s="197"/>
      <c r="E83" s="156">
        <v>0.46</v>
      </c>
      <c r="F83" s="157"/>
      <c r="G83" s="158"/>
      <c r="H83" s="159"/>
      <c r="I83" s="159"/>
      <c r="J83" s="159"/>
      <c r="K83" s="159"/>
      <c r="O83" s="160"/>
      <c r="Q83" s="146"/>
    </row>
    <row r="84" spans="1:59" ht="12.75">
      <c r="A84" s="161"/>
      <c r="B84" s="162" t="s">
        <v>72</v>
      </c>
      <c r="C84" s="163" t="str">
        <f>CONCATENATE(B74," ",C74)</f>
        <v>712 Živičné krytiny</v>
      </c>
      <c r="D84" s="161"/>
      <c r="E84" s="164"/>
      <c r="F84" s="164"/>
      <c r="G84" s="165">
        <f>SUM(G74:G83)</f>
        <v>0</v>
      </c>
      <c r="H84" s="166"/>
      <c r="I84" s="167">
        <f>SUM(I74:I83)</f>
        <v>0.034005632</v>
      </c>
      <c r="J84" s="166"/>
      <c r="K84" s="167">
        <f>SUM(K74:K83)</f>
        <v>-0.462</v>
      </c>
      <c r="Q84" s="146"/>
      <c r="BC84" s="168">
        <f>SUM(BC74:BC83)</f>
        <v>0</v>
      </c>
      <c r="BD84" s="168">
        <f>SUM(BD74:BD83)</f>
        <v>0</v>
      </c>
      <c r="BE84" s="168">
        <f>SUM(BE74:BE83)</f>
        <v>0</v>
      </c>
      <c r="BF84" s="168">
        <f>SUM(BF74:BF83)</f>
        <v>0</v>
      </c>
      <c r="BG84" s="168">
        <f>SUM(BG74:BG83)</f>
        <v>0</v>
      </c>
    </row>
    <row r="85" spans="1:17" ht="12.75">
      <c r="A85" s="139" t="s">
        <v>69</v>
      </c>
      <c r="B85" s="140" t="s">
        <v>189</v>
      </c>
      <c r="C85" s="141" t="s">
        <v>190</v>
      </c>
      <c r="D85" s="142"/>
      <c r="E85" s="143"/>
      <c r="F85" s="143"/>
      <c r="G85" s="144"/>
      <c r="H85" s="145"/>
      <c r="I85" s="145"/>
      <c r="J85" s="145"/>
      <c r="K85" s="145"/>
      <c r="Q85" s="146"/>
    </row>
    <row r="86" spans="1:59" ht="12.75">
      <c r="A86" s="147">
        <v>37</v>
      </c>
      <c r="B86" s="148" t="s">
        <v>191</v>
      </c>
      <c r="C86" s="149" t="s">
        <v>192</v>
      </c>
      <c r="D86" s="150" t="s">
        <v>86</v>
      </c>
      <c r="E86" s="151">
        <v>309.8</v>
      </c>
      <c r="F86" s="151">
        <v>0</v>
      </c>
      <c r="G86" s="152">
        <f>E86*F86</f>
        <v>0</v>
      </c>
      <c r="H86" s="153">
        <v>0</v>
      </c>
      <c r="I86" s="153">
        <f>E86*H86</f>
        <v>0</v>
      </c>
      <c r="J86" s="153">
        <v>-0.005</v>
      </c>
      <c r="K86" s="153">
        <f>E86*J86</f>
        <v>-1.5490000000000002</v>
      </c>
      <c r="Q86" s="146"/>
      <c r="AA86" s="122">
        <v>12</v>
      </c>
      <c r="AB86" s="122">
        <v>0</v>
      </c>
      <c r="AC86" s="122">
        <v>37</v>
      </c>
      <c r="BB86" s="122">
        <v>2</v>
      </c>
      <c r="BC86" s="122">
        <f>IF(BB86=1,G86,0)</f>
        <v>0</v>
      </c>
      <c r="BD86" s="122">
        <f>IF(BB86=2,G86,0)</f>
        <v>0</v>
      </c>
      <c r="BE86" s="122">
        <f>IF(BB86=3,G86,0)</f>
        <v>0</v>
      </c>
      <c r="BF86" s="122">
        <f>IF(BB86=4,G86,0)</f>
        <v>0</v>
      </c>
      <c r="BG86" s="122">
        <f>IF(BB86=5,G86,0)</f>
        <v>0</v>
      </c>
    </row>
    <row r="87" spans="1:17" ht="12.75">
      <c r="A87" s="154"/>
      <c r="B87" s="155"/>
      <c r="C87" s="196" t="s">
        <v>193</v>
      </c>
      <c r="D87" s="197"/>
      <c r="E87" s="156">
        <v>309.8</v>
      </c>
      <c r="F87" s="157"/>
      <c r="G87" s="158"/>
      <c r="H87" s="159"/>
      <c r="I87" s="159"/>
      <c r="J87" s="159"/>
      <c r="K87" s="159"/>
      <c r="O87" s="160"/>
      <c r="Q87" s="146"/>
    </row>
    <row r="88" spans="1:59" ht="12.75">
      <c r="A88" s="147">
        <v>38</v>
      </c>
      <c r="B88" s="148" t="s">
        <v>194</v>
      </c>
      <c r="C88" s="149" t="s">
        <v>195</v>
      </c>
      <c r="D88" s="150" t="s">
        <v>78</v>
      </c>
      <c r="E88" s="151">
        <v>294</v>
      </c>
      <c r="F88" s="151">
        <v>0</v>
      </c>
      <c r="G88" s="152">
        <f>E88*F88</f>
        <v>0</v>
      </c>
      <c r="H88" s="153">
        <v>0</v>
      </c>
      <c r="I88" s="153">
        <f>E88*H88</f>
        <v>0</v>
      </c>
      <c r="J88" s="153">
        <v>-0.008</v>
      </c>
      <c r="K88" s="153">
        <f>E88*J88</f>
        <v>-2.352</v>
      </c>
      <c r="Q88" s="146"/>
      <c r="AA88" s="122">
        <v>12</v>
      </c>
      <c r="AB88" s="122">
        <v>0</v>
      </c>
      <c r="AC88" s="122">
        <v>38</v>
      </c>
      <c r="BB88" s="122">
        <v>2</v>
      </c>
      <c r="BC88" s="122">
        <f>IF(BB88=1,G88,0)</f>
        <v>0</v>
      </c>
      <c r="BD88" s="122">
        <f>IF(BB88=2,G88,0)</f>
        <v>0</v>
      </c>
      <c r="BE88" s="122">
        <f>IF(BB88=3,G88,0)</f>
        <v>0</v>
      </c>
      <c r="BF88" s="122">
        <f>IF(BB88=4,G88,0)</f>
        <v>0</v>
      </c>
      <c r="BG88" s="122">
        <f>IF(BB88=5,G88,0)</f>
        <v>0</v>
      </c>
    </row>
    <row r="89" spans="1:17" ht="12.75">
      <c r="A89" s="154"/>
      <c r="B89" s="155"/>
      <c r="C89" s="196" t="s">
        <v>196</v>
      </c>
      <c r="D89" s="197"/>
      <c r="E89" s="156">
        <v>294</v>
      </c>
      <c r="F89" s="157"/>
      <c r="G89" s="158"/>
      <c r="H89" s="159"/>
      <c r="I89" s="159"/>
      <c r="J89" s="159"/>
      <c r="K89" s="159"/>
      <c r="O89" s="160"/>
      <c r="Q89" s="146"/>
    </row>
    <row r="90" spans="1:59" ht="12.75">
      <c r="A90" s="147">
        <v>39</v>
      </c>
      <c r="B90" s="148" t="s">
        <v>197</v>
      </c>
      <c r="C90" s="149" t="s">
        <v>198</v>
      </c>
      <c r="D90" s="150" t="s">
        <v>78</v>
      </c>
      <c r="E90" s="151">
        <v>150</v>
      </c>
      <c r="F90" s="151">
        <v>0</v>
      </c>
      <c r="G90" s="152">
        <f>E90*F90</f>
        <v>0</v>
      </c>
      <c r="H90" s="153">
        <v>0</v>
      </c>
      <c r="I90" s="153">
        <f>E90*H90</f>
        <v>0</v>
      </c>
      <c r="J90" s="153">
        <v>-0.032</v>
      </c>
      <c r="K90" s="153">
        <f>E90*J90</f>
        <v>-4.8</v>
      </c>
      <c r="Q90" s="146"/>
      <c r="AA90" s="122">
        <v>12</v>
      </c>
      <c r="AB90" s="122">
        <v>0</v>
      </c>
      <c r="AC90" s="122">
        <v>39</v>
      </c>
      <c r="BB90" s="122">
        <v>2</v>
      </c>
      <c r="BC90" s="122">
        <f>IF(BB90=1,G90,0)</f>
        <v>0</v>
      </c>
      <c r="BD90" s="122">
        <f>IF(BB90=2,G90,0)</f>
        <v>0</v>
      </c>
      <c r="BE90" s="122">
        <f>IF(BB90=3,G90,0)</f>
        <v>0</v>
      </c>
      <c r="BF90" s="122">
        <f>IF(BB90=4,G90,0)</f>
        <v>0</v>
      </c>
      <c r="BG90" s="122">
        <f>IF(BB90=5,G90,0)</f>
        <v>0</v>
      </c>
    </row>
    <row r="91" spans="1:17" ht="12.75">
      <c r="A91" s="154"/>
      <c r="B91" s="155"/>
      <c r="C91" s="196" t="s">
        <v>199</v>
      </c>
      <c r="D91" s="197"/>
      <c r="E91" s="156">
        <v>150</v>
      </c>
      <c r="F91" s="157"/>
      <c r="G91" s="158"/>
      <c r="H91" s="159"/>
      <c r="I91" s="159"/>
      <c r="J91" s="159"/>
      <c r="K91" s="159"/>
      <c r="O91" s="160"/>
      <c r="Q91" s="146"/>
    </row>
    <row r="92" spans="1:59" ht="12.75">
      <c r="A92" s="147">
        <v>40</v>
      </c>
      <c r="B92" s="148" t="s">
        <v>200</v>
      </c>
      <c r="C92" s="149" t="s">
        <v>201</v>
      </c>
      <c r="D92" s="150" t="s">
        <v>78</v>
      </c>
      <c r="E92" s="151">
        <v>137</v>
      </c>
      <c r="F92" s="151">
        <v>0</v>
      </c>
      <c r="G92" s="152">
        <f>E92*F92</f>
        <v>0</v>
      </c>
      <c r="H92" s="153">
        <v>0</v>
      </c>
      <c r="I92" s="153">
        <f>E92*H92</f>
        <v>0</v>
      </c>
      <c r="J92" s="153">
        <v>-0.014</v>
      </c>
      <c r="K92" s="153">
        <f>E92*J92</f>
        <v>-1.9180000000000001</v>
      </c>
      <c r="Q92" s="146"/>
      <c r="AA92" s="122">
        <v>12</v>
      </c>
      <c r="AB92" s="122">
        <v>0</v>
      </c>
      <c r="AC92" s="122">
        <v>40</v>
      </c>
      <c r="BB92" s="122">
        <v>2</v>
      </c>
      <c r="BC92" s="122">
        <f>IF(BB92=1,G92,0)</f>
        <v>0</v>
      </c>
      <c r="BD92" s="122">
        <f>IF(BB92=2,G92,0)</f>
        <v>0</v>
      </c>
      <c r="BE92" s="122">
        <f>IF(BB92=3,G92,0)</f>
        <v>0</v>
      </c>
      <c r="BF92" s="122">
        <f>IF(BB92=4,G92,0)</f>
        <v>0</v>
      </c>
      <c r="BG92" s="122">
        <f>IF(BB92=5,G92,0)</f>
        <v>0</v>
      </c>
    </row>
    <row r="93" spans="1:17" ht="12.75">
      <c r="A93" s="154"/>
      <c r="B93" s="155"/>
      <c r="C93" s="196" t="s">
        <v>202</v>
      </c>
      <c r="D93" s="197"/>
      <c r="E93" s="156">
        <v>137</v>
      </c>
      <c r="F93" s="157"/>
      <c r="G93" s="158"/>
      <c r="H93" s="159"/>
      <c r="I93" s="159"/>
      <c r="J93" s="159"/>
      <c r="K93" s="159"/>
      <c r="O93" s="160"/>
      <c r="Q93" s="146"/>
    </row>
    <row r="94" spans="1:59" ht="12.75">
      <c r="A94" s="147">
        <v>41</v>
      </c>
      <c r="B94" s="148" t="s">
        <v>203</v>
      </c>
      <c r="C94" s="149" t="s">
        <v>204</v>
      </c>
      <c r="D94" s="150" t="s">
        <v>78</v>
      </c>
      <c r="E94" s="151">
        <v>69.12</v>
      </c>
      <c r="F94" s="151">
        <v>0</v>
      </c>
      <c r="G94" s="152">
        <f>E94*F94</f>
        <v>0</v>
      </c>
      <c r="H94" s="153">
        <v>0</v>
      </c>
      <c r="I94" s="153">
        <f>E94*H94</f>
        <v>0</v>
      </c>
      <c r="J94" s="153">
        <v>-0.032</v>
      </c>
      <c r="K94" s="153">
        <f>E94*J94</f>
        <v>-2.21184</v>
      </c>
      <c r="Q94" s="146"/>
      <c r="AA94" s="122">
        <v>12</v>
      </c>
      <c r="AB94" s="122">
        <v>0</v>
      </c>
      <c r="AC94" s="122">
        <v>41</v>
      </c>
      <c r="BB94" s="122">
        <v>2</v>
      </c>
      <c r="BC94" s="122">
        <f>IF(BB94=1,G94,0)</f>
        <v>0</v>
      </c>
      <c r="BD94" s="122">
        <f>IF(BB94=2,G94,0)</f>
        <v>0</v>
      </c>
      <c r="BE94" s="122">
        <f>IF(BB94=3,G94,0)</f>
        <v>0</v>
      </c>
      <c r="BF94" s="122">
        <f>IF(BB94=4,G94,0)</f>
        <v>0</v>
      </c>
      <c r="BG94" s="122">
        <f>IF(BB94=5,G94,0)</f>
        <v>0</v>
      </c>
    </row>
    <row r="95" spans="1:17" ht="12.75">
      <c r="A95" s="154"/>
      <c r="B95" s="155"/>
      <c r="C95" s="196" t="s">
        <v>205</v>
      </c>
      <c r="D95" s="197"/>
      <c r="E95" s="156">
        <v>69.12</v>
      </c>
      <c r="F95" s="157"/>
      <c r="G95" s="158"/>
      <c r="H95" s="159"/>
      <c r="I95" s="159"/>
      <c r="J95" s="159"/>
      <c r="K95" s="159"/>
      <c r="O95" s="160"/>
      <c r="Q95" s="146"/>
    </row>
    <row r="96" spans="1:59" ht="25.5">
      <c r="A96" s="147">
        <v>42</v>
      </c>
      <c r="B96" s="148" t="s">
        <v>206</v>
      </c>
      <c r="C96" s="149" t="s">
        <v>207</v>
      </c>
      <c r="D96" s="150" t="s">
        <v>78</v>
      </c>
      <c r="E96" s="151">
        <v>26.45</v>
      </c>
      <c r="F96" s="151">
        <v>0</v>
      </c>
      <c r="G96" s="152">
        <f>E96*F96</f>
        <v>0</v>
      </c>
      <c r="H96" s="153">
        <v>0.01841</v>
      </c>
      <c r="I96" s="153">
        <f>E96*H96</f>
        <v>0.48694449999999995</v>
      </c>
      <c r="J96" s="153">
        <v>0</v>
      </c>
      <c r="K96" s="153">
        <f>E96*J96</f>
        <v>0</v>
      </c>
      <c r="Q96" s="146"/>
      <c r="AA96" s="122">
        <v>12</v>
      </c>
      <c r="AB96" s="122">
        <v>0</v>
      </c>
      <c r="AC96" s="122">
        <v>42</v>
      </c>
      <c r="BB96" s="122">
        <v>2</v>
      </c>
      <c r="BC96" s="122">
        <f>IF(BB96=1,G96,0)</f>
        <v>0</v>
      </c>
      <c r="BD96" s="122">
        <f>IF(BB96=2,G96,0)</f>
        <v>0</v>
      </c>
      <c r="BE96" s="122">
        <f>IF(BB96=3,G96,0)</f>
        <v>0</v>
      </c>
      <c r="BF96" s="122">
        <f>IF(BB96=4,G96,0)</f>
        <v>0</v>
      </c>
      <c r="BG96" s="122">
        <f>IF(BB96=5,G96,0)</f>
        <v>0</v>
      </c>
    </row>
    <row r="97" spans="1:17" ht="12.75">
      <c r="A97" s="154"/>
      <c r="B97" s="155"/>
      <c r="C97" s="196" t="s">
        <v>208</v>
      </c>
      <c r="D97" s="197"/>
      <c r="E97" s="156">
        <v>26.45</v>
      </c>
      <c r="F97" s="157"/>
      <c r="G97" s="158"/>
      <c r="H97" s="159"/>
      <c r="I97" s="159"/>
      <c r="J97" s="159"/>
      <c r="K97" s="159"/>
      <c r="O97" s="160"/>
      <c r="Q97" s="146"/>
    </row>
    <row r="98" spans="1:59" ht="25.5">
      <c r="A98" s="147">
        <v>43</v>
      </c>
      <c r="B98" s="148" t="s">
        <v>209</v>
      </c>
      <c r="C98" s="149" t="s">
        <v>210</v>
      </c>
      <c r="D98" s="150" t="s">
        <v>78</v>
      </c>
      <c r="E98" s="151">
        <v>83.94</v>
      </c>
      <c r="F98" s="151">
        <v>0</v>
      </c>
      <c r="G98" s="152">
        <f>E98*F98</f>
        <v>0</v>
      </c>
      <c r="H98" s="153">
        <v>0.01115</v>
      </c>
      <c r="I98" s="153">
        <f>E98*H98</f>
        <v>0.935931</v>
      </c>
      <c r="J98" s="153">
        <v>0</v>
      </c>
      <c r="K98" s="153">
        <f>E98*J98</f>
        <v>0</v>
      </c>
      <c r="Q98" s="146"/>
      <c r="AA98" s="122">
        <v>12</v>
      </c>
      <c r="AB98" s="122">
        <v>0</v>
      </c>
      <c r="AC98" s="122">
        <v>43</v>
      </c>
      <c r="BB98" s="122">
        <v>2</v>
      </c>
      <c r="BC98" s="122">
        <f>IF(BB98=1,G98,0)</f>
        <v>0</v>
      </c>
      <c r="BD98" s="122">
        <f>IF(BB98=2,G98,0)</f>
        <v>0</v>
      </c>
      <c r="BE98" s="122">
        <f>IF(BB98=3,G98,0)</f>
        <v>0</v>
      </c>
      <c r="BF98" s="122">
        <f>IF(BB98=4,G98,0)</f>
        <v>0</v>
      </c>
      <c r="BG98" s="122">
        <f>IF(BB98=5,G98,0)</f>
        <v>0</v>
      </c>
    </row>
    <row r="99" spans="1:17" ht="12.75">
      <c r="A99" s="154"/>
      <c r="B99" s="155"/>
      <c r="C99" s="196" t="s">
        <v>211</v>
      </c>
      <c r="D99" s="197"/>
      <c r="E99" s="156">
        <v>83.94</v>
      </c>
      <c r="F99" s="157"/>
      <c r="G99" s="158"/>
      <c r="H99" s="159"/>
      <c r="I99" s="159"/>
      <c r="J99" s="159"/>
      <c r="K99" s="159"/>
      <c r="O99" s="160"/>
      <c r="Q99" s="146"/>
    </row>
    <row r="100" spans="1:59" ht="25.5">
      <c r="A100" s="147">
        <v>44</v>
      </c>
      <c r="B100" s="148" t="s">
        <v>209</v>
      </c>
      <c r="C100" s="149" t="s">
        <v>210</v>
      </c>
      <c r="D100" s="150" t="s">
        <v>78</v>
      </c>
      <c r="E100" s="151">
        <v>27.1</v>
      </c>
      <c r="F100" s="151">
        <v>0</v>
      </c>
      <c r="G100" s="152">
        <f>E100*F100</f>
        <v>0</v>
      </c>
      <c r="H100" s="153">
        <v>0.01115</v>
      </c>
      <c r="I100" s="153">
        <f>E100*H100</f>
        <v>0.302165</v>
      </c>
      <c r="J100" s="153">
        <v>0</v>
      </c>
      <c r="K100" s="153">
        <f>E100*J100</f>
        <v>0</v>
      </c>
      <c r="Q100" s="146"/>
      <c r="AA100" s="122">
        <v>12</v>
      </c>
      <c r="AB100" s="122">
        <v>0</v>
      </c>
      <c r="AC100" s="122">
        <v>44</v>
      </c>
      <c r="BB100" s="122">
        <v>2</v>
      </c>
      <c r="BC100" s="122">
        <f>IF(BB100=1,G100,0)</f>
        <v>0</v>
      </c>
      <c r="BD100" s="122">
        <f>IF(BB100=2,G100,0)</f>
        <v>0</v>
      </c>
      <c r="BE100" s="122">
        <f>IF(BB100=3,G100,0)</f>
        <v>0</v>
      </c>
      <c r="BF100" s="122">
        <f>IF(BB100=4,G100,0)</f>
        <v>0</v>
      </c>
      <c r="BG100" s="122">
        <f>IF(BB100=5,G100,0)</f>
        <v>0</v>
      </c>
    </row>
    <row r="101" spans="1:17" ht="12.75">
      <c r="A101" s="154"/>
      <c r="B101" s="155"/>
      <c r="C101" s="196" t="s">
        <v>212</v>
      </c>
      <c r="D101" s="197"/>
      <c r="E101" s="156">
        <v>27.1</v>
      </c>
      <c r="F101" s="157"/>
      <c r="G101" s="158"/>
      <c r="H101" s="159"/>
      <c r="I101" s="159"/>
      <c r="J101" s="159"/>
      <c r="K101" s="159"/>
      <c r="O101" s="160"/>
      <c r="Q101" s="146"/>
    </row>
    <row r="102" spans="1:59" ht="25.5">
      <c r="A102" s="147">
        <v>45</v>
      </c>
      <c r="B102" s="148" t="s">
        <v>213</v>
      </c>
      <c r="C102" s="149" t="s">
        <v>214</v>
      </c>
      <c r="D102" s="150" t="s">
        <v>78</v>
      </c>
      <c r="E102" s="151">
        <v>4</v>
      </c>
      <c r="F102" s="151">
        <v>0</v>
      </c>
      <c r="G102" s="152">
        <f>E102*F102</f>
        <v>0</v>
      </c>
      <c r="H102" s="153">
        <v>0.00825</v>
      </c>
      <c r="I102" s="153">
        <f>E102*H102</f>
        <v>0.033</v>
      </c>
      <c r="J102" s="153">
        <v>0</v>
      </c>
      <c r="K102" s="153">
        <f>E102*J102</f>
        <v>0</v>
      </c>
      <c r="Q102" s="146"/>
      <c r="AA102" s="122">
        <v>12</v>
      </c>
      <c r="AB102" s="122">
        <v>0</v>
      </c>
      <c r="AC102" s="122">
        <v>45</v>
      </c>
      <c r="BB102" s="122">
        <v>2</v>
      </c>
      <c r="BC102" s="122">
        <f>IF(BB102=1,G102,0)</f>
        <v>0</v>
      </c>
      <c r="BD102" s="122">
        <f>IF(BB102=2,G102,0)</f>
        <v>0</v>
      </c>
      <c r="BE102" s="122">
        <f>IF(BB102=3,G102,0)</f>
        <v>0</v>
      </c>
      <c r="BF102" s="122">
        <f>IF(BB102=4,G102,0)</f>
        <v>0</v>
      </c>
      <c r="BG102" s="122">
        <f>IF(BB102=5,G102,0)</f>
        <v>0</v>
      </c>
    </row>
    <row r="103" spans="1:17" ht="12.75">
      <c r="A103" s="154"/>
      <c r="B103" s="155"/>
      <c r="C103" s="196" t="s">
        <v>215</v>
      </c>
      <c r="D103" s="197"/>
      <c r="E103" s="156">
        <v>4</v>
      </c>
      <c r="F103" s="157"/>
      <c r="G103" s="158"/>
      <c r="H103" s="159"/>
      <c r="I103" s="159"/>
      <c r="J103" s="159"/>
      <c r="K103" s="159"/>
      <c r="O103" s="160"/>
      <c r="Q103" s="146"/>
    </row>
    <row r="104" spans="1:59" ht="25.5">
      <c r="A104" s="147">
        <v>46</v>
      </c>
      <c r="B104" s="148" t="s">
        <v>209</v>
      </c>
      <c r="C104" s="149" t="s">
        <v>210</v>
      </c>
      <c r="D104" s="150" t="s">
        <v>78</v>
      </c>
      <c r="E104" s="151">
        <v>61.13</v>
      </c>
      <c r="F104" s="151">
        <v>0</v>
      </c>
      <c r="G104" s="152">
        <f>E104*F104</f>
        <v>0</v>
      </c>
      <c r="H104" s="153">
        <v>0.01115</v>
      </c>
      <c r="I104" s="153">
        <f>E104*H104</f>
        <v>0.6815995</v>
      </c>
      <c r="J104" s="153">
        <v>0</v>
      </c>
      <c r="K104" s="153">
        <f>E104*J104</f>
        <v>0</v>
      </c>
      <c r="Q104" s="146">
        <v>2</v>
      </c>
      <c r="AA104" s="122">
        <v>12</v>
      </c>
      <c r="AB104" s="122">
        <v>0</v>
      </c>
      <c r="AC104" s="122">
        <v>46</v>
      </c>
      <c r="BB104" s="122">
        <v>2</v>
      </c>
      <c r="BC104" s="122">
        <f>IF(BB104=1,G104,0)</f>
        <v>0</v>
      </c>
      <c r="BD104" s="122">
        <f>IF(BB104=2,G104,0)</f>
        <v>0</v>
      </c>
      <c r="BE104" s="122">
        <f>IF(BB104=3,G104,0)</f>
        <v>0</v>
      </c>
      <c r="BF104" s="122">
        <f>IF(BB104=4,G104,0)</f>
        <v>0</v>
      </c>
      <c r="BG104" s="122">
        <f>IF(BB104=5,G104,0)</f>
        <v>0</v>
      </c>
    </row>
    <row r="105" spans="1:17" ht="12.75">
      <c r="A105" s="154"/>
      <c r="B105" s="155"/>
      <c r="C105" s="196" t="s">
        <v>216</v>
      </c>
      <c r="D105" s="197"/>
      <c r="E105" s="156">
        <v>61.13</v>
      </c>
      <c r="F105" s="157"/>
      <c r="G105" s="158"/>
      <c r="H105" s="159"/>
      <c r="I105" s="159"/>
      <c r="J105" s="159"/>
      <c r="K105" s="159"/>
      <c r="O105" s="160"/>
      <c r="Q105" s="146"/>
    </row>
    <row r="106" spans="1:59" ht="25.5">
      <c r="A106" s="147">
        <v>47</v>
      </c>
      <c r="B106" s="148" t="s">
        <v>217</v>
      </c>
      <c r="C106" s="149" t="s">
        <v>218</v>
      </c>
      <c r="D106" s="150" t="s">
        <v>78</v>
      </c>
      <c r="E106" s="151">
        <v>42.2</v>
      </c>
      <c r="F106" s="151">
        <v>0</v>
      </c>
      <c r="G106" s="152">
        <f>E106*F106</f>
        <v>0</v>
      </c>
      <c r="H106" s="153">
        <v>0.02821</v>
      </c>
      <c r="I106" s="153">
        <f>E106*H106</f>
        <v>1.1904620000000001</v>
      </c>
      <c r="J106" s="153">
        <v>0</v>
      </c>
      <c r="K106" s="153">
        <f>E106*J106</f>
        <v>0</v>
      </c>
      <c r="Q106" s="146">
        <v>2</v>
      </c>
      <c r="AA106" s="122">
        <v>12</v>
      </c>
      <c r="AB106" s="122">
        <v>0</v>
      </c>
      <c r="AC106" s="122">
        <v>47</v>
      </c>
      <c r="BB106" s="122">
        <v>2</v>
      </c>
      <c r="BC106" s="122">
        <f>IF(BB106=1,G106,0)</f>
        <v>0</v>
      </c>
      <c r="BD106" s="122">
        <f>IF(BB106=2,G106,0)</f>
        <v>0</v>
      </c>
      <c r="BE106" s="122">
        <f>IF(BB106=3,G106,0)</f>
        <v>0</v>
      </c>
      <c r="BF106" s="122">
        <f>IF(BB106=4,G106,0)</f>
        <v>0</v>
      </c>
      <c r="BG106" s="122">
        <f>IF(BB106=5,G106,0)</f>
        <v>0</v>
      </c>
    </row>
    <row r="107" spans="1:17" ht="12.75">
      <c r="A107" s="154"/>
      <c r="B107" s="155"/>
      <c r="C107" s="196" t="s">
        <v>219</v>
      </c>
      <c r="D107" s="197"/>
      <c r="E107" s="156">
        <v>42.2</v>
      </c>
      <c r="F107" s="157"/>
      <c r="G107" s="158"/>
      <c r="H107" s="159"/>
      <c r="I107" s="159"/>
      <c r="J107" s="159"/>
      <c r="K107" s="159"/>
      <c r="O107" s="160"/>
      <c r="Q107" s="146"/>
    </row>
    <row r="108" spans="1:59" ht="25.5">
      <c r="A108" s="147">
        <v>48</v>
      </c>
      <c r="B108" s="148" t="s">
        <v>206</v>
      </c>
      <c r="C108" s="149" t="s">
        <v>220</v>
      </c>
      <c r="D108" s="150" t="s">
        <v>78</v>
      </c>
      <c r="E108" s="151">
        <v>4.82</v>
      </c>
      <c r="F108" s="151">
        <v>0</v>
      </c>
      <c r="G108" s="152">
        <f>E108*F108</f>
        <v>0</v>
      </c>
      <c r="H108" s="153">
        <v>0.01841</v>
      </c>
      <c r="I108" s="153">
        <f>E108*H108</f>
        <v>0.0887362</v>
      </c>
      <c r="J108" s="153">
        <v>0</v>
      </c>
      <c r="K108" s="153">
        <f>E108*J108</f>
        <v>0</v>
      </c>
      <c r="Q108" s="146">
        <v>2</v>
      </c>
      <c r="AA108" s="122">
        <v>12</v>
      </c>
      <c r="AB108" s="122">
        <v>0</v>
      </c>
      <c r="AC108" s="122">
        <v>48</v>
      </c>
      <c r="BB108" s="122">
        <v>2</v>
      </c>
      <c r="BC108" s="122">
        <f>IF(BB108=1,G108,0)</f>
        <v>0</v>
      </c>
      <c r="BD108" s="122">
        <f>IF(BB108=2,G108,0)</f>
        <v>0</v>
      </c>
      <c r="BE108" s="122">
        <f>IF(BB108=3,G108,0)</f>
        <v>0</v>
      </c>
      <c r="BF108" s="122">
        <f>IF(BB108=4,G108,0)</f>
        <v>0</v>
      </c>
      <c r="BG108" s="122">
        <f>IF(BB108=5,G108,0)</f>
        <v>0</v>
      </c>
    </row>
    <row r="109" spans="1:17" ht="12.75">
      <c r="A109" s="154"/>
      <c r="B109" s="155"/>
      <c r="C109" s="196" t="s">
        <v>221</v>
      </c>
      <c r="D109" s="197"/>
      <c r="E109" s="156">
        <v>4.82</v>
      </c>
      <c r="F109" s="157"/>
      <c r="G109" s="158"/>
      <c r="H109" s="159"/>
      <c r="I109" s="159"/>
      <c r="J109" s="159"/>
      <c r="K109" s="159"/>
      <c r="O109" s="160"/>
      <c r="Q109" s="146"/>
    </row>
    <row r="110" spans="1:59" ht="25.5">
      <c r="A110" s="147">
        <v>49</v>
      </c>
      <c r="B110" s="148" t="s">
        <v>222</v>
      </c>
      <c r="C110" s="149" t="s">
        <v>223</v>
      </c>
      <c r="D110" s="150" t="s">
        <v>78</v>
      </c>
      <c r="E110" s="151">
        <v>3.01</v>
      </c>
      <c r="F110" s="151">
        <v>0</v>
      </c>
      <c r="G110" s="152">
        <f>E110*F110</f>
        <v>0</v>
      </c>
      <c r="H110" s="153">
        <v>0.01454</v>
      </c>
      <c r="I110" s="153">
        <f>E110*H110</f>
        <v>0.043765399999999996</v>
      </c>
      <c r="J110" s="153">
        <v>0</v>
      </c>
      <c r="K110" s="153">
        <f>E110*J110</f>
        <v>0</v>
      </c>
      <c r="Q110" s="146">
        <v>2</v>
      </c>
      <c r="AA110" s="122">
        <v>12</v>
      </c>
      <c r="AB110" s="122">
        <v>0</v>
      </c>
      <c r="AC110" s="122">
        <v>49</v>
      </c>
      <c r="BB110" s="122">
        <v>2</v>
      </c>
      <c r="BC110" s="122">
        <f>IF(BB110=1,G110,0)</f>
        <v>0</v>
      </c>
      <c r="BD110" s="122">
        <f>IF(BB110=2,G110,0)</f>
        <v>0</v>
      </c>
      <c r="BE110" s="122">
        <f>IF(BB110=3,G110,0)</f>
        <v>0</v>
      </c>
      <c r="BF110" s="122">
        <f>IF(BB110=4,G110,0)</f>
        <v>0</v>
      </c>
      <c r="BG110" s="122">
        <f>IF(BB110=5,G110,0)</f>
        <v>0</v>
      </c>
    </row>
    <row r="111" spans="1:17" ht="12.75">
      <c r="A111" s="154"/>
      <c r="B111" s="155"/>
      <c r="C111" s="196" t="s">
        <v>224</v>
      </c>
      <c r="D111" s="197"/>
      <c r="E111" s="156">
        <v>3.01</v>
      </c>
      <c r="F111" s="157"/>
      <c r="G111" s="158"/>
      <c r="H111" s="159"/>
      <c r="I111" s="159"/>
      <c r="J111" s="159"/>
      <c r="K111" s="159"/>
      <c r="O111" s="160"/>
      <c r="Q111" s="146"/>
    </row>
    <row r="112" spans="1:59" ht="25.5">
      <c r="A112" s="147">
        <v>50</v>
      </c>
      <c r="B112" s="148" t="s">
        <v>225</v>
      </c>
      <c r="C112" s="149" t="s">
        <v>226</v>
      </c>
      <c r="D112" s="150" t="s">
        <v>78</v>
      </c>
      <c r="E112" s="151">
        <v>64.85</v>
      </c>
      <c r="F112" s="151">
        <v>0</v>
      </c>
      <c r="G112" s="152">
        <f>E112*F112</f>
        <v>0</v>
      </c>
      <c r="H112" s="153">
        <v>0.01793</v>
      </c>
      <c r="I112" s="153">
        <f>E112*H112</f>
        <v>1.1627605</v>
      </c>
      <c r="J112" s="153">
        <v>0</v>
      </c>
      <c r="K112" s="153">
        <f>E112*J112</f>
        <v>0</v>
      </c>
      <c r="Q112" s="146">
        <v>2</v>
      </c>
      <c r="AA112" s="122">
        <v>12</v>
      </c>
      <c r="AB112" s="122">
        <v>0</v>
      </c>
      <c r="AC112" s="122">
        <v>50</v>
      </c>
      <c r="BB112" s="122">
        <v>2</v>
      </c>
      <c r="BC112" s="122">
        <f>IF(BB112=1,G112,0)</f>
        <v>0</v>
      </c>
      <c r="BD112" s="122">
        <f>IF(BB112=2,G112,0)</f>
        <v>0</v>
      </c>
      <c r="BE112" s="122">
        <f>IF(BB112=3,G112,0)</f>
        <v>0</v>
      </c>
      <c r="BF112" s="122">
        <f>IF(BB112=4,G112,0)</f>
        <v>0</v>
      </c>
      <c r="BG112" s="122">
        <f>IF(BB112=5,G112,0)</f>
        <v>0</v>
      </c>
    </row>
    <row r="113" spans="1:17" ht="12.75">
      <c r="A113" s="154"/>
      <c r="B113" s="155"/>
      <c r="C113" s="196" t="s">
        <v>227</v>
      </c>
      <c r="D113" s="197"/>
      <c r="E113" s="156">
        <v>64.85</v>
      </c>
      <c r="F113" s="157"/>
      <c r="G113" s="158"/>
      <c r="H113" s="159"/>
      <c r="I113" s="159"/>
      <c r="J113" s="159"/>
      <c r="K113" s="159"/>
      <c r="O113" s="160"/>
      <c r="Q113" s="146"/>
    </row>
    <row r="114" spans="1:59" ht="25.5">
      <c r="A114" s="147">
        <v>51</v>
      </c>
      <c r="B114" s="148" t="s">
        <v>206</v>
      </c>
      <c r="C114" s="149" t="s">
        <v>228</v>
      </c>
      <c r="D114" s="150" t="s">
        <v>78</v>
      </c>
      <c r="E114" s="151">
        <v>2.54</v>
      </c>
      <c r="F114" s="151">
        <v>0</v>
      </c>
      <c r="G114" s="152">
        <f>E114*F114</f>
        <v>0</v>
      </c>
      <c r="H114" s="153">
        <v>0.01841</v>
      </c>
      <c r="I114" s="153">
        <f>E114*H114</f>
        <v>0.0467614</v>
      </c>
      <c r="J114" s="153">
        <v>0</v>
      </c>
      <c r="K114" s="153">
        <f>E114*J114</f>
        <v>0</v>
      </c>
      <c r="Q114" s="146">
        <v>2</v>
      </c>
      <c r="AA114" s="122">
        <v>12</v>
      </c>
      <c r="AB114" s="122">
        <v>0</v>
      </c>
      <c r="AC114" s="122">
        <v>51</v>
      </c>
      <c r="BB114" s="122">
        <v>2</v>
      </c>
      <c r="BC114" s="122">
        <f>IF(BB114=1,G114,0)</f>
        <v>0</v>
      </c>
      <c r="BD114" s="122">
        <f>IF(BB114=2,G114,0)</f>
        <v>0</v>
      </c>
      <c r="BE114" s="122">
        <f>IF(BB114=3,G114,0)</f>
        <v>0</v>
      </c>
      <c r="BF114" s="122">
        <f>IF(BB114=4,G114,0)</f>
        <v>0</v>
      </c>
      <c r="BG114" s="122">
        <f>IF(BB114=5,G114,0)</f>
        <v>0</v>
      </c>
    </row>
    <row r="115" spans="1:17" ht="12.75">
      <c r="A115" s="154"/>
      <c r="B115" s="155"/>
      <c r="C115" s="196" t="s">
        <v>229</v>
      </c>
      <c r="D115" s="197"/>
      <c r="E115" s="156">
        <v>2.54</v>
      </c>
      <c r="F115" s="157"/>
      <c r="G115" s="158"/>
      <c r="H115" s="159"/>
      <c r="I115" s="159"/>
      <c r="J115" s="159"/>
      <c r="K115" s="159"/>
      <c r="O115" s="160"/>
      <c r="Q115" s="146"/>
    </row>
    <row r="116" spans="1:59" ht="25.5">
      <c r="A116" s="147">
        <v>52</v>
      </c>
      <c r="B116" s="148" t="s">
        <v>217</v>
      </c>
      <c r="C116" s="149" t="s">
        <v>230</v>
      </c>
      <c r="D116" s="150" t="s">
        <v>78</v>
      </c>
      <c r="E116" s="151">
        <v>29.2</v>
      </c>
      <c r="F116" s="151">
        <v>0</v>
      </c>
      <c r="G116" s="152">
        <f>E116*F116</f>
        <v>0</v>
      </c>
      <c r="H116" s="153">
        <v>0.02821</v>
      </c>
      <c r="I116" s="153">
        <f>E116*H116</f>
        <v>0.8237319999999999</v>
      </c>
      <c r="J116" s="153">
        <v>0</v>
      </c>
      <c r="K116" s="153">
        <f>E116*J116</f>
        <v>0</v>
      </c>
      <c r="Q116" s="146">
        <v>2</v>
      </c>
      <c r="AA116" s="122">
        <v>12</v>
      </c>
      <c r="AB116" s="122">
        <v>0</v>
      </c>
      <c r="AC116" s="122">
        <v>52</v>
      </c>
      <c r="BB116" s="122">
        <v>2</v>
      </c>
      <c r="BC116" s="122">
        <f>IF(BB116=1,G116,0)</f>
        <v>0</v>
      </c>
      <c r="BD116" s="122">
        <f>IF(BB116=2,G116,0)</f>
        <v>0</v>
      </c>
      <c r="BE116" s="122">
        <f>IF(BB116=3,G116,0)</f>
        <v>0</v>
      </c>
      <c r="BF116" s="122">
        <f>IF(BB116=4,G116,0)</f>
        <v>0</v>
      </c>
      <c r="BG116" s="122">
        <f>IF(BB116=5,G116,0)</f>
        <v>0</v>
      </c>
    </row>
    <row r="117" spans="1:17" ht="12.75">
      <c r="A117" s="154"/>
      <c r="B117" s="155"/>
      <c r="C117" s="196" t="s">
        <v>231</v>
      </c>
      <c r="D117" s="197"/>
      <c r="E117" s="156">
        <v>29.2</v>
      </c>
      <c r="F117" s="157"/>
      <c r="G117" s="158"/>
      <c r="H117" s="159"/>
      <c r="I117" s="159"/>
      <c r="J117" s="159"/>
      <c r="K117" s="159"/>
      <c r="O117" s="160"/>
      <c r="Q117" s="146"/>
    </row>
    <row r="118" spans="1:59" ht="12.75">
      <c r="A118" s="147">
        <v>53</v>
      </c>
      <c r="B118" s="148" t="s">
        <v>232</v>
      </c>
      <c r="C118" s="149" t="s">
        <v>233</v>
      </c>
      <c r="D118" s="150" t="s">
        <v>82</v>
      </c>
      <c r="E118" s="151">
        <v>16.32</v>
      </c>
      <c r="F118" s="151">
        <v>0</v>
      </c>
      <c r="G118" s="152">
        <f>E118*F118</f>
        <v>0</v>
      </c>
      <c r="H118" s="153">
        <v>0.02357</v>
      </c>
      <c r="I118" s="153">
        <f>E118*H118</f>
        <v>0.3846624</v>
      </c>
      <c r="J118" s="153">
        <v>0</v>
      </c>
      <c r="K118" s="153">
        <f>E118*J118</f>
        <v>0</v>
      </c>
      <c r="Q118" s="146">
        <v>2</v>
      </c>
      <c r="AA118" s="122">
        <v>12</v>
      </c>
      <c r="AB118" s="122">
        <v>0</v>
      </c>
      <c r="AC118" s="122">
        <v>53</v>
      </c>
      <c r="BB118" s="122">
        <v>2</v>
      </c>
      <c r="BC118" s="122">
        <f>IF(BB118=1,G118,0)</f>
        <v>0</v>
      </c>
      <c r="BD118" s="122">
        <f>IF(BB118=2,G118,0)</f>
        <v>0</v>
      </c>
      <c r="BE118" s="122">
        <f>IF(BB118=3,G118,0)</f>
        <v>0</v>
      </c>
      <c r="BF118" s="122">
        <f>IF(BB118=4,G118,0)</f>
        <v>0</v>
      </c>
      <c r="BG118" s="122">
        <f>IF(BB118=5,G118,0)</f>
        <v>0</v>
      </c>
    </row>
    <row r="119" spans="1:59" ht="12.75">
      <c r="A119" s="147">
        <v>54</v>
      </c>
      <c r="B119" s="148" t="s">
        <v>234</v>
      </c>
      <c r="C119" s="149" t="s">
        <v>235</v>
      </c>
      <c r="D119" s="150" t="s">
        <v>110</v>
      </c>
      <c r="E119" s="151">
        <v>24</v>
      </c>
      <c r="F119" s="151">
        <v>0</v>
      </c>
      <c r="G119" s="152">
        <f>E119*F119</f>
        <v>0</v>
      </c>
      <c r="H119" s="153">
        <v>0</v>
      </c>
      <c r="I119" s="153">
        <f>E119*H119</f>
        <v>0</v>
      </c>
      <c r="J119" s="153">
        <v>0</v>
      </c>
      <c r="K119" s="153">
        <f>E119*J119</f>
        <v>0</v>
      </c>
      <c r="Q119" s="146">
        <v>2</v>
      </c>
      <c r="AA119" s="122">
        <v>12</v>
      </c>
      <c r="AB119" s="122">
        <v>0</v>
      </c>
      <c r="AC119" s="122">
        <v>54</v>
      </c>
      <c r="BB119" s="122">
        <v>2</v>
      </c>
      <c r="BC119" s="122">
        <f>IF(BB119=1,G119,0)</f>
        <v>0</v>
      </c>
      <c r="BD119" s="122">
        <f>IF(BB119=2,G119,0)</f>
        <v>0</v>
      </c>
      <c r="BE119" s="122">
        <f>IF(BB119=3,G119,0)</f>
        <v>0</v>
      </c>
      <c r="BF119" s="122">
        <f>IF(BB119=4,G119,0)</f>
        <v>0</v>
      </c>
      <c r="BG119" s="122">
        <f>IF(BB119=5,G119,0)</f>
        <v>0</v>
      </c>
    </row>
    <row r="120" spans="1:17" ht="12.75">
      <c r="A120" s="154"/>
      <c r="B120" s="155"/>
      <c r="C120" s="196" t="s">
        <v>236</v>
      </c>
      <c r="D120" s="197"/>
      <c r="E120" s="156">
        <v>24</v>
      </c>
      <c r="F120" s="157"/>
      <c r="G120" s="158"/>
      <c r="H120" s="159"/>
      <c r="I120" s="159"/>
      <c r="J120" s="159"/>
      <c r="K120" s="159"/>
      <c r="O120" s="160"/>
      <c r="Q120" s="146"/>
    </row>
    <row r="121" spans="1:59" ht="25.5">
      <c r="A121" s="147">
        <v>55</v>
      </c>
      <c r="B121" s="148" t="s">
        <v>237</v>
      </c>
      <c r="C121" s="149" t="s">
        <v>238</v>
      </c>
      <c r="D121" s="150" t="s">
        <v>86</v>
      </c>
      <c r="E121" s="151">
        <v>313</v>
      </c>
      <c r="F121" s="151">
        <v>0</v>
      </c>
      <c r="G121" s="152">
        <f>E121*F121</f>
        <v>0</v>
      </c>
      <c r="H121" s="153">
        <v>0.00257</v>
      </c>
      <c r="I121" s="153">
        <f>E121*H121</f>
        <v>0.80441</v>
      </c>
      <c r="J121" s="153">
        <v>0</v>
      </c>
      <c r="K121" s="153">
        <f>E121*J121</f>
        <v>0</v>
      </c>
      <c r="Q121" s="146">
        <v>2</v>
      </c>
      <c r="AA121" s="122">
        <v>12</v>
      </c>
      <c r="AB121" s="122">
        <v>0</v>
      </c>
      <c r="AC121" s="122">
        <v>55</v>
      </c>
      <c r="BB121" s="122">
        <v>2</v>
      </c>
      <c r="BC121" s="122">
        <f>IF(BB121=1,G121,0)</f>
        <v>0</v>
      </c>
      <c r="BD121" s="122">
        <f>IF(BB121=2,G121,0)</f>
        <v>0</v>
      </c>
      <c r="BE121" s="122">
        <f>IF(BB121=3,G121,0)</f>
        <v>0</v>
      </c>
      <c r="BF121" s="122">
        <f>IF(BB121=4,G121,0)</f>
        <v>0</v>
      </c>
      <c r="BG121" s="122">
        <f>IF(BB121=5,G121,0)</f>
        <v>0</v>
      </c>
    </row>
    <row r="122" spans="1:17" ht="12.75">
      <c r="A122" s="154"/>
      <c r="B122" s="155"/>
      <c r="C122" s="196">
        <v>313</v>
      </c>
      <c r="D122" s="197"/>
      <c r="E122" s="156">
        <v>313</v>
      </c>
      <c r="F122" s="157"/>
      <c r="G122" s="158"/>
      <c r="H122" s="159"/>
      <c r="I122" s="159"/>
      <c r="J122" s="159"/>
      <c r="K122" s="159"/>
      <c r="O122" s="160"/>
      <c r="Q122" s="146"/>
    </row>
    <row r="123" spans="1:59" ht="12.75">
      <c r="A123" s="147">
        <v>56</v>
      </c>
      <c r="B123" s="148" t="s">
        <v>239</v>
      </c>
      <c r="C123" s="149" t="s">
        <v>240</v>
      </c>
      <c r="D123" s="150" t="s">
        <v>86</v>
      </c>
      <c r="E123" s="151">
        <v>313</v>
      </c>
      <c r="F123" s="151">
        <v>0</v>
      </c>
      <c r="G123" s="152">
        <f>E123*F123</f>
        <v>0</v>
      </c>
      <c r="H123" s="153">
        <v>0.00423</v>
      </c>
      <c r="I123" s="153">
        <f>E123*H123</f>
        <v>1.32399</v>
      </c>
      <c r="J123" s="153">
        <v>0</v>
      </c>
      <c r="K123" s="153">
        <f>E123*J123</f>
        <v>0</v>
      </c>
      <c r="Q123" s="146">
        <v>2</v>
      </c>
      <c r="AA123" s="122">
        <v>12</v>
      </c>
      <c r="AB123" s="122">
        <v>0</v>
      </c>
      <c r="AC123" s="122">
        <v>56</v>
      </c>
      <c r="BB123" s="122">
        <v>2</v>
      </c>
      <c r="BC123" s="122">
        <f>IF(BB123=1,G123,0)</f>
        <v>0</v>
      </c>
      <c r="BD123" s="122">
        <f>IF(BB123=2,G123,0)</f>
        <v>0</v>
      </c>
      <c r="BE123" s="122">
        <f>IF(BB123=3,G123,0)</f>
        <v>0</v>
      </c>
      <c r="BF123" s="122">
        <f>IF(BB123=4,G123,0)</f>
        <v>0</v>
      </c>
      <c r="BG123" s="122">
        <f>IF(BB123=5,G123,0)</f>
        <v>0</v>
      </c>
    </row>
    <row r="124" spans="1:59" ht="25.5">
      <c r="A124" s="147">
        <v>57</v>
      </c>
      <c r="B124" s="148" t="s">
        <v>241</v>
      </c>
      <c r="C124" s="149" t="s">
        <v>242</v>
      </c>
      <c r="D124" s="150" t="s">
        <v>86</v>
      </c>
      <c r="E124" s="151">
        <v>77</v>
      </c>
      <c r="F124" s="151">
        <v>0</v>
      </c>
      <c r="G124" s="152">
        <f>E124*F124</f>
        <v>0</v>
      </c>
      <c r="H124" s="153">
        <v>0.01452</v>
      </c>
      <c r="I124" s="153">
        <f>E124*H124</f>
        <v>1.11804</v>
      </c>
      <c r="J124" s="153">
        <v>0</v>
      </c>
      <c r="K124" s="153">
        <f>E124*J124</f>
        <v>0</v>
      </c>
      <c r="Q124" s="146">
        <v>2</v>
      </c>
      <c r="AA124" s="122">
        <v>12</v>
      </c>
      <c r="AB124" s="122">
        <v>0</v>
      </c>
      <c r="AC124" s="122">
        <v>57</v>
      </c>
      <c r="BB124" s="122">
        <v>2</v>
      </c>
      <c r="BC124" s="122">
        <f>IF(BB124=1,G124,0)</f>
        <v>0</v>
      </c>
      <c r="BD124" s="122">
        <f>IF(BB124=2,G124,0)</f>
        <v>0</v>
      </c>
      <c r="BE124" s="122">
        <f>IF(BB124=3,G124,0)</f>
        <v>0</v>
      </c>
      <c r="BF124" s="122">
        <f>IF(BB124=4,G124,0)</f>
        <v>0</v>
      </c>
      <c r="BG124" s="122">
        <f>IF(BB124=5,G124,0)</f>
        <v>0</v>
      </c>
    </row>
    <row r="125" spans="1:59" ht="12.75">
      <c r="A125" s="147">
        <v>58</v>
      </c>
      <c r="B125" s="148" t="s">
        <v>243</v>
      </c>
      <c r="C125" s="149" t="s">
        <v>244</v>
      </c>
      <c r="D125" s="150" t="s">
        <v>86</v>
      </c>
      <c r="E125" s="151">
        <v>77</v>
      </c>
      <c r="F125" s="151">
        <v>0</v>
      </c>
      <c r="G125" s="152">
        <f>E125*F125</f>
        <v>0</v>
      </c>
      <c r="H125" s="153">
        <v>0</v>
      </c>
      <c r="I125" s="153">
        <f>E125*H125</f>
        <v>0</v>
      </c>
      <c r="J125" s="153">
        <v>-0.017</v>
      </c>
      <c r="K125" s="153">
        <f>E125*J125</f>
        <v>-1.3090000000000002</v>
      </c>
      <c r="Q125" s="146">
        <v>2</v>
      </c>
      <c r="AA125" s="122">
        <v>12</v>
      </c>
      <c r="AB125" s="122">
        <v>0</v>
      </c>
      <c r="AC125" s="122">
        <v>58</v>
      </c>
      <c r="BB125" s="122">
        <v>2</v>
      </c>
      <c r="BC125" s="122">
        <f>IF(BB125=1,G125,0)</f>
        <v>0</v>
      </c>
      <c r="BD125" s="122">
        <f>IF(BB125=2,G125,0)</f>
        <v>0</v>
      </c>
      <c r="BE125" s="122">
        <f>IF(BB125=3,G125,0)</f>
        <v>0</v>
      </c>
      <c r="BF125" s="122">
        <f>IF(BB125=4,G125,0)</f>
        <v>0</v>
      </c>
      <c r="BG125" s="122">
        <f>IF(BB125=5,G125,0)</f>
        <v>0</v>
      </c>
    </row>
    <row r="126" spans="1:59" ht="12.75">
      <c r="A126" s="161"/>
      <c r="B126" s="162" t="s">
        <v>72</v>
      </c>
      <c r="C126" s="163" t="str">
        <f>CONCATENATE(B85," ",C85)</f>
        <v>762 Konstrukce tesařské</v>
      </c>
      <c r="D126" s="161"/>
      <c r="E126" s="164"/>
      <c r="F126" s="164"/>
      <c r="G126" s="165">
        <f>SUM(G85:G125)</f>
        <v>0</v>
      </c>
      <c r="H126" s="166"/>
      <c r="I126" s="167">
        <f>SUM(I85:I125)</f>
        <v>9.4269599</v>
      </c>
      <c r="J126" s="166"/>
      <c r="K126" s="167">
        <f>SUM(K85:K125)</f>
        <v>-14.13984</v>
      </c>
      <c r="Q126" s="146">
        <v>4</v>
      </c>
      <c r="BC126" s="168">
        <f>SUM(BC85:BC125)</f>
        <v>0</v>
      </c>
      <c r="BD126" s="168">
        <f>SUM(BD85:BD125)</f>
        <v>0</v>
      </c>
      <c r="BE126" s="168">
        <f>SUM(BE85:BE125)</f>
        <v>0</v>
      </c>
      <c r="BF126" s="168">
        <f>SUM(BF85:BF125)</f>
        <v>0</v>
      </c>
      <c r="BG126" s="168">
        <f>SUM(BG85:BG125)</f>
        <v>0</v>
      </c>
    </row>
    <row r="127" spans="1:17" ht="12.75">
      <c r="A127" s="139" t="s">
        <v>69</v>
      </c>
      <c r="B127" s="140" t="s">
        <v>245</v>
      </c>
      <c r="C127" s="141" t="s">
        <v>246</v>
      </c>
      <c r="D127" s="142"/>
      <c r="E127" s="143"/>
      <c r="F127" s="143"/>
      <c r="G127" s="144"/>
      <c r="H127" s="145"/>
      <c r="I127" s="145"/>
      <c r="J127" s="145"/>
      <c r="K127" s="145"/>
      <c r="Q127" s="146">
        <v>1</v>
      </c>
    </row>
    <row r="128" spans="1:59" ht="12.75">
      <c r="A128" s="147">
        <v>59</v>
      </c>
      <c r="B128" s="148" t="s">
        <v>247</v>
      </c>
      <c r="C128" s="149" t="s">
        <v>248</v>
      </c>
      <c r="D128" s="150" t="s">
        <v>78</v>
      </c>
      <c r="E128" s="151">
        <v>12</v>
      </c>
      <c r="F128" s="151">
        <v>0</v>
      </c>
      <c r="G128" s="152">
        <f>E128*F128</f>
        <v>0</v>
      </c>
      <c r="H128" s="153">
        <v>0.00404</v>
      </c>
      <c r="I128" s="153">
        <f>E128*H128</f>
        <v>0.04848</v>
      </c>
      <c r="J128" s="153">
        <v>0</v>
      </c>
      <c r="K128" s="153">
        <f>E128*J128</f>
        <v>0</v>
      </c>
      <c r="Q128" s="146">
        <v>2</v>
      </c>
      <c r="AA128" s="122">
        <v>12</v>
      </c>
      <c r="AB128" s="122">
        <v>0</v>
      </c>
      <c r="AC128" s="122">
        <v>59</v>
      </c>
      <c r="BB128" s="122">
        <v>2</v>
      </c>
      <c r="BC128" s="122">
        <f>IF(BB128=1,G128,0)</f>
        <v>0</v>
      </c>
      <c r="BD128" s="122">
        <f>IF(BB128=2,G128,0)</f>
        <v>0</v>
      </c>
      <c r="BE128" s="122">
        <f>IF(BB128=3,G128,0)</f>
        <v>0</v>
      </c>
      <c r="BF128" s="122">
        <f>IF(BB128=4,G128,0)</f>
        <v>0</v>
      </c>
      <c r="BG128" s="122">
        <f>IF(BB128=5,G128,0)</f>
        <v>0</v>
      </c>
    </row>
    <row r="129" spans="1:59" ht="12.75">
      <c r="A129" s="147">
        <v>60</v>
      </c>
      <c r="B129" s="148" t="s">
        <v>249</v>
      </c>
      <c r="C129" s="149" t="s">
        <v>250</v>
      </c>
      <c r="D129" s="150" t="s">
        <v>78</v>
      </c>
      <c r="E129" s="151">
        <v>6.72</v>
      </c>
      <c r="F129" s="151">
        <v>0</v>
      </c>
      <c r="G129" s="152">
        <f>E129*F129</f>
        <v>0</v>
      </c>
      <c r="H129" s="153">
        <v>0</v>
      </c>
      <c r="I129" s="153">
        <f>E129*H129</f>
        <v>0</v>
      </c>
      <c r="J129" s="153">
        <v>-0.00377</v>
      </c>
      <c r="K129" s="153">
        <f>E129*J129</f>
        <v>-0.0253344</v>
      </c>
      <c r="Q129" s="146">
        <v>2</v>
      </c>
      <c r="AA129" s="122">
        <v>12</v>
      </c>
      <c r="AB129" s="122">
        <v>0</v>
      </c>
      <c r="AC129" s="122">
        <v>60</v>
      </c>
      <c r="BB129" s="122">
        <v>2</v>
      </c>
      <c r="BC129" s="122">
        <f>IF(BB129=1,G129,0)</f>
        <v>0</v>
      </c>
      <c r="BD129" s="122">
        <f>IF(BB129=2,G129,0)</f>
        <v>0</v>
      </c>
      <c r="BE129" s="122">
        <f>IF(BB129=3,G129,0)</f>
        <v>0</v>
      </c>
      <c r="BF129" s="122">
        <f>IF(BB129=4,G129,0)</f>
        <v>0</v>
      </c>
      <c r="BG129" s="122">
        <f>IF(BB129=5,G129,0)</f>
        <v>0</v>
      </c>
    </row>
    <row r="130" spans="1:17" ht="12.75">
      <c r="A130" s="154"/>
      <c r="B130" s="155"/>
      <c r="C130" s="196" t="s">
        <v>251</v>
      </c>
      <c r="D130" s="197"/>
      <c r="E130" s="156">
        <v>6.72</v>
      </c>
      <c r="F130" s="157"/>
      <c r="G130" s="158"/>
      <c r="H130" s="159"/>
      <c r="I130" s="159"/>
      <c r="J130" s="159"/>
      <c r="K130" s="159"/>
      <c r="O130" s="160"/>
      <c r="Q130" s="146"/>
    </row>
    <row r="131" spans="1:59" ht="12.75">
      <c r="A131" s="147">
        <v>61</v>
      </c>
      <c r="B131" s="148" t="s">
        <v>252</v>
      </c>
      <c r="C131" s="149" t="s">
        <v>253</v>
      </c>
      <c r="D131" s="150" t="s">
        <v>78</v>
      </c>
      <c r="E131" s="151">
        <v>6.35</v>
      </c>
      <c r="F131" s="151">
        <v>0</v>
      </c>
      <c r="G131" s="152">
        <f>E131*F131</f>
        <v>0</v>
      </c>
      <c r="H131" s="153">
        <v>0</v>
      </c>
      <c r="I131" s="153">
        <f>E131*H131</f>
        <v>0</v>
      </c>
      <c r="J131" s="153">
        <v>-0.00135</v>
      </c>
      <c r="K131" s="153">
        <f>E131*J131</f>
        <v>-0.0085725</v>
      </c>
      <c r="Q131" s="146">
        <v>2</v>
      </c>
      <c r="AA131" s="122">
        <v>12</v>
      </c>
      <c r="AB131" s="122">
        <v>0</v>
      </c>
      <c r="AC131" s="122">
        <v>61</v>
      </c>
      <c r="BB131" s="122">
        <v>2</v>
      </c>
      <c r="BC131" s="122">
        <f>IF(BB131=1,G131,0)</f>
        <v>0</v>
      </c>
      <c r="BD131" s="122">
        <f>IF(BB131=2,G131,0)</f>
        <v>0</v>
      </c>
      <c r="BE131" s="122">
        <f>IF(BB131=3,G131,0)</f>
        <v>0</v>
      </c>
      <c r="BF131" s="122">
        <f>IF(BB131=4,G131,0)</f>
        <v>0</v>
      </c>
      <c r="BG131" s="122">
        <f>IF(BB131=5,G131,0)</f>
        <v>0</v>
      </c>
    </row>
    <row r="132" spans="1:17" ht="12.75">
      <c r="A132" s="154"/>
      <c r="B132" s="155"/>
      <c r="C132" s="196" t="s">
        <v>254</v>
      </c>
      <c r="D132" s="197"/>
      <c r="E132" s="156">
        <v>6.35</v>
      </c>
      <c r="F132" s="157"/>
      <c r="G132" s="158"/>
      <c r="H132" s="159"/>
      <c r="I132" s="159"/>
      <c r="J132" s="159"/>
      <c r="K132" s="159"/>
      <c r="O132" s="160"/>
      <c r="Q132" s="146"/>
    </row>
    <row r="133" spans="1:59" ht="12.75">
      <c r="A133" s="147">
        <v>62</v>
      </c>
      <c r="B133" s="148" t="s">
        <v>255</v>
      </c>
      <c r="C133" s="149" t="s">
        <v>256</v>
      </c>
      <c r="D133" s="150" t="s">
        <v>257</v>
      </c>
      <c r="E133" s="151">
        <v>1</v>
      </c>
      <c r="F133" s="151">
        <v>0</v>
      </c>
      <c r="G133" s="152">
        <f>E133*F133</f>
        <v>0</v>
      </c>
      <c r="H133" s="153">
        <v>0.00244</v>
      </c>
      <c r="I133" s="153">
        <f>E133*H133</f>
        <v>0.00244</v>
      </c>
      <c r="J133" s="153">
        <v>0</v>
      </c>
      <c r="K133" s="153">
        <f>E133*J133</f>
        <v>0</v>
      </c>
      <c r="Q133" s="146">
        <v>2</v>
      </c>
      <c r="AA133" s="122">
        <v>12</v>
      </c>
      <c r="AB133" s="122">
        <v>0</v>
      </c>
      <c r="AC133" s="122">
        <v>62</v>
      </c>
      <c r="BB133" s="122">
        <v>2</v>
      </c>
      <c r="BC133" s="122">
        <f>IF(BB133=1,G133,0)</f>
        <v>0</v>
      </c>
      <c r="BD133" s="122">
        <f>IF(BB133=2,G133,0)</f>
        <v>0</v>
      </c>
      <c r="BE133" s="122">
        <f>IF(BB133=3,G133,0)</f>
        <v>0</v>
      </c>
      <c r="BF133" s="122">
        <f>IF(BB133=4,G133,0)</f>
        <v>0</v>
      </c>
      <c r="BG133" s="122">
        <f>IF(BB133=5,G133,0)</f>
        <v>0</v>
      </c>
    </row>
    <row r="134" spans="1:59" ht="12.75">
      <c r="A134" s="147">
        <v>63</v>
      </c>
      <c r="B134" s="148" t="s">
        <v>258</v>
      </c>
      <c r="C134" s="149" t="s">
        <v>259</v>
      </c>
      <c r="D134" s="150" t="s">
        <v>110</v>
      </c>
      <c r="E134" s="151">
        <v>0.15</v>
      </c>
      <c r="F134" s="151">
        <v>0</v>
      </c>
      <c r="G134" s="152">
        <f>E134*F134</f>
        <v>0</v>
      </c>
      <c r="H134" s="153">
        <v>0</v>
      </c>
      <c r="I134" s="153">
        <f>E134*H134</f>
        <v>0</v>
      </c>
      <c r="J134" s="153">
        <v>0</v>
      </c>
      <c r="K134" s="153">
        <f>E134*J134</f>
        <v>0</v>
      </c>
      <c r="Q134" s="146">
        <v>2</v>
      </c>
      <c r="AA134" s="122">
        <v>12</v>
      </c>
      <c r="AB134" s="122">
        <v>0</v>
      </c>
      <c r="AC134" s="122">
        <v>63</v>
      </c>
      <c r="BB134" s="122">
        <v>2</v>
      </c>
      <c r="BC134" s="122">
        <f>IF(BB134=1,G134,0)</f>
        <v>0</v>
      </c>
      <c r="BD134" s="122">
        <f>IF(BB134=2,G134,0)</f>
        <v>0</v>
      </c>
      <c r="BE134" s="122">
        <f>IF(BB134=3,G134,0)</f>
        <v>0</v>
      </c>
      <c r="BF134" s="122">
        <f>IF(BB134=4,G134,0)</f>
        <v>0</v>
      </c>
      <c r="BG134" s="122">
        <f>IF(BB134=5,G134,0)</f>
        <v>0</v>
      </c>
    </row>
    <row r="135" spans="1:17" ht="12.75">
      <c r="A135" s="154"/>
      <c r="B135" s="155"/>
      <c r="C135" s="196" t="s">
        <v>260</v>
      </c>
      <c r="D135" s="197"/>
      <c r="E135" s="156">
        <v>0.15</v>
      </c>
      <c r="F135" s="157"/>
      <c r="G135" s="158"/>
      <c r="H135" s="159"/>
      <c r="I135" s="159"/>
      <c r="J135" s="159"/>
      <c r="K135" s="159"/>
      <c r="O135" s="160"/>
      <c r="Q135" s="146"/>
    </row>
    <row r="136" spans="1:59" ht="12.75">
      <c r="A136" s="147">
        <v>64</v>
      </c>
      <c r="B136" s="148" t="s">
        <v>261</v>
      </c>
      <c r="C136" s="149" t="s">
        <v>262</v>
      </c>
      <c r="D136" s="150" t="s">
        <v>78</v>
      </c>
      <c r="E136" s="151">
        <v>1</v>
      </c>
      <c r="F136" s="151">
        <v>0</v>
      </c>
      <c r="G136" s="152">
        <f>E136*F136</f>
        <v>0</v>
      </c>
      <c r="H136" s="153">
        <v>0.00021</v>
      </c>
      <c r="I136" s="153">
        <f>E136*H136</f>
        <v>0.00021</v>
      </c>
      <c r="J136" s="153">
        <v>0</v>
      </c>
      <c r="K136" s="153">
        <f>E136*J136</f>
        <v>0</v>
      </c>
      <c r="Q136" s="146">
        <v>2</v>
      </c>
      <c r="AA136" s="122">
        <v>12</v>
      </c>
      <c r="AB136" s="122">
        <v>0</v>
      </c>
      <c r="AC136" s="122">
        <v>64</v>
      </c>
      <c r="BB136" s="122">
        <v>2</v>
      </c>
      <c r="BC136" s="122">
        <f>IF(BB136=1,G136,0)</f>
        <v>0</v>
      </c>
      <c r="BD136" s="122">
        <f>IF(BB136=2,G136,0)</f>
        <v>0</v>
      </c>
      <c r="BE136" s="122">
        <f>IF(BB136=3,G136,0)</f>
        <v>0</v>
      </c>
      <c r="BF136" s="122">
        <f>IF(BB136=4,G136,0)</f>
        <v>0</v>
      </c>
      <c r="BG136" s="122">
        <f>IF(BB136=5,G136,0)</f>
        <v>0</v>
      </c>
    </row>
    <row r="137" spans="1:59" ht="12.75">
      <c r="A137" s="147">
        <v>65</v>
      </c>
      <c r="B137" s="148" t="s">
        <v>263</v>
      </c>
      <c r="C137" s="149" t="s">
        <v>264</v>
      </c>
      <c r="D137" s="150" t="s">
        <v>78</v>
      </c>
      <c r="E137" s="151">
        <v>6.3</v>
      </c>
      <c r="F137" s="151">
        <v>0</v>
      </c>
      <c r="G137" s="152">
        <f>E137*F137</f>
        <v>0</v>
      </c>
      <c r="H137" s="153">
        <v>0.00491</v>
      </c>
      <c r="I137" s="153">
        <f>E137*H137</f>
        <v>0.030933000000000002</v>
      </c>
      <c r="J137" s="153">
        <v>0</v>
      </c>
      <c r="K137" s="153">
        <f>E137*J137</f>
        <v>0</v>
      </c>
      <c r="Q137" s="146">
        <v>2</v>
      </c>
      <c r="AA137" s="122">
        <v>12</v>
      </c>
      <c r="AB137" s="122">
        <v>0</v>
      </c>
      <c r="AC137" s="122">
        <v>65</v>
      </c>
      <c r="BB137" s="122">
        <v>2</v>
      </c>
      <c r="BC137" s="122">
        <f>IF(BB137=1,G137,0)</f>
        <v>0</v>
      </c>
      <c r="BD137" s="122">
        <f>IF(BB137=2,G137,0)</f>
        <v>0</v>
      </c>
      <c r="BE137" s="122">
        <f>IF(BB137=3,G137,0)</f>
        <v>0</v>
      </c>
      <c r="BF137" s="122">
        <f>IF(BB137=4,G137,0)</f>
        <v>0</v>
      </c>
      <c r="BG137" s="122">
        <f>IF(BB137=5,G137,0)</f>
        <v>0</v>
      </c>
    </row>
    <row r="138" spans="1:17" ht="12.75">
      <c r="A138" s="154"/>
      <c r="B138" s="155"/>
      <c r="C138" s="196" t="s">
        <v>265</v>
      </c>
      <c r="D138" s="197"/>
      <c r="E138" s="156">
        <v>6.3</v>
      </c>
      <c r="F138" s="157"/>
      <c r="G138" s="158"/>
      <c r="H138" s="159"/>
      <c r="I138" s="159"/>
      <c r="J138" s="159"/>
      <c r="K138" s="159"/>
      <c r="O138" s="160"/>
      <c r="Q138" s="146"/>
    </row>
    <row r="139" spans="1:59" ht="12.75">
      <c r="A139" s="147">
        <v>66</v>
      </c>
      <c r="B139" s="148" t="s">
        <v>266</v>
      </c>
      <c r="C139" s="149" t="s">
        <v>267</v>
      </c>
      <c r="D139" s="150" t="s">
        <v>268</v>
      </c>
      <c r="E139" s="151">
        <v>4</v>
      </c>
      <c r="F139" s="151">
        <v>0</v>
      </c>
      <c r="G139" s="152">
        <f>E139*F139</f>
        <v>0</v>
      </c>
      <c r="H139" s="153">
        <v>0.00031</v>
      </c>
      <c r="I139" s="153">
        <f>E139*H139</f>
        <v>0.00124</v>
      </c>
      <c r="J139" s="153">
        <v>0</v>
      </c>
      <c r="K139" s="153">
        <f>E139*J139</f>
        <v>0</v>
      </c>
      <c r="Q139" s="146">
        <v>2</v>
      </c>
      <c r="AA139" s="122">
        <v>12</v>
      </c>
      <c r="AB139" s="122">
        <v>0</v>
      </c>
      <c r="AC139" s="122">
        <v>66</v>
      </c>
      <c r="BB139" s="122">
        <v>2</v>
      </c>
      <c r="BC139" s="122">
        <f>IF(BB139=1,G139,0)</f>
        <v>0</v>
      </c>
      <c r="BD139" s="122">
        <f>IF(BB139=2,G139,0)</f>
        <v>0</v>
      </c>
      <c r="BE139" s="122">
        <f>IF(BB139=3,G139,0)</f>
        <v>0</v>
      </c>
      <c r="BF139" s="122">
        <f>IF(BB139=4,G139,0)</f>
        <v>0</v>
      </c>
      <c r="BG139" s="122">
        <f>IF(BB139=5,G139,0)</f>
        <v>0</v>
      </c>
    </row>
    <row r="140" spans="1:59" ht="25.5">
      <c r="A140" s="147">
        <v>67</v>
      </c>
      <c r="B140" s="148" t="s">
        <v>269</v>
      </c>
      <c r="C140" s="149" t="s">
        <v>270</v>
      </c>
      <c r="D140" s="150" t="s">
        <v>78</v>
      </c>
      <c r="E140" s="151">
        <v>57.81</v>
      </c>
      <c r="F140" s="151">
        <v>0</v>
      </c>
      <c r="G140" s="152">
        <f>E140*F140</f>
        <v>0</v>
      </c>
      <c r="H140" s="153">
        <v>0.00069</v>
      </c>
      <c r="I140" s="153">
        <f>E140*H140</f>
        <v>0.0398889</v>
      </c>
      <c r="J140" s="153">
        <v>0</v>
      </c>
      <c r="K140" s="153">
        <f>E140*J140</f>
        <v>0</v>
      </c>
      <c r="Q140" s="146">
        <v>2</v>
      </c>
      <c r="AA140" s="122">
        <v>12</v>
      </c>
      <c r="AB140" s="122">
        <v>0</v>
      </c>
      <c r="AC140" s="122">
        <v>67</v>
      </c>
      <c r="BB140" s="122">
        <v>2</v>
      </c>
      <c r="BC140" s="122">
        <f>IF(BB140=1,G140,0)</f>
        <v>0</v>
      </c>
      <c r="BD140" s="122">
        <f>IF(BB140=2,G140,0)</f>
        <v>0</v>
      </c>
      <c r="BE140" s="122">
        <f>IF(BB140=3,G140,0)</f>
        <v>0</v>
      </c>
      <c r="BF140" s="122">
        <f>IF(BB140=4,G140,0)</f>
        <v>0</v>
      </c>
      <c r="BG140" s="122">
        <f>IF(BB140=5,G140,0)</f>
        <v>0</v>
      </c>
    </row>
    <row r="141" spans="1:17" ht="12.75">
      <c r="A141" s="154"/>
      <c r="B141" s="155"/>
      <c r="C141" s="196" t="s">
        <v>271</v>
      </c>
      <c r="D141" s="197"/>
      <c r="E141" s="156">
        <v>57.81</v>
      </c>
      <c r="F141" s="157"/>
      <c r="G141" s="158"/>
      <c r="H141" s="159"/>
      <c r="I141" s="159"/>
      <c r="J141" s="159"/>
      <c r="K141" s="159"/>
      <c r="O141" s="160"/>
      <c r="Q141" s="146"/>
    </row>
    <row r="142" spans="1:59" ht="12.75">
      <c r="A142" s="161"/>
      <c r="B142" s="162" t="s">
        <v>72</v>
      </c>
      <c r="C142" s="163" t="str">
        <f>CONCATENATE(B127," ",C127)</f>
        <v>764 Konstrukce klempířské</v>
      </c>
      <c r="D142" s="161"/>
      <c r="E142" s="164"/>
      <c r="F142" s="164"/>
      <c r="G142" s="165">
        <f>SUM(G127:G141)</f>
        <v>0</v>
      </c>
      <c r="H142" s="166"/>
      <c r="I142" s="167">
        <f>SUM(I127:I141)</f>
        <v>0.1231919</v>
      </c>
      <c r="J142" s="166"/>
      <c r="K142" s="167">
        <f>SUM(K127:K141)</f>
        <v>-0.033906900000000004</v>
      </c>
      <c r="Q142" s="146">
        <v>4</v>
      </c>
      <c r="BC142" s="168">
        <f>SUM(BC127:BC141)</f>
        <v>0</v>
      </c>
      <c r="BD142" s="168">
        <f>SUM(BD127:BD141)</f>
        <v>0</v>
      </c>
      <c r="BE142" s="168">
        <f>SUM(BE127:BE141)</f>
        <v>0</v>
      </c>
      <c r="BF142" s="168">
        <f>SUM(BF127:BF141)</f>
        <v>0</v>
      </c>
      <c r="BG142" s="168">
        <f>SUM(BG127:BG141)</f>
        <v>0</v>
      </c>
    </row>
    <row r="143" spans="1:17" ht="12.75">
      <c r="A143" s="139" t="s">
        <v>69</v>
      </c>
      <c r="B143" s="140" t="s">
        <v>272</v>
      </c>
      <c r="C143" s="141" t="s">
        <v>273</v>
      </c>
      <c r="D143" s="142"/>
      <c r="E143" s="143"/>
      <c r="F143" s="143"/>
      <c r="G143" s="144"/>
      <c r="H143" s="145"/>
      <c r="I143" s="145"/>
      <c r="J143" s="145"/>
      <c r="K143" s="145"/>
      <c r="Q143" s="146">
        <v>1</v>
      </c>
    </row>
    <row r="144" spans="1:59" ht="12.75">
      <c r="A144" s="147">
        <v>68</v>
      </c>
      <c r="B144" s="148" t="s">
        <v>274</v>
      </c>
      <c r="C144" s="149" t="s">
        <v>275</v>
      </c>
      <c r="D144" s="150" t="s">
        <v>78</v>
      </c>
      <c r="E144" s="151">
        <v>41.15</v>
      </c>
      <c r="F144" s="151">
        <v>0</v>
      </c>
      <c r="G144" s="152">
        <f>E144*F144</f>
        <v>0</v>
      </c>
      <c r="H144" s="153">
        <v>0</v>
      </c>
      <c r="I144" s="153">
        <f>E144*H144</f>
        <v>0</v>
      </c>
      <c r="J144" s="153">
        <v>-0.023</v>
      </c>
      <c r="K144" s="153">
        <f>E144*J144</f>
        <v>-0.9464499999999999</v>
      </c>
      <c r="Q144" s="146">
        <v>2</v>
      </c>
      <c r="AA144" s="122">
        <v>12</v>
      </c>
      <c r="AB144" s="122">
        <v>0</v>
      </c>
      <c r="AC144" s="122">
        <v>68</v>
      </c>
      <c r="BB144" s="122">
        <v>2</v>
      </c>
      <c r="BC144" s="122">
        <f>IF(BB144=1,G144,0)</f>
        <v>0</v>
      </c>
      <c r="BD144" s="122">
        <f>IF(BB144=2,G144,0)</f>
        <v>0</v>
      </c>
      <c r="BE144" s="122">
        <f>IF(BB144=3,G144,0)</f>
        <v>0</v>
      </c>
      <c r="BF144" s="122">
        <f>IF(BB144=4,G144,0)</f>
        <v>0</v>
      </c>
      <c r="BG144" s="122">
        <f>IF(BB144=5,G144,0)</f>
        <v>0</v>
      </c>
    </row>
    <row r="145" spans="1:17" ht="12.75">
      <c r="A145" s="154"/>
      <c r="B145" s="155"/>
      <c r="C145" s="196" t="s">
        <v>276</v>
      </c>
      <c r="D145" s="197"/>
      <c r="E145" s="156">
        <v>41.15</v>
      </c>
      <c r="F145" s="157"/>
      <c r="G145" s="158"/>
      <c r="H145" s="159"/>
      <c r="I145" s="159"/>
      <c r="J145" s="159"/>
      <c r="K145" s="159"/>
      <c r="O145" s="160"/>
      <c r="Q145" s="146"/>
    </row>
    <row r="146" spans="1:59" ht="12.75">
      <c r="A146" s="147">
        <v>69</v>
      </c>
      <c r="B146" s="148" t="s">
        <v>277</v>
      </c>
      <c r="C146" s="149" t="s">
        <v>278</v>
      </c>
      <c r="D146" s="150" t="s">
        <v>86</v>
      </c>
      <c r="E146" s="151">
        <v>319.7</v>
      </c>
      <c r="F146" s="151">
        <v>0</v>
      </c>
      <c r="G146" s="152">
        <f>E146*F146</f>
        <v>0</v>
      </c>
      <c r="H146" s="153">
        <v>0</v>
      </c>
      <c r="I146" s="153">
        <f>E146*H146</f>
        <v>0</v>
      </c>
      <c r="J146" s="153">
        <v>-0.047</v>
      </c>
      <c r="K146" s="153">
        <f>E146*J146</f>
        <v>-15.0259</v>
      </c>
      <c r="Q146" s="146">
        <v>2</v>
      </c>
      <c r="AA146" s="122">
        <v>12</v>
      </c>
      <c r="AB146" s="122">
        <v>0</v>
      </c>
      <c r="AC146" s="122">
        <v>69</v>
      </c>
      <c r="BB146" s="122">
        <v>2</v>
      </c>
      <c r="BC146" s="122">
        <f>IF(BB146=1,G146,0)</f>
        <v>0</v>
      </c>
      <c r="BD146" s="122">
        <f>IF(BB146=2,G146,0)</f>
        <v>0</v>
      </c>
      <c r="BE146" s="122">
        <f>IF(BB146=3,G146,0)</f>
        <v>0</v>
      </c>
      <c r="BF146" s="122">
        <f>IF(BB146=4,G146,0)</f>
        <v>0</v>
      </c>
      <c r="BG146" s="122">
        <f>IF(BB146=5,G146,0)</f>
        <v>0</v>
      </c>
    </row>
    <row r="147" spans="1:17" ht="12.75">
      <c r="A147" s="154"/>
      <c r="B147" s="155"/>
      <c r="C147" s="196" t="s">
        <v>279</v>
      </c>
      <c r="D147" s="197"/>
      <c r="E147" s="156">
        <v>319.7</v>
      </c>
      <c r="F147" s="157"/>
      <c r="G147" s="158"/>
      <c r="H147" s="159"/>
      <c r="I147" s="159"/>
      <c r="J147" s="159"/>
      <c r="K147" s="159"/>
      <c r="O147" s="160"/>
      <c r="Q147" s="146"/>
    </row>
    <row r="148" spans="1:59" ht="12.75">
      <c r="A148" s="147">
        <v>70</v>
      </c>
      <c r="B148" s="148" t="s">
        <v>280</v>
      </c>
      <c r="C148" s="149" t="s">
        <v>281</v>
      </c>
      <c r="D148" s="150" t="s">
        <v>86</v>
      </c>
      <c r="E148" s="151">
        <v>359.95</v>
      </c>
      <c r="F148" s="151">
        <v>0</v>
      </c>
      <c r="G148" s="152">
        <f>E148*F148</f>
        <v>0</v>
      </c>
      <c r="H148" s="153">
        <v>0.00151</v>
      </c>
      <c r="I148" s="153">
        <f>E148*H148</f>
        <v>0.5435245</v>
      </c>
      <c r="J148" s="153">
        <v>0</v>
      </c>
      <c r="K148" s="153">
        <f>E148*J148</f>
        <v>0</v>
      </c>
      <c r="Q148" s="146">
        <v>2</v>
      </c>
      <c r="AA148" s="122">
        <v>12</v>
      </c>
      <c r="AB148" s="122">
        <v>0</v>
      </c>
      <c r="AC148" s="122">
        <v>70</v>
      </c>
      <c r="BB148" s="122">
        <v>2</v>
      </c>
      <c r="BC148" s="122">
        <f>IF(BB148=1,G148,0)</f>
        <v>0</v>
      </c>
      <c r="BD148" s="122">
        <f>IF(BB148=2,G148,0)</f>
        <v>0</v>
      </c>
      <c r="BE148" s="122">
        <f>IF(BB148=3,G148,0)</f>
        <v>0</v>
      </c>
      <c r="BF148" s="122">
        <f>IF(BB148=4,G148,0)</f>
        <v>0</v>
      </c>
      <c r="BG148" s="122">
        <f>IF(BB148=5,G148,0)</f>
        <v>0</v>
      </c>
    </row>
    <row r="149" spans="1:17" ht="12.75">
      <c r="A149" s="154"/>
      <c r="B149" s="155"/>
      <c r="C149" s="196" t="s">
        <v>282</v>
      </c>
      <c r="D149" s="197"/>
      <c r="E149" s="156">
        <v>359.95</v>
      </c>
      <c r="F149" s="157"/>
      <c r="G149" s="158"/>
      <c r="H149" s="159"/>
      <c r="I149" s="159"/>
      <c r="J149" s="159"/>
      <c r="K149" s="159"/>
      <c r="O149" s="160"/>
      <c r="Q149" s="146"/>
    </row>
    <row r="150" spans="1:59" ht="25.5">
      <c r="A150" s="147">
        <v>71</v>
      </c>
      <c r="B150" s="148" t="s">
        <v>283</v>
      </c>
      <c r="C150" s="149" t="s">
        <v>284</v>
      </c>
      <c r="D150" s="150" t="s">
        <v>71</v>
      </c>
      <c r="E150" s="151">
        <v>5</v>
      </c>
      <c r="F150" s="151">
        <v>0</v>
      </c>
      <c r="G150" s="152">
        <f>E150*F150</f>
        <v>0</v>
      </c>
      <c r="H150" s="153">
        <v>0</v>
      </c>
      <c r="I150" s="153">
        <f>E150*H150</f>
        <v>0</v>
      </c>
      <c r="J150" s="153">
        <v>0</v>
      </c>
      <c r="K150" s="153">
        <f>E150*J150</f>
        <v>0</v>
      </c>
      <c r="Q150" s="146">
        <v>2</v>
      </c>
      <c r="AA150" s="122">
        <v>12</v>
      </c>
      <c r="AB150" s="122">
        <v>0</v>
      </c>
      <c r="AC150" s="122">
        <v>71</v>
      </c>
      <c r="BB150" s="122">
        <v>2</v>
      </c>
      <c r="BC150" s="122">
        <f>IF(BB150=1,G150,0)</f>
        <v>0</v>
      </c>
      <c r="BD150" s="122">
        <f>IF(BB150=2,G150,0)</f>
        <v>0</v>
      </c>
      <c r="BE150" s="122">
        <f>IF(BB150=3,G150,0)</f>
        <v>0</v>
      </c>
      <c r="BF150" s="122">
        <f>IF(BB150=4,G150,0)</f>
        <v>0</v>
      </c>
      <c r="BG150" s="122">
        <f>IF(BB150=5,G150,0)</f>
        <v>0</v>
      </c>
    </row>
    <row r="151" spans="1:17" ht="12.75">
      <c r="A151" s="154"/>
      <c r="B151" s="155"/>
      <c r="C151" s="196">
        <v>5</v>
      </c>
      <c r="D151" s="197"/>
      <c r="E151" s="156">
        <v>5</v>
      </c>
      <c r="F151" s="157"/>
      <c r="G151" s="158"/>
      <c r="H151" s="159"/>
      <c r="I151" s="159"/>
      <c r="J151" s="159"/>
      <c r="K151" s="159"/>
      <c r="O151" s="160"/>
      <c r="Q151" s="146"/>
    </row>
    <row r="152" spans="1:59" ht="25.5">
      <c r="A152" s="147">
        <v>72</v>
      </c>
      <c r="B152" s="148" t="s">
        <v>285</v>
      </c>
      <c r="C152" s="149" t="s">
        <v>286</v>
      </c>
      <c r="D152" s="150" t="s">
        <v>71</v>
      </c>
      <c r="E152" s="151">
        <v>2</v>
      </c>
      <c r="F152" s="151">
        <v>0</v>
      </c>
      <c r="G152" s="152">
        <f>E152*F152</f>
        <v>0</v>
      </c>
      <c r="H152" s="153">
        <v>0</v>
      </c>
      <c r="I152" s="153">
        <f>E152*H152</f>
        <v>0</v>
      </c>
      <c r="J152" s="153">
        <v>0</v>
      </c>
      <c r="K152" s="153">
        <f>E152*J152</f>
        <v>0</v>
      </c>
      <c r="Q152" s="146"/>
      <c r="AA152" s="122">
        <v>12</v>
      </c>
      <c r="AB152" s="122">
        <v>0</v>
      </c>
      <c r="AC152" s="122">
        <v>72</v>
      </c>
      <c r="BB152" s="122">
        <v>2</v>
      </c>
      <c r="BC152" s="122">
        <f>IF(BB152=1,G152,0)</f>
        <v>0</v>
      </c>
      <c r="BD152" s="122">
        <f>IF(BB152=2,G152,0)</f>
        <v>0</v>
      </c>
      <c r="BE152" s="122">
        <f>IF(BB152=3,G152,0)</f>
        <v>0</v>
      </c>
      <c r="BF152" s="122">
        <f>IF(BB152=4,G152,0)</f>
        <v>0</v>
      </c>
      <c r="BG152" s="122">
        <f>IF(BB152=5,G152,0)</f>
        <v>0</v>
      </c>
    </row>
    <row r="153" spans="1:17" ht="12.75">
      <c r="A153" s="154"/>
      <c r="B153" s="155"/>
      <c r="C153" s="196">
        <v>2</v>
      </c>
      <c r="D153" s="197"/>
      <c r="E153" s="156">
        <v>2</v>
      </c>
      <c r="F153" s="157"/>
      <c r="G153" s="158"/>
      <c r="H153" s="159"/>
      <c r="I153" s="159"/>
      <c r="J153" s="159"/>
      <c r="K153" s="159"/>
      <c r="O153" s="160"/>
      <c r="Q153" s="146"/>
    </row>
    <row r="154" spans="1:59" ht="12.75">
      <c r="A154" s="147">
        <v>73</v>
      </c>
      <c r="B154" s="148" t="s">
        <v>287</v>
      </c>
      <c r="C154" s="149" t="s">
        <v>288</v>
      </c>
      <c r="D154" s="150" t="s">
        <v>78</v>
      </c>
      <c r="E154" s="151">
        <v>46.93</v>
      </c>
      <c r="F154" s="151">
        <v>0</v>
      </c>
      <c r="G154" s="152">
        <f>E154*F154</f>
        <v>0</v>
      </c>
      <c r="H154" s="153">
        <v>0.0001</v>
      </c>
      <c r="I154" s="153">
        <f>E154*H154</f>
        <v>0.004693</v>
      </c>
      <c r="J154" s="153">
        <v>0</v>
      </c>
      <c r="K154" s="153">
        <f>E154*J154</f>
        <v>0</v>
      </c>
      <c r="Q154" s="146"/>
      <c r="AA154" s="122">
        <v>12</v>
      </c>
      <c r="AB154" s="122">
        <v>0</v>
      </c>
      <c r="AC154" s="122">
        <v>73</v>
      </c>
      <c r="BB154" s="122">
        <v>2</v>
      </c>
      <c r="BC154" s="122">
        <f>IF(BB154=1,G154,0)</f>
        <v>0</v>
      </c>
      <c r="BD154" s="122">
        <f>IF(BB154=2,G154,0)</f>
        <v>0</v>
      </c>
      <c r="BE154" s="122">
        <f>IF(BB154=3,G154,0)</f>
        <v>0</v>
      </c>
      <c r="BF154" s="122">
        <f>IF(BB154=4,G154,0)</f>
        <v>0</v>
      </c>
      <c r="BG154" s="122">
        <f>IF(BB154=5,G154,0)</f>
        <v>0</v>
      </c>
    </row>
    <row r="155" spans="1:17" ht="12.75">
      <c r="A155" s="154"/>
      <c r="B155" s="155"/>
      <c r="C155" s="196" t="s">
        <v>289</v>
      </c>
      <c r="D155" s="197"/>
      <c r="E155" s="156">
        <v>46.93</v>
      </c>
      <c r="F155" s="157"/>
      <c r="G155" s="158"/>
      <c r="H155" s="159"/>
      <c r="I155" s="159"/>
      <c r="J155" s="159"/>
      <c r="K155" s="159"/>
      <c r="O155" s="160"/>
      <c r="Q155" s="146"/>
    </row>
    <row r="156" spans="1:59" ht="12.75">
      <c r="A156" s="147">
        <v>74</v>
      </c>
      <c r="B156" s="148" t="s">
        <v>290</v>
      </c>
      <c r="C156" s="149" t="s">
        <v>291</v>
      </c>
      <c r="D156" s="150" t="s">
        <v>71</v>
      </c>
      <c r="E156" s="151">
        <v>4</v>
      </c>
      <c r="F156" s="151">
        <v>0</v>
      </c>
      <c r="G156" s="152">
        <f aca="true" t="shared" si="0" ref="G156:G162">E156*F156</f>
        <v>0</v>
      </c>
      <c r="H156" s="153">
        <v>0.00626</v>
      </c>
      <c r="I156" s="153">
        <f aca="true" t="shared" si="1" ref="I156:I162">E156*H156</f>
        <v>0.02504</v>
      </c>
      <c r="J156" s="153">
        <v>0</v>
      </c>
      <c r="K156" s="153">
        <f aca="true" t="shared" si="2" ref="K156:K162">E156*J156</f>
        <v>0</v>
      </c>
      <c r="Q156" s="146"/>
      <c r="AA156" s="122">
        <v>12</v>
      </c>
      <c r="AB156" s="122">
        <v>0</v>
      </c>
      <c r="AC156" s="122">
        <v>74</v>
      </c>
      <c r="BB156" s="122">
        <v>2</v>
      </c>
      <c r="BC156" s="122">
        <f aca="true" t="shared" si="3" ref="BC156:BC162">IF(BB156=1,G156,0)</f>
        <v>0</v>
      </c>
      <c r="BD156" s="122">
        <f aca="true" t="shared" si="4" ref="BD156:BD162">IF(BB156=2,G156,0)</f>
        <v>0</v>
      </c>
      <c r="BE156" s="122">
        <f aca="true" t="shared" si="5" ref="BE156:BE162">IF(BB156=3,G156,0)</f>
        <v>0</v>
      </c>
      <c r="BF156" s="122">
        <f aca="true" t="shared" si="6" ref="BF156:BF162">IF(BB156=4,G156,0)</f>
        <v>0</v>
      </c>
      <c r="BG156" s="122">
        <f aca="true" t="shared" si="7" ref="BG156:BG162">IF(BB156=5,G156,0)</f>
        <v>0</v>
      </c>
    </row>
    <row r="157" spans="1:59" ht="25.5">
      <c r="A157" s="147">
        <v>75</v>
      </c>
      <c r="B157" s="148" t="s">
        <v>292</v>
      </c>
      <c r="C157" s="149" t="s">
        <v>293</v>
      </c>
      <c r="D157" s="150" t="s">
        <v>268</v>
      </c>
      <c r="E157" s="151">
        <v>1</v>
      </c>
      <c r="F157" s="151">
        <v>0</v>
      </c>
      <c r="G157" s="152">
        <f t="shared" si="0"/>
        <v>0</v>
      </c>
      <c r="H157" s="153">
        <v>0.00926</v>
      </c>
      <c r="I157" s="153">
        <f t="shared" si="1"/>
        <v>0.00926</v>
      </c>
      <c r="J157" s="153">
        <v>0</v>
      </c>
      <c r="K157" s="153">
        <f t="shared" si="2"/>
        <v>0</v>
      </c>
      <c r="Q157" s="146"/>
      <c r="AA157" s="122">
        <v>12</v>
      </c>
      <c r="AB157" s="122">
        <v>0</v>
      </c>
      <c r="AC157" s="122">
        <v>75</v>
      </c>
      <c r="BB157" s="122">
        <v>2</v>
      </c>
      <c r="BC157" s="122">
        <f t="shared" si="3"/>
        <v>0</v>
      </c>
      <c r="BD157" s="122">
        <f t="shared" si="4"/>
        <v>0</v>
      </c>
      <c r="BE157" s="122">
        <f t="shared" si="5"/>
        <v>0</v>
      </c>
      <c r="BF157" s="122">
        <f t="shared" si="6"/>
        <v>0</v>
      </c>
      <c r="BG157" s="122">
        <f t="shared" si="7"/>
        <v>0</v>
      </c>
    </row>
    <row r="158" spans="1:59" ht="12.75">
      <c r="A158" s="147">
        <v>76</v>
      </c>
      <c r="B158" s="148" t="s">
        <v>294</v>
      </c>
      <c r="C158" s="149" t="s">
        <v>295</v>
      </c>
      <c r="D158" s="150" t="s">
        <v>257</v>
      </c>
      <c r="E158" s="151">
        <v>14</v>
      </c>
      <c r="F158" s="151">
        <v>0</v>
      </c>
      <c r="G158" s="152">
        <f t="shared" si="0"/>
        <v>0</v>
      </c>
      <c r="H158" s="153">
        <v>0</v>
      </c>
      <c r="I158" s="153">
        <f t="shared" si="1"/>
        <v>0</v>
      </c>
      <c r="J158" s="153">
        <v>0</v>
      </c>
      <c r="K158" s="153">
        <f t="shared" si="2"/>
        <v>0</v>
      </c>
      <c r="Q158" s="146"/>
      <c r="AA158" s="122">
        <v>12</v>
      </c>
      <c r="AB158" s="122">
        <v>0</v>
      </c>
      <c r="AC158" s="122">
        <v>76</v>
      </c>
      <c r="BB158" s="122">
        <v>2</v>
      </c>
      <c r="BC158" s="122">
        <f t="shared" si="3"/>
        <v>0</v>
      </c>
      <c r="BD158" s="122">
        <f t="shared" si="4"/>
        <v>0</v>
      </c>
      <c r="BE158" s="122">
        <f t="shared" si="5"/>
        <v>0</v>
      </c>
      <c r="BF158" s="122">
        <f t="shared" si="6"/>
        <v>0</v>
      </c>
      <c r="BG158" s="122">
        <f t="shared" si="7"/>
        <v>0</v>
      </c>
    </row>
    <row r="159" spans="1:59" ht="12.75">
      <c r="A159" s="147">
        <v>77</v>
      </c>
      <c r="B159" s="148" t="s">
        <v>296</v>
      </c>
      <c r="C159" s="149" t="s">
        <v>297</v>
      </c>
      <c r="D159" s="150" t="s">
        <v>268</v>
      </c>
      <c r="E159" s="151">
        <v>1</v>
      </c>
      <c r="F159" s="151">
        <v>0</v>
      </c>
      <c r="G159" s="152">
        <f t="shared" si="0"/>
        <v>0</v>
      </c>
      <c r="H159" s="153">
        <v>0.00655</v>
      </c>
      <c r="I159" s="153">
        <f t="shared" si="1"/>
        <v>0.00655</v>
      </c>
      <c r="J159" s="153">
        <v>0</v>
      </c>
      <c r="K159" s="153">
        <f t="shared" si="2"/>
        <v>0</v>
      </c>
      <c r="Q159" s="146"/>
      <c r="AA159" s="122">
        <v>12</v>
      </c>
      <c r="AB159" s="122">
        <v>0</v>
      </c>
      <c r="AC159" s="122">
        <v>77</v>
      </c>
      <c r="BB159" s="122">
        <v>2</v>
      </c>
      <c r="BC159" s="122">
        <f t="shared" si="3"/>
        <v>0</v>
      </c>
      <c r="BD159" s="122">
        <f t="shared" si="4"/>
        <v>0</v>
      </c>
      <c r="BE159" s="122">
        <f t="shared" si="5"/>
        <v>0</v>
      </c>
      <c r="BF159" s="122">
        <f t="shared" si="6"/>
        <v>0</v>
      </c>
      <c r="BG159" s="122">
        <f t="shared" si="7"/>
        <v>0</v>
      </c>
    </row>
    <row r="160" spans="1:59" ht="12.75">
      <c r="A160" s="147">
        <v>78</v>
      </c>
      <c r="B160" s="148" t="s">
        <v>298</v>
      </c>
      <c r="C160" s="149" t="s">
        <v>299</v>
      </c>
      <c r="D160" s="150" t="s">
        <v>78</v>
      </c>
      <c r="E160" s="151">
        <v>7</v>
      </c>
      <c r="F160" s="151">
        <v>0</v>
      </c>
      <c r="G160" s="152">
        <f t="shared" si="0"/>
        <v>0</v>
      </c>
      <c r="H160" s="153">
        <v>0.00169</v>
      </c>
      <c r="I160" s="153">
        <f t="shared" si="1"/>
        <v>0.01183</v>
      </c>
      <c r="J160" s="153">
        <v>0</v>
      </c>
      <c r="K160" s="153">
        <f t="shared" si="2"/>
        <v>0</v>
      </c>
      <c r="Q160" s="146"/>
      <c r="AA160" s="122">
        <v>12</v>
      </c>
      <c r="AB160" s="122">
        <v>0</v>
      </c>
      <c r="AC160" s="122">
        <v>78</v>
      </c>
      <c r="BB160" s="122">
        <v>2</v>
      </c>
      <c r="BC160" s="122">
        <f t="shared" si="3"/>
        <v>0</v>
      </c>
      <c r="BD160" s="122">
        <f t="shared" si="4"/>
        <v>0</v>
      </c>
      <c r="BE160" s="122">
        <f t="shared" si="5"/>
        <v>0</v>
      </c>
      <c r="BF160" s="122">
        <f t="shared" si="6"/>
        <v>0</v>
      </c>
      <c r="BG160" s="122">
        <f t="shared" si="7"/>
        <v>0</v>
      </c>
    </row>
    <row r="161" spans="1:59" ht="12.75">
      <c r="A161" s="147">
        <v>79</v>
      </c>
      <c r="B161" s="148" t="s">
        <v>300</v>
      </c>
      <c r="C161" s="149" t="s">
        <v>301</v>
      </c>
      <c r="D161" s="150" t="s">
        <v>110</v>
      </c>
      <c r="E161" s="151">
        <v>32</v>
      </c>
      <c r="F161" s="151">
        <v>0</v>
      </c>
      <c r="G161" s="152">
        <f t="shared" si="0"/>
        <v>0</v>
      </c>
      <c r="H161" s="153">
        <v>0</v>
      </c>
      <c r="I161" s="153">
        <f t="shared" si="1"/>
        <v>0</v>
      </c>
      <c r="J161" s="153">
        <v>0</v>
      </c>
      <c r="K161" s="153">
        <f t="shared" si="2"/>
        <v>0</v>
      </c>
      <c r="Q161" s="146"/>
      <c r="AA161" s="122">
        <v>12</v>
      </c>
      <c r="AB161" s="122">
        <v>0</v>
      </c>
      <c r="AC161" s="122">
        <v>79</v>
      </c>
      <c r="BB161" s="122">
        <v>2</v>
      </c>
      <c r="BC161" s="122">
        <f t="shared" si="3"/>
        <v>0</v>
      </c>
      <c r="BD161" s="122">
        <f t="shared" si="4"/>
        <v>0</v>
      </c>
      <c r="BE161" s="122">
        <f t="shared" si="5"/>
        <v>0</v>
      </c>
      <c r="BF161" s="122">
        <f t="shared" si="6"/>
        <v>0</v>
      </c>
      <c r="BG161" s="122">
        <f t="shared" si="7"/>
        <v>0</v>
      </c>
    </row>
    <row r="162" spans="1:59" ht="25.5">
      <c r="A162" s="147">
        <v>80</v>
      </c>
      <c r="B162" s="148" t="s">
        <v>302</v>
      </c>
      <c r="C162" s="149" t="s">
        <v>303</v>
      </c>
      <c r="D162" s="150" t="s">
        <v>78</v>
      </c>
      <c r="E162" s="151">
        <v>43</v>
      </c>
      <c r="F162" s="151">
        <v>0</v>
      </c>
      <c r="G162" s="152">
        <f t="shared" si="0"/>
        <v>0</v>
      </c>
      <c r="H162" s="153">
        <v>0.00886</v>
      </c>
      <c r="I162" s="153">
        <f t="shared" si="1"/>
        <v>0.38098</v>
      </c>
      <c r="J162" s="153">
        <v>0</v>
      </c>
      <c r="K162" s="153">
        <f t="shared" si="2"/>
        <v>0</v>
      </c>
      <c r="Q162" s="146"/>
      <c r="AA162" s="122">
        <v>12</v>
      </c>
      <c r="AB162" s="122">
        <v>0</v>
      </c>
      <c r="AC162" s="122">
        <v>80</v>
      </c>
      <c r="BB162" s="122">
        <v>2</v>
      </c>
      <c r="BC162" s="122">
        <f t="shared" si="3"/>
        <v>0</v>
      </c>
      <c r="BD162" s="122">
        <f t="shared" si="4"/>
        <v>0</v>
      </c>
      <c r="BE162" s="122">
        <f t="shared" si="5"/>
        <v>0</v>
      </c>
      <c r="BF162" s="122">
        <f t="shared" si="6"/>
        <v>0</v>
      </c>
      <c r="BG162" s="122">
        <f t="shared" si="7"/>
        <v>0</v>
      </c>
    </row>
    <row r="163" spans="1:17" ht="12.75">
      <c r="A163" s="154"/>
      <c r="B163" s="155"/>
      <c r="C163" s="196" t="s">
        <v>304</v>
      </c>
      <c r="D163" s="197"/>
      <c r="E163" s="156">
        <v>43</v>
      </c>
      <c r="F163" s="157"/>
      <c r="G163" s="158"/>
      <c r="H163" s="159"/>
      <c r="I163" s="159"/>
      <c r="J163" s="159"/>
      <c r="K163" s="159"/>
      <c r="O163" s="160"/>
      <c r="Q163" s="146"/>
    </row>
    <row r="164" spans="1:59" ht="25.5">
      <c r="A164" s="147">
        <v>81</v>
      </c>
      <c r="B164" s="148" t="s">
        <v>305</v>
      </c>
      <c r="C164" s="149" t="s">
        <v>306</v>
      </c>
      <c r="D164" s="150" t="s">
        <v>86</v>
      </c>
      <c r="E164" s="151">
        <v>393.77</v>
      </c>
      <c r="F164" s="151">
        <v>0</v>
      </c>
      <c r="G164" s="152">
        <f>E164*F164</f>
        <v>0</v>
      </c>
      <c r="H164" s="153">
        <v>0.04312</v>
      </c>
      <c r="I164" s="153">
        <f>E164*H164</f>
        <v>16.9793624</v>
      </c>
      <c r="J164" s="153">
        <v>0</v>
      </c>
      <c r="K164" s="153">
        <f>E164*J164</f>
        <v>0</v>
      </c>
      <c r="Q164" s="146"/>
      <c r="AA164" s="122">
        <v>12</v>
      </c>
      <c r="AB164" s="122">
        <v>0</v>
      </c>
      <c r="AC164" s="122">
        <v>81</v>
      </c>
      <c r="BB164" s="122">
        <v>2</v>
      </c>
      <c r="BC164" s="122">
        <f>IF(BB164=1,G164,0)</f>
        <v>0</v>
      </c>
      <c r="BD164" s="122">
        <f>IF(BB164=2,G164,0)</f>
        <v>0</v>
      </c>
      <c r="BE164" s="122">
        <f>IF(BB164=3,G164,0)</f>
        <v>0</v>
      </c>
      <c r="BF164" s="122">
        <f>IF(BB164=4,G164,0)</f>
        <v>0</v>
      </c>
      <c r="BG164" s="122">
        <f>IF(BB164=5,G164,0)</f>
        <v>0</v>
      </c>
    </row>
    <row r="165" spans="1:17" ht="12.75">
      <c r="A165" s="154"/>
      <c r="B165" s="155"/>
      <c r="C165" s="196" t="s">
        <v>307</v>
      </c>
      <c r="D165" s="197"/>
      <c r="E165" s="156">
        <v>393.77</v>
      </c>
      <c r="F165" s="157"/>
      <c r="G165" s="158"/>
      <c r="H165" s="159"/>
      <c r="I165" s="159"/>
      <c r="J165" s="159"/>
      <c r="K165" s="159"/>
      <c r="O165" s="160"/>
      <c r="Q165" s="146"/>
    </row>
    <row r="166" spans="1:59" ht="12.75">
      <c r="A166" s="161"/>
      <c r="B166" s="162" t="s">
        <v>72</v>
      </c>
      <c r="C166" s="163" t="str">
        <f>CONCATENATE(B143," ",C143)</f>
        <v>765 Krytiny tvrdé</v>
      </c>
      <c r="D166" s="161"/>
      <c r="E166" s="164"/>
      <c r="F166" s="164"/>
      <c r="G166" s="165">
        <f>SUM(G143:G165)</f>
        <v>0</v>
      </c>
      <c r="H166" s="166"/>
      <c r="I166" s="167">
        <f>SUM(I143:I165)</f>
        <v>17.9612399</v>
      </c>
      <c r="J166" s="166"/>
      <c r="K166" s="167">
        <f>SUM(K143:K165)</f>
        <v>-15.97235</v>
      </c>
      <c r="Q166" s="146"/>
      <c r="BC166" s="168">
        <f>SUM(BC143:BC165)</f>
        <v>0</v>
      </c>
      <c r="BD166" s="168">
        <f>SUM(BD143:BD165)</f>
        <v>0</v>
      </c>
      <c r="BE166" s="168">
        <f>SUM(BE143:BE165)</f>
        <v>0</v>
      </c>
      <c r="BF166" s="168">
        <f>SUM(BF143:BF165)</f>
        <v>0</v>
      </c>
      <c r="BG166" s="168">
        <f>SUM(BG143:BG165)</f>
        <v>0</v>
      </c>
    </row>
    <row r="167" spans="1:17" ht="12.75">
      <c r="A167" s="139" t="s">
        <v>69</v>
      </c>
      <c r="B167" s="140" t="s">
        <v>308</v>
      </c>
      <c r="C167" s="141" t="s">
        <v>309</v>
      </c>
      <c r="D167" s="142"/>
      <c r="E167" s="143"/>
      <c r="F167" s="143"/>
      <c r="G167" s="144"/>
      <c r="H167" s="145"/>
      <c r="I167" s="145"/>
      <c r="J167" s="145"/>
      <c r="K167" s="145"/>
      <c r="Q167" s="146"/>
    </row>
    <row r="168" spans="1:59" ht="25.5">
      <c r="A168" s="147">
        <v>82</v>
      </c>
      <c r="B168" s="148" t="s">
        <v>310</v>
      </c>
      <c r="C168" s="149" t="s">
        <v>311</v>
      </c>
      <c r="D168" s="150" t="s">
        <v>86</v>
      </c>
      <c r="E168" s="151">
        <v>14</v>
      </c>
      <c r="F168" s="151">
        <v>0</v>
      </c>
      <c r="G168" s="152">
        <f>E168*F168</f>
        <v>0</v>
      </c>
      <c r="H168" s="153">
        <v>0.0125</v>
      </c>
      <c r="I168" s="153">
        <f>E168*H168</f>
        <v>0.17500000000000002</v>
      </c>
      <c r="J168" s="153">
        <v>0</v>
      </c>
      <c r="K168" s="153">
        <f>E168*J168</f>
        <v>0</v>
      </c>
      <c r="Q168" s="146"/>
      <c r="AA168" s="122">
        <v>12</v>
      </c>
      <c r="AB168" s="122">
        <v>0</v>
      </c>
      <c r="AC168" s="122">
        <v>82</v>
      </c>
      <c r="BB168" s="122">
        <v>2</v>
      </c>
      <c r="BC168" s="122">
        <f>IF(BB168=1,G168,0)</f>
        <v>0</v>
      </c>
      <c r="BD168" s="122">
        <f>IF(BB168=2,G168,0)</f>
        <v>0</v>
      </c>
      <c r="BE168" s="122">
        <f>IF(BB168=3,G168,0)</f>
        <v>0</v>
      </c>
      <c r="BF168" s="122">
        <f>IF(BB168=4,G168,0)</f>
        <v>0</v>
      </c>
      <c r="BG168" s="122">
        <f>IF(BB168=5,G168,0)</f>
        <v>0</v>
      </c>
    </row>
    <row r="169" spans="1:59" ht="12.75">
      <c r="A169" s="147">
        <v>83</v>
      </c>
      <c r="B169" s="148" t="s">
        <v>312</v>
      </c>
      <c r="C169" s="149" t="s">
        <v>313</v>
      </c>
      <c r="D169" s="150" t="s">
        <v>110</v>
      </c>
      <c r="E169" s="151">
        <v>0.175</v>
      </c>
      <c r="F169" s="151">
        <v>0</v>
      </c>
      <c r="G169" s="152">
        <f>E169*F169</f>
        <v>0</v>
      </c>
      <c r="H169" s="153">
        <v>0</v>
      </c>
      <c r="I169" s="153">
        <f>E169*H169</f>
        <v>0</v>
      </c>
      <c r="J169" s="153">
        <v>0</v>
      </c>
      <c r="K169" s="153">
        <f>E169*J169</f>
        <v>0</v>
      </c>
      <c r="Q169" s="146"/>
      <c r="AA169" s="122">
        <v>12</v>
      </c>
      <c r="AB169" s="122">
        <v>0</v>
      </c>
      <c r="AC169" s="122">
        <v>83</v>
      </c>
      <c r="BB169" s="122">
        <v>2</v>
      </c>
      <c r="BC169" s="122">
        <f>IF(BB169=1,G169,0)</f>
        <v>0</v>
      </c>
      <c r="BD169" s="122">
        <f>IF(BB169=2,G169,0)</f>
        <v>0</v>
      </c>
      <c r="BE169" s="122">
        <f>IF(BB169=3,G169,0)</f>
        <v>0</v>
      </c>
      <c r="BF169" s="122">
        <f>IF(BB169=4,G169,0)</f>
        <v>0</v>
      </c>
      <c r="BG169" s="122">
        <f>IF(BB169=5,G169,0)</f>
        <v>0</v>
      </c>
    </row>
    <row r="170" spans="1:17" ht="12.75">
      <c r="A170" s="154"/>
      <c r="B170" s="155"/>
      <c r="C170" s="196" t="s">
        <v>314</v>
      </c>
      <c r="D170" s="197"/>
      <c r="E170" s="156">
        <v>0.175</v>
      </c>
      <c r="F170" s="157"/>
      <c r="G170" s="158"/>
      <c r="H170" s="159"/>
      <c r="I170" s="159"/>
      <c r="J170" s="159"/>
      <c r="K170" s="159"/>
      <c r="O170" s="160"/>
      <c r="Q170" s="146"/>
    </row>
    <row r="171" spans="1:59" ht="12.75">
      <c r="A171" s="161"/>
      <c r="B171" s="162" t="s">
        <v>72</v>
      </c>
      <c r="C171" s="163" t="str">
        <f>CONCATENATE(B167," ",C167)</f>
        <v>766 Konstrukce truhlářské</v>
      </c>
      <c r="D171" s="161"/>
      <c r="E171" s="164"/>
      <c r="F171" s="164"/>
      <c r="G171" s="165">
        <f>SUM(G167:G170)</f>
        <v>0</v>
      </c>
      <c r="H171" s="166"/>
      <c r="I171" s="167">
        <f>SUM(I167:I170)</f>
        <v>0.17500000000000002</v>
      </c>
      <c r="J171" s="166"/>
      <c r="K171" s="167">
        <f>SUM(K167:K170)</f>
        <v>0</v>
      </c>
      <c r="Q171" s="146"/>
      <c r="BC171" s="168">
        <f>SUM(BC167:BC170)</f>
        <v>0</v>
      </c>
      <c r="BD171" s="168">
        <f>SUM(BD167:BD170)</f>
        <v>0</v>
      </c>
      <c r="BE171" s="168">
        <f>SUM(BE167:BE170)</f>
        <v>0</v>
      </c>
      <c r="BF171" s="168">
        <f>SUM(BF167:BF170)</f>
        <v>0</v>
      </c>
      <c r="BG171" s="168">
        <f>SUM(BG167:BG170)</f>
        <v>0</v>
      </c>
    </row>
    <row r="172" spans="1:17" ht="12.75">
      <c r="A172" s="139" t="s">
        <v>69</v>
      </c>
      <c r="B172" s="140" t="s">
        <v>315</v>
      </c>
      <c r="C172" s="141" t="s">
        <v>316</v>
      </c>
      <c r="D172" s="142"/>
      <c r="E172" s="143"/>
      <c r="F172" s="143"/>
      <c r="G172" s="144"/>
      <c r="H172" s="145"/>
      <c r="I172" s="145"/>
      <c r="J172" s="145"/>
      <c r="K172" s="145"/>
      <c r="Q172" s="146">
        <v>1</v>
      </c>
    </row>
    <row r="173" spans="1:59" ht="25.5">
      <c r="A173" s="147">
        <v>84</v>
      </c>
      <c r="B173" s="148" t="s">
        <v>317</v>
      </c>
      <c r="C173" s="149" t="s">
        <v>318</v>
      </c>
      <c r="D173" s="150" t="s">
        <v>319</v>
      </c>
      <c r="E173" s="151">
        <v>15</v>
      </c>
      <c r="F173" s="151">
        <v>0</v>
      </c>
      <c r="G173" s="152">
        <f>E173*F173</f>
        <v>0</v>
      </c>
      <c r="H173" s="153">
        <v>0.00106</v>
      </c>
      <c r="I173" s="153">
        <f>E173*H173</f>
        <v>0.0159</v>
      </c>
      <c r="J173" s="153">
        <v>0</v>
      </c>
      <c r="K173" s="153">
        <f>E173*J173</f>
        <v>0</v>
      </c>
      <c r="Q173" s="146">
        <v>2</v>
      </c>
      <c r="AA173" s="122">
        <v>12</v>
      </c>
      <c r="AB173" s="122">
        <v>0</v>
      </c>
      <c r="AC173" s="122">
        <v>84</v>
      </c>
      <c r="BB173" s="122">
        <v>2</v>
      </c>
      <c r="BC173" s="122">
        <f>IF(BB173=1,G173,0)</f>
        <v>0</v>
      </c>
      <c r="BD173" s="122">
        <f>IF(BB173=2,G173,0)</f>
        <v>0</v>
      </c>
      <c r="BE173" s="122">
        <f>IF(BB173=3,G173,0)</f>
        <v>0</v>
      </c>
      <c r="BF173" s="122">
        <f>IF(BB173=4,G173,0)</f>
        <v>0</v>
      </c>
      <c r="BG173" s="122">
        <f>IF(BB173=5,G173,0)</f>
        <v>0</v>
      </c>
    </row>
    <row r="174" spans="1:59" ht="12.75">
      <c r="A174" s="147">
        <v>85</v>
      </c>
      <c r="B174" s="148" t="s">
        <v>320</v>
      </c>
      <c r="C174" s="149" t="s">
        <v>321</v>
      </c>
      <c r="D174" s="150" t="s">
        <v>110</v>
      </c>
      <c r="E174" s="151">
        <v>0.015</v>
      </c>
      <c r="F174" s="151">
        <v>0</v>
      </c>
      <c r="G174" s="152">
        <f>E174*F174</f>
        <v>0</v>
      </c>
      <c r="H174" s="153">
        <v>0</v>
      </c>
      <c r="I174" s="153">
        <f>E174*H174</f>
        <v>0</v>
      </c>
      <c r="J174" s="153">
        <v>0</v>
      </c>
      <c r="K174" s="153">
        <f>E174*J174</f>
        <v>0</v>
      </c>
      <c r="Q174" s="146">
        <v>2</v>
      </c>
      <c r="AA174" s="122">
        <v>12</v>
      </c>
      <c r="AB174" s="122">
        <v>0</v>
      </c>
      <c r="AC174" s="122">
        <v>85</v>
      </c>
      <c r="BB174" s="122">
        <v>2</v>
      </c>
      <c r="BC174" s="122">
        <f>IF(BB174=1,G174,0)</f>
        <v>0</v>
      </c>
      <c r="BD174" s="122">
        <f>IF(BB174=2,G174,0)</f>
        <v>0</v>
      </c>
      <c r="BE174" s="122">
        <f>IF(BB174=3,G174,0)</f>
        <v>0</v>
      </c>
      <c r="BF174" s="122">
        <f>IF(BB174=4,G174,0)</f>
        <v>0</v>
      </c>
      <c r="BG174" s="122">
        <f>IF(BB174=5,G174,0)</f>
        <v>0</v>
      </c>
    </row>
    <row r="175" spans="1:59" ht="12.75">
      <c r="A175" s="161"/>
      <c r="B175" s="162" t="s">
        <v>72</v>
      </c>
      <c r="C175" s="163" t="str">
        <f>CONCATENATE(B172," ",C172)</f>
        <v>767 Konstrukce zámečnické</v>
      </c>
      <c r="D175" s="161"/>
      <c r="E175" s="164"/>
      <c r="F175" s="164"/>
      <c r="G175" s="165">
        <f>SUM(G172:G174)</f>
        <v>0</v>
      </c>
      <c r="H175" s="166"/>
      <c r="I175" s="167">
        <f>SUM(I172:I174)</f>
        <v>0.0159</v>
      </c>
      <c r="J175" s="166"/>
      <c r="K175" s="167">
        <f>SUM(K172:K174)</f>
        <v>0</v>
      </c>
      <c r="Q175" s="146">
        <v>4</v>
      </c>
      <c r="BC175" s="168">
        <f>SUM(BC172:BC174)</f>
        <v>0</v>
      </c>
      <c r="BD175" s="168">
        <f>SUM(BD172:BD174)</f>
        <v>0</v>
      </c>
      <c r="BE175" s="168">
        <f>SUM(BE172:BE174)</f>
        <v>0</v>
      </c>
      <c r="BF175" s="168">
        <f>SUM(BF172:BF174)</f>
        <v>0</v>
      </c>
      <c r="BG175" s="168">
        <f>SUM(BG172:BG174)</f>
        <v>0</v>
      </c>
    </row>
    <row r="176" spans="1:17" ht="12.75">
      <c r="A176" s="139" t="s">
        <v>69</v>
      </c>
      <c r="B176" s="140" t="s">
        <v>322</v>
      </c>
      <c r="C176" s="141" t="s">
        <v>323</v>
      </c>
      <c r="D176" s="142"/>
      <c r="E176" s="143"/>
      <c r="F176" s="143"/>
      <c r="G176" s="144"/>
      <c r="H176" s="145"/>
      <c r="I176" s="145"/>
      <c r="J176" s="145"/>
      <c r="K176" s="145"/>
      <c r="Q176" s="146">
        <v>1</v>
      </c>
    </row>
    <row r="177" spans="1:59" ht="25.5">
      <c r="A177" s="147">
        <v>86</v>
      </c>
      <c r="B177" s="148" t="s">
        <v>324</v>
      </c>
      <c r="C177" s="149" t="s">
        <v>325</v>
      </c>
      <c r="D177" s="150" t="s">
        <v>86</v>
      </c>
      <c r="E177" s="151">
        <v>62</v>
      </c>
      <c r="F177" s="151">
        <v>0</v>
      </c>
      <c r="G177" s="152">
        <f>E177*F177</f>
        <v>0</v>
      </c>
      <c r="H177" s="153">
        <v>0.00055</v>
      </c>
      <c r="I177" s="153">
        <f>E177*H177</f>
        <v>0.034100000000000005</v>
      </c>
      <c r="J177" s="153">
        <v>0</v>
      </c>
      <c r="K177" s="153">
        <f>E177*J177</f>
        <v>0</v>
      </c>
      <c r="Q177" s="146">
        <v>2</v>
      </c>
      <c r="AA177" s="122">
        <v>12</v>
      </c>
      <c r="AB177" s="122">
        <v>0</v>
      </c>
      <c r="AC177" s="122">
        <v>86</v>
      </c>
      <c r="BB177" s="122">
        <v>2</v>
      </c>
      <c r="BC177" s="122">
        <f>IF(BB177=1,G177,0)</f>
        <v>0</v>
      </c>
      <c r="BD177" s="122">
        <f>IF(BB177=2,G177,0)</f>
        <v>0</v>
      </c>
      <c r="BE177" s="122">
        <f>IF(BB177=3,G177,0)</f>
        <v>0</v>
      </c>
      <c r="BF177" s="122">
        <f>IF(BB177=4,G177,0)</f>
        <v>0</v>
      </c>
      <c r="BG177" s="122">
        <f>IF(BB177=5,G177,0)</f>
        <v>0</v>
      </c>
    </row>
    <row r="178" spans="1:17" ht="12.75">
      <c r="A178" s="154"/>
      <c r="B178" s="155"/>
      <c r="C178" s="196">
        <v>62</v>
      </c>
      <c r="D178" s="197"/>
      <c r="E178" s="156">
        <v>62</v>
      </c>
      <c r="F178" s="157"/>
      <c r="G178" s="158"/>
      <c r="H178" s="159"/>
      <c r="I178" s="159"/>
      <c r="J178" s="159"/>
      <c r="K178" s="159"/>
      <c r="O178" s="160"/>
      <c r="Q178" s="146"/>
    </row>
    <row r="179" spans="1:59" ht="12.75">
      <c r="A179" s="147">
        <v>87</v>
      </c>
      <c r="B179" s="148" t="s">
        <v>326</v>
      </c>
      <c r="C179" s="149" t="s">
        <v>327</v>
      </c>
      <c r="D179" s="150" t="s">
        <v>86</v>
      </c>
      <c r="E179" s="151">
        <v>11</v>
      </c>
      <c r="F179" s="151">
        <v>0</v>
      </c>
      <c r="G179" s="152">
        <f>E179*F179</f>
        <v>0</v>
      </c>
      <c r="H179" s="153">
        <v>0.00025</v>
      </c>
      <c r="I179" s="153">
        <f>E179*H179</f>
        <v>0.00275</v>
      </c>
      <c r="J179" s="153">
        <v>0</v>
      </c>
      <c r="K179" s="153">
        <f>E179*J179</f>
        <v>0</v>
      </c>
      <c r="Q179" s="146">
        <v>2</v>
      </c>
      <c r="AA179" s="122">
        <v>12</v>
      </c>
      <c r="AB179" s="122">
        <v>0</v>
      </c>
      <c r="AC179" s="122">
        <v>87</v>
      </c>
      <c r="BB179" s="122">
        <v>2</v>
      </c>
      <c r="BC179" s="122">
        <f>IF(BB179=1,G179,0)</f>
        <v>0</v>
      </c>
      <c r="BD179" s="122">
        <f>IF(BB179=2,G179,0)</f>
        <v>0</v>
      </c>
      <c r="BE179" s="122">
        <f>IF(BB179=3,G179,0)</f>
        <v>0</v>
      </c>
      <c r="BF179" s="122">
        <f>IF(BB179=4,G179,0)</f>
        <v>0</v>
      </c>
      <c r="BG179" s="122">
        <f>IF(BB179=5,G179,0)</f>
        <v>0</v>
      </c>
    </row>
    <row r="180" spans="1:59" ht="12.75">
      <c r="A180" s="147">
        <v>88</v>
      </c>
      <c r="B180" s="148" t="s">
        <v>328</v>
      </c>
      <c r="C180" s="149" t="s">
        <v>329</v>
      </c>
      <c r="D180" s="150" t="s">
        <v>86</v>
      </c>
      <c r="E180" s="151">
        <v>43</v>
      </c>
      <c r="F180" s="151">
        <v>0</v>
      </c>
      <c r="G180" s="152">
        <f>E180*F180</f>
        <v>0</v>
      </c>
      <c r="H180" s="153">
        <v>0.00035</v>
      </c>
      <c r="I180" s="153">
        <f>E180*H180</f>
        <v>0.01505</v>
      </c>
      <c r="J180" s="153">
        <v>0</v>
      </c>
      <c r="K180" s="153">
        <f>E180*J180</f>
        <v>0</v>
      </c>
      <c r="Q180" s="146">
        <v>2</v>
      </c>
      <c r="AA180" s="122">
        <v>12</v>
      </c>
      <c r="AB180" s="122">
        <v>0</v>
      </c>
      <c r="AC180" s="122">
        <v>88</v>
      </c>
      <c r="BB180" s="122">
        <v>2</v>
      </c>
      <c r="BC180" s="122">
        <f>IF(BB180=1,G180,0)</f>
        <v>0</v>
      </c>
      <c r="BD180" s="122">
        <f>IF(BB180=2,G180,0)</f>
        <v>0</v>
      </c>
      <c r="BE180" s="122">
        <f>IF(BB180=3,G180,0)</f>
        <v>0</v>
      </c>
      <c r="BF180" s="122">
        <f>IF(BB180=4,G180,0)</f>
        <v>0</v>
      </c>
      <c r="BG180" s="122">
        <f>IF(BB180=5,G180,0)</f>
        <v>0</v>
      </c>
    </row>
    <row r="181" spans="1:59" ht="12.75">
      <c r="A181" s="161"/>
      <c r="B181" s="162" t="s">
        <v>72</v>
      </c>
      <c r="C181" s="163" t="str">
        <f>CONCATENATE(B176," ",C176)</f>
        <v>783 Nátěry</v>
      </c>
      <c r="D181" s="161"/>
      <c r="E181" s="164"/>
      <c r="F181" s="164"/>
      <c r="G181" s="165">
        <f>SUM(G176:G180)</f>
        <v>0</v>
      </c>
      <c r="H181" s="166"/>
      <c r="I181" s="167">
        <f>SUM(I176:I180)</f>
        <v>0.05190000000000001</v>
      </c>
      <c r="J181" s="166"/>
      <c r="K181" s="167">
        <f>SUM(K176:K180)</f>
        <v>0</v>
      </c>
      <c r="Q181" s="146">
        <v>4</v>
      </c>
      <c r="BC181" s="168">
        <f>SUM(BC176:BC180)</f>
        <v>0</v>
      </c>
      <c r="BD181" s="168">
        <f>SUM(BD176:BD180)</f>
        <v>0</v>
      </c>
      <c r="BE181" s="168">
        <f>SUM(BE176:BE180)</f>
        <v>0</v>
      </c>
      <c r="BF181" s="168">
        <f>SUM(BF176:BF180)</f>
        <v>0</v>
      </c>
      <c r="BG181" s="168">
        <f>SUM(BG176:BG180)</f>
        <v>0</v>
      </c>
    </row>
    <row r="182" spans="1:17" ht="12.75">
      <c r="A182" s="139" t="s">
        <v>69</v>
      </c>
      <c r="B182" s="140" t="s">
        <v>330</v>
      </c>
      <c r="C182" s="141" t="s">
        <v>331</v>
      </c>
      <c r="D182" s="142"/>
      <c r="E182" s="143"/>
      <c r="F182" s="143"/>
      <c r="G182" s="144"/>
      <c r="H182" s="145"/>
      <c r="I182" s="145"/>
      <c r="J182" s="145"/>
      <c r="K182" s="145"/>
      <c r="Q182" s="146">
        <v>1</v>
      </c>
    </row>
    <row r="183" spans="1:59" ht="12.75">
      <c r="A183" s="147">
        <v>89</v>
      </c>
      <c r="B183" s="148" t="s">
        <v>332</v>
      </c>
      <c r="C183" s="149" t="s">
        <v>333</v>
      </c>
      <c r="D183" s="150" t="s">
        <v>334</v>
      </c>
      <c r="E183" s="151">
        <v>1</v>
      </c>
      <c r="F183" s="151">
        <v>0</v>
      </c>
      <c r="G183" s="152">
        <f>E183*F183</f>
        <v>0</v>
      </c>
      <c r="H183" s="153">
        <v>0.29943</v>
      </c>
      <c r="I183" s="153">
        <f>E183*H183</f>
        <v>0.29943</v>
      </c>
      <c r="J183" s="153">
        <v>0</v>
      </c>
      <c r="K183" s="153">
        <f>E183*J183</f>
        <v>0</v>
      </c>
      <c r="Q183" s="146">
        <v>2</v>
      </c>
      <c r="AA183" s="122">
        <v>12</v>
      </c>
      <c r="AB183" s="122">
        <v>0</v>
      </c>
      <c r="AC183" s="122">
        <v>89</v>
      </c>
      <c r="BB183" s="122">
        <v>4</v>
      </c>
      <c r="BC183" s="122">
        <f>IF(BB183=1,G183,0)</f>
        <v>0</v>
      </c>
      <c r="BD183" s="122">
        <f>IF(BB183=2,G183,0)</f>
        <v>0</v>
      </c>
      <c r="BE183" s="122">
        <f>IF(BB183=3,G183,0)</f>
        <v>0</v>
      </c>
      <c r="BF183" s="122">
        <f>IF(BB183=4,G183,0)</f>
        <v>0</v>
      </c>
      <c r="BG183" s="122">
        <f>IF(BB183=5,G183,0)</f>
        <v>0</v>
      </c>
    </row>
    <row r="184" spans="1:59" ht="12.75">
      <c r="A184" s="161"/>
      <c r="B184" s="162" t="s">
        <v>72</v>
      </c>
      <c r="C184" s="163" t="str">
        <f>CONCATENATE(B182," ",C182)</f>
        <v>M21 Elektromontáže</v>
      </c>
      <c r="D184" s="161"/>
      <c r="E184" s="164"/>
      <c r="F184" s="164"/>
      <c r="G184" s="165">
        <f>SUM(G182:G183)</f>
        <v>0</v>
      </c>
      <c r="H184" s="166"/>
      <c r="I184" s="167">
        <f>SUM(I182:I183)</f>
        <v>0.29943</v>
      </c>
      <c r="J184" s="166"/>
      <c r="K184" s="167">
        <f>SUM(K182:K183)</f>
        <v>0</v>
      </c>
      <c r="Q184" s="146">
        <v>4</v>
      </c>
      <c r="BC184" s="168">
        <f>SUM(BC182:BC183)</f>
        <v>0</v>
      </c>
      <c r="BD184" s="168">
        <f>SUM(BD182:BD183)</f>
        <v>0</v>
      </c>
      <c r="BE184" s="168">
        <f>SUM(BE182:BE183)</f>
        <v>0</v>
      </c>
      <c r="BF184" s="168">
        <f>SUM(BF182:BF183)</f>
        <v>0</v>
      </c>
      <c r="BG184" s="168">
        <f>SUM(BG182:BG183)</f>
        <v>0</v>
      </c>
    </row>
    <row r="185" spans="1:17" ht="12.75">
      <c r="A185" s="139" t="s">
        <v>69</v>
      </c>
      <c r="B185" s="140" t="s">
        <v>335</v>
      </c>
      <c r="C185" s="141" t="s">
        <v>336</v>
      </c>
      <c r="D185" s="142"/>
      <c r="E185" s="143"/>
      <c r="F185" s="143"/>
      <c r="G185" s="144"/>
      <c r="H185" s="145"/>
      <c r="I185" s="145"/>
      <c r="J185" s="145"/>
      <c r="K185" s="145"/>
      <c r="Q185" s="146">
        <v>1</v>
      </c>
    </row>
    <row r="186" spans="1:59" ht="12.75">
      <c r="A186" s="147">
        <v>90</v>
      </c>
      <c r="B186" s="148" t="s">
        <v>337</v>
      </c>
      <c r="C186" s="149" t="s">
        <v>338</v>
      </c>
      <c r="D186" s="150" t="s">
        <v>257</v>
      </c>
      <c r="E186" s="151">
        <v>1</v>
      </c>
      <c r="F186" s="151">
        <v>0</v>
      </c>
      <c r="G186" s="152">
        <f>E186*F186</f>
        <v>0</v>
      </c>
      <c r="H186" s="153">
        <v>0</v>
      </c>
      <c r="I186" s="153">
        <f>E186*H186</f>
        <v>0</v>
      </c>
      <c r="J186" s="153">
        <v>0</v>
      </c>
      <c r="K186" s="153">
        <f>E186*J186</f>
        <v>0</v>
      </c>
      <c r="Q186" s="146">
        <v>2</v>
      </c>
      <c r="AA186" s="122">
        <v>12</v>
      </c>
      <c r="AB186" s="122">
        <v>0</v>
      </c>
      <c r="AC186" s="122">
        <v>90</v>
      </c>
      <c r="BB186" s="122">
        <v>4</v>
      </c>
      <c r="BC186" s="122">
        <f>IF(BB186=1,G186,0)</f>
        <v>0</v>
      </c>
      <c r="BD186" s="122">
        <f>IF(BB186=2,G186,0)</f>
        <v>0</v>
      </c>
      <c r="BE186" s="122">
        <f>IF(BB186=3,G186,0)</f>
        <v>0</v>
      </c>
      <c r="BF186" s="122">
        <f>IF(BB186=4,G186,0)</f>
        <v>0</v>
      </c>
      <c r="BG186" s="122">
        <f>IF(BB186=5,G186,0)</f>
        <v>0</v>
      </c>
    </row>
    <row r="187" spans="1:59" ht="12.75">
      <c r="A187" s="161"/>
      <c r="B187" s="162" t="s">
        <v>72</v>
      </c>
      <c r="C187" s="163" t="str">
        <f>CONCATENATE(B185," ",C185)</f>
        <v>M22 Montáž sdělovací a zabezp.tech</v>
      </c>
      <c r="D187" s="161"/>
      <c r="E187" s="164"/>
      <c r="F187" s="164"/>
      <c r="G187" s="165">
        <f>SUM(G185:G186)</f>
        <v>0</v>
      </c>
      <c r="H187" s="166"/>
      <c r="I187" s="167">
        <f>SUM(I185:I186)</f>
        <v>0</v>
      </c>
      <c r="J187" s="166"/>
      <c r="K187" s="167">
        <f>SUM(K185:K186)</f>
        <v>0</v>
      </c>
      <c r="Q187" s="146">
        <v>4</v>
      </c>
      <c r="BC187" s="168">
        <f>SUM(BC185:BC186)</f>
        <v>0</v>
      </c>
      <c r="BD187" s="168">
        <f>SUM(BD185:BD186)</f>
        <v>0</v>
      </c>
      <c r="BE187" s="168">
        <f>SUM(BE185:BE186)</f>
        <v>0</v>
      </c>
      <c r="BF187" s="168">
        <f>SUM(BF185:BF186)</f>
        <v>0</v>
      </c>
      <c r="BG187" s="168">
        <f>SUM(BG185:BG186)</f>
        <v>0</v>
      </c>
    </row>
    <row r="188" spans="1:17" ht="12.75">
      <c r="A188" s="139" t="s">
        <v>69</v>
      </c>
      <c r="B188" s="140" t="s">
        <v>339</v>
      </c>
      <c r="C188" s="141" t="s">
        <v>340</v>
      </c>
      <c r="D188" s="142"/>
      <c r="E188" s="143"/>
      <c r="F188" s="143"/>
      <c r="G188" s="144"/>
      <c r="H188" s="145"/>
      <c r="I188" s="145"/>
      <c r="J188" s="145"/>
      <c r="K188" s="145"/>
      <c r="Q188" s="146">
        <v>1</v>
      </c>
    </row>
    <row r="189" spans="1:59" ht="12.75">
      <c r="A189" s="147">
        <v>91</v>
      </c>
      <c r="B189" s="148" t="s">
        <v>70</v>
      </c>
      <c r="C189" s="149" t="s">
        <v>341</v>
      </c>
      <c r="D189" s="150" t="s">
        <v>257</v>
      </c>
      <c r="E189" s="151">
        <v>1</v>
      </c>
      <c r="F189" s="151">
        <v>0</v>
      </c>
      <c r="G189" s="152">
        <f aca="true" t="shared" si="8" ref="G189:G199">E189*F189</f>
        <v>0</v>
      </c>
      <c r="H189" s="153">
        <v>0</v>
      </c>
      <c r="I189" s="153">
        <f aca="true" t="shared" si="9" ref="I189:I199">E189*H189</f>
        <v>0</v>
      </c>
      <c r="J189" s="153">
        <v>0</v>
      </c>
      <c r="K189" s="153">
        <f aca="true" t="shared" si="10" ref="K189:K199">E189*J189</f>
        <v>0</v>
      </c>
      <c r="Q189" s="146">
        <v>2</v>
      </c>
      <c r="AA189" s="122">
        <v>12</v>
      </c>
      <c r="AB189" s="122">
        <v>0</v>
      </c>
      <c r="AC189" s="122">
        <v>91</v>
      </c>
      <c r="BB189" s="122">
        <v>1</v>
      </c>
      <c r="BC189" s="122">
        <f aca="true" t="shared" si="11" ref="BC189:BC199">IF(BB189=1,G189,0)</f>
        <v>0</v>
      </c>
      <c r="BD189" s="122">
        <f aca="true" t="shared" si="12" ref="BD189:BD199">IF(BB189=2,G189,0)</f>
        <v>0</v>
      </c>
      <c r="BE189" s="122">
        <f aca="true" t="shared" si="13" ref="BE189:BE199">IF(BB189=3,G189,0)</f>
        <v>0</v>
      </c>
      <c r="BF189" s="122">
        <f aca="true" t="shared" si="14" ref="BF189:BF199">IF(BB189=4,G189,0)</f>
        <v>0</v>
      </c>
      <c r="BG189" s="122">
        <f aca="true" t="shared" si="15" ref="BG189:BG199">IF(BB189=5,G189,0)</f>
        <v>0</v>
      </c>
    </row>
    <row r="190" spans="1:59" ht="25.5">
      <c r="A190" s="147">
        <v>92</v>
      </c>
      <c r="B190" s="148" t="s">
        <v>74</v>
      </c>
      <c r="C190" s="149" t="s">
        <v>342</v>
      </c>
      <c r="D190" s="150" t="s">
        <v>257</v>
      </c>
      <c r="E190" s="151">
        <v>1</v>
      </c>
      <c r="F190" s="151">
        <v>0</v>
      </c>
      <c r="G190" s="152">
        <f t="shared" si="8"/>
        <v>0</v>
      </c>
      <c r="H190" s="153">
        <v>0</v>
      </c>
      <c r="I190" s="153">
        <f t="shared" si="9"/>
        <v>0</v>
      </c>
      <c r="J190" s="153">
        <v>0</v>
      </c>
      <c r="K190" s="153">
        <f t="shared" si="10"/>
        <v>0</v>
      </c>
      <c r="Q190" s="146">
        <v>2</v>
      </c>
      <c r="AA190" s="122">
        <v>12</v>
      </c>
      <c r="AB190" s="122">
        <v>0</v>
      </c>
      <c r="AC190" s="122">
        <v>92</v>
      </c>
      <c r="BB190" s="122">
        <v>1</v>
      </c>
      <c r="BC190" s="122">
        <f t="shared" si="11"/>
        <v>0</v>
      </c>
      <c r="BD190" s="122">
        <f t="shared" si="12"/>
        <v>0</v>
      </c>
      <c r="BE190" s="122">
        <f t="shared" si="13"/>
        <v>0</v>
      </c>
      <c r="BF190" s="122">
        <f t="shared" si="14"/>
        <v>0</v>
      </c>
      <c r="BG190" s="122">
        <f t="shared" si="15"/>
        <v>0</v>
      </c>
    </row>
    <row r="191" spans="1:59" ht="12.75">
      <c r="A191" s="147">
        <v>93</v>
      </c>
      <c r="B191" s="148" t="s">
        <v>97</v>
      </c>
      <c r="C191" s="149" t="s">
        <v>343</v>
      </c>
      <c r="D191" s="150" t="s">
        <v>257</v>
      </c>
      <c r="E191" s="151">
        <v>1</v>
      </c>
      <c r="F191" s="151">
        <v>0</v>
      </c>
      <c r="G191" s="152">
        <f t="shared" si="8"/>
        <v>0</v>
      </c>
      <c r="H191" s="153">
        <v>0</v>
      </c>
      <c r="I191" s="153">
        <f t="shared" si="9"/>
        <v>0</v>
      </c>
      <c r="J191" s="153">
        <v>0</v>
      </c>
      <c r="K191" s="153">
        <f t="shared" si="10"/>
        <v>0</v>
      </c>
      <c r="Q191" s="146">
        <v>2</v>
      </c>
      <c r="AA191" s="122">
        <v>12</v>
      </c>
      <c r="AB191" s="122">
        <v>0</v>
      </c>
      <c r="AC191" s="122">
        <v>93</v>
      </c>
      <c r="BB191" s="122">
        <v>1</v>
      </c>
      <c r="BC191" s="122">
        <f t="shared" si="11"/>
        <v>0</v>
      </c>
      <c r="BD191" s="122">
        <f t="shared" si="12"/>
        <v>0</v>
      </c>
      <c r="BE191" s="122">
        <f t="shared" si="13"/>
        <v>0</v>
      </c>
      <c r="BF191" s="122">
        <f t="shared" si="14"/>
        <v>0</v>
      </c>
      <c r="BG191" s="122">
        <f t="shared" si="15"/>
        <v>0</v>
      </c>
    </row>
    <row r="192" spans="1:59" ht="25.5">
      <c r="A192" s="147">
        <v>94</v>
      </c>
      <c r="B192" s="148" t="s">
        <v>344</v>
      </c>
      <c r="C192" s="149" t="s">
        <v>345</v>
      </c>
      <c r="D192" s="150" t="s">
        <v>257</v>
      </c>
      <c r="E192" s="151">
        <v>1</v>
      </c>
      <c r="F192" s="151">
        <v>0</v>
      </c>
      <c r="G192" s="152">
        <f t="shared" si="8"/>
        <v>0</v>
      </c>
      <c r="H192" s="153">
        <v>0</v>
      </c>
      <c r="I192" s="153">
        <f t="shared" si="9"/>
        <v>0</v>
      </c>
      <c r="J192" s="153">
        <v>0</v>
      </c>
      <c r="K192" s="153">
        <f t="shared" si="10"/>
        <v>0</v>
      </c>
      <c r="Q192" s="146">
        <v>2</v>
      </c>
      <c r="AA192" s="122">
        <v>12</v>
      </c>
      <c r="AB192" s="122">
        <v>0</v>
      </c>
      <c r="AC192" s="122">
        <v>94</v>
      </c>
      <c r="BB192" s="122">
        <v>1</v>
      </c>
      <c r="BC192" s="122">
        <f t="shared" si="11"/>
        <v>0</v>
      </c>
      <c r="BD192" s="122">
        <f t="shared" si="12"/>
        <v>0</v>
      </c>
      <c r="BE192" s="122">
        <f t="shared" si="13"/>
        <v>0</v>
      </c>
      <c r="BF192" s="122">
        <f t="shared" si="14"/>
        <v>0</v>
      </c>
      <c r="BG192" s="122">
        <f t="shared" si="15"/>
        <v>0</v>
      </c>
    </row>
    <row r="193" spans="1:59" ht="12.75">
      <c r="A193" s="147">
        <v>95</v>
      </c>
      <c r="B193" s="148" t="s">
        <v>346</v>
      </c>
      <c r="C193" s="149" t="s">
        <v>347</v>
      </c>
      <c r="D193" s="150" t="s">
        <v>257</v>
      </c>
      <c r="E193" s="151">
        <v>1</v>
      </c>
      <c r="F193" s="151">
        <v>0</v>
      </c>
      <c r="G193" s="152">
        <f t="shared" si="8"/>
        <v>0</v>
      </c>
      <c r="H193" s="153">
        <v>0</v>
      </c>
      <c r="I193" s="153">
        <f t="shared" si="9"/>
        <v>0</v>
      </c>
      <c r="J193" s="153">
        <v>0</v>
      </c>
      <c r="K193" s="153">
        <f t="shared" si="10"/>
        <v>0</v>
      </c>
      <c r="Q193" s="146">
        <v>2</v>
      </c>
      <c r="AA193" s="122">
        <v>12</v>
      </c>
      <c r="AB193" s="122">
        <v>0</v>
      </c>
      <c r="AC193" s="122">
        <v>95</v>
      </c>
      <c r="BB193" s="122">
        <v>1</v>
      </c>
      <c r="BC193" s="122">
        <f t="shared" si="11"/>
        <v>0</v>
      </c>
      <c r="BD193" s="122">
        <f t="shared" si="12"/>
        <v>0</v>
      </c>
      <c r="BE193" s="122">
        <f t="shared" si="13"/>
        <v>0</v>
      </c>
      <c r="BF193" s="122">
        <f t="shared" si="14"/>
        <v>0</v>
      </c>
      <c r="BG193" s="122">
        <f t="shared" si="15"/>
        <v>0</v>
      </c>
    </row>
    <row r="194" spans="1:59" ht="25.5">
      <c r="A194" s="147">
        <v>96</v>
      </c>
      <c r="B194" s="148" t="s">
        <v>348</v>
      </c>
      <c r="C194" s="149" t="s">
        <v>349</v>
      </c>
      <c r="D194" s="150" t="s">
        <v>350</v>
      </c>
      <c r="E194" s="151">
        <v>12</v>
      </c>
      <c r="F194" s="151">
        <v>0</v>
      </c>
      <c r="G194" s="152">
        <f t="shared" si="8"/>
        <v>0</v>
      </c>
      <c r="H194" s="153">
        <v>0</v>
      </c>
      <c r="I194" s="153">
        <f t="shared" si="9"/>
        <v>0</v>
      </c>
      <c r="J194" s="153">
        <v>0</v>
      </c>
      <c r="K194" s="153">
        <f t="shared" si="10"/>
        <v>0</v>
      </c>
      <c r="Q194" s="146">
        <v>2</v>
      </c>
      <c r="AA194" s="122">
        <v>12</v>
      </c>
      <c r="AB194" s="122">
        <v>0</v>
      </c>
      <c r="AC194" s="122">
        <v>96</v>
      </c>
      <c r="BB194" s="122">
        <v>1</v>
      </c>
      <c r="BC194" s="122">
        <f t="shared" si="11"/>
        <v>0</v>
      </c>
      <c r="BD194" s="122">
        <f t="shared" si="12"/>
        <v>0</v>
      </c>
      <c r="BE194" s="122">
        <f t="shared" si="13"/>
        <v>0</v>
      </c>
      <c r="BF194" s="122">
        <f t="shared" si="14"/>
        <v>0</v>
      </c>
      <c r="BG194" s="122">
        <f t="shared" si="15"/>
        <v>0</v>
      </c>
    </row>
    <row r="195" spans="1:59" ht="12.75">
      <c r="A195" s="147">
        <v>97</v>
      </c>
      <c r="B195" s="148" t="s">
        <v>351</v>
      </c>
      <c r="C195" s="149" t="s">
        <v>352</v>
      </c>
      <c r="D195" s="150" t="s">
        <v>353</v>
      </c>
      <c r="E195" s="151">
        <v>1</v>
      </c>
      <c r="F195" s="151">
        <v>0</v>
      </c>
      <c r="G195" s="152">
        <f t="shared" si="8"/>
        <v>0</v>
      </c>
      <c r="H195" s="153">
        <v>0</v>
      </c>
      <c r="I195" s="153">
        <f t="shared" si="9"/>
        <v>0</v>
      </c>
      <c r="J195" s="153">
        <v>0</v>
      </c>
      <c r="K195" s="153">
        <f t="shared" si="10"/>
        <v>0</v>
      </c>
      <c r="Q195" s="146">
        <v>2</v>
      </c>
      <c r="AA195" s="122">
        <v>12</v>
      </c>
      <c r="AB195" s="122">
        <v>0</v>
      </c>
      <c r="AC195" s="122">
        <v>97</v>
      </c>
      <c r="BB195" s="122">
        <v>1</v>
      </c>
      <c r="BC195" s="122">
        <f t="shared" si="11"/>
        <v>0</v>
      </c>
      <c r="BD195" s="122">
        <f t="shared" si="12"/>
        <v>0</v>
      </c>
      <c r="BE195" s="122">
        <f t="shared" si="13"/>
        <v>0</v>
      </c>
      <c r="BF195" s="122">
        <f t="shared" si="14"/>
        <v>0</v>
      </c>
      <c r="BG195" s="122">
        <f t="shared" si="15"/>
        <v>0</v>
      </c>
    </row>
    <row r="196" spans="1:59" ht="25.5">
      <c r="A196" s="147">
        <v>98</v>
      </c>
      <c r="B196" s="148" t="s">
        <v>354</v>
      </c>
      <c r="C196" s="149" t="s">
        <v>355</v>
      </c>
      <c r="D196" s="150" t="s">
        <v>257</v>
      </c>
      <c r="E196" s="151">
        <v>1</v>
      </c>
      <c r="F196" s="151">
        <v>0</v>
      </c>
      <c r="G196" s="152">
        <f t="shared" si="8"/>
        <v>0</v>
      </c>
      <c r="H196" s="153">
        <v>0</v>
      </c>
      <c r="I196" s="153">
        <f t="shared" si="9"/>
        <v>0</v>
      </c>
      <c r="J196" s="153">
        <v>0</v>
      </c>
      <c r="K196" s="153">
        <f t="shared" si="10"/>
        <v>0</v>
      </c>
      <c r="Q196" s="146">
        <v>2</v>
      </c>
      <c r="AA196" s="122">
        <v>12</v>
      </c>
      <c r="AB196" s="122">
        <v>0</v>
      </c>
      <c r="AC196" s="122">
        <v>98</v>
      </c>
      <c r="BB196" s="122">
        <v>1</v>
      </c>
      <c r="BC196" s="122">
        <f t="shared" si="11"/>
        <v>0</v>
      </c>
      <c r="BD196" s="122">
        <f t="shared" si="12"/>
        <v>0</v>
      </c>
      <c r="BE196" s="122">
        <f t="shared" si="13"/>
        <v>0</v>
      </c>
      <c r="BF196" s="122">
        <f t="shared" si="14"/>
        <v>0</v>
      </c>
      <c r="BG196" s="122">
        <f t="shared" si="15"/>
        <v>0</v>
      </c>
    </row>
    <row r="197" spans="1:59" ht="12.75">
      <c r="A197" s="147">
        <v>99</v>
      </c>
      <c r="B197" s="148" t="s">
        <v>356</v>
      </c>
      <c r="C197" s="149" t="s">
        <v>357</v>
      </c>
      <c r="D197" s="150" t="s">
        <v>257</v>
      </c>
      <c r="E197" s="151">
        <v>1</v>
      </c>
      <c r="F197" s="151">
        <v>0</v>
      </c>
      <c r="G197" s="152">
        <f t="shared" si="8"/>
        <v>0</v>
      </c>
      <c r="H197" s="153">
        <v>0</v>
      </c>
      <c r="I197" s="153">
        <f t="shared" si="9"/>
        <v>0</v>
      </c>
      <c r="J197" s="153">
        <v>0</v>
      </c>
      <c r="K197" s="153">
        <f t="shared" si="10"/>
        <v>0</v>
      </c>
      <c r="Q197" s="146">
        <v>2</v>
      </c>
      <c r="AA197" s="122">
        <v>12</v>
      </c>
      <c r="AB197" s="122">
        <v>0</v>
      </c>
      <c r="AC197" s="122">
        <v>99</v>
      </c>
      <c r="BB197" s="122">
        <v>1</v>
      </c>
      <c r="BC197" s="122">
        <f t="shared" si="11"/>
        <v>0</v>
      </c>
      <c r="BD197" s="122">
        <f t="shared" si="12"/>
        <v>0</v>
      </c>
      <c r="BE197" s="122">
        <f t="shared" si="13"/>
        <v>0</v>
      </c>
      <c r="BF197" s="122">
        <f t="shared" si="14"/>
        <v>0</v>
      </c>
      <c r="BG197" s="122">
        <f t="shared" si="15"/>
        <v>0</v>
      </c>
    </row>
    <row r="198" spans="1:59" ht="12.75">
      <c r="A198" s="147">
        <v>100</v>
      </c>
      <c r="B198" s="148" t="s">
        <v>358</v>
      </c>
      <c r="C198" s="149" t="s">
        <v>359</v>
      </c>
      <c r="D198" s="150" t="s">
        <v>71</v>
      </c>
      <c r="E198" s="151">
        <v>1</v>
      </c>
      <c r="F198" s="151">
        <v>0</v>
      </c>
      <c r="G198" s="152">
        <f t="shared" si="8"/>
        <v>0</v>
      </c>
      <c r="H198" s="153">
        <v>0</v>
      </c>
      <c r="I198" s="153">
        <f t="shared" si="9"/>
        <v>0</v>
      </c>
      <c r="J198" s="153">
        <v>0</v>
      </c>
      <c r="K198" s="153">
        <f t="shared" si="10"/>
        <v>0</v>
      </c>
      <c r="Q198" s="146">
        <v>2</v>
      </c>
      <c r="AA198" s="122">
        <v>12</v>
      </c>
      <c r="AB198" s="122">
        <v>0</v>
      </c>
      <c r="AC198" s="122">
        <v>100</v>
      </c>
      <c r="BB198" s="122">
        <v>1</v>
      </c>
      <c r="BC198" s="122">
        <f t="shared" si="11"/>
        <v>0</v>
      </c>
      <c r="BD198" s="122">
        <f t="shared" si="12"/>
        <v>0</v>
      </c>
      <c r="BE198" s="122">
        <f t="shared" si="13"/>
        <v>0</v>
      </c>
      <c r="BF198" s="122">
        <f t="shared" si="14"/>
        <v>0</v>
      </c>
      <c r="BG198" s="122">
        <f t="shared" si="15"/>
        <v>0</v>
      </c>
    </row>
    <row r="199" spans="1:59" ht="12.75">
      <c r="A199" s="147">
        <v>101</v>
      </c>
      <c r="B199" s="148" t="s">
        <v>125</v>
      </c>
      <c r="C199" s="149" t="s">
        <v>360</v>
      </c>
      <c r="D199" s="150" t="s">
        <v>361</v>
      </c>
      <c r="E199" s="151">
        <v>10</v>
      </c>
      <c r="F199" s="151">
        <v>0</v>
      </c>
      <c r="G199" s="152">
        <f t="shared" si="8"/>
        <v>0</v>
      </c>
      <c r="H199" s="153">
        <v>0</v>
      </c>
      <c r="I199" s="153">
        <f t="shared" si="9"/>
        <v>0</v>
      </c>
      <c r="J199" s="153">
        <v>0</v>
      </c>
      <c r="K199" s="153">
        <f t="shared" si="10"/>
        <v>0</v>
      </c>
      <c r="Q199" s="146">
        <v>2</v>
      </c>
      <c r="AA199" s="122">
        <v>12</v>
      </c>
      <c r="AB199" s="122">
        <v>0</v>
      </c>
      <c r="AC199" s="122">
        <v>101</v>
      </c>
      <c r="BB199" s="122">
        <v>1</v>
      </c>
      <c r="BC199" s="122">
        <f t="shared" si="11"/>
        <v>0</v>
      </c>
      <c r="BD199" s="122">
        <f t="shared" si="12"/>
        <v>0</v>
      </c>
      <c r="BE199" s="122">
        <f t="shared" si="13"/>
        <v>0</v>
      </c>
      <c r="BF199" s="122">
        <f t="shared" si="14"/>
        <v>0</v>
      </c>
      <c r="BG199" s="122">
        <f t="shared" si="15"/>
        <v>0</v>
      </c>
    </row>
    <row r="200" spans="1:59" ht="12.75">
      <c r="A200" s="161"/>
      <c r="B200" s="162" t="s">
        <v>72</v>
      </c>
      <c r="C200" s="163" t="str">
        <f>CONCATENATE(B188," ",C188)</f>
        <v>100 Nespecifikované položky</v>
      </c>
      <c r="D200" s="161"/>
      <c r="E200" s="164"/>
      <c r="F200" s="164"/>
      <c r="G200" s="165">
        <f>SUM(G188:G199)</f>
        <v>0</v>
      </c>
      <c r="H200" s="166"/>
      <c r="I200" s="167">
        <f>SUM(I188:I199)</f>
        <v>0</v>
      </c>
      <c r="J200" s="166"/>
      <c r="K200" s="167">
        <f>SUM(K188:K199)</f>
        <v>0</v>
      </c>
      <c r="Q200" s="146">
        <v>4</v>
      </c>
      <c r="BC200" s="168">
        <f>SUM(BC188:BC199)</f>
        <v>0</v>
      </c>
      <c r="BD200" s="168">
        <f>SUM(BD188:BD199)</f>
        <v>0</v>
      </c>
      <c r="BE200" s="168">
        <f>SUM(BE188:BE199)</f>
        <v>0</v>
      </c>
      <c r="BF200" s="168">
        <f>SUM(BF188:BF199)</f>
        <v>0</v>
      </c>
      <c r="BG200" s="168">
        <f>SUM(BG188:BG199)</f>
        <v>0</v>
      </c>
    </row>
    <row r="201" ht="12.75">
      <c r="E201" s="122"/>
    </row>
    <row r="202" ht="12.75">
      <c r="E202" s="122"/>
    </row>
    <row r="203" ht="12.75">
      <c r="E203" s="122"/>
    </row>
    <row r="204" ht="12.75">
      <c r="E204" s="122"/>
    </row>
    <row r="205" ht="12.75">
      <c r="E205" s="122"/>
    </row>
    <row r="206" ht="12.75">
      <c r="E206" s="122"/>
    </row>
    <row r="207" ht="12.75">
      <c r="E207" s="122"/>
    </row>
    <row r="208" ht="12.75">
      <c r="E208" s="122"/>
    </row>
    <row r="209" ht="12.75">
      <c r="E209" s="122"/>
    </row>
    <row r="210" ht="12.75">
      <c r="E210" s="122"/>
    </row>
    <row r="211" ht="12.75">
      <c r="E211" s="122"/>
    </row>
    <row r="212" ht="12.75">
      <c r="E212" s="122"/>
    </row>
    <row r="213" ht="12.75">
      <c r="E213" s="122"/>
    </row>
    <row r="214" ht="12.75">
      <c r="E214" s="122"/>
    </row>
    <row r="215" ht="12.75">
      <c r="E215" s="122"/>
    </row>
    <row r="216" ht="12.75">
      <c r="E216" s="122"/>
    </row>
    <row r="217" ht="12.75">
      <c r="E217" s="122"/>
    </row>
    <row r="218" ht="12.75">
      <c r="E218" s="122"/>
    </row>
    <row r="219" ht="12.75">
      <c r="E219" s="122"/>
    </row>
    <row r="220" ht="12.75">
      <c r="E220" s="122"/>
    </row>
    <row r="221" ht="12.75">
      <c r="E221" s="122"/>
    </row>
    <row r="222" ht="12.75">
      <c r="E222" s="122"/>
    </row>
    <row r="223" ht="12.75">
      <c r="E223" s="122"/>
    </row>
    <row r="224" spans="1:7" ht="12.75">
      <c r="A224" s="169"/>
      <c r="B224" s="169"/>
      <c r="C224" s="169"/>
      <c r="D224" s="169"/>
      <c r="E224" s="169"/>
      <c r="F224" s="169"/>
      <c r="G224" s="169"/>
    </row>
    <row r="225" spans="1:7" ht="12.75">
      <c r="A225" s="169"/>
      <c r="B225" s="169"/>
      <c r="C225" s="169"/>
      <c r="D225" s="169"/>
      <c r="E225" s="169"/>
      <c r="F225" s="169"/>
      <c r="G225" s="169"/>
    </row>
    <row r="226" spans="1:7" ht="12.75">
      <c r="A226" s="169"/>
      <c r="B226" s="169"/>
      <c r="C226" s="169"/>
      <c r="D226" s="169"/>
      <c r="E226" s="169"/>
      <c r="F226" s="169"/>
      <c r="G226" s="169"/>
    </row>
    <row r="227" spans="1:7" ht="12.75">
      <c r="A227" s="169"/>
      <c r="B227" s="169"/>
      <c r="C227" s="169"/>
      <c r="D227" s="169"/>
      <c r="E227" s="169"/>
      <c r="F227" s="169"/>
      <c r="G227" s="169"/>
    </row>
    <row r="228" ht="12.75">
      <c r="E228" s="122"/>
    </row>
    <row r="229" ht="12.75">
      <c r="E229" s="122"/>
    </row>
    <row r="230" ht="12.75">
      <c r="E230" s="122"/>
    </row>
    <row r="231" ht="12.75">
      <c r="E231" s="122"/>
    </row>
    <row r="232" ht="12.75">
      <c r="E232" s="122"/>
    </row>
    <row r="233" ht="12.75">
      <c r="E233" s="122"/>
    </row>
    <row r="234" ht="12.75">
      <c r="E234" s="122"/>
    </row>
    <row r="235" ht="12.75">
      <c r="E235" s="122"/>
    </row>
    <row r="236" ht="12.75">
      <c r="E236" s="122"/>
    </row>
    <row r="237" ht="12.75">
      <c r="E237" s="122"/>
    </row>
    <row r="238" ht="12.75">
      <c r="E238" s="122"/>
    </row>
    <row r="239" ht="12.75">
      <c r="E239" s="122"/>
    </row>
    <row r="240" ht="12.75">
      <c r="E240" s="122"/>
    </row>
    <row r="241" ht="12.75">
      <c r="E241" s="122"/>
    </row>
    <row r="242" ht="12.75">
      <c r="E242" s="122"/>
    </row>
    <row r="243" ht="12.75">
      <c r="E243" s="122"/>
    </row>
    <row r="244" ht="12.75">
      <c r="E244" s="122"/>
    </row>
    <row r="245" ht="12.75">
      <c r="E245" s="122"/>
    </row>
    <row r="246" ht="12.75">
      <c r="E246" s="122"/>
    </row>
    <row r="247" ht="12.75">
      <c r="E247" s="122"/>
    </row>
    <row r="248" ht="12.75">
      <c r="E248" s="122"/>
    </row>
    <row r="249" ht="12.75">
      <c r="E249" s="122"/>
    </row>
    <row r="250" ht="12.75">
      <c r="E250" s="122"/>
    </row>
    <row r="251" ht="12.75">
      <c r="E251" s="122"/>
    </row>
    <row r="252" ht="12.75">
      <c r="E252" s="122"/>
    </row>
    <row r="253" spans="1:2" ht="12.75">
      <c r="A253" s="170"/>
      <c r="B253" s="170"/>
    </row>
    <row r="254" spans="1:7" ht="12.75">
      <c r="A254" s="169"/>
      <c r="B254" s="169"/>
      <c r="C254" s="172"/>
      <c r="D254" s="172"/>
      <c r="E254" s="173"/>
      <c r="F254" s="172"/>
      <c r="G254" s="174"/>
    </row>
    <row r="255" spans="1:7" ht="12.75">
      <c r="A255" s="175"/>
      <c r="B255" s="175"/>
      <c r="C255" s="169"/>
      <c r="D255" s="169"/>
      <c r="E255" s="176"/>
      <c r="F255" s="169"/>
      <c r="G255" s="169"/>
    </row>
    <row r="256" spans="1:7" ht="12.75">
      <c r="A256" s="169"/>
      <c r="B256" s="169"/>
      <c r="C256" s="169"/>
      <c r="D256" s="169"/>
      <c r="E256" s="176"/>
      <c r="F256" s="169"/>
      <c r="G256" s="169"/>
    </row>
    <row r="257" spans="1:7" ht="12.75">
      <c r="A257" s="169"/>
      <c r="B257" s="169"/>
      <c r="C257" s="169"/>
      <c r="D257" s="169"/>
      <c r="E257" s="176"/>
      <c r="F257" s="169"/>
      <c r="G257" s="169"/>
    </row>
    <row r="258" spans="1:7" ht="12.75">
      <c r="A258" s="169"/>
      <c r="B258" s="169"/>
      <c r="C258" s="169"/>
      <c r="D258" s="169"/>
      <c r="E258" s="176"/>
      <c r="F258" s="169"/>
      <c r="G258" s="169"/>
    </row>
    <row r="259" spans="1:7" ht="12.75">
      <c r="A259" s="169"/>
      <c r="B259" s="169"/>
      <c r="C259" s="169"/>
      <c r="D259" s="169"/>
      <c r="E259" s="176"/>
      <c r="F259" s="169"/>
      <c r="G259" s="169"/>
    </row>
    <row r="260" spans="1:7" ht="12.75">
      <c r="A260" s="169"/>
      <c r="B260" s="169"/>
      <c r="C260" s="169"/>
      <c r="D260" s="169"/>
      <c r="E260" s="176"/>
      <c r="F260" s="169"/>
      <c r="G260" s="169"/>
    </row>
    <row r="261" spans="1:7" ht="12.75">
      <c r="A261" s="169"/>
      <c r="B261" s="169"/>
      <c r="C261" s="169"/>
      <c r="D261" s="169"/>
      <c r="E261" s="176"/>
      <c r="F261" s="169"/>
      <c r="G261" s="169"/>
    </row>
    <row r="262" spans="1:7" ht="12.75">
      <c r="A262" s="169"/>
      <c r="B262" s="169"/>
      <c r="C262" s="169"/>
      <c r="D262" s="169"/>
      <c r="E262" s="176"/>
      <c r="F262" s="169"/>
      <c r="G262" s="169"/>
    </row>
    <row r="263" spans="1:7" ht="12.75">
      <c r="A263" s="169"/>
      <c r="B263" s="169"/>
      <c r="C263" s="169"/>
      <c r="D263" s="169"/>
      <c r="E263" s="176"/>
      <c r="F263" s="169"/>
      <c r="G263" s="169"/>
    </row>
    <row r="264" spans="1:7" ht="12.75">
      <c r="A264" s="169"/>
      <c r="B264" s="169"/>
      <c r="C264" s="169"/>
      <c r="D264" s="169"/>
      <c r="E264" s="176"/>
      <c r="F264" s="169"/>
      <c r="G264" s="169"/>
    </row>
    <row r="265" spans="1:7" ht="12.75">
      <c r="A265" s="169"/>
      <c r="B265" s="169"/>
      <c r="C265" s="169"/>
      <c r="D265" s="169"/>
      <c r="E265" s="176"/>
      <c r="F265" s="169"/>
      <c r="G265" s="169"/>
    </row>
    <row r="266" spans="1:7" ht="12.75">
      <c r="A266" s="169"/>
      <c r="B266" s="169"/>
      <c r="C266" s="169"/>
      <c r="D266" s="169"/>
      <c r="E266" s="176"/>
      <c r="F266" s="169"/>
      <c r="G266" s="169"/>
    </row>
    <row r="267" spans="1:7" ht="12.75">
      <c r="A267" s="169"/>
      <c r="B267" s="169"/>
      <c r="C267" s="169"/>
      <c r="D267" s="169"/>
      <c r="E267" s="176"/>
      <c r="F267" s="169"/>
      <c r="G267" s="169"/>
    </row>
  </sheetData>
  <sheetProtection/>
  <mergeCells count="59">
    <mergeCell ref="C11:D11"/>
    <mergeCell ref="C13:D13"/>
    <mergeCell ref="C15:D15"/>
    <mergeCell ref="A1:I1"/>
    <mergeCell ref="A3:B3"/>
    <mergeCell ref="A4:B4"/>
    <mergeCell ref="G4:I4"/>
    <mergeCell ref="C9:D9"/>
    <mergeCell ref="C34:D34"/>
    <mergeCell ref="C38:D38"/>
    <mergeCell ref="C40:D40"/>
    <mergeCell ref="C17:D17"/>
    <mergeCell ref="C19:D19"/>
    <mergeCell ref="C23:D23"/>
    <mergeCell ref="C25:D25"/>
    <mergeCell ref="C27:D27"/>
    <mergeCell ref="C30:D30"/>
    <mergeCell ref="C52:D52"/>
    <mergeCell ref="C54:D54"/>
    <mergeCell ref="C58:D58"/>
    <mergeCell ref="C62:D62"/>
    <mergeCell ref="C48:D48"/>
    <mergeCell ref="C97:D97"/>
    <mergeCell ref="C95:D95"/>
    <mergeCell ref="C99:D99"/>
    <mergeCell ref="C101:D101"/>
    <mergeCell ref="C77:D77"/>
    <mergeCell ref="C79:D79"/>
    <mergeCell ref="C81:D81"/>
    <mergeCell ref="C83:D83"/>
    <mergeCell ref="C87:D87"/>
    <mergeCell ref="C89:D89"/>
    <mergeCell ref="C91:D91"/>
    <mergeCell ref="C93:D93"/>
    <mergeCell ref="C135:D135"/>
    <mergeCell ref="C138:D138"/>
    <mergeCell ref="C103:D103"/>
    <mergeCell ref="C105:D105"/>
    <mergeCell ref="C107:D107"/>
    <mergeCell ref="C109:D109"/>
    <mergeCell ref="C111:D111"/>
    <mergeCell ref="C113:D113"/>
    <mergeCell ref="C115:D115"/>
    <mergeCell ref="C178:D178"/>
    <mergeCell ref="C165:D165"/>
    <mergeCell ref="C170:D170"/>
    <mergeCell ref="C141:D141"/>
    <mergeCell ref="C145:D145"/>
    <mergeCell ref="C147:D147"/>
    <mergeCell ref="C149:D149"/>
    <mergeCell ref="C151:D151"/>
    <mergeCell ref="C153:D153"/>
    <mergeCell ref="C155:D155"/>
    <mergeCell ref="C163:D163"/>
    <mergeCell ref="C117:D117"/>
    <mergeCell ref="C120:D120"/>
    <mergeCell ref="C122:D122"/>
    <mergeCell ref="C130:D130"/>
    <mergeCell ref="C132:D132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STAMINA,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Svatava Henková, CSc.</dc:creator>
  <cp:keywords/>
  <dc:description/>
  <cp:lastModifiedBy>Ing. HlavoňováJarmila</cp:lastModifiedBy>
  <dcterms:created xsi:type="dcterms:W3CDTF">2016-05-11T07:31:36Z</dcterms:created>
  <dcterms:modified xsi:type="dcterms:W3CDTF">2016-05-11T14:10:13Z</dcterms:modified>
  <cp:category/>
  <cp:version/>
  <cp:contentType/>
  <cp:contentStatus/>
</cp:coreProperties>
</file>