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00" yWindow="300" windowWidth="13050" windowHeight="1200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'Rekapitulace'!$G$24</definedName>
    <definedName name="Dodavka0">'Položky'!#REF!</definedName>
    <definedName name="HSV">'Rekapitulace'!$E$24</definedName>
    <definedName name="HSV0">'Položky'!#REF!</definedName>
    <definedName name="HZS">'Rekapitulace'!$I$24</definedName>
    <definedName name="HZS0">'Položky'!#REF!</definedName>
    <definedName name="JKSO">'Krycí list'!$F$4</definedName>
    <definedName name="MJ">'Krycí list'!$G$4</definedName>
    <definedName name="Mont">'Rekapitulace'!$H$24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'Položky'!$A$1:$G$145</definedName>
    <definedName name="_xlnm.Print_Area" localSheetId="1">'Rekapitulace'!$A$1:$I$33</definedName>
    <definedName name="PocetMJ">'Krycí list'!$G$7</definedName>
    <definedName name="Poznamka">'Krycí list'!$B$37</definedName>
    <definedName name="Projektant">'Krycí list'!$C$7</definedName>
    <definedName name="PSV">'Rekapitulace'!$F$24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<sst xmlns="http://schemas.openxmlformats.org/spreadsheetml/2006/main" count="478" uniqueCount="273">
  <si>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</si>
  <si>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</si>
  <si>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</si>
  <si>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</si>
  <si>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</si>
  <si>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</si>
  <si>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</si>
  <si>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</si>
  <si>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</si>
  <si>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</si>
  <si>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</si>
  <si>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</si>
  <si>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</si>
  <si>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</si>
  <si>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</si>
  <si>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</si>
  <si>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</si>
  <si>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</si>
  <si>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</si>
  <si>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</si>
  <si>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</si>
  <si>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</si>
  <si>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</si>
  <si>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</si>
  <si>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</si>
  <si>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</si>
  <si>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</si>
  <si>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</si>
  <si>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</si>
  <si>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</si>
  <si>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</si>
  <si>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</si>
  <si>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</si>
  <si>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</si>
  <si>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</si>
  <si>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</si>
  <si>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</si>
  <si>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</si>
  <si>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</si>
  <si>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</si>
  <si>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</si>
  <si>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</si>
  <si>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</si>
  <si>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</si>
  <si>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</si>
  <si>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</si>
  <si>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</si>
  <si>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</si>
  <si>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</si>
  <si>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</si>
  <si>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</si>
  <si>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</si>
  <si>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</si>
  <si>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</si>
  <si>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</si>
  <si>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</si>
  <si>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</si>
  <si>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</si>
  <si>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</si>
  <si>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</si>
  <si>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</si>
  <si>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</si>
  <si>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</si>
  <si>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</si>
  <si>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</si>
  <si>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</si>
  <si>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</si>
  <si>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</si>
  <si>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ZŠ a MŠ nám.28 řříjna - Stará 13/15</t>
  </si>
  <si>
    <t>Rekonstrukce soc.zařízení a plošina</t>
  </si>
  <si>
    <t>3</t>
  </si>
  <si>
    <t>Svislé a kompletní konstrukce</t>
  </si>
  <si>
    <t>311 27-0010.RA0</t>
  </si>
  <si>
    <t xml:space="preserve">Zdivo z tvárnic porobetonových, tloušťka 30 cm </t>
  </si>
  <si>
    <t>m3</t>
  </si>
  <si>
    <t>342 25-5022.R00</t>
  </si>
  <si>
    <t xml:space="preserve">Příčky z desek Ytong tl. 7,5 cm </t>
  </si>
  <si>
    <t>m2</t>
  </si>
  <si>
    <t>342 25-5028.R00</t>
  </si>
  <si>
    <t xml:space="preserve">Příčky z desek Ytong tl. 15 cm </t>
  </si>
  <si>
    <t>60</t>
  </si>
  <si>
    <t>Úpravy povrchů, omítky</t>
  </si>
  <si>
    <t>601 01-3111.R00</t>
  </si>
  <si>
    <t xml:space="preserve">Omítka stropů jádrová MV 2 ručně </t>
  </si>
  <si>
    <t>602 01-3101.R00</t>
  </si>
  <si>
    <t xml:space="preserve">Postřik sanační MCO 1 ručně </t>
  </si>
  <si>
    <t>602 01-3111.R00</t>
  </si>
  <si>
    <t xml:space="preserve">Omítka jádrová MV 2 ručně </t>
  </si>
  <si>
    <t>61</t>
  </si>
  <si>
    <t>Upravy povrchů vnitřní</t>
  </si>
  <si>
    <t>612 40-9991.RT2</t>
  </si>
  <si>
    <t>Začištění omítek kolem oken,dveří apod. s použitím suché maltové směsi</t>
  </si>
  <si>
    <t>m</t>
  </si>
  <si>
    <t>64</t>
  </si>
  <si>
    <t>Výplně otvorů</t>
  </si>
  <si>
    <t>642 94-0016.D1</t>
  </si>
  <si>
    <t>Dveře jednokřídlové 90/197, překlad, zárubeň, dřevěné hladké plné bez prahu,úprava pro WC</t>
  </si>
  <si>
    <t>kus</t>
  </si>
  <si>
    <t>642 94-0014.D2</t>
  </si>
  <si>
    <t>Dveře jednokřídlové 80/197, překlad, zárubeň, práh dřevěné hladké plné,2xvětrací mřížka,levé</t>
  </si>
  <si>
    <t>642 94-0014.D4</t>
  </si>
  <si>
    <t>Dveře jednokřídlové 80/197, 2xpřeklad, zárubeň, dřevěné hladké plné,levé,práh</t>
  </si>
  <si>
    <t>642 94-0014.D3</t>
  </si>
  <si>
    <t>Dveře jednokřídlové 80/197, 2x překlad , zárubeň, dřevěné hladké plné pravé,práh</t>
  </si>
  <si>
    <t>642 94-0014.D5</t>
  </si>
  <si>
    <t>Dveře jednokřídlové 80/197, 2xpřeklad, zárubeň, dřevěné hladké plné,pravé,práh</t>
  </si>
  <si>
    <t>642 94-0012.D6</t>
  </si>
  <si>
    <t>Dveře jednokřídlové 70/197, překlad, zárubeň, úprava na WC,bez prahu,levé</t>
  </si>
  <si>
    <t>642 94-0012.D7</t>
  </si>
  <si>
    <t>Dveře jednokřídlové 70/197, překlad, zárubeň, úprava na WC,bez prahu,pravé</t>
  </si>
  <si>
    <t>642 94-0012.D8</t>
  </si>
  <si>
    <t>Dveře jednokřídlové 70/197, 2xpřeklad, zárubeň, pravé,práh</t>
  </si>
  <si>
    <t>642 94-0012.D9</t>
  </si>
  <si>
    <t>Dveře jednokřídlové 70/197, 2xpřeklad, zárubeň, levé,práh</t>
  </si>
  <si>
    <t>96</t>
  </si>
  <si>
    <t>Bourání konstrukcí</t>
  </si>
  <si>
    <t>962 20-0011.RAA</t>
  </si>
  <si>
    <t>Bourání příček z cihel pálených tloušťka 10 cm</t>
  </si>
  <si>
    <t>962 20-0011.RAB</t>
  </si>
  <si>
    <t>Bourání příček z cihel pálených tloušťka 15 cm</t>
  </si>
  <si>
    <t>968 07-2455.R00</t>
  </si>
  <si>
    <t xml:space="preserve">Vybourání kovových dveřních zárubní pl. do 2 m2 </t>
  </si>
  <si>
    <t>965 10-0032.RAB</t>
  </si>
  <si>
    <t>Bourání dlažeb keramických bez podkladních vrstev, tloušťka přes 10 mm</t>
  </si>
  <si>
    <t>97</t>
  </si>
  <si>
    <t>Prorážení otvorů</t>
  </si>
  <si>
    <t>971 10-0021.RAA</t>
  </si>
  <si>
    <t>Vybourání otvorů ve zdivu cihelném tloušťka 30 cm</t>
  </si>
  <si>
    <t>979 01-7112.R00</t>
  </si>
  <si>
    <t xml:space="preserve">Svislé přemístění vyb. hmot nošením na H do 3,5 m </t>
  </si>
  <si>
    <t>t</t>
  </si>
  <si>
    <t>979 98-1106.R00</t>
  </si>
  <si>
    <t xml:space="preserve">Kontejner, suť bez příměsí, odvoz a likvidace,12 t </t>
  </si>
  <si>
    <t>979 99-0111.R00</t>
  </si>
  <si>
    <t xml:space="preserve">Poplatek za skládku suti - stavební keramika </t>
  </si>
  <si>
    <t>979 08-1111.R00</t>
  </si>
  <si>
    <t xml:space="preserve">Odvoz suti a vybour. hmot na skládku do 1 km </t>
  </si>
  <si>
    <t>979 08-1121.R00</t>
  </si>
  <si>
    <t xml:space="preserve">Příplatek k odvozu za každý další 1 km </t>
  </si>
  <si>
    <t>721</t>
  </si>
  <si>
    <t>Vnitřní kanalizace</t>
  </si>
  <si>
    <t>721- 1</t>
  </si>
  <si>
    <t xml:space="preserve">Rozvody potrubí včetně montáže </t>
  </si>
  <si>
    <t>sou</t>
  </si>
  <si>
    <t>722</t>
  </si>
  <si>
    <t>Vnitřní vodovod</t>
  </si>
  <si>
    <t>722 17-1211.R00</t>
  </si>
  <si>
    <t xml:space="preserve">Potrubí z PEHD, D 20 x 2,0 mm </t>
  </si>
  <si>
    <t>541-32242.0</t>
  </si>
  <si>
    <t xml:space="preserve">Ohřívač vody elektrický zásobníkový OKCE 50 </t>
  </si>
  <si>
    <t>722-1</t>
  </si>
  <si>
    <t>Tvarovky vodovodní včetně montáže</t>
  </si>
  <si>
    <t>725</t>
  </si>
  <si>
    <t>Zařizovací předměty</t>
  </si>
  <si>
    <t>725 11-0811.R00</t>
  </si>
  <si>
    <t xml:space="preserve">Demontáž klozetů splachovacích </t>
  </si>
  <si>
    <t>soubor</t>
  </si>
  <si>
    <t>725 21-0821.R00</t>
  </si>
  <si>
    <t xml:space="preserve">Demontáž umyvadel bez výtokových armatur </t>
  </si>
  <si>
    <t>725 24-0812.R00</t>
  </si>
  <si>
    <t xml:space="preserve">Demontáž sprchových mís bez výtokových armatur </t>
  </si>
  <si>
    <t>725 12-2813.R00</t>
  </si>
  <si>
    <t xml:space="preserve">Demontáž pisoárů s nádrží </t>
  </si>
  <si>
    <t>725 33-0840.R00</t>
  </si>
  <si>
    <t xml:space="preserve">Demontáž výlevky ocelové nebo litinové </t>
  </si>
  <si>
    <t>725-1</t>
  </si>
  <si>
    <t>Závěsný WC komplet T-05 Kombifix Eco + The Gap klozet závěsný,nerezové prvky pro splachování</t>
  </si>
  <si>
    <t>725-2</t>
  </si>
  <si>
    <t xml:space="preserve">Kombifix pro pisoár pro splachování na omítku </t>
  </si>
  <si>
    <t>725-3</t>
  </si>
  <si>
    <t xml:space="preserve">Duravit Duraplus - Urinál, 345 mm x 315 mm, bílý </t>
  </si>
  <si>
    <t>725-4</t>
  </si>
  <si>
    <t xml:space="preserve">Duravit 2nd floor - Jednootvorové umyvadlo s přepa </t>
  </si>
  <si>
    <t>725-5</t>
  </si>
  <si>
    <t>Schell Comfort - Kombinovaný rohový ventil s filtrem, chrom 035600699,1/2 x 3/4</t>
  </si>
  <si>
    <t>725-6</t>
  </si>
  <si>
    <t>Keramag iCon - Čtvercová vanička, 800 x 800 mm 652 Odtoková souprava O 90 mm</t>
  </si>
  <si>
    <t>725-7</t>
  </si>
  <si>
    <t xml:space="preserve">Axor Sprchový program - Sprchová souprava, chrom </t>
  </si>
  <si>
    <t>725-8</t>
  </si>
  <si>
    <t>Axor Bouroullec - Páková umyvadlová baterie, chrom</t>
  </si>
  <si>
    <t>725-9</t>
  </si>
  <si>
    <t>Jika MIRA Výlevka s plastovou mřížkou napojení zezadu</t>
  </si>
  <si>
    <t>725-10</t>
  </si>
  <si>
    <t>Jika LYRA PLUS Dřezová nástěnná baterie páková pro výlevku</t>
  </si>
  <si>
    <t>725-11</t>
  </si>
  <si>
    <t>ika OLYMP 8236160001 - 2361.6 KOMBI MÍSA - bezbarierová,napojení zezadu</t>
  </si>
  <si>
    <t>730</t>
  </si>
  <si>
    <t>Ústřední vytápění</t>
  </si>
  <si>
    <t>484-85100</t>
  </si>
  <si>
    <t xml:space="preserve">Držák radiátoru ocelový TPF 1456063 d 10  dl. 320 </t>
  </si>
  <si>
    <t>730-1</t>
  </si>
  <si>
    <t xml:space="preserve">Rohový radiátorový ventil 1/2" </t>
  </si>
  <si>
    <t>730-2</t>
  </si>
  <si>
    <t xml:space="preserve">Rohové uzavírací šroubení 1/2" </t>
  </si>
  <si>
    <t>735</t>
  </si>
  <si>
    <t>Otopná tělesa</t>
  </si>
  <si>
    <t>735 12-1810.R00</t>
  </si>
  <si>
    <t xml:space="preserve">Demontáž otopných těles ocelových článkových </t>
  </si>
  <si>
    <t>484-57237</t>
  </si>
  <si>
    <t xml:space="preserve">Těleso otopné des. Radik Klasik typ21 v.500dl.1000 </t>
  </si>
  <si>
    <t>771</t>
  </si>
  <si>
    <t>Podlahy z dlaždic a obklady</t>
  </si>
  <si>
    <t>771 57-5105.RT2</t>
  </si>
  <si>
    <t>Montáž podlah keram.,režné hladké, tmel, 15x15 cm Monoflex (lepidlo), ASO-Flexfuge (spár. hmota)</t>
  </si>
  <si>
    <t>998 77-1102.R00</t>
  </si>
  <si>
    <t xml:space="preserve">Přesun hmot pro podlahy z dlaždic, výšky do 12 m </t>
  </si>
  <si>
    <t>597-64201</t>
  </si>
  <si>
    <t xml:space="preserve">Dlažba Taurus Granit matná 150x150x9 mm </t>
  </si>
  <si>
    <t>597-64203.1</t>
  </si>
  <si>
    <t xml:space="preserve">Dlažba Taurus Granit protiskluz. 300x300x9 mm </t>
  </si>
  <si>
    <t>781</t>
  </si>
  <si>
    <t>Obklady keramické</t>
  </si>
  <si>
    <t>781 41-5013.RT5</t>
  </si>
  <si>
    <t>Montáž obkladů stěn, porovin., do tmele, 15x15 cm Flexkleber (lepidlo), Fugenbund (spár. hmota)</t>
  </si>
  <si>
    <t>998 78-1102.R00</t>
  </si>
  <si>
    <t xml:space="preserve">Přesun hmot pro obklady keramické, výšky do 12 m </t>
  </si>
  <si>
    <t>597-81347</t>
  </si>
  <si>
    <t xml:space="preserve">Obkládačka Color One  14,8x14,8 světle šedá mat </t>
  </si>
  <si>
    <t>784</t>
  </si>
  <si>
    <t>Malby</t>
  </si>
  <si>
    <t>784 11-5412.R00</t>
  </si>
  <si>
    <t xml:space="preserve">Malba tekutá Remal profi, bílá, bez penetrace, 2 x </t>
  </si>
  <si>
    <t>M21</t>
  </si>
  <si>
    <t>Elektromontáže</t>
  </si>
  <si>
    <t>M21-1</t>
  </si>
  <si>
    <t xml:space="preserve">Elektromontáže-samostatný rozpočet </t>
  </si>
  <si>
    <t>soub</t>
  </si>
  <si>
    <t>M24</t>
  </si>
  <si>
    <t>Montáže vzduchotechnických zař</t>
  </si>
  <si>
    <t>M24-1</t>
  </si>
  <si>
    <t xml:space="preserve">Vortice Quadro Micro 100 I T </t>
  </si>
  <si>
    <t>998 72-8102.R00</t>
  </si>
  <si>
    <t xml:space="preserve">Přesun hmot pro vzduchotechniku, výšky do 12 m </t>
  </si>
  <si>
    <t>728 61-1114.R00</t>
  </si>
  <si>
    <t xml:space="preserve">Mtž ventilátoru radiál. nízkotl. potrub. do 0,13m2 </t>
  </si>
  <si>
    <t>728 11-2111.R00</t>
  </si>
  <si>
    <t xml:space="preserve">Montáž potrubí plechového kruhového do d 100 mm </t>
  </si>
  <si>
    <t>M24-2</t>
  </si>
  <si>
    <t xml:space="preserve">Odpadní trouby z Pz plechu, kruhové o pr. 100mm </t>
  </si>
  <si>
    <t>728 41-5111.R00</t>
  </si>
  <si>
    <t xml:space="preserve">Montáž mřížky větrací nebo ventilační do 0,04 m2 </t>
  </si>
  <si>
    <t>728 41-5123.R00</t>
  </si>
  <si>
    <t xml:space="preserve">Montáž mřížky větrací nebo ventilační do d 300 mm </t>
  </si>
  <si>
    <t>M24-3</t>
  </si>
  <si>
    <t xml:space="preserve">Větrací mřížka do dveří </t>
  </si>
  <si>
    <t>M24-4</t>
  </si>
  <si>
    <t xml:space="preserve">Ochranná větrací mřížka na fasádě </t>
  </si>
  <si>
    <t>100</t>
  </si>
  <si>
    <t>Nespecifikované položky</t>
  </si>
  <si>
    <t>N1</t>
  </si>
  <si>
    <t xml:space="preserve">Schodišťová plošina V64,Vecom </t>
  </si>
  <si>
    <t>N2</t>
  </si>
  <si>
    <t xml:space="preserve">Autorský dozor </t>
  </si>
  <si>
    <t>hod</t>
  </si>
  <si>
    <t>N3</t>
  </si>
  <si>
    <t xml:space="preserve">Kontrola a revize komínů </t>
  </si>
  <si>
    <t>kpl</t>
  </si>
  <si>
    <t>N4</t>
  </si>
  <si>
    <t xml:space="preserve">Plán BOZP </t>
  </si>
  <si>
    <t>N5</t>
  </si>
  <si>
    <t xml:space="preserve">Projektová dokumentace skutečného provedení </t>
  </si>
  <si>
    <t>N6</t>
  </si>
  <si>
    <t xml:space="preserve">Správní poplatky </t>
  </si>
  <si>
    <t>N7</t>
  </si>
  <si>
    <t xml:space="preserve">Zábor veřejných ploch </t>
  </si>
  <si>
    <t>N8</t>
  </si>
  <si>
    <t xml:space="preserve">Čistění veřejných ploch v průběhu stavby </t>
  </si>
  <si>
    <t>N9</t>
  </si>
  <si>
    <t>Rezerva pro nepředvídatelné náklady při rekonstr 5% z rozpočtových nákladů</t>
  </si>
  <si>
    <t>Provozní vlivy</t>
  </si>
  <si>
    <t>Práce na kulturních památkách</t>
  </si>
  <si>
    <t>Zařízení staveniště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</si>
</sst>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.00\ &quot;Kč&quot;"/>
    <numFmt numFmtId="166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6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6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0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7" fillId="0" borderId="36" xfId="0" applyFont="1" applyFill="1" applyBorder="1"/>
    <xf numFmtId="0" fontId="7" fillId="0" borderId="37" xfId="0" applyFont="1" applyFill="1" applyBorder="1"/>
    <xf numFmtId="0" fontId="7" fillId="0" borderId="40" xfId="0" applyFont="1" applyFill="1" applyBorder="1"/>
    <xf numFmtId="165" fontId="7" fillId="0" borderId="37" xfId="0" applyNumberFormat="1" applyFont="1" applyFill="1" applyBorder="1"/>
    <xf numFmtId="0" fontId="7" fillId="0" borderId="41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42" xfId="20" applyFont="1" applyBorder="1" applyAlignment="1">
      <alignment horizontal="center"/>
      <protection/>
    </xf>
    <xf numFmtId="0" fontId="0" fillId="0" borderId="43" xfId="20" applyFont="1" applyBorder="1" applyAlignment="1">
      <alignment horizontal="center"/>
      <protection/>
    </xf>
    <xf numFmtId="0" fontId="4" fillId="0" borderId="44" xfId="20" applyFont="1" applyBorder="1">
      <alignment/>
      <protection/>
    </xf>
    <xf numFmtId="0" fontId="0" fillId="0" borderId="44" xfId="20" applyBorder="1">
      <alignment/>
      <protection/>
    </xf>
    <xf numFmtId="0" fontId="0" fillId="0" borderId="44" xfId="20" applyBorder="1" applyAlignment="1">
      <alignment horizontal="right"/>
      <protection/>
    </xf>
    <xf numFmtId="0" fontId="0" fillId="0" borderId="44" xfId="20" applyFont="1" applyBorder="1">
      <alignment/>
      <protection/>
    </xf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0" fillId="0" borderId="46" xfId="20" applyFont="1" applyBorder="1" applyAlignment="1">
      <alignment horizontal="center"/>
      <protection/>
    </xf>
    <xf numFmtId="0" fontId="0" fillId="0" borderId="47" xfId="20" applyFont="1" applyBorder="1" applyAlignment="1">
      <alignment horizontal="center"/>
      <protection/>
    </xf>
    <xf numFmtId="0" fontId="4" fillId="0" borderId="48" xfId="20" applyFont="1" applyBorder="1">
      <alignment/>
      <protection/>
    </xf>
    <xf numFmtId="0" fontId="0" fillId="0" borderId="48" xfId="20" applyBorder="1">
      <alignment/>
      <protection/>
    </xf>
    <xf numFmtId="0" fontId="0" fillId="0" borderId="48" xfId="20" applyBorder="1" applyAlignment="1">
      <alignment horizontal="right"/>
      <protection/>
    </xf>
    <xf numFmtId="0" fontId="0" fillId="0" borderId="48" xfId="20" applyFont="1" applyBorder="1" applyAlignment="1">
      <alignment horizontal="left"/>
      <protection/>
    </xf>
    <xf numFmtId="0" fontId="0" fillId="0" borderId="49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5" xfId="0" applyNumberFormat="1" applyFont="1" applyFill="1" applyBorder="1"/>
    <xf numFmtId="0" fontId="6" fillId="0" borderId="26" xfId="0" applyFont="1" applyFill="1" applyBorder="1"/>
    <xf numFmtId="0" fontId="6" fillId="0" borderId="27" xfId="0" applyFont="1" applyFill="1" applyBorder="1"/>
    <xf numFmtId="0" fontId="6" fillId="0" borderId="50" xfId="0" applyFont="1" applyFill="1" applyBorder="1"/>
    <xf numFmtId="0" fontId="6" fillId="0" borderId="51" xfId="0" applyFont="1" applyFill="1" applyBorder="1"/>
    <xf numFmtId="0" fontId="6" fillId="0" borderId="52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5" xfId="0" applyFont="1" applyFill="1" applyBorder="1"/>
    <xf numFmtId="3" fontId="6" fillId="0" borderId="27" xfId="0" applyNumberFormat="1" applyFont="1" applyFill="1" applyBorder="1"/>
    <xf numFmtId="3" fontId="6" fillId="0" borderId="50" xfId="0" applyNumberFormat="1" applyFont="1" applyFill="1" applyBorder="1"/>
    <xf numFmtId="3" fontId="6" fillId="0" borderId="51" xfId="0" applyNumberFormat="1" applyFont="1" applyFill="1" applyBorder="1"/>
    <xf numFmtId="3" fontId="6" fillId="0" borderId="52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30" xfId="0" applyFont="1" applyFill="1" applyBorder="1"/>
    <xf numFmtId="0" fontId="6" fillId="0" borderId="31" xfId="0" applyFont="1" applyFill="1" applyBorder="1"/>
    <xf numFmtId="0" fontId="0" fillId="0" borderId="53" xfId="0" applyFill="1" applyBorder="1"/>
    <xf numFmtId="0" fontId="6" fillId="0" borderId="54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center"/>
    </xf>
    <xf numFmtId="4" fontId="5" fillId="0" borderId="31" xfId="0" applyNumberFormat="1" applyFont="1" applyFill="1" applyBorder="1" applyAlignment="1">
      <alignment horizontal="right"/>
    </xf>
    <xf numFmtId="4" fontId="5" fillId="0" borderId="53" xfId="0" applyNumberFormat="1" applyFont="1" applyFill="1" applyBorder="1" applyAlignment="1">
      <alignment horizontal="right"/>
    </xf>
    <xf numFmtId="0" fontId="0" fillId="0" borderId="34" xfId="0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3" fontId="0" fillId="0" borderId="33" xfId="0" applyNumberFormat="1" applyFont="1" applyFill="1" applyBorder="1" applyAlignment="1">
      <alignment horizontal="right"/>
    </xf>
    <xf numFmtId="166" fontId="0" fillId="0" borderId="55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6" fillId="0" borderId="37" xfId="0" applyFont="1" applyFill="1" applyBorder="1"/>
    <xf numFmtId="0" fontId="0" fillId="0" borderId="37" xfId="0" applyFill="1" applyBorder="1"/>
    <xf numFmtId="4" fontId="0" fillId="0" borderId="57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6" fillId="0" borderId="37" xfId="0" applyNumberFormat="1" applyFont="1" applyFill="1" applyBorder="1" applyAlignment="1">
      <alignment horizontal="right"/>
    </xf>
    <xf numFmtId="3" fontId="6" fillId="0" borderId="57" xfId="0" applyNumberFormat="1" applyFont="1" applyFill="1" applyBorder="1" applyAlignment="1">
      <alignment horizontal="right"/>
    </xf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10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0" fillId="0" borderId="42" xfId="20" applyFont="1" applyFill="1" applyBorder="1" applyAlignment="1">
      <alignment horizontal="center"/>
      <protection/>
    </xf>
    <xf numFmtId="0" fontId="0" fillId="0" borderId="43" xfId="20" applyFont="1" applyFill="1" applyBorder="1" applyAlignment="1">
      <alignment horizontal="center"/>
      <protection/>
    </xf>
    <xf numFmtId="0" fontId="4" fillId="0" borderId="44" xfId="20" applyFont="1" applyFill="1" applyBorder="1">
      <alignment/>
      <protection/>
    </xf>
    <xf numFmtId="0" fontId="0" fillId="0" borderId="44" xfId="20" applyFill="1" applyBorder="1">
      <alignment/>
      <protection/>
    </xf>
    <xf numFmtId="0" fontId="9" fillId="0" borderId="44" xfId="20" applyFont="1" applyFill="1" applyBorder="1" applyAlignment="1">
      <alignment horizontal="right"/>
      <protection/>
    </xf>
    <xf numFmtId="0" fontId="0" fillId="0" borderId="44" xfId="20" applyFill="1" applyBorder="1" applyAlignment="1">
      <alignment horizontal="left"/>
      <protection/>
    </xf>
    <xf numFmtId="0" fontId="0" fillId="0" borderId="45" xfId="20" applyFill="1" applyBorder="1">
      <alignment/>
      <protection/>
    </xf>
    <xf numFmtId="49" fontId="0" fillId="0" borderId="46" xfId="20" applyNumberFormat="1" applyFont="1" applyFill="1" applyBorder="1" applyAlignment="1">
      <alignment horizontal="center"/>
      <protection/>
    </xf>
    <xf numFmtId="0" fontId="0" fillId="0" borderId="47" xfId="20" applyFont="1" applyFill="1" applyBorder="1" applyAlignment="1">
      <alignment horizontal="center"/>
      <protection/>
    </xf>
    <xf numFmtId="0" fontId="4" fillId="0" borderId="48" xfId="20" applyFont="1" applyFill="1" applyBorder="1">
      <alignment/>
      <protection/>
    </xf>
    <xf numFmtId="0" fontId="0" fillId="0" borderId="48" xfId="20" applyFill="1" applyBorder="1">
      <alignment/>
      <protection/>
    </xf>
    <xf numFmtId="0" fontId="0" fillId="0" borderId="48" xfId="20" applyFill="1" applyBorder="1" applyAlignment="1">
      <alignment horizontal="center" shrinkToFit="1"/>
      <protection/>
    </xf>
    <xf numFmtId="0" fontId="0" fillId="0" borderId="49" xfId="20" applyFill="1" applyBorder="1" applyAlignment="1">
      <alignment horizontal="center" shrinkToFit="1"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55" xfId="20" applyNumberFormat="1" applyFont="1" applyFill="1" applyBorder="1">
      <alignment/>
      <protection/>
    </xf>
    <xf numFmtId="0" fontId="5" fillId="0" borderId="15" xfId="20" applyFont="1" applyFill="1" applyBorder="1" applyAlignment="1">
      <alignment horizontal="center"/>
      <protection/>
    </xf>
    <xf numFmtId="0" fontId="5" fillId="0" borderId="15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horizontal="center"/>
      <protection/>
    </xf>
    <xf numFmtId="0" fontId="6" fillId="0" borderId="58" xfId="20" applyFont="1" applyFill="1" applyBorder="1" applyAlignment="1">
      <alignment horizontal="center"/>
      <protection/>
    </xf>
    <xf numFmtId="49" fontId="6" fillId="0" borderId="58" xfId="20" applyNumberFormat="1" applyFont="1" applyFill="1" applyBorder="1" applyAlignment="1">
      <alignment horizontal="left"/>
      <protection/>
    </xf>
    <xf numFmtId="0" fontId="6" fillId="0" borderId="58" xfId="20" applyFont="1" applyFill="1" applyBorder="1">
      <alignment/>
      <protection/>
    </xf>
    <xf numFmtId="0" fontId="0" fillId="0" borderId="58" xfId="20" applyFill="1" applyBorder="1" applyAlignment="1">
      <alignment horizontal="center"/>
      <protection/>
    </xf>
    <xf numFmtId="0" fontId="0" fillId="0" borderId="58" xfId="20" applyNumberFormat="1" applyFill="1" applyBorder="1" applyAlignment="1">
      <alignment horizontal="right"/>
      <protection/>
    </xf>
    <xf numFmtId="0" fontId="0" fillId="0" borderId="58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8" xfId="20" applyFont="1" applyFill="1" applyBorder="1" applyAlignment="1">
      <alignment horizontal="center"/>
      <protection/>
    </xf>
    <xf numFmtId="49" fontId="8" fillId="0" borderId="58" xfId="20" applyNumberFormat="1" applyFont="1" applyFill="1" applyBorder="1" applyAlignment="1">
      <alignment horizontal="left"/>
      <protection/>
    </xf>
    <xf numFmtId="0" fontId="8" fillId="0" borderId="58" xfId="20" applyFont="1" applyFill="1" applyBorder="1" applyAlignment="1">
      <alignment wrapText="1"/>
      <protection/>
    </xf>
    <xf numFmtId="49" fontId="8" fillId="0" borderId="58" xfId="20" applyNumberFormat="1" applyFont="1" applyFill="1" applyBorder="1" applyAlignment="1">
      <alignment horizontal="center" shrinkToFit="1"/>
      <protection/>
    </xf>
    <xf numFmtId="4" fontId="8" fillId="0" borderId="58" xfId="20" applyNumberFormat="1" applyFont="1" applyFill="1" applyBorder="1" applyAlignment="1">
      <alignment horizontal="right"/>
      <protection/>
    </xf>
    <xf numFmtId="4" fontId="8" fillId="0" borderId="58" xfId="20" applyNumberFormat="1" applyFont="1" applyFill="1" applyBorder="1">
      <alignment/>
      <protection/>
    </xf>
    <xf numFmtId="0" fontId="0" fillId="0" borderId="59" xfId="20" applyFill="1" applyBorder="1" applyAlignment="1">
      <alignment horizontal="center"/>
      <protection/>
    </xf>
    <xf numFmtId="49" fontId="4" fillId="0" borderId="59" xfId="20" applyNumberFormat="1" applyFont="1" applyFill="1" applyBorder="1" applyAlignment="1">
      <alignment horizontal="left"/>
      <protection/>
    </xf>
    <xf numFmtId="0" fontId="4" fillId="0" borderId="59" xfId="20" applyFont="1" applyFill="1" applyBorder="1">
      <alignment/>
      <protection/>
    </xf>
    <xf numFmtId="4" fontId="0" fillId="0" borderId="59" xfId="20" applyNumberFormat="1" applyFill="1" applyBorder="1" applyAlignment="1">
      <alignment horizontal="right"/>
      <protection/>
    </xf>
    <xf numFmtId="4" fontId="6" fillId="0" borderId="59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8" xfId="0" applyNumberFormat="1" applyFont="1" applyFill="1" applyBorder="1"/>
    <xf numFmtId="3" fontId="0" fillId="0" borderId="60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3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69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68</v>
      </c>
      <c r="D6" s="10"/>
      <c r="E6" s="10"/>
      <c r="F6" s="18"/>
      <c r="G6" s="12"/>
    </row>
    <row r="7" spans="1:9" ht="12.75">
      <c r="A7" s="13" t="s">
        <v>8</v>
      </c>
      <c r="B7" s="15"/>
      <c r="C7" s="19"/>
      <c r="D7" s="20"/>
      <c r="E7" s="21" t="s">
        <v>9</v>
      </c>
      <c r="F7" s="22"/>
      <c r="G7" s="23">
        <v>0</v>
      </c>
      <c r="H7" s="24"/>
      <c r="I7" s="24"/>
    </row>
    <row r="8" spans="1:7" ht="12.75">
      <c r="A8" s="13" t="s">
        <v>10</v>
      </c>
      <c r="B8" s="15"/>
      <c r="C8" s="19"/>
      <c r="D8" s="20"/>
      <c r="E8" s="16" t="s">
        <v>11</v>
      </c>
      <c r="F8" s="15"/>
      <c r="G8" s="25">
        <f>IF(PocetMJ=0,,ROUND((F30+F32)/PocetMJ,1))</f>
        <v>0</v>
      </c>
    </row>
    <row r="9" spans="1:7" ht="12.75">
      <c r="A9" s="26" t="s">
        <v>12</v>
      </c>
      <c r="B9" s="27"/>
      <c r="C9" s="27"/>
      <c r="D9" s="27"/>
      <c r="E9" s="28" t="s">
        <v>13</v>
      </c>
      <c r="F9" s="27"/>
      <c r="G9" s="29"/>
    </row>
    <row r="10" spans="1:57" ht="12.75">
      <c r="A10" s="30" t="s">
        <v>14</v>
      </c>
      <c r="B10" s="11"/>
      <c r="C10" s="11"/>
      <c r="D10" s="11"/>
      <c r="E10" s="31" t="s">
        <v>15</v>
      </c>
      <c r="F10" s="11"/>
      <c r="G10" s="12"/>
      <c r="BA10" s="32"/>
      <c r="BB10" s="32"/>
      <c r="BC10" s="32"/>
      <c r="BD10" s="32"/>
      <c r="BE10" s="32"/>
    </row>
    <row r="11" spans="1:7" ht="12.75">
      <c r="A11" s="30"/>
      <c r="B11" s="11"/>
      <c r="C11" s="11"/>
      <c r="D11" s="11"/>
      <c r="E11" s="33"/>
      <c r="F11" s="34"/>
      <c r="G11" s="35"/>
    </row>
    <row r="12" spans="1:7" ht="28.5" customHeight="1" thickBot="1">
      <c r="A12" s="36" t="s">
        <v>16</v>
      </c>
      <c r="B12" s="37"/>
      <c r="C12" s="37"/>
      <c r="D12" s="37"/>
      <c r="E12" s="38"/>
      <c r="F12" s="38"/>
      <c r="G12" s="39"/>
    </row>
    <row r="13" spans="1:7" ht="17.25" customHeight="1" thickBot="1">
      <c r="A13" s="40" t="s">
        <v>17</v>
      </c>
      <c r="B13" s="41"/>
      <c r="C13" s="42"/>
      <c r="D13" s="43" t="s">
        <v>18</v>
      </c>
      <c r="E13" s="44"/>
      <c r="F13" s="44"/>
      <c r="G13" s="42"/>
    </row>
    <row r="14" spans="1:7" ht="15.95" customHeight="1">
      <c r="A14" s="45"/>
      <c r="B14" s="46" t="s">
        <v>19</v>
      </c>
      <c r="C14" s="47">
        <f>Dodavka</f>
        <v>0</v>
      </c>
      <c r="D14" s="48" t="str">
        <f>Rekapitulace!A29</f>
        <v>Provozní vlivy</v>
      </c>
      <c r="E14" s="49"/>
      <c r="F14" s="50"/>
      <c r="G14" s="47">
        <f>Rekapitulace!I29</f>
        <v>0</v>
      </c>
    </row>
    <row r="15" spans="1:7" ht="15.95" customHeight="1">
      <c r="A15" s="45" t="s">
        <v>20</v>
      </c>
      <c r="B15" s="46" t="s">
        <v>21</v>
      </c>
      <c r="C15" s="47">
        <f>Mont</f>
        <v>0</v>
      </c>
      <c r="D15" s="26" t="str">
        <f>Rekapitulace!A30</f>
        <v>Práce na kulturních památkách</v>
      </c>
      <c r="E15" s="51"/>
      <c r="F15" s="52"/>
      <c r="G15" s="47">
        <f>Rekapitulace!I30</f>
        <v>0</v>
      </c>
    </row>
    <row r="16" spans="1:7" ht="15.95" customHeight="1">
      <c r="A16" s="45" t="s">
        <v>22</v>
      </c>
      <c r="B16" s="46" t="s">
        <v>23</v>
      </c>
      <c r="C16" s="47">
        <f>HSV</f>
        <v>0</v>
      </c>
      <c r="D16" s="26" t="str">
        <f>Rekapitulace!A31</f>
        <v>Zařízení staveniště</v>
      </c>
      <c r="E16" s="51"/>
      <c r="F16" s="52"/>
      <c r="G16" s="47">
        <f>Rekapitulace!I31</f>
        <v>0</v>
      </c>
    </row>
    <row r="17" spans="1:7" ht="15.95" customHeight="1">
      <c r="A17" s="53" t="s">
        <v>24</v>
      </c>
      <c r="B17" s="46" t="s">
        <v>25</v>
      </c>
      <c r="C17" s="47">
        <f>PSV</f>
        <v>0</v>
      </c>
      <c r="D17" s="26"/>
      <c r="E17" s="51"/>
      <c r="F17" s="52"/>
      <c r="G17" s="47"/>
    </row>
    <row r="18" spans="1:7" ht="15.95" customHeight="1">
      <c r="A18" s="54" t="s">
        <v>26</v>
      </c>
      <c r="B18" s="46"/>
      <c r="C18" s="47">
        <f>SUM(C14:C17)</f>
        <v>0</v>
      </c>
      <c r="D18" s="55"/>
      <c r="E18" s="51"/>
      <c r="F18" s="52"/>
      <c r="G18" s="47"/>
    </row>
    <row r="19" spans="1:7" ht="15.95" customHeight="1">
      <c r="A19" s="54"/>
      <c r="B19" s="46"/>
      <c r="C19" s="47"/>
      <c r="D19" s="26"/>
      <c r="E19" s="51"/>
      <c r="F19" s="52"/>
      <c r="G19" s="47"/>
    </row>
    <row r="20" spans="1:7" ht="15.95" customHeight="1">
      <c r="A20" s="54" t="s">
        <v>27</v>
      </c>
      <c r="B20" s="46"/>
      <c r="C20" s="47">
        <f>HZS</f>
        <v>0</v>
      </c>
      <c r="D20" s="26"/>
      <c r="E20" s="51"/>
      <c r="F20" s="52"/>
      <c r="G20" s="47"/>
    </row>
    <row r="21" spans="1:7" ht="15.95" customHeight="1">
      <c r="A21" s="30" t="s">
        <v>28</v>
      </c>
      <c r="B21" s="11"/>
      <c r="C21" s="47">
        <f>C18+C20</f>
        <v>0</v>
      </c>
      <c r="D21" s="26" t="s">
        <v>29</v>
      </c>
      <c r="E21" s="51"/>
      <c r="F21" s="52"/>
      <c r="G21" s="47">
        <f>G22-SUM(G14:G20)</f>
        <v>0</v>
      </c>
    </row>
    <row r="22" spans="1:7" ht="15.95" customHeight="1" thickBot="1">
      <c r="A22" s="26" t="s">
        <v>30</v>
      </c>
      <c r="B22" s="27"/>
      <c r="C22" s="56">
        <f>C21+G22</f>
        <v>0</v>
      </c>
      <c r="D22" s="57" t="s">
        <v>31</v>
      </c>
      <c r="E22" s="58"/>
      <c r="F22" s="59"/>
      <c r="G22" s="47">
        <f>VRN</f>
        <v>0</v>
      </c>
    </row>
    <row r="23" spans="1:7" ht="12.75">
      <c r="A23" s="3" t="s">
        <v>32</v>
      </c>
      <c r="B23" s="5"/>
      <c r="C23" s="60" t="s">
        <v>33</v>
      </c>
      <c r="D23" s="5"/>
      <c r="E23" s="60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30" t="s">
        <v>36</v>
      </c>
      <c r="B25" s="61"/>
      <c r="C25" s="31" t="s">
        <v>36</v>
      </c>
      <c r="D25" s="11"/>
      <c r="E25" s="31" t="s">
        <v>36</v>
      </c>
      <c r="F25" s="11"/>
      <c r="G25" s="12"/>
    </row>
    <row r="26" spans="1:7" ht="12.75">
      <c r="A26" s="30"/>
      <c r="B26" s="62"/>
      <c r="C26" s="31" t="s">
        <v>37</v>
      </c>
      <c r="D26" s="11"/>
      <c r="E26" s="31" t="s">
        <v>38</v>
      </c>
      <c r="F26" s="11"/>
      <c r="G26" s="12"/>
    </row>
    <row r="27" spans="1:7" ht="12.75">
      <c r="A27" s="30"/>
      <c r="B27" s="11"/>
      <c r="C27" s="31"/>
      <c r="D27" s="11"/>
      <c r="E27" s="31"/>
      <c r="F27" s="11"/>
      <c r="G27" s="12"/>
    </row>
    <row r="28" spans="1:7" ht="97.5" customHeight="1">
      <c r="A28" s="30"/>
      <c r="B28" s="11"/>
      <c r="C28" s="31"/>
      <c r="D28" s="11"/>
      <c r="E28" s="31"/>
      <c r="F28" s="11"/>
      <c r="G28" s="12"/>
    </row>
    <row r="29" spans="1:7" ht="12.75">
      <c r="A29" s="13" t="s">
        <v>39</v>
      </c>
      <c r="B29" s="15"/>
      <c r="C29" s="63">
        <v>0</v>
      </c>
      <c r="D29" s="15" t="s">
        <v>40</v>
      </c>
      <c r="E29" s="16"/>
      <c r="F29" s="64">
        <v>0</v>
      </c>
      <c r="G29" s="17"/>
    </row>
    <row r="30" spans="1:7" ht="12.75">
      <c r="A30" s="13" t="s">
        <v>39</v>
      </c>
      <c r="B30" s="15"/>
      <c r="C30" s="63">
        <v>15</v>
      </c>
      <c r="D30" s="15" t="s">
        <v>40</v>
      </c>
      <c r="E30" s="16"/>
      <c r="F30" s="64">
        <v>0</v>
      </c>
      <c r="G30" s="17"/>
    </row>
    <row r="31" spans="1:7" ht="12.75">
      <c r="A31" s="13" t="s">
        <v>41</v>
      </c>
      <c r="B31" s="15"/>
      <c r="C31" s="63">
        <v>15</v>
      </c>
      <c r="D31" s="15" t="s">
        <v>40</v>
      </c>
      <c r="E31" s="16"/>
      <c r="F31" s="65">
        <f>ROUND(PRODUCT(F30,C31/100),0)</f>
        <v>0</v>
      </c>
      <c r="G31" s="29"/>
    </row>
    <row r="32" spans="1:7" ht="12.75">
      <c r="A32" s="13" t="s">
        <v>39</v>
      </c>
      <c r="B32" s="15"/>
      <c r="C32" s="63">
        <v>21</v>
      </c>
      <c r="D32" s="15" t="s">
        <v>40</v>
      </c>
      <c r="E32" s="16"/>
      <c r="F32" s="64">
        <v>0</v>
      </c>
      <c r="G32" s="17"/>
    </row>
    <row r="33" spans="1:7" ht="12.75">
      <c r="A33" s="13" t="s">
        <v>41</v>
      </c>
      <c r="B33" s="15"/>
      <c r="C33" s="63">
        <v>21</v>
      </c>
      <c r="D33" s="15" t="s">
        <v>40</v>
      </c>
      <c r="E33" s="16"/>
      <c r="F33" s="65">
        <f>ROUND(PRODUCT(F32,C33/100),0)</f>
        <v>0</v>
      </c>
      <c r="G33" s="29"/>
    </row>
    <row r="34" spans="1:7" s="71" customFormat="1" ht="19.5" customHeight="1" thickBot="1">
      <c r="A34" s="66" t="s">
        <v>42</v>
      </c>
      <c r="B34" s="67"/>
      <c r="C34" s="67"/>
      <c r="D34" s="67"/>
      <c r="E34" s="68"/>
      <c r="F34" s="69">
        <f>ROUND(SUM(F29:F33),0)</f>
        <v>0</v>
      </c>
      <c r="G34" s="70"/>
    </row>
    <row r="36" spans="1:8" ht="12.75">
      <c r="A36" s="72" t="s">
        <v>43</v>
      </c>
      <c r="B36" s="72"/>
      <c r="C36" s="72"/>
      <c r="D36" s="72"/>
      <c r="E36" s="72"/>
      <c r="F36" s="72"/>
      <c r="G36" s="72"/>
      <c r="H36" t="s">
        <v>4</v>
      </c>
    </row>
    <row r="37" spans="1:8" ht="14.25" customHeight="1">
      <c r="A37" s="72"/>
      <c r="B37" s="73"/>
      <c r="C37" s="73"/>
      <c r="D37" s="73"/>
      <c r="E37" s="73"/>
      <c r="F37" s="73"/>
      <c r="G37" s="73"/>
      <c r="H37" t="s">
        <v>4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4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4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4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4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4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4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4</v>
      </c>
    </row>
    <row r="45" spans="1:8" ht="3" customHeight="1">
      <c r="A45" s="74"/>
      <c r="B45" s="73"/>
      <c r="C45" s="73"/>
      <c r="D45" s="73"/>
      <c r="E45" s="73"/>
      <c r="F45" s="73"/>
      <c r="G45" s="73"/>
      <c r="H45" t="s">
        <v>4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3"/>
  <sheetViews>
    <sheetView workbookViewId="0" topLeftCell="A1">
      <selection activeCell="H32" sqref="H32:I3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5</v>
      </c>
      <c r="B1" s="77"/>
      <c r="C1" s="78" t="str">
        <f>CONCATENATE(cislostavby," ",nazevstavby)</f>
        <v xml:space="preserve"> ZŠ a MŠ nám.28 řříjna - Stará 13/15</v>
      </c>
      <c r="D1" s="79"/>
      <c r="E1" s="80"/>
      <c r="F1" s="79"/>
      <c r="G1" s="81"/>
      <c r="H1" s="82"/>
      <c r="I1" s="83"/>
    </row>
    <row r="2" spans="1:9" ht="13.5" thickBot="1">
      <c r="A2" s="84" t="s">
        <v>1</v>
      </c>
      <c r="B2" s="85"/>
      <c r="C2" s="86" t="str">
        <f>CONCATENATE(cisloobjektu," ",nazevobjektu)</f>
        <v xml:space="preserve"> Rekonstrukce soc.zařízení a plošina</v>
      </c>
      <c r="D2" s="87"/>
      <c r="E2" s="88"/>
      <c r="F2" s="87"/>
      <c r="G2" s="89"/>
      <c r="H2" s="89"/>
      <c r="I2" s="90"/>
    </row>
    <row r="3" ht="13.5" thickTop="1">
      <c r="F3" s="11"/>
    </row>
    <row r="4" spans="1:9" ht="19.5" customHeight="1">
      <c r="A4" s="91" t="s">
        <v>44</v>
      </c>
      <c r="B4" s="1"/>
      <c r="C4" s="1"/>
      <c r="D4" s="1"/>
      <c r="E4" s="92"/>
      <c r="F4" s="1"/>
      <c r="G4" s="1"/>
      <c r="H4" s="1"/>
      <c r="I4" s="1"/>
    </row>
    <row r="5" ht="13.5" thickBot="1"/>
    <row r="6" spans="1:9" s="11" customFormat="1" ht="13.5" thickBot="1">
      <c r="A6" s="93"/>
      <c r="B6" s="94" t="s">
        <v>45</v>
      </c>
      <c r="C6" s="94"/>
      <c r="D6" s="95"/>
      <c r="E6" s="96" t="s">
        <v>46</v>
      </c>
      <c r="F6" s="97" t="s">
        <v>47</v>
      </c>
      <c r="G6" s="97" t="s">
        <v>48</v>
      </c>
      <c r="H6" s="97" t="s">
        <v>49</v>
      </c>
      <c r="I6" s="98" t="s">
        <v>27</v>
      </c>
    </row>
    <row r="7" spans="1:9" s="11" customFormat="1" ht="12.75">
      <c r="A7" s="193" t="str">
        <f>Položky!B7</f>
        <v>3</v>
      </c>
      <c r="B7" s="99" t="str">
        <f>Položky!C7</f>
        <v>Svislé a kompletní konstrukce</v>
      </c>
      <c r="C7" s="100"/>
      <c r="D7" s="101"/>
      <c r="E7" s="194">
        <f>Položky!BA15</f>
        <v>0</v>
      </c>
      <c r="F7" s="195">
        <f>Položky!BB15</f>
        <v>0</v>
      </c>
      <c r="G7" s="195">
        <f>Položky!BC15</f>
        <v>0</v>
      </c>
      <c r="H7" s="195">
        <f>Položky!BD15</f>
        <v>0</v>
      </c>
      <c r="I7" s="196">
        <f>Položky!BE15</f>
        <v>0</v>
      </c>
    </row>
    <row r="8" spans="1:9" s="11" customFormat="1" ht="12.75">
      <c r="A8" s="193" t="str">
        <f>Položky!B16</f>
        <v>60</v>
      </c>
      <c r="B8" s="99" t="str">
        <f>Položky!C16</f>
        <v>Úpravy povrchů, omítky</v>
      </c>
      <c r="C8" s="100"/>
      <c r="D8" s="101"/>
      <c r="E8" s="194">
        <f>Položky!BA23</f>
        <v>0</v>
      </c>
      <c r="F8" s="195">
        <f>Položky!BB23</f>
        <v>0</v>
      </c>
      <c r="G8" s="195">
        <f>Položky!BC23</f>
        <v>0</v>
      </c>
      <c r="H8" s="195">
        <f>Položky!BD23</f>
        <v>0</v>
      </c>
      <c r="I8" s="196">
        <f>Položky!BE23</f>
        <v>0</v>
      </c>
    </row>
    <row r="9" spans="1:9" s="11" customFormat="1" ht="12.75">
      <c r="A9" s="193" t="str">
        <f>Položky!B24</f>
        <v>61</v>
      </c>
      <c r="B9" s="99" t="str">
        <f>Položky!C24</f>
        <v>Upravy povrchů vnitřní</v>
      </c>
      <c r="C9" s="100"/>
      <c r="D9" s="101"/>
      <c r="E9" s="194">
        <f>Položky!BA26</f>
        <v>0</v>
      </c>
      <c r="F9" s="195">
        <f>Položky!BB26</f>
        <v>0</v>
      </c>
      <c r="G9" s="195">
        <f>Položky!BC26</f>
        <v>0</v>
      </c>
      <c r="H9" s="195">
        <f>Položky!BD26</f>
        <v>0</v>
      </c>
      <c r="I9" s="196">
        <f>Položky!BE26</f>
        <v>0</v>
      </c>
    </row>
    <row r="10" spans="1:9" s="11" customFormat="1" ht="12.75">
      <c r="A10" s="193" t="str">
        <f>Položky!B27</f>
        <v>64</v>
      </c>
      <c r="B10" s="99" t="str">
        <f>Položky!C27</f>
        <v>Výplně otvorů</v>
      </c>
      <c r="C10" s="100"/>
      <c r="D10" s="101"/>
      <c r="E10" s="194">
        <f>Položky!BA37</f>
        <v>0</v>
      </c>
      <c r="F10" s="195">
        <f>Položky!BB37</f>
        <v>0</v>
      </c>
      <c r="G10" s="195">
        <f>Položky!BC37</f>
        <v>0</v>
      </c>
      <c r="H10" s="195">
        <f>Položky!BD37</f>
        <v>0</v>
      </c>
      <c r="I10" s="196">
        <f>Položky!BE37</f>
        <v>0</v>
      </c>
    </row>
    <row r="11" spans="1:9" s="11" customFormat="1" ht="12.75">
      <c r="A11" s="193" t="str">
        <f>Položky!B38</f>
        <v>96</v>
      </c>
      <c r="B11" s="99" t="str">
        <f>Položky!C38</f>
        <v>Bourání konstrukcí</v>
      </c>
      <c r="C11" s="100"/>
      <c r="D11" s="101"/>
      <c r="E11" s="194">
        <f>Položky!BA49</f>
        <v>0</v>
      </c>
      <c r="F11" s="195">
        <f>Položky!BB49</f>
        <v>0</v>
      </c>
      <c r="G11" s="195">
        <f>Položky!BC49</f>
        <v>0</v>
      </c>
      <c r="H11" s="195">
        <f>Položky!BD49</f>
        <v>0</v>
      </c>
      <c r="I11" s="196">
        <f>Položky!BE49</f>
        <v>0</v>
      </c>
    </row>
    <row r="12" spans="1:9" s="11" customFormat="1" ht="12.75">
      <c r="A12" s="193" t="str">
        <f>Položky!B50</f>
        <v>97</v>
      </c>
      <c r="B12" s="99" t="str">
        <f>Položky!C50</f>
        <v>Prorážení otvorů</v>
      </c>
      <c r="C12" s="100"/>
      <c r="D12" s="101"/>
      <c r="E12" s="194">
        <f>Položky!BA58</f>
        <v>0</v>
      </c>
      <c r="F12" s="195">
        <f>Položky!BB58</f>
        <v>0</v>
      </c>
      <c r="G12" s="195">
        <f>Položky!BC58</f>
        <v>0</v>
      </c>
      <c r="H12" s="195">
        <f>Položky!BD58</f>
        <v>0</v>
      </c>
      <c r="I12" s="196">
        <f>Položky!BE58</f>
        <v>0</v>
      </c>
    </row>
    <row r="13" spans="1:9" s="11" customFormat="1" ht="12.75">
      <c r="A13" s="193" t="str">
        <f>Položky!B59</f>
        <v>721</v>
      </c>
      <c r="B13" s="99" t="str">
        <f>Položky!C59</f>
        <v>Vnitřní kanalizace</v>
      </c>
      <c r="C13" s="100"/>
      <c r="D13" s="101"/>
      <c r="E13" s="194">
        <f>Položky!BA61</f>
        <v>0</v>
      </c>
      <c r="F13" s="195">
        <f>Položky!BB61</f>
        <v>0</v>
      </c>
      <c r="G13" s="195">
        <f>Položky!BC61</f>
        <v>0</v>
      </c>
      <c r="H13" s="195">
        <f>Položky!BD61</f>
        <v>0</v>
      </c>
      <c r="I13" s="196">
        <f>Položky!BE61</f>
        <v>0</v>
      </c>
    </row>
    <row r="14" spans="1:9" s="11" customFormat="1" ht="12.75">
      <c r="A14" s="193" t="str">
        <f>Položky!B62</f>
        <v>722</v>
      </c>
      <c r="B14" s="99" t="str">
        <f>Položky!C62</f>
        <v>Vnitřní vodovod</v>
      </c>
      <c r="C14" s="100"/>
      <c r="D14" s="101"/>
      <c r="E14" s="194">
        <f>Položky!BA66</f>
        <v>0</v>
      </c>
      <c r="F14" s="195">
        <f>Položky!BB66</f>
        <v>0</v>
      </c>
      <c r="G14" s="195">
        <f>Položky!BC66</f>
        <v>0</v>
      </c>
      <c r="H14" s="195">
        <f>Položky!BD66</f>
        <v>0</v>
      </c>
      <c r="I14" s="196">
        <f>Položky!BE66</f>
        <v>0</v>
      </c>
    </row>
    <row r="15" spans="1:9" s="11" customFormat="1" ht="12.75">
      <c r="A15" s="193" t="str">
        <f>Položky!B67</f>
        <v>725</v>
      </c>
      <c r="B15" s="99" t="str">
        <f>Položky!C67</f>
        <v>Zařizovací předměty</v>
      </c>
      <c r="C15" s="100"/>
      <c r="D15" s="101"/>
      <c r="E15" s="194">
        <f>Položky!BA91</f>
        <v>0</v>
      </c>
      <c r="F15" s="195">
        <f>Položky!BB91</f>
        <v>0</v>
      </c>
      <c r="G15" s="195">
        <f>Položky!BC91</f>
        <v>0</v>
      </c>
      <c r="H15" s="195">
        <f>Položky!BD91</f>
        <v>0</v>
      </c>
      <c r="I15" s="196">
        <f>Položky!BE91</f>
        <v>0</v>
      </c>
    </row>
    <row r="16" spans="1:9" s="11" customFormat="1" ht="12.75">
      <c r="A16" s="193" t="str">
        <f>Položky!B92</f>
        <v>730</v>
      </c>
      <c r="B16" s="99" t="str">
        <f>Položky!C92</f>
        <v>Ústřední vytápění</v>
      </c>
      <c r="C16" s="100"/>
      <c r="D16" s="101"/>
      <c r="E16" s="194">
        <f>Položky!BA96</f>
        <v>0</v>
      </c>
      <c r="F16" s="195">
        <f>Položky!BB96</f>
        <v>0</v>
      </c>
      <c r="G16" s="195">
        <f>Položky!BC96</f>
        <v>0</v>
      </c>
      <c r="H16" s="195">
        <f>Položky!BD96</f>
        <v>0</v>
      </c>
      <c r="I16" s="196">
        <f>Položky!BE96</f>
        <v>0</v>
      </c>
    </row>
    <row r="17" spans="1:9" s="11" customFormat="1" ht="12.75">
      <c r="A17" s="193" t="str">
        <f>Položky!B97</f>
        <v>735</v>
      </c>
      <c r="B17" s="99" t="str">
        <f>Položky!C97</f>
        <v>Otopná tělesa</v>
      </c>
      <c r="C17" s="100"/>
      <c r="D17" s="101"/>
      <c r="E17" s="194">
        <f>Položky!BA100</f>
        <v>0</v>
      </c>
      <c r="F17" s="195">
        <f>Položky!BB100</f>
        <v>0</v>
      </c>
      <c r="G17" s="195">
        <f>Položky!BC100</f>
        <v>0</v>
      </c>
      <c r="H17" s="195">
        <f>Položky!BD100</f>
        <v>0</v>
      </c>
      <c r="I17" s="196">
        <f>Položky!BE100</f>
        <v>0</v>
      </c>
    </row>
    <row r="18" spans="1:9" s="11" customFormat="1" ht="12.75">
      <c r="A18" s="193" t="str">
        <f>Položky!B101</f>
        <v>771</v>
      </c>
      <c r="B18" s="99" t="str">
        <f>Položky!C101</f>
        <v>Podlahy z dlaždic a obklady</v>
      </c>
      <c r="C18" s="100"/>
      <c r="D18" s="101"/>
      <c r="E18" s="194">
        <f>Položky!BA106</f>
        <v>0</v>
      </c>
      <c r="F18" s="195">
        <f>Položky!BB106</f>
        <v>0</v>
      </c>
      <c r="G18" s="195">
        <f>Položky!BC106</f>
        <v>0</v>
      </c>
      <c r="H18" s="195">
        <f>Položky!BD106</f>
        <v>0</v>
      </c>
      <c r="I18" s="196">
        <f>Položky!BE106</f>
        <v>0</v>
      </c>
    </row>
    <row r="19" spans="1:9" s="11" customFormat="1" ht="12.75">
      <c r="A19" s="193" t="str">
        <f>Položky!B107</f>
        <v>781</v>
      </c>
      <c r="B19" s="99" t="str">
        <f>Položky!C107</f>
        <v>Obklady keramické</v>
      </c>
      <c r="C19" s="100"/>
      <c r="D19" s="101"/>
      <c r="E19" s="194">
        <f>Položky!BA115</f>
        <v>0</v>
      </c>
      <c r="F19" s="195">
        <f>Položky!BB115</f>
        <v>0</v>
      </c>
      <c r="G19" s="195">
        <f>Položky!BC115</f>
        <v>0</v>
      </c>
      <c r="H19" s="195">
        <f>Položky!BD115</f>
        <v>0</v>
      </c>
      <c r="I19" s="196">
        <f>Položky!BE115</f>
        <v>0</v>
      </c>
    </row>
    <row r="20" spans="1:9" s="11" customFormat="1" ht="12.75">
      <c r="A20" s="193" t="str">
        <f>Položky!B116</f>
        <v>784</v>
      </c>
      <c r="B20" s="99" t="str">
        <f>Položky!C116</f>
        <v>Malby</v>
      </c>
      <c r="C20" s="100"/>
      <c r="D20" s="101"/>
      <c r="E20" s="194">
        <f>Položky!BA120</f>
        <v>0</v>
      </c>
      <c r="F20" s="195">
        <f>Položky!BB120</f>
        <v>0</v>
      </c>
      <c r="G20" s="195">
        <f>Položky!BC120</f>
        <v>0</v>
      </c>
      <c r="H20" s="195">
        <f>Položky!BD120</f>
        <v>0</v>
      </c>
      <c r="I20" s="196">
        <f>Položky!BE120</f>
        <v>0</v>
      </c>
    </row>
    <row r="21" spans="1:9" s="11" customFormat="1" ht="12.75">
      <c r="A21" s="193" t="str">
        <f>Položky!B121</f>
        <v>M21</v>
      </c>
      <c r="B21" s="99" t="str">
        <f>Položky!C121</f>
        <v>Elektromontáže</v>
      </c>
      <c r="C21" s="100"/>
      <c r="D21" s="101"/>
      <c r="E21" s="194">
        <f>Položky!BA123</f>
        <v>0</v>
      </c>
      <c r="F21" s="195">
        <f>Položky!BB123</f>
        <v>0</v>
      </c>
      <c r="G21" s="195">
        <f>Položky!BC123</f>
        <v>0</v>
      </c>
      <c r="H21" s="195">
        <f>Položky!BD123</f>
        <v>0</v>
      </c>
      <c r="I21" s="196">
        <f>Položky!BE123</f>
        <v>0</v>
      </c>
    </row>
    <row r="22" spans="1:9" s="11" customFormat="1" ht="12.75">
      <c r="A22" s="193" t="str">
        <f>Položky!B124</f>
        <v>M24</v>
      </c>
      <c r="B22" s="99" t="str">
        <f>Položky!C124</f>
        <v>Montáže vzduchotechnických zař</v>
      </c>
      <c r="C22" s="100"/>
      <c r="D22" s="101"/>
      <c r="E22" s="194">
        <f>Položky!BA134</f>
        <v>0</v>
      </c>
      <c r="F22" s="195">
        <f>Položky!BB134</f>
        <v>0</v>
      </c>
      <c r="G22" s="195">
        <f>Položky!BC134</f>
        <v>0</v>
      </c>
      <c r="H22" s="195">
        <f>Položky!BD134</f>
        <v>0</v>
      </c>
      <c r="I22" s="196">
        <f>Položky!BE134</f>
        <v>0</v>
      </c>
    </row>
    <row r="23" spans="1:9" s="11" customFormat="1" ht="13.5" thickBot="1">
      <c r="A23" s="193" t="str">
        <f>Položky!B135</f>
        <v>100</v>
      </c>
      <c r="B23" s="99" t="str">
        <f>Položky!C135</f>
        <v>Nespecifikované položky</v>
      </c>
      <c r="C23" s="100"/>
      <c r="D23" s="101"/>
      <c r="E23" s="194">
        <f>Položky!BA145</f>
        <v>0</v>
      </c>
      <c r="F23" s="195">
        <f>Položky!BB145</f>
        <v>0</v>
      </c>
      <c r="G23" s="195">
        <f>Položky!BC145</f>
        <v>0</v>
      </c>
      <c r="H23" s="195">
        <f>Položky!BD145</f>
        <v>0</v>
      </c>
      <c r="I23" s="196">
        <f>Položky!BE145</f>
        <v>0</v>
      </c>
    </row>
    <row r="24" spans="1:9" s="107" customFormat="1" ht="13.5" thickBot="1">
      <c r="A24" s="102"/>
      <c r="B24" s="94" t="s">
        <v>50</v>
      </c>
      <c r="C24" s="94"/>
      <c r="D24" s="103"/>
      <c r="E24" s="104">
        <f>SUM(E7:E23)</f>
        <v>0</v>
      </c>
      <c r="F24" s="105">
        <f>SUM(F7:F23)</f>
        <v>0</v>
      </c>
      <c r="G24" s="105">
        <f>SUM(G7:G23)</f>
        <v>0</v>
      </c>
      <c r="H24" s="105">
        <f>SUM(H7:H23)</f>
        <v>0</v>
      </c>
      <c r="I24" s="106">
        <f>SUM(I7:I23)</f>
        <v>0</v>
      </c>
    </row>
    <row r="25" spans="1:9" ht="12.75">
      <c r="A25" s="100"/>
      <c r="B25" s="100"/>
      <c r="C25" s="100"/>
      <c r="D25" s="100"/>
      <c r="E25" s="100"/>
      <c r="F25" s="100"/>
      <c r="G25" s="100"/>
      <c r="H25" s="100"/>
      <c r="I25" s="100"/>
    </row>
    <row r="26" spans="1:57" ht="19.5" customHeight="1">
      <c r="A26" s="108" t="s">
        <v>51</v>
      </c>
      <c r="B26" s="108"/>
      <c r="C26" s="108"/>
      <c r="D26" s="108"/>
      <c r="E26" s="108"/>
      <c r="F26" s="108"/>
      <c r="G26" s="109"/>
      <c r="H26" s="108"/>
      <c r="I26" s="108"/>
      <c r="BA26" s="32"/>
      <c r="BB26" s="32"/>
      <c r="BC26" s="32"/>
      <c r="BD26" s="32"/>
      <c r="BE26" s="32"/>
    </row>
    <row r="27" spans="1:9" ht="13.5" thickBot="1">
      <c r="A27" s="110"/>
      <c r="B27" s="110"/>
      <c r="C27" s="110"/>
      <c r="D27" s="110"/>
      <c r="E27" s="110"/>
      <c r="F27" s="110"/>
      <c r="G27" s="110"/>
      <c r="H27" s="110"/>
      <c r="I27" s="110"/>
    </row>
    <row r="28" spans="1:9" ht="12.75">
      <c r="A28" s="111" t="s">
        <v>52</v>
      </c>
      <c r="B28" s="112"/>
      <c r="C28" s="112"/>
      <c r="D28" s="113"/>
      <c r="E28" s="114" t="s">
        <v>53</v>
      </c>
      <c r="F28" s="115" t="s">
        <v>54</v>
      </c>
      <c r="G28" s="116" t="s">
        <v>55</v>
      </c>
      <c r="H28" s="117"/>
      <c r="I28" s="118" t="s">
        <v>53</v>
      </c>
    </row>
    <row r="29" spans="1:53" ht="12.75">
      <c r="A29" s="119" t="s">
        <v>270</v>
      </c>
      <c r="B29" s="120"/>
      <c r="C29" s="120"/>
      <c r="D29" s="121"/>
      <c r="E29" s="122"/>
      <c r="F29" s="123">
        <v>0</v>
      </c>
      <c r="G29" s="124">
        <f>CHOOSE(BA29+1,HSV+PSV,HSV+PSV+Mont,HSV+PSV+Dodavka+Mont,HSV,PSV,Mont,Dodavka,Mont+Dodavka,0)</f>
        <v>0</v>
      </c>
      <c r="H29" s="125"/>
      <c r="I29" s="126">
        <f>E29+F29*G29/100</f>
        <v>0</v>
      </c>
      <c r="BA29">
        <v>0</v>
      </c>
    </row>
    <row r="30" spans="1:53" ht="12.75">
      <c r="A30" s="119" t="s">
        <v>271</v>
      </c>
      <c r="B30" s="120"/>
      <c r="C30" s="120"/>
      <c r="D30" s="121"/>
      <c r="E30" s="122"/>
      <c r="F30" s="123">
        <v>0</v>
      </c>
      <c r="G30" s="124">
        <f>CHOOSE(BA30+1,HSV+PSV,HSV+PSV+Mont,HSV+PSV+Dodavka+Mont,HSV,PSV,Mont,Dodavka,Mont+Dodavka,0)</f>
        <v>0</v>
      </c>
      <c r="H30" s="125"/>
      <c r="I30" s="126">
        <f>E30+F30*G30/100</f>
        <v>0</v>
      </c>
      <c r="BA30">
        <v>0</v>
      </c>
    </row>
    <row r="31" spans="1:53" ht="12.75">
      <c r="A31" s="119" t="s">
        <v>272</v>
      </c>
      <c r="B31" s="120"/>
      <c r="C31" s="120"/>
      <c r="D31" s="121"/>
      <c r="E31" s="122"/>
      <c r="F31" s="123">
        <v>0</v>
      </c>
      <c r="G31" s="124">
        <f>CHOOSE(BA31+1,HSV+PSV,HSV+PSV+Mont,HSV+PSV+Dodavka+Mont,HSV,PSV,Mont,Dodavka,Mont+Dodavka,0)</f>
        <v>0</v>
      </c>
      <c r="H31" s="125"/>
      <c r="I31" s="126">
        <f>E31+F31*G31/100</f>
        <v>0</v>
      </c>
      <c r="BA31">
        <v>0</v>
      </c>
    </row>
    <row r="32" spans="1:9" ht="13.5" thickBot="1">
      <c r="A32" s="127"/>
      <c r="B32" s="128" t="s">
        <v>56</v>
      </c>
      <c r="C32" s="129"/>
      <c r="D32" s="130"/>
      <c r="E32" s="131"/>
      <c r="F32" s="132"/>
      <c r="G32" s="132"/>
      <c r="H32" s="133">
        <f>SUM(I29:I31)</f>
        <v>0</v>
      </c>
      <c r="I32" s="134"/>
    </row>
    <row r="33" spans="1:9" ht="12.75">
      <c r="A33" s="110"/>
      <c r="B33" s="110"/>
      <c r="C33" s="110"/>
      <c r="D33" s="110"/>
      <c r="E33" s="110"/>
      <c r="F33" s="110"/>
      <c r="G33" s="110"/>
      <c r="H33" s="110"/>
      <c r="I33" s="110"/>
    </row>
    <row r="34" spans="2:9" ht="12.75">
      <c r="B34" s="107"/>
      <c r="F34" s="135"/>
      <c r="G34" s="136"/>
      <c r="H34" s="136"/>
      <c r="I34" s="137"/>
    </row>
    <row r="35" spans="6:9" ht="12.75">
      <c r="F35" s="135"/>
      <c r="G35" s="136"/>
      <c r="H35" s="136"/>
      <c r="I35" s="137"/>
    </row>
    <row r="36" spans="6:9" ht="12.75">
      <c r="F36" s="135"/>
      <c r="G36" s="136"/>
      <c r="H36" s="136"/>
      <c r="I36" s="137"/>
    </row>
    <row r="37" spans="6:9" ht="12.75">
      <c r="F37" s="135"/>
      <c r="G37" s="136"/>
      <c r="H37" s="136"/>
      <c r="I37" s="137"/>
    </row>
    <row r="38" spans="6:9" ht="12.75">
      <c r="F38" s="135"/>
      <c r="G38" s="136"/>
      <c r="H38" s="136"/>
      <c r="I38" s="137"/>
    </row>
    <row r="39" spans="6:9" ht="12.75">
      <c r="F39" s="135"/>
      <c r="G39" s="136"/>
      <c r="H39" s="136"/>
      <c r="I39" s="137"/>
    </row>
    <row r="40" spans="6:9" ht="12.75">
      <c r="F40" s="135"/>
      <c r="G40" s="136"/>
      <c r="H40" s="136"/>
      <c r="I40" s="137"/>
    </row>
    <row r="41" spans="6:9" ht="12.75">
      <c r="F41" s="135"/>
      <c r="G41" s="136"/>
      <c r="H41" s="136"/>
      <c r="I41" s="137"/>
    </row>
    <row r="42" spans="6:9" ht="12.75">
      <c r="F42" s="135"/>
      <c r="G42" s="136"/>
      <c r="H42" s="136"/>
      <c r="I42" s="137"/>
    </row>
    <row r="43" spans="6:9" ht="12.75">
      <c r="F43" s="135"/>
      <c r="G43" s="136"/>
      <c r="H43" s="136"/>
      <c r="I43" s="137"/>
    </row>
    <row r="44" spans="6:9" ht="12.75">
      <c r="F44" s="135"/>
      <c r="G44" s="136"/>
      <c r="H44" s="136"/>
      <c r="I44" s="137"/>
    </row>
    <row r="45" spans="6:9" ht="12.75">
      <c r="F45" s="135"/>
      <c r="G45" s="136"/>
      <c r="H45" s="136"/>
      <c r="I45" s="137"/>
    </row>
    <row r="46" spans="6:9" ht="12.75">
      <c r="F46" s="135"/>
      <c r="G46" s="136"/>
      <c r="H46" s="136"/>
      <c r="I46" s="137"/>
    </row>
    <row r="47" spans="6:9" ht="12.75">
      <c r="F47" s="135"/>
      <c r="G47" s="136"/>
      <c r="H47" s="136"/>
      <c r="I47" s="137"/>
    </row>
    <row r="48" spans="6:9" ht="12.75">
      <c r="F48" s="135"/>
      <c r="G48" s="136"/>
      <c r="H48" s="136"/>
      <c r="I48" s="137"/>
    </row>
    <row r="49" spans="6:9" ht="12.75">
      <c r="F49" s="135"/>
      <c r="G49" s="136"/>
      <c r="H49" s="136"/>
      <c r="I49" s="137"/>
    </row>
    <row r="50" spans="6:9" ht="12.75">
      <c r="F50" s="135"/>
      <c r="G50" s="136"/>
      <c r="H50" s="136"/>
      <c r="I50" s="137"/>
    </row>
    <row r="51" spans="6:9" ht="12.75">
      <c r="F51" s="135"/>
      <c r="G51" s="136"/>
      <c r="H51" s="136"/>
      <c r="I51" s="137"/>
    </row>
    <row r="52" spans="6:9" ht="12.75">
      <c r="F52" s="135"/>
      <c r="G52" s="136"/>
      <c r="H52" s="136"/>
      <c r="I52" s="137"/>
    </row>
    <row r="53" spans="6:9" ht="12.75">
      <c r="F53" s="135"/>
      <c r="G53" s="136"/>
      <c r="H53" s="136"/>
      <c r="I53" s="137"/>
    </row>
    <row r="54" spans="6:9" ht="12.75">
      <c r="F54" s="135"/>
      <c r="G54" s="136"/>
      <c r="H54" s="136"/>
      <c r="I54" s="137"/>
    </row>
    <row r="55" spans="6:9" ht="12.75">
      <c r="F55" s="135"/>
      <c r="G55" s="136"/>
      <c r="H55" s="136"/>
      <c r="I55" s="137"/>
    </row>
    <row r="56" spans="6:9" ht="12.75">
      <c r="F56" s="135"/>
      <c r="G56" s="136"/>
      <c r="H56" s="136"/>
      <c r="I56" s="137"/>
    </row>
    <row r="57" spans="6:9" ht="12.75">
      <c r="F57" s="135"/>
      <c r="G57" s="136"/>
      <c r="H57" s="136"/>
      <c r="I57" s="137"/>
    </row>
    <row r="58" spans="6:9" ht="12.75">
      <c r="F58" s="135"/>
      <c r="G58" s="136"/>
      <c r="H58" s="136"/>
      <c r="I58" s="137"/>
    </row>
    <row r="59" spans="6:9" ht="12.75">
      <c r="F59" s="135"/>
      <c r="G59" s="136"/>
      <c r="H59" s="136"/>
      <c r="I59" s="137"/>
    </row>
    <row r="60" spans="6:9" ht="12.75">
      <c r="F60" s="135"/>
      <c r="G60" s="136"/>
      <c r="H60" s="136"/>
      <c r="I60" s="137"/>
    </row>
    <row r="61" spans="6:9" ht="12.75">
      <c r="F61" s="135"/>
      <c r="G61" s="136"/>
      <c r="H61" s="136"/>
      <c r="I61" s="137"/>
    </row>
    <row r="62" spans="6:9" ht="12.75">
      <c r="F62" s="135"/>
      <c r="G62" s="136"/>
      <c r="H62" s="136"/>
      <c r="I62" s="137"/>
    </row>
    <row r="63" spans="6:9" ht="12.75">
      <c r="F63" s="135"/>
      <c r="G63" s="136"/>
      <c r="H63" s="136"/>
      <c r="I63" s="137"/>
    </row>
    <row r="64" spans="6:9" ht="12.75">
      <c r="F64" s="135"/>
      <c r="G64" s="136"/>
      <c r="H64" s="136"/>
      <c r="I64" s="137"/>
    </row>
    <row r="65" spans="6:9" ht="12.75">
      <c r="F65" s="135"/>
      <c r="G65" s="136"/>
      <c r="H65" s="136"/>
      <c r="I65" s="137"/>
    </row>
    <row r="66" spans="6:9" ht="12.75">
      <c r="F66" s="135"/>
      <c r="G66" s="136"/>
      <c r="H66" s="136"/>
      <c r="I66" s="137"/>
    </row>
    <row r="67" spans="6:9" ht="12.75">
      <c r="F67" s="135"/>
      <c r="G67" s="136"/>
      <c r="H67" s="136"/>
      <c r="I67" s="137"/>
    </row>
    <row r="68" spans="6:9" ht="12.75">
      <c r="F68" s="135"/>
      <c r="G68" s="136"/>
      <c r="H68" s="136"/>
      <c r="I68" s="137"/>
    </row>
    <row r="69" spans="6:9" ht="12.75">
      <c r="F69" s="135"/>
      <c r="G69" s="136"/>
      <c r="H69" s="136"/>
      <c r="I69" s="137"/>
    </row>
    <row r="70" spans="6:9" ht="12.75">
      <c r="F70" s="135"/>
      <c r="G70" s="136"/>
      <c r="H70" s="136"/>
      <c r="I70" s="137"/>
    </row>
    <row r="71" spans="6:9" ht="12.75">
      <c r="F71" s="135"/>
      <c r="G71" s="136"/>
      <c r="H71" s="136"/>
      <c r="I71" s="137"/>
    </row>
    <row r="72" spans="6:9" ht="12.75">
      <c r="F72" s="135"/>
      <c r="G72" s="136"/>
      <c r="H72" s="136"/>
      <c r="I72" s="137"/>
    </row>
    <row r="73" spans="6:9" ht="12.75">
      <c r="F73" s="135"/>
      <c r="G73" s="136"/>
      <c r="H73" s="136"/>
      <c r="I73" s="137"/>
    </row>
    <row r="74" spans="6:9" ht="12.75">
      <c r="F74" s="135"/>
      <c r="G74" s="136"/>
      <c r="H74" s="136"/>
      <c r="I74" s="137"/>
    </row>
    <row r="75" spans="6:9" ht="12.75">
      <c r="F75" s="135"/>
      <c r="G75" s="136"/>
      <c r="H75" s="136"/>
      <c r="I75" s="137"/>
    </row>
    <row r="76" spans="6:9" ht="12.75">
      <c r="F76" s="135"/>
      <c r="G76" s="136"/>
      <c r="H76" s="136"/>
      <c r="I76" s="137"/>
    </row>
    <row r="77" spans="6:9" ht="12.75">
      <c r="F77" s="135"/>
      <c r="G77" s="136"/>
      <c r="H77" s="136"/>
      <c r="I77" s="137"/>
    </row>
    <row r="78" spans="6:9" ht="12.75">
      <c r="F78" s="135"/>
      <c r="G78" s="136"/>
      <c r="H78" s="136"/>
      <c r="I78" s="137"/>
    </row>
    <row r="79" spans="6:9" ht="12.75">
      <c r="F79" s="135"/>
      <c r="G79" s="136"/>
      <c r="H79" s="136"/>
      <c r="I79" s="137"/>
    </row>
    <row r="80" spans="6:9" ht="12.75">
      <c r="F80" s="135"/>
      <c r="G80" s="136"/>
      <c r="H80" s="136"/>
      <c r="I80" s="137"/>
    </row>
    <row r="81" spans="6:9" ht="12.75">
      <c r="F81" s="135"/>
      <c r="G81" s="136"/>
      <c r="H81" s="136"/>
      <c r="I81" s="137"/>
    </row>
    <row r="82" spans="6:9" ht="12.75">
      <c r="F82" s="135"/>
      <c r="G82" s="136"/>
      <c r="H82" s="136"/>
      <c r="I82" s="137"/>
    </row>
    <row r="83" spans="6:9" ht="12.75">
      <c r="F83" s="135"/>
      <c r="G83" s="136"/>
      <c r="H83" s="136"/>
      <c r="I83" s="137"/>
    </row>
  </sheetData>
  <mergeCells count="4">
    <mergeCell ref="A1:B1"/>
    <mergeCell ref="A2:B2"/>
    <mergeCell ref="G2:I2"/>
    <mergeCell ref="H32:I3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18"/>
  <sheetViews>
    <sheetView showGridLines="0" showZeros="0" tabSelected="1" workbookViewId="0" topLeftCell="A121">
      <selection activeCell="A145" sqref="A145:IV147"/>
    </sheetView>
  </sheetViews>
  <sheetFormatPr defaultColWidth="9.00390625" defaultRowHeight="12.75"/>
  <cols>
    <col min="1" max="1" width="3.875" style="139" customWidth="1"/>
    <col min="2" max="2" width="12.00390625" style="139" customWidth="1"/>
    <col min="3" max="3" width="40.375" style="139" customWidth="1"/>
    <col min="4" max="4" width="5.625" style="139" customWidth="1"/>
    <col min="5" max="5" width="8.625" style="187" customWidth="1"/>
    <col min="6" max="6" width="9.875" style="139" customWidth="1"/>
    <col min="7" max="7" width="13.875" style="139" customWidth="1"/>
    <col min="8" max="16384" width="9.125" style="139" customWidth="1"/>
  </cols>
  <sheetData>
    <row r="1" spans="1:7" ht="15.75">
      <c r="A1" s="138" t="s">
        <v>57</v>
      </c>
      <c r="B1" s="138"/>
      <c r="C1" s="138"/>
      <c r="D1" s="138"/>
      <c r="E1" s="138"/>
      <c r="F1" s="138"/>
      <c r="G1" s="138"/>
    </row>
    <row r="2" spans="1:7" ht="13.5" thickBot="1">
      <c r="A2" s="140"/>
      <c r="B2" s="141"/>
      <c r="C2" s="142"/>
      <c r="D2" s="142"/>
      <c r="E2" s="143"/>
      <c r="F2" s="142"/>
      <c r="G2" s="142"/>
    </row>
    <row r="3" spans="1:7" ht="13.5" thickTop="1">
      <c r="A3" s="144" t="s">
        <v>5</v>
      </c>
      <c r="B3" s="145"/>
      <c r="C3" s="146" t="str">
        <f>CONCATENATE(cislostavby," ",nazevstavby)</f>
        <v xml:space="preserve"> ZŠ a MŠ nám.28 řříjna - Stará 13/15</v>
      </c>
      <c r="D3" s="147"/>
      <c r="E3" s="148"/>
      <c r="F3" s="149">
        <f>Rekapitulace!H1</f>
        <v>0</v>
      </c>
      <c r="G3" s="150"/>
    </row>
    <row r="4" spans="1:7" ht="13.5" thickBot="1">
      <c r="A4" s="151" t="s">
        <v>1</v>
      </c>
      <c r="B4" s="152"/>
      <c r="C4" s="153" t="str">
        <f>CONCATENATE(cisloobjektu," ",nazevobjektu)</f>
        <v xml:space="preserve"> Rekonstrukce soc.zařízení a plošina</v>
      </c>
      <c r="D4" s="154"/>
      <c r="E4" s="155"/>
      <c r="F4" s="155"/>
      <c r="G4" s="156"/>
    </row>
    <row r="5" spans="1:7" ht="13.5" thickTop="1">
      <c r="A5" s="157"/>
      <c r="B5" s="158"/>
      <c r="C5" s="158"/>
      <c r="D5" s="140"/>
      <c r="E5" s="159"/>
      <c r="F5" s="140"/>
      <c r="G5" s="160"/>
    </row>
    <row r="6" spans="1:7" ht="12.75">
      <c r="A6" s="161" t="s">
        <v>58</v>
      </c>
      <c r="B6" s="162" t="s">
        <v>59</v>
      </c>
      <c r="C6" s="162" t="s">
        <v>60</v>
      </c>
      <c r="D6" s="162" t="s">
        <v>61</v>
      </c>
      <c r="E6" s="163" t="s">
        <v>62</v>
      </c>
      <c r="F6" s="162" t="s">
        <v>63</v>
      </c>
      <c r="G6" s="164" t="s">
        <v>64</v>
      </c>
    </row>
    <row r="7" spans="1:15" ht="12.75">
      <c r="A7" s="165" t="s">
        <v>65</v>
      </c>
      <c r="B7" s="166" t="s">
        <v>70</v>
      </c>
      <c r="C7" s="167" t="s">
        <v>71</v>
      </c>
      <c r="D7" s="168"/>
      <c r="E7" s="169"/>
      <c r="F7" s="169"/>
      <c r="G7" s="170"/>
      <c r="H7" s="171"/>
      <c r="I7" s="171"/>
      <c r="O7" s="172">
        <v>1</v>
      </c>
    </row>
    <row r="8" spans="1:104" ht="12.75">
      <c r="A8" s="173">
        <v>1</v>
      </c>
      <c r="B8" s="174" t="s">
        <v>72</v>
      </c>
      <c r="C8" s="175" t="s">
        <v>73</v>
      </c>
      <c r="D8" s="176" t="s">
        <v>74</v>
      </c>
      <c r="E8" s="177">
        <v>1.386</v>
      </c>
      <c r="F8" s="177">
        <v>0</v>
      </c>
      <c r="G8" s="178">
        <f>E8*F8</f>
        <v>0</v>
      </c>
      <c r="O8" s="172">
        <v>2</v>
      </c>
      <c r="AA8" s="139">
        <v>12</v>
      </c>
      <c r="AB8" s="139">
        <v>0</v>
      </c>
      <c r="AC8" s="139">
        <v>1</v>
      </c>
      <c r="AZ8" s="139">
        <v>1</v>
      </c>
      <c r="BA8" s="139">
        <f>IF(AZ8=1,G8,0)</f>
        <v>0</v>
      </c>
      <c r="BB8" s="139">
        <f>IF(AZ8=2,G8,0)</f>
        <v>0</v>
      </c>
      <c r="BC8" s="139">
        <f>IF(AZ8=3,G8,0)</f>
        <v>0</v>
      </c>
      <c r="BD8" s="139">
        <f>IF(AZ8=4,G8,0)</f>
        <v>0</v>
      </c>
      <c r="BE8" s="139">
        <f>IF(AZ8=5,G8,0)</f>
        <v>0</v>
      </c>
      <c r="CZ8" s="139">
        <v>0.72508</v>
      </c>
    </row>
    <row r="9" spans="1:104" ht="12.75">
      <c r="A9" s="173">
        <v>2</v>
      </c>
      <c r="B9" s="174" t="s">
        <v>75</v>
      </c>
      <c r="C9" s="175" t="s">
        <v>76</v>
      </c>
      <c r="D9" s="176" t="s">
        <v>77</v>
      </c>
      <c r="E9" s="177">
        <v>22.308</v>
      </c>
      <c r="F9" s="177">
        <v>0</v>
      </c>
      <c r="G9" s="178">
        <f>E9*F9</f>
        <v>0</v>
      </c>
      <c r="O9" s="172">
        <v>2</v>
      </c>
      <c r="AA9" s="139">
        <v>12</v>
      </c>
      <c r="AB9" s="139">
        <v>0</v>
      </c>
      <c r="AC9" s="139">
        <v>2</v>
      </c>
      <c r="AZ9" s="139">
        <v>1</v>
      </c>
      <c r="BA9" s="139">
        <f>IF(AZ9=1,G9,0)</f>
        <v>0</v>
      </c>
      <c r="BB9" s="139">
        <f>IF(AZ9=2,G9,0)</f>
        <v>0</v>
      </c>
      <c r="BC9" s="139">
        <f>IF(AZ9=3,G9,0)</f>
        <v>0</v>
      </c>
      <c r="BD9" s="139">
        <f>IF(AZ9=4,G9,0)</f>
        <v>0</v>
      </c>
      <c r="BE9" s="139">
        <f>IF(AZ9=5,G9,0)</f>
        <v>0</v>
      </c>
      <c r="CZ9" s="139">
        <v>0.0532</v>
      </c>
    </row>
    <row r="10" spans="1:104" ht="12.75">
      <c r="A10" s="173">
        <v>3</v>
      </c>
      <c r="B10" s="174" t="s">
        <v>72</v>
      </c>
      <c r="C10" s="175" t="s">
        <v>73</v>
      </c>
      <c r="D10" s="176" t="s">
        <v>74</v>
      </c>
      <c r="E10" s="177">
        <v>0.66</v>
      </c>
      <c r="F10" s="177">
        <v>0</v>
      </c>
      <c r="G10" s="178">
        <f>E10*F10</f>
        <v>0</v>
      </c>
      <c r="O10" s="172">
        <v>2</v>
      </c>
      <c r="AA10" s="139">
        <v>12</v>
      </c>
      <c r="AB10" s="139">
        <v>0</v>
      </c>
      <c r="AC10" s="139">
        <v>3</v>
      </c>
      <c r="AZ10" s="139">
        <v>1</v>
      </c>
      <c r="BA10" s="139">
        <f>IF(AZ10=1,G10,0)</f>
        <v>0</v>
      </c>
      <c r="BB10" s="139">
        <f>IF(AZ10=2,G10,0)</f>
        <v>0</v>
      </c>
      <c r="BC10" s="139">
        <f>IF(AZ10=3,G10,0)</f>
        <v>0</v>
      </c>
      <c r="BD10" s="139">
        <f>IF(AZ10=4,G10,0)</f>
        <v>0</v>
      </c>
      <c r="BE10" s="139">
        <f>IF(AZ10=5,G10,0)</f>
        <v>0</v>
      </c>
      <c r="CZ10" s="139">
        <v>0.72508</v>
      </c>
    </row>
    <row r="11" spans="1:104" ht="12.75">
      <c r="A11" s="173">
        <v>4</v>
      </c>
      <c r="B11" s="174" t="s">
        <v>72</v>
      </c>
      <c r="C11" s="175" t="s">
        <v>73</v>
      </c>
      <c r="D11" s="176" t="s">
        <v>74</v>
      </c>
      <c r="E11" s="177">
        <v>0.198</v>
      </c>
      <c r="F11" s="177">
        <v>0</v>
      </c>
      <c r="G11" s="178">
        <f>E11*F11</f>
        <v>0</v>
      </c>
      <c r="O11" s="172">
        <v>2</v>
      </c>
      <c r="AA11" s="139">
        <v>12</v>
      </c>
      <c r="AB11" s="139">
        <v>0</v>
      </c>
      <c r="AC11" s="139">
        <v>4</v>
      </c>
      <c r="AZ11" s="139">
        <v>1</v>
      </c>
      <c r="BA11" s="139">
        <f>IF(AZ11=1,G11,0)</f>
        <v>0</v>
      </c>
      <c r="BB11" s="139">
        <f>IF(AZ11=2,G11,0)</f>
        <v>0</v>
      </c>
      <c r="BC11" s="139">
        <f>IF(AZ11=3,G11,0)</f>
        <v>0</v>
      </c>
      <c r="BD11" s="139">
        <f>IF(AZ11=4,G11,0)</f>
        <v>0</v>
      </c>
      <c r="BE11" s="139">
        <f>IF(AZ11=5,G11,0)</f>
        <v>0</v>
      </c>
      <c r="CZ11" s="139">
        <v>0.72508</v>
      </c>
    </row>
    <row r="12" spans="1:104" ht="12.75">
      <c r="A12" s="173">
        <v>5</v>
      </c>
      <c r="B12" s="174" t="s">
        <v>75</v>
      </c>
      <c r="C12" s="175" t="s">
        <v>76</v>
      </c>
      <c r="D12" s="176" t="s">
        <v>77</v>
      </c>
      <c r="E12" s="177">
        <v>22.308</v>
      </c>
      <c r="F12" s="177">
        <v>0</v>
      </c>
      <c r="G12" s="178">
        <f>E12*F12</f>
        <v>0</v>
      </c>
      <c r="O12" s="172">
        <v>2</v>
      </c>
      <c r="AA12" s="139">
        <v>12</v>
      </c>
      <c r="AB12" s="139">
        <v>0</v>
      </c>
      <c r="AC12" s="139">
        <v>5</v>
      </c>
      <c r="AZ12" s="139">
        <v>1</v>
      </c>
      <c r="BA12" s="139">
        <f>IF(AZ12=1,G12,0)</f>
        <v>0</v>
      </c>
      <c r="BB12" s="139">
        <f>IF(AZ12=2,G12,0)</f>
        <v>0</v>
      </c>
      <c r="BC12" s="139">
        <f>IF(AZ12=3,G12,0)</f>
        <v>0</v>
      </c>
      <c r="BD12" s="139">
        <f>IF(AZ12=4,G12,0)</f>
        <v>0</v>
      </c>
      <c r="BE12" s="139">
        <f>IF(AZ12=5,G12,0)</f>
        <v>0</v>
      </c>
      <c r="CZ12" s="139">
        <v>0.0532</v>
      </c>
    </row>
    <row r="13" spans="1:104" ht="12.75">
      <c r="A13" s="173">
        <v>6</v>
      </c>
      <c r="B13" s="174" t="s">
        <v>75</v>
      </c>
      <c r="C13" s="175" t="s">
        <v>76</v>
      </c>
      <c r="D13" s="176" t="s">
        <v>77</v>
      </c>
      <c r="E13" s="177">
        <v>81.279</v>
      </c>
      <c r="F13" s="177">
        <v>0</v>
      </c>
      <c r="G13" s="178">
        <f>E13*F13</f>
        <v>0</v>
      </c>
      <c r="O13" s="172">
        <v>2</v>
      </c>
      <c r="AA13" s="139">
        <v>12</v>
      </c>
      <c r="AB13" s="139">
        <v>0</v>
      </c>
      <c r="AC13" s="139">
        <v>6</v>
      </c>
      <c r="AZ13" s="139">
        <v>1</v>
      </c>
      <c r="BA13" s="139">
        <f>IF(AZ13=1,G13,0)</f>
        <v>0</v>
      </c>
      <c r="BB13" s="139">
        <f>IF(AZ13=2,G13,0)</f>
        <v>0</v>
      </c>
      <c r="BC13" s="139">
        <f>IF(AZ13=3,G13,0)</f>
        <v>0</v>
      </c>
      <c r="BD13" s="139">
        <f>IF(AZ13=4,G13,0)</f>
        <v>0</v>
      </c>
      <c r="BE13" s="139">
        <f>IF(AZ13=5,G13,0)</f>
        <v>0</v>
      </c>
      <c r="CZ13" s="139">
        <v>0.0532</v>
      </c>
    </row>
    <row r="14" spans="1:104" ht="12.75">
      <c r="A14" s="173">
        <v>7</v>
      </c>
      <c r="B14" s="174" t="s">
        <v>78</v>
      </c>
      <c r="C14" s="175" t="s">
        <v>79</v>
      </c>
      <c r="D14" s="176" t="s">
        <v>77</v>
      </c>
      <c r="E14" s="177">
        <v>15.84</v>
      </c>
      <c r="F14" s="177">
        <v>0</v>
      </c>
      <c r="G14" s="178">
        <f>E14*F14</f>
        <v>0</v>
      </c>
      <c r="O14" s="172">
        <v>2</v>
      </c>
      <c r="AA14" s="139">
        <v>12</v>
      </c>
      <c r="AB14" s="139">
        <v>0</v>
      </c>
      <c r="AC14" s="139">
        <v>7</v>
      </c>
      <c r="AZ14" s="139">
        <v>1</v>
      </c>
      <c r="BA14" s="139">
        <f>IF(AZ14=1,G14,0)</f>
        <v>0</v>
      </c>
      <c r="BB14" s="139">
        <f>IF(AZ14=2,G14,0)</f>
        <v>0</v>
      </c>
      <c r="BC14" s="139">
        <f>IF(AZ14=3,G14,0)</f>
        <v>0</v>
      </c>
      <c r="BD14" s="139">
        <f>IF(AZ14=4,G14,0)</f>
        <v>0</v>
      </c>
      <c r="BE14" s="139">
        <f>IF(AZ14=5,G14,0)</f>
        <v>0</v>
      </c>
      <c r="CZ14" s="139">
        <v>0.1055</v>
      </c>
    </row>
    <row r="15" spans="1:57" ht="12.75">
      <c r="A15" s="179"/>
      <c r="B15" s="180" t="s">
        <v>67</v>
      </c>
      <c r="C15" s="181" t="str">
        <f>CONCATENATE(B7," ",C7)</f>
        <v>3 Svislé a kompletní konstrukce</v>
      </c>
      <c r="D15" s="179"/>
      <c r="E15" s="182"/>
      <c r="F15" s="182"/>
      <c r="G15" s="183">
        <f>SUM(G7:G14)</f>
        <v>0</v>
      </c>
      <c r="O15" s="172">
        <v>4</v>
      </c>
      <c r="BA15" s="184">
        <f>SUM(BA7:BA14)</f>
        <v>0</v>
      </c>
      <c r="BB15" s="184">
        <f>SUM(BB7:BB14)</f>
        <v>0</v>
      </c>
      <c r="BC15" s="184">
        <f>SUM(BC7:BC14)</f>
        <v>0</v>
      </c>
      <c r="BD15" s="184">
        <f>SUM(BD7:BD14)</f>
        <v>0</v>
      </c>
      <c r="BE15" s="184">
        <f>SUM(BE7:BE14)</f>
        <v>0</v>
      </c>
    </row>
    <row r="16" spans="1:15" ht="12.75">
      <c r="A16" s="165" t="s">
        <v>65</v>
      </c>
      <c r="B16" s="166" t="s">
        <v>80</v>
      </c>
      <c r="C16" s="167" t="s">
        <v>81</v>
      </c>
      <c r="D16" s="168"/>
      <c r="E16" s="169"/>
      <c r="F16" s="169"/>
      <c r="G16" s="170"/>
      <c r="H16" s="171"/>
      <c r="I16" s="171"/>
      <c r="O16" s="172">
        <v>1</v>
      </c>
    </row>
    <row r="17" spans="1:104" ht="12.75">
      <c r="A17" s="173">
        <v>8</v>
      </c>
      <c r="B17" s="174" t="s">
        <v>82</v>
      </c>
      <c r="C17" s="175" t="s">
        <v>83</v>
      </c>
      <c r="D17" s="176" t="s">
        <v>77</v>
      </c>
      <c r="E17" s="177">
        <v>43</v>
      </c>
      <c r="F17" s="177">
        <v>0</v>
      </c>
      <c r="G17" s="178">
        <f>E17*F17</f>
        <v>0</v>
      </c>
      <c r="O17" s="172">
        <v>2</v>
      </c>
      <c r="AA17" s="139">
        <v>12</v>
      </c>
      <c r="AB17" s="139">
        <v>0</v>
      </c>
      <c r="AC17" s="139">
        <v>8</v>
      </c>
      <c r="AZ17" s="139">
        <v>1</v>
      </c>
      <c r="BA17" s="139">
        <f>IF(AZ17=1,G17,0)</f>
        <v>0</v>
      </c>
      <c r="BB17" s="139">
        <f>IF(AZ17=2,G17,0)</f>
        <v>0</v>
      </c>
      <c r="BC17" s="139">
        <f>IF(AZ17=3,G17,0)</f>
        <v>0</v>
      </c>
      <c r="BD17" s="139">
        <f>IF(AZ17=4,G17,0)</f>
        <v>0</v>
      </c>
      <c r="BE17" s="139">
        <f>IF(AZ17=5,G17,0)</f>
        <v>0</v>
      </c>
      <c r="CZ17" s="139">
        <v>0.01512</v>
      </c>
    </row>
    <row r="18" spans="1:104" ht="12.75">
      <c r="A18" s="173">
        <v>9</v>
      </c>
      <c r="B18" s="174" t="s">
        <v>84</v>
      </c>
      <c r="C18" s="175" t="s">
        <v>85</v>
      </c>
      <c r="D18" s="176" t="s">
        <v>77</v>
      </c>
      <c r="E18" s="177">
        <v>43.23</v>
      </c>
      <c r="F18" s="177">
        <v>0</v>
      </c>
      <c r="G18" s="178">
        <f>E18*F18</f>
        <v>0</v>
      </c>
      <c r="O18" s="172">
        <v>2</v>
      </c>
      <c r="AA18" s="139">
        <v>12</v>
      </c>
      <c r="AB18" s="139">
        <v>0</v>
      </c>
      <c r="AC18" s="139">
        <v>9</v>
      </c>
      <c r="AZ18" s="139">
        <v>1</v>
      </c>
      <c r="BA18" s="139">
        <f>IF(AZ18=1,G18,0)</f>
        <v>0</v>
      </c>
      <c r="BB18" s="139">
        <f>IF(AZ18=2,G18,0)</f>
        <v>0</v>
      </c>
      <c r="BC18" s="139">
        <f>IF(AZ18=3,G18,0)</f>
        <v>0</v>
      </c>
      <c r="BD18" s="139">
        <f>IF(AZ18=4,G18,0)</f>
        <v>0</v>
      </c>
      <c r="BE18" s="139">
        <f>IF(AZ18=5,G18,0)</f>
        <v>0</v>
      </c>
      <c r="CZ18" s="139">
        <v>0.00668</v>
      </c>
    </row>
    <row r="19" spans="1:104" ht="12.75">
      <c r="A19" s="173">
        <v>10</v>
      </c>
      <c r="B19" s="174" t="s">
        <v>84</v>
      </c>
      <c r="C19" s="175" t="s">
        <v>85</v>
      </c>
      <c r="D19" s="176" t="s">
        <v>77</v>
      </c>
      <c r="E19" s="177">
        <v>220.605</v>
      </c>
      <c r="F19" s="177">
        <v>0</v>
      </c>
      <c r="G19" s="178">
        <f>E19*F19</f>
        <v>0</v>
      </c>
      <c r="O19" s="172">
        <v>2</v>
      </c>
      <c r="AA19" s="139">
        <v>12</v>
      </c>
      <c r="AB19" s="139">
        <v>0</v>
      </c>
      <c r="AC19" s="139">
        <v>10</v>
      </c>
      <c r="AZ19" s="139">
        <v>1</v>
      </c>
      <c r="BA19" s="139">
        <f>IF(AZ19=1,G19,0)</f>
        <v>0</v>
      </c>
      <c r="BB19" s="139">
        <f>IF(AZ19=2,G19,0)</f>
        <v>0</v>
      </c>
      <c r="BC19" s="139">
        <f>IF(AZ19=3,G19,0)</f>
        <v>0</v>
      </c>
      <c r="BD19" s="139">
        <f>IF(AZ19=4,G19,0)</f>
        <v>0</v>
      </c>
      <c r="BE19" s="139">
        <f>IF(AZ19=5,G19,0)</f>
        <v>0</v>
      </c>
      <c r="CZ19" s="139">
        <v>0.00668</v>
      </c>
    </row>
    <row r="20" spans="1:104" ht="12.75">
      <c r="A20" s="173">
        <v>11</v>
      </c>
      <c r="B20" s="174" t="s">
        <v>86</v>
      </c>
      <c r="C20" s="175" t="s">
        <v>87</v>
      </c>
      <c r="D20" s="176" t="s">
        <v>77</v>
      </c>
      <c r="E20" s="177">
        <v>451.23</v>
      </c>
      <c r="F20" s="177">
        <v>0</v>
      </c>
      <c r="G20" s="178">
        <f>E20*F20</f>
        <v>0</v>
      </c>
      <c r="O20" s="172">
        <v>2</v>
      </c>
      <c r="AA20" s="139">
        <v>12</v>
      </c>
      <c r="AB20" s="139">
        <v>0</v>
      </c>
      <c r="AC20" s="139">
        <v>11</v>
      </c>
      <c r="AZ20" s="139">
        <v>1</v>
      </c>
      <c r="BA20" s="139">
        <f>IF(AZ20=1,G20,0)</f>
        <v>0</v>
      </c>
      <c r="BB20" s="139">
        <f>IF(AZ20=2,G20,0)</f>
        <v>0</v>
      </c>
      <c r="BC20" s="139">
        <f>IF(AZ20=3,G20,0)</f>
        <v>0</v>
      </c>
      <c r="BD20" s="139">
        <f>IF(AZ20=4,G20,0)</f>
        <v>0</v>
      </c>
      <c r="BE20" s="139">
        <f>IF(AZ20=5,G20,0)</f>
        <v>0</v>
      </c>
      <c r="CZ20" s="139">
        <v>0.014</v>
      </c>
    </row>
    <row r="21" spans="1:104" ht="12.75">
      <c r="A21" s="173">
        <v>12</v>
      </c>
      <c r="B21" s="174" t="s">
        <v>84</v>
      </c>
      <c r="C21" s="175" t="s">
        <v>85</v>
      </c>
      <c r="D21" s="176" t="s">
        <v>77</v>
      </c>
      <c r="E21" s="177">
        <v>88.44</v>
      </c>
      <c r="F21" s="177">
        <v>0</v>
      </c>
      <c r="G21" s="178">
        <f>E21*F21</f>
        <v>0</v>
      </c>
      <c r="O21" s="172">
        <v>2</v>
      </c>
      <c r="AA21" s="139">
        <v>12</v>
      </c>
      <c r="AB21" s="139">
        <v>0</v>
      </c>
      <c r="AC21" s="139">
        <v>12</v>
      </c>
      <c r="AZ21" s="139">
        <v>1</v>
      </c>
      <c r="BA21" s="139">
        <f>IF(AZ21=1,G21,0)</f>
        <v>0</v>
      </c>
      <c r="BB21" s="139">
        <f>IF(AZ21=2,G21,0)</f>
        <v>0</v>
      </c>
      <c r="BC21" s="139">
        <f>IF(AZ21=3,G21,0)</f>
        <v>0</v>
      </c>
      <c r="BD21" s="139">
        <f>IF(AZ21=4,G21,0)</f>
        <v>0</v>
      </c>
      <c r="BE21" s="139">
        <f>IF(AZ21=5,G21,0)</f>
        <v>0</v>
      </c>
      <c r="CZ21" s="139">
        <v>0.00668</v>
      </c>
    </row>
    <row r="22" spans="1:104" ht="12.75">
      <c r="A22" s="173">
        <v>13</v>
      </c>
      <c r="B22" s="174" t="s">
        <v>84</v>
      </c>
      <c r="C22" s="175" t="s">
        <v>85</v>
      </c>
      <c r="D22" s="176" t="s">
        <v>77</v>
      </c>
      <c r="E22" s="177">
        <v>99</v>
      </c>
      <c r="F22" s="177">
        <v>0</v>
      </c>
      <c r="G22" s="178">
        <f>E22*F22</f>
        <v>0</v>
      </c>
      <c r="O22" s="172">
        <v>2</v>
      </c>
      <c r="AA22" s="139">
        <v>12</v>
      </c>
      <c r="AB22" s="139">
        <v>0</v>
      </c>
      <c r="AC22" s="139">
        <v>13</v>
      </c>
      <c r="AZ22" s="139">
        <v>1</v>
      </c>
      <c r="BA22" s="139">
        <f>IF(AZ22=1,G22,0)</f>
        <v>0</v>
      </c>
      <c r="BB22" s="139">
        <f>IF(AZ22=2,G22,0)</f>
        <v>0</v>
      </c>
      <c r="BC22" s="139">
        <f>IF(AZ22=3,G22,0)</f>
        <v>0</v>
      </c>
      <c r="BD22" s="139">
        <f>IF(AZ22=4,G22,0)</f>
        <v>0</v>
      </c>
      <c r="BE22" s="139">
        <f>IF(AZ22=5,G22,0)</f>
        <v>0</v>
      </c>
      <c r="CZ22" s="139">
        <v>0.00668</v>
      </c>
    </row>
    <row r="23" spans="1:57" ht="12.75">
      <c r="A23" s="179"/>
      <c r="B23" s="180" t="s">
        <v>67</v>
      </c>
      <c r="C23" s="181" t="str">
        <f>CONCATENATE(B16," ",C16)</f>
        <v>60 Úpravy povrchů, omítky</v>
      </c>
      <c r="D23" s="179"/>
      <c r="E23" s="182"/>
      <c r="F23" s="182"/>
      <c r="G23" s="183">
        <f>SUM(G16:G22)</f>
        <v>0</v>
      </c>
      <c r="O23" s="172">
        <v>4</v>
      </c>
      <c r="BA23" s="184">
        <f>SUM(BA16:BA22)</f>
        <v>0</v>
      </c>
      <c r="BB23" s="184">
        <f>SUM(BB16:BB22)</f>
        <v>0</v>
      </c>
      <c r="BC23" s="184">
        <f>SUM(BC16:BC22)</f>
        <v>0</v>
      </c>
      <c r="BD23" s="184">
        <f>SUM(BD16:BD22)</f>
        <v>0</v>
      </c>
      <c r="BE23" s="184">
        <f>SUM(BE16:BE22)</f>
        <v>0</v>
      </c>
    </row>
    <row r="24" spans="1:15" ht="12.75">
      <c r="A24" s="165" t="s">
        <v>65</v>
      </c>
      <c r="B24" s="166" t="s">
        <v>88</v>
      </c>
      <c r="C24" s="167" t="s">
        <v>89</v>
      </c>
      <c r="D24" s="168"/>
      <c r="E24" s="169"/>
      <c r="F24" s="169"/>
      <c r="G24" s="170"/>
      <c r="H24" s="171"/>
      <c r="I24" s="171"/>
      <c r="O24" s="172">
        <v>1</v>
      </c>
    </row>
    <row r="25" spans="1:104" ht="22.5">
      <c r="A25" s="173">
        <v>14</v>
      </c>
      <c r="B25" s="174" t="s">
        <v>90</v>
      </c>
      <c r="C25" s="175" t="s">
        <v>91</v>
      </c>
      <c r="D25" s="176" t="s">
        <v>92</v>
      </c>
      <c r="E25" s="177">
        <v>15</v>
      </c>
      <c r="F25" s="177">
        <v>0</v>
      </c>
      <c r="G25" s="178">
        <f>E25*F25</f>
        <v>0</v>
      </c>
      <c r="O25" s="172">
        <v>2</v>
      </c>
      <c r="AA25" s="139">
        <v>12</v>
      </c>
      <c r="AB25" s="139">
        <v>0</v>
      </c>
      <c r="AC25" s="139">
        <v>14</v>
      </c>
      <c r="AZ25" s="139">
        <v>1</v>
      </c>
      <c r="BA25" s="139">
        <f>IF(AZ25=1,G25,0)</f>
        <v>0</v>
      </c>
      <c r="BB25" s="139">
        <f>IF(AZ25=2,G25,0)</f>
        <v>0</v>
      </c>
      <c r="BC25" s="139">
        <f>IF(AZ25=3,G25,0)</f>
        <v>0</v>
      </c>
      <c r="BD25" s="139">
        <f>IF(AZ25=4,G25,0)</f>
        <v>0</v>
      </c>
      <c r="BE25" s="139">
        <f>IF(AZ25=5,G25,0)</f>
        <v>0</v>
      </c>
      <c r="CZ25" s="139">
        <v>0.00238</v>
      </c>
    </row>
    <row r="26" spans="1:57" ht="12.75">
      <c r="A26" s="179"/>
      <c r="B26" s="180" t="s">
        <v>67</v>
      </c>
      <c r="C26" s="181" t="str">
        <f>CONCATENATE(B24," ",C24)</f>
        <v>61 Upravy povrchů vnitřní</v>
      </c>
      <c r="D26" s="179"/>
      <c r="E26" s="182"/>
      <c r="F26" s="182"/>
      <c r="G26" s="183">
        <f>SUM(G24:G25)</f>
        <v>0</v>
      </c>
      <c r="O26" s="172">
        <v>4</v>
      </c>
      <c r="BA26" s="184">
        <f>SUM(BA24:BA25)</f>
        <v>0</v>
      </c>
      <c r="BB26" s="184">
        <f>SUM(BB24:BB25)</f>
        <v>0</v>
      </c>
      <c r="BC26" s="184">
        <f>SUM(BC24:BC25)</f>
        <v>0</v>
      </c>
      <c r="BD26" s="184">
        <f>SUM(BD24:BD25)</f>
        <v>0</v>
      </c>
      <c r="BE26" s="184">
        <f>SUM(BE24:BE25)</f>
        <v>0</v>
      </c>
    </row>
    <row r="27" spans="1:15" ht="12.75">
      <c r="A27" s="165" t="s">
        <v>65</v>
      </c>
      <c r="B27" s="166" t="s">
        <v>93</v>
      </c>
      <c r="C27" s="167" t="s">
        <v>94</v>
      </c>
      <c r="D27" s="168"/>
      <c r="E27" s="169"/>
      <c r="F27" s="169"/>
      <c r="G27" s="170"/>
      <c r="H27" s="171"/>
      <c r="I27" s="171"/>
      <c r="O27" s="172">
        <v>1</v>
      </c>
    </row>
    <row r="28" spans="1:104" ht="22.5">
      <c r="A28" s="173">
        <v>15</v>
      </c>
      <c r="B28" s="174" t="s">
        <v>95</v>
      </c>
      <c r="C28" s="175" t="s">
        <v>96</v>
      </c>
      <c r="D28" s="176" t="s">
        <v>97</v>
      </c>
      <c r="E28" s="177">
        <v>1</v>
      </c>
      <c r="F28" s="177">
        <v>0</v>
      </c>
      <c r="G28" s="178">
        <f>E28*F28</f>
        <v>0</v>
      </c>
      <c r="O28" s="172">
        <v>2</v>
      </c>
      <c r="AA28" s="139">
        <v>12</v>
      </c>
      <c r="AB28" s="139">
        <v>0</v>
      </c>
      <c r="AC28" s="139">
        <v>15</v>
      </c>
      <c r="AZ28" s="139">
        <v>1</v>
      </c>
      <c r="BA28" s="139">
        <f>IF(AZ28=1,G28,0)</f>
        <v>0</v>
      </c>
      <c r="BB28" s="139">
        <f>IF(AZ28=2,G28,0)</f>
        <v>0</v>
      </c>
      <c r="BC28" s="139">
        <f>IF(AZ28=3,G28,0)</f>
        <v>0</v>
      </c>
      <c r="BD28" s="139">
        <f>IF(AZ28=4,G28,0)</f>
        <v>0</v>
      </c>
      <c r="BE28" s="139">
        <f>IF(AZ28=5,G28,0)</f>
        <v>0</v>
      </c>
      <c r="CZ28" s="139">
        <v>0.16546</v>
      </c>
    </row>
    <row r="29" spans="1:104" ht="22.5">
      <c r="A29" s="173">
        <v>16</v>
      </c>
      <c r="B29" s="174" t="s">
        <v>98</v>
      </c>
      <c r="C29" s="175" t="s">
        <v>99</v>
      </c>
      <c r="D29" s="176" t="s">
        <v>97</v>
      </c>
      <c r="E29" s="177">
        <v>3</v>
      </c>
      <c r="F29" s="177">
        <v>0</v>
      </c>
      <c r="G29" s="178">
        <f>E29*F29</f>
        <v>0</v>
      </c>
      <c r="O29" s="172">
        <v>2</v>
      </c>
      <c r="AA29" s="139">
        <v>12</v>
      </c>
      <c r="AB29" s="139">
        <v>0</v>
      </c>
      <c r="AC29" s="139">
        <v>16</v>
      </c>
      <c r="AZ29" s="139">
        <v>1</v>
      </c>
      <c r="BA29" s="139">
        <f>IF(AZ29=1,G29,0)</f>
        <v>0</v>
      </c>
      <c r="BB29" s="139">
        <f>IF(AZ29=2,G29,0)</f>
        <v>0</v>
      </c>
      <c r="BC29" s="139">
        <f>IF(AZ29=3,G29,0)</f>
        <v>0</v>
      </c>
      <c r="BD29" s="139">
        <f>IF(AZ29=4,G29,0)</f>
        <v>0</v>
      </c>
      <c r="BE29" s="139">
        <f>IF(AZ29=5,G29,0)</f>
        <v>0</v>
      </c>
      <c r="CZ29" s="139">
        <v>0.16354</v>
      </c>
    </row>
    <row r="30" spans="1:104" ht="22.5">
      <c r="A30" s="173">
        <v>17</v>
      </c>
      <c r="B30" s="174" t="s">
        <v>100</v>
      </c>
      <c r="C30" s="175" t="s">
        <v>101</v>
      </c>
      <c r="D30" s="176" t="s">
        <v>97</v>
      </c>
      <c r="E30" s="177">
        <v>2</v>
      </c>
      <c r="F30" s="177">
        <v>0</v>
      </c>
      <c r="G30" s="178">
        <f>E30*F30</f>
        <v>0</v>
      </c>
      <c r="O30" s="172">
        <v>2</v>
      </c>
      <c r="AA30" s="139">
        <v>12</v>
      </c>
      <c r="AB30" s="139">
        <v>0</v>
      </c>
      <c r="AC30" s="139">
        <v>17</v>
      </c>
      <c r="AZ30" s="139">
        <v>1</v>
      </c>
      <c r="BA30" s="139">
        <f>IF(AZ30=1,G30,0)</f>
        <v>0</v>
      </c>
      <c r="BB30" s="139">
        <f>IF(AZ30=2,G30,0)</f>
        <v>0</v>
      </c>
      <c r="BC30" s="139">
        <f>IF(AZ30=3,G30,0)</f>
        <v>0</v>
      </c>
      <c r="BD30" s="139">
        <f>IF(AZ30=4,G30,0)</f>
        <v>0</v>
      </c>
      <c r="BE30" s="139">
        <f>IF(AZ30=5,G30,0)</f>
        <v>0</v>
      </c>
      <c r="CZ30" s="139">
        <v>0.16354</v>
      </c>
    </row>
    <row r="31" spans="1:104" ht="22.5">
      <c r="A31" s="173">
        <v>18</v>
      </c>
      <c r="B31" s="174" t="s">
        <v>102</v>
      </c>
      <c r="C31" s="175" t="s">
        <v>103</v>
      </c>
      <c r="D31" s="176" t="s">
        <v>97</v>
      </c>
      <c r="E31" s="177">
        <v>1</v>
      </c>
      <c r="F31" s="177">
        <v>0</v>
      </c>
      <c r="G31" s="178">
        <f>E31*F31</f>
        <v>0</v>
      </c>
      <c r="O31" s="172">
        <v>2</v>
      </c>
      <c r="AA31" s="139">
        <v>12</v>
      </c>
      <c r="AB31" s="139">
        <v>0</v>
      </c>
      <c r="AC31" s="139">
        <v>18</v>
      </c>
      <c r="AZ31" s="139">
        <v>1</v>
      </c>
      <c r="BA31" s="139">
        <f>IF(AZ31=1,G31,0)</f>
        <v>0</v>
      </c>
      <c r="BB31" s="139">
        <f>IF(AZ31=2,G31,0)</f>
        <v>0</v>
      </c>
      <c r="BC31" s="139">
        <f>IF(AZ31=3,G31,0)</f>
        <v>0</v>
      </c>
      <c r="BD31" s="139">
        <f>IF(AZ31=4,G31,0)</f>
        <v>0</v>
      </c>
      <c r="BE31" s="139">
        <f>IF(AZ31=5,G31,0)</f>
        <v>0</v>
      </c>
      <c r="CZ31" s="139">
        <v>0.16354</v>
      </c>
    </row>
    <row r="32" spans="1:104" ht="22.5">
      <c r="A32" s="173">
        <v>19</v>
      </c>
      <c r="B32" s="174" t="s">
        <v>104</v>
      </c>
      <c r="C32" s="175" t="s">
        <v>105</v>
      </c>
      <c r="D32" s="176" t="s">
        <v>97</v>
      </c>
      <c r="E32" s="177">
        <v>2</v>
      </c>
      <c r="F32" s="177">
        <v>0</v>
      </c>
      <c r="G32" s="178">
        <f>E32*F32</f>
        <v>0</v>
      </c>
      <c r="O32" s="172">
        <v>2</v>
      </c>
      <c r="AA32" s="139">
        <v>12</v>
      </c>
      <c r="AB32" s="139">
        <v>0</v>
      </c>
      <c r="AC32" s="139">
        <v>19</v>
      </c>
      <c r="AZ32" s="139">
        <v>1</v>
      </c>
      <c r="BA32" s="139">
        <f>IF(AZ32=1,G32,0)</f>
        <v>0</v>
      </c>
      <c r="BB32" s="139">
        <f>IF(AZ32=2,G32,0)</f>
        <v>0</v>
      </c>
      <c r="BC32" s="139">
        <f>IF(AZ32=3,G32,0)</f>
        <v>0</v>
      </c>
      <c r="BD32" s="139">
        <f>IF(AZ32=4,G32,0)</f>
        <v>0</v>
      </c>
      <c r="BE32" s="139">
        <f>IF(AZ32=5,G32,0)</f>
        <v>0</v>
      </c>
      <c r="CZ32" s="139">
        <v>0.16354</v>
      </c>
    </row>
    <row r="33" spans="1:104" ht="22.5">
      <c r="A33" s="173">
        <v>20</v>
      </c>
      <c r="B33" s="174" t="s">
        <v>106</v>
      </c>
      <c r="C33" s="175" t="s">
        <v>107</v>
      </c>
      <c r="D33" s="176" t="s">
        <v>97</v>
      </c>
      <c r="E33" s="177">
        <v>7</v>
      </c>
      <c r="F33" s="177">
        <v>0</v>
      </c>
      <c r="G33" s="178">
        <f>E33*F33</f>
        <v>0</v>
      </c>
      <c r="O33" s="172">
        <v>2</v>
      </c>
      <c r="AA33" s="139">
        <v>12</v>
      </c>
      <c r="AB33" s="139">
        <v>0</v>
      </c>
      <c r="AC33" s="139">
        <v>20</v>
      </c>
      <c r="AZ33" s="139">
        <v>1</v>
      </c>
      <c r="BA33" s="139">
        <f>IF(AZ33=1,G33,0)</f>
        <v>0</v>
      </c>
      <c r="BB33" s="139">
        <f>IF(AZ33=2,G33,0)</f>
        <v>0</v>
      </c>
      <c r="BC33" s="139">
        <f>IF(AZ33=3,G33,0)</f>
        <v>0</v>
      </c>
      <c r="BD33" s="139">
        <f>IF(AZ33=4,G33,0)</f>
        <v>0</v>
      </c>
      <c r="BE33" s="139">
        <f>IF(AZ33=5,G33,0)</f>
        <v>0</v>
      </c>
      <c r="CZ33" s="139">
        <v>0.16263</v>
      </c>
    </row>
    <row r="34" spans="1:104" ht="22.5">
      <c r="A34" s="173">
        <v>21</v>
      </c>
      <c r="B34" s="174" t="s">
        <v>108</v>
      </c>
      <c r="C34" s="175" t="s">
        <v>109</v>
      </c>
      <c r="D34" s="176" t="s">
        <v>97</v>
      </c>
      <c r="E34" s="177">
        <v>7</v>
      </c>
      <c r="F34" s="177">
        <v>0</v>
      </c>
      <c r="G34" s="178">
        <f>E34*F34</f>
        <v>0</v>
      </c>
      <c r="O34" s="172">
        <v>2</v>
      </c>
      <c r="AA34" s="139">
        <v>12</v>
      </c>
      <c r="AB34" s="139">
        <v>0</v>
      </c>
      <c r="AC34" s="139">
        <v>21</v>
      </c>
      <c r="AZ34" s="139">
        <v>1</v>
      </c>
      <c r="BA34" s="139">
        <f>IF(AZ34=1,G34,0)</f>
        <v>0</v>
      </c>
      <c r="BB34" s="139">
        <f>IF(AZ34=2,G34,0)</f>
        <v>0</v>
      </c>
      <c r="BC34" s="139">
        <f>IF(AZ34=3,G34,0)</f>
        <v>0</v>
      </c>
      <c r="BD34" s="139">
        <f>IF(AZ34=4,G34,0)</f>
        <v>0</v>
      </c>
      <c r="BE34" s="139">
        <f>IF(AZ34=5,G34,0)</f>
        <v>0</v>
      </c>
      <c r="CZ34" s="139">
        <v>0.16263</v>
      </c>
    </row>
    <row r="35" spans="1:104" ht="22.5">
      <c r="A35" s="173">
        <v>22</v>
      </c>
      <c r="B35" s="174" t="s">
        <v>110</v>
      </c>
      <c r="C35" s="175" t="s">
        <v>111</v>
      </c>
      <c r="D35" s="176" t="s">
        <v>97</v>
      </c>
      <c r="E35" s="177">
        <v>3</v>
      </c>
      <c r="F35" s="177">
        <v>0</v>
      </c>
      <c r="G35" s="178">
        <f>E35*F35</f>
        <v>0</v>
      </c>
      <c r="O35" s="172">
        <v>2</v>
      </c>
      <c r="AA35" s="139">
        <v>12</v>
      </c>
      <c r="AB35" s="139">
        <v>0</v>
      </c>
      <c r="AC35" s="139">
        <v>22</v>
      </c>
      <c r="AZ35" s="139">
        <v>1</v>
      </c>
      <c r="BA35" s="139">
        <f>IF(AZ35=1,G35,0)</f>
        <v>0</v>
      </c>
      <c r="BB35" s="139">
        <f>IF(AZ35=2,G35,0)</f>
        <v>0</v>
      </c>
      <c r="BC35" s="139">
        <f>IF(AZ35=3,G35,0)</f>
        <v>0</v>
      </c>
      <c r="BD35" s="139">
        <f>IF(AZ35=4,G35,0)</f>
        <v>0</v>
      </c>
      <c r="BE35" s="139">
        <f>IF(AZ35=5,G35,0)</f>
        <v>0</v>
      </c>
      <c r="CZ35" s="139">
        <v>0.16263</v>
      </c>
    </row>
    <row r="36" spans="1:104" ht="22.5">
      <c r="A36" s="173">
        <v>23</v>
      </c>
      <c r="B36" s="174" t="s">
        <v>112</v>
      </c>
      <c r="C36" s="175" t="s">
        <v>113</v>
      </c>
      <c r="D36" s="176" t="s">
        <v>97</v>
      </c>
      <c r="E36" s="177">
        <v>1</v>
      </c>
      <c r="F36" s="177">
        <v>0</v>
      </c>
      <c r="G36" s="178">
        <f>E36*F36</f>
        <v>0</v>
      </c>
      <c r="O36" s="172">
        <v>2</v>
      </c>
      <c r="AA36" s="139">
        <v>12</v>
      </c>
      <c r="AB36" s="139">
        <v>0</v>
      </c>
      <c r="AC36" s="139">
        <v>23</v>
      </c>
      <c r="AZ36" s="139">
        <v>1</v>
      </c>
      <c r="BA36" s="139">
        <f>IF(AZ36=1,G36,0)</f>
        <v>0</v>
      </c>
      <c r="BB36" s="139">
        <f>IF(AZ36=2,G36,0)</f>
        <v>0</v>
      </c>
      <c r="BC36" s="139">
        <f>IF(AZ36=3,G36,0)</f>
        <v>0</v>
      </c>
      <c r="BD36" s="139">
        <f>IF(AZ36=4,G36,0)</f>
        <v>0</v>
      </c>
      <c r="BE36" s="139">
        <f>IF(AZ36=5,G36,0)</f>
        <v>0</v>
      </c>
      <c r="CZ36" s="139">
        <v>0.16263</v>
      </c>
    </row>
    <row r="37" spans="1:57" ht="12.75">
      <c r="A37" s="179"/>
      <c r="B37" s="180" t="s">
        <v>67</v>
      </c>
      <c r="C37" s="181" t="str">
        <f>CONCATENATE(B27," ",C27)</f>
        <v>64 Výplně otvorů</v>
      </c>
      <c r="D37" s="179"/>
      <c r="E37" s="182"/>
      <c r="F37" s="182"/>
      <c r="G37" s="183">
        <f>SUM(G27:G36)</f>
        <v>0</v>
      </c>
      <c r="O37" s="172">
        <v>4</v>
      </c>
      <c r="BA37" s="184">
        <f>SUM(BA27:BA36)</f>
        <v>0</v>
      </c>
      <c r="BB37" s="184">
        <f>SUM(BB27:BB36)</f>
        <v>0</v>
      </c>
      <c r="BC37" s="184">
        <f>SUM(BC27:BC36)</f>
        <v>0</v>
      </c>
      <c r="BD37" s="184">
        <f>SUM(BD27:BD36)</f>
        <v>0</v>
      </c>
      <c r="BE37" s="184">
        <f>SUM(BE27:BE36)</f>
        <v>0</v>
      </c>
    </row>
    <row r="38" spans="1:15" ht="12.75">
      <c r="A38" s="165" t="s">
        <v>65</v>
      </c>
      <c r="B38" s="166" t="s">
        <v>114</v>
      </c>
      <c r="C38" s="167" t="s">
        <v>115</v>
      </c>
      <c r="D38" s="168"/>
      <c r="E38" s="169"/>
      <c r="F38" s="169"/>
      <c r="G38" s="170"/>
      <c r="H38" s="171"/>
      <c r="I38" s="171"/>
      <c r="O38" s="172">
        <v>1</v>
      </c>
    </row>
    <row r="39" spans="1:104" ht="12.75">
      <c r="A39" s="173">
        <v>24</v>
      </c>
      <c r="B39" s="174" t="s">
        <v>116</v>
      </c>
      <c r="C39" s="175" t="s">
        <v>117</v>
      </c>
      <c r="D39" s="176" t="s">
        <v>77</v>
      </c>
      <c r="E39" s="177">
        <v>25.062</v>
      </c>
      <c r="F39" s="177">
        <v>0</v>
      </c>
      <c r="G39" s="178">
        <f>E39*F39</f>
        <v>0</v>
      </c>
      <c r="O39" s="172">
        <v>2</v>
      </c>
      <c r="AA39" s="139">
        <v>12</v>
      </c>
      <c r="AB39" s="139">
        <v>0</v>
      </c>
      <c r="AC39" s="139">
        <v>24</v>
      </c>
      <c r="AZ39" s="139">
        <v>1</v>
      </c>
      <c r="BA39" s="139">
        <f>IF(AZ39=1,G39,0)</f>
        <v>0</v>
      </c>
      <c r="BB39" s="139">
        <f>IF(AZ39=2,G39,0)</f>
        <v>0</v>
      </c>
      <c r="BC39" s="139">
        <f>IF(AZ39=3,G39,0)</f>
        <v>0</v>
      </c>
      <c r="BD39" s="139">
        <f>IF(AZ39=4,G39,0)</f>
        <v>0</v>
      </c>
      <c r="BE39" s="139">
        <f>IF(AZ39=5,G39,0)</f>
        <v>0</v>
      </c>
      <c r="CZ39" s="139">
        <v>0.00067</v>
      </c>
    </row>
    <row r="40" spans="1:104" ht="12.75">
      <c r="A40" s="173">
        <v>25</v>
      </c>
      <c r="B40" s="174" t="s">
        <v>118</v>
      </c>
      <c r="C40" s="175" t="s">
        <v>119</v>
      </c>
      <c r="D40" s="176" t="s">
        <v>77</v>
      </c>
      <c r="E40" s="177">
        <v>31.02</v>
      </c>
      <c r="F40" s="177">
        <v>0</v>
      </c>
      <c r="G40" s="178">
        <f>E40*F40</f>
        <v>0</v>
      </c>
      <c r="O40" s="172">
        <v>2</v>
      </c>
      <c r="AA40" s="139">
        <v>12</v>
      </c>
      <c r="AB40" s="139">
        <v>0</v>
      </c>
      <c r="AC40" s="139">
        <v>25</v>
      </c>
      <c r="AZ40" s="139">
        <v>1</v>
      </c>
      <c r="BA40" s="139">
        <f>IF(AZ40=1,G40,0)</f>
        <v>0</v>
      </c>
      <c r="BB40" s="139">
        <f>IF(AZ40=2,G40,0)</f>
        <v>0</v>
      </c>
      <c r="BC40" s="139">
        <f>IF(AZ40=3,G40,0)</f>
        <v>0</v>
      </c>
      <c r="BD40" s="139">
        <f>IF(AZ40=4,G40,0)</f>
        <v>0</v>
      </c>
      <c r="BE40" s="139">
        <f>IF(AZ40=5,G40,0)</f>
        <v>0</v>
      </c>
      <c r="CZ40" s="139">
        <v>0.00067</v>
      </c>
    </row>
    <row r="41" spans="1:104" ht="12.75">
      <c r="A41" s="173">
        <v>26</v>
      </c>
      <c r="B41" s="174" t="s">
        <v>116</v>
      </c>
      <c r="C41" s="175" t="s">
        <v>117</v>
      </c>
      <c r="D41" s="176" t="s">
        <v>77</v>
      </c>
      <c r="E41" s="177">
        <v>16.86</v>
      </c>
      <c r="F41" s="177">
        <v>0</v>
      </c>
      <c r="G41" s="178">
        <f>E41*F41</f>
        <v>0</v>
      </c>
      <c r="O41" s="172">
        <v>2</v>
      </c>
      <c r="AA41" s="139">
        <v>12</v>
      </c>
      <c r="AB41" s="139">
        <v>0</v>
      </c>
      <c r="AC41" s="139">
        <v>26</v>
      </c>
      <c r="AZ41" s="139">
        <v>1</v>
      </c>
      <c r="BA41" s="139">
        <f>IF(AZ41=1,G41,0)</f>
        <v>0</v>
      </c>
      <c r="BB41" s="139">
        <f>IF(AZ41=2,G41,0)</f>
        <v>0</v>
      </c>
      <c r="BC41" s="139">
        <f>IF(AZ41=3,G41,0)</f>
        <v>0</v>
      </c>
      <c r="BD41" s="139">
        <f>IF(AZ41=4,G41,0)</f>
        <v>0</v>
      </c>
      <c r="BE41" s="139">
        <f>IF(AZ41=5,G41,0)</f>
        <v>0</v>
      </c>
      <c r="CZ41" s="139">
        <v>0.00067</v>
      </c>
    </row>
    <row r="42" spans="1:104" ht="12.75">
      <c r="A42" s="173">
        <v>27</v>
      </c>
      <c r="B42" s="174" t="s">
        <v>116</v>
      </c>
      <c r="C42" s="175" t="s">
        <v>117</v>
      </c>
      <c r="D42" s="176" t="s">
        <v>77</v>
      </c>
      <c r="E42" s="177">
        <v>2.64</v>
      </c>
      <c r="F42" s="177">
        <v>0</v>
      </c>
      <c r="G42" s="178">
        <f>E42*F42</f>
        <v>0</v>
      </c>
      <c r="O42" s="172">
        <v>2</v>
      </c>
      <c r="AA42" s="139">
        <v>12</v>
      </c>
      <c r="AB42" s="139">
        <v>0</v>
      </c>
      <c r="AC42" s="139">
        <v>27</v>
      </c>
      <c r="AZ42" s="139">
        <v>1</v>
      </c>
      <c r="BA42" s="139">
        <f>IF(AZ42=1,G42,0)</f>
        <v>0</v>
      </c>
      <c r="BB42" s="139">
        <f>IF(AZ42=2,G42,0)</f>
        <v>0</v>
      </c>
      <c r="BC42" s="139">
        <f>IF(AZ42=3,G42,0)</f>
        <v>0</v>
      </c>
      <c r="BD42" s="139">
        <f>IF(AZ42=4,G42,0)</f>
        <v>0</v>
      </c>
      <c r="BE42" s="139">
        <f>IF(AZ42=5,G42,0)</f>
        <v>0</v>
      </c>
      <c r="CZ42" s="139">
        <v>0.00067</v>
      </c>
    </row>
    <row r="43" spans="1:104" ht="12.75">
      <c r="A43" s="173">
        <v>28</v>
      </c>
      <c r="B43" s="174" t="s">
        <v>120</v>
      </c>
      <c r="C43" s="175" t="s">
        <v>121</v>
      </c>
      <c r="D43" s="176" t="s">
        <v>77</v>
      </c>
      <c r="E43" s="177">
        <v>3</v>
      </c>
      <c r="F43" s="177">
        <v>0</v>
      </c>
      <c r="G43" s="178">
        <f>E43*F43</f>
        <v>0</v>
      </c>
      <c r="O43" s="172">
        <v>2</v>
      </c>
      <c r="AA43" s="139">
        <v>12</v>
      </c>
      <c r="AB43" s="139">
        <v>0</v>
      </c>
      <c r="AC43" s="139">
        <v>28</v>
      </c>
      <c r="AZ43" s="139">
        <v>1</v>
      </c>
      <c r="BA43" s="139">
        <f>IF(AZ43=1,G43,0)</f>
        <v>0</v>
      </c>
      <c r="BB43" s="139">
        <f>IF(AZ43=2,G43,0)</f>
        <v>0</v>
      </c>
      <c r="BC43" s="139">
        <f>IF(AZ43=3,G43,0)</f>
        <v>0</v>
      </c>
      <c r="BD43" s="139">
        <f>IF(AZ43=4,G43,0)</f>
        <v>0</v>
      </c>
      <c r="BE43" s="139">
        <f>IF(AZ43=5,G43,0)</f>
        <v>0</v>
      </c>
      <c r="CZ43" s="139">
        <v>0.00117</v>
      </c>
    </row>
    <row r="44" spans="1:104" ht="12.75">
      <c r="A44" s="173">
        <v>29</v>
      </c>
      <c r="B44" s="174" t="s">
        <v>118</v>
      </c>
      <c r="C44" s="175" t="s">
        <v>119</v>
      </c>
      <c r="D44" s="176" t="s">
        <v>77</v>
      </c>
      <c r="E44" s="177">
        <v>6.3</v>
      </c>
      <c r="F44" s="177">
        <v>0</v>
      </c>
      <c r="G44" s="178">
        <f>E44*F44</f>
        <v>0</v>
      </c>
      <c r="O44" s="172">
        <v>2</v>
      </c>
      <c r="AA44" s="139">
        <v>12</v>
      </c>
      <c r="AB44" s="139">
        <v>0</v>
      </c>
      <c r="AC44" s="139">
        <v>29</v>
      </c>
      <c r="AZ44" s="139">
        <v>1</v>
      </c>
      <c r="BA44" s="139">
        <f>IF(AZ44=1,G44,0)</f>
        <v>0</v>
      </c>
      <c r="BB44" s="139">
        <f>IF(AZ44=2,G44,0)</f>
        <v>0</v>
      </c>
      <c r="BC44" s="139">
        <f>IF(AZ44=3,G44,0)</f>
        <v>0</v>
      </c>
      <c r="BD44" s="139">
        <f>IF(AZ44=4,G44,0)</f>
        <v>0</v>
      </c>
      <c r="BE44" s="139">
        <f>IF(AZ44=5,G44,0)</f>
        <v>0</v>
      </c>
      <c r="CZ44" s="139">
        <v>0.00067</v>
      </c>
    </row>
    <row r="45" spans="1:104" ht="12.75">
      <c r="A45" s="173">
        <v>30</v>
      </c>
      <c r="B45" s="174" t="s">
        <v>118</v>
      </c>
      <c r="C45" s="175" t="s">
        <v>119</v>
      </c>
      <c r="D45" s="176" t="s">
        <v>77</v>
      </c>
      <c r="E45" s="177">
        <v>4.884</v>
      </c>
      <c r="F45" s="177">
        <v>0</v>
      </c>
      <c r="G45" s="178">
        <f>E45*F45</f>
        <v>0</v>
      </c>
      <c r="O45" s="172">
        <v>2</v>
      </c>
      <c r="AA45" s="139">
        <v>12</v>
      </c>
      <c r="AB45" s="139">
        <v>0</v>
      </c>
      <c r="AC45" s="139">
        <v>30</v>
      </c>
      <c r="AZ45" s="139">
        <v>1</v>
      </c>
      <c r="BA45" s="139">
        <f>IF(AZ45=1,G45,0)</f>
        <v>0</v>
      </c>
      <c r="BB45" s="139">
        <f>IF(AZ45=2,G45,0)</f>
        <v>0</v>
      </c>
      <c r="BC45" s="139">
        <f>IF(AZ45=3,G45,0)</f>
        <v>0</v>
      </c>
      <c r="BD45" s="139">
        <f>IF(AZ45=4,G45,0)</f>
        <v>0</v>
      </c>
      <c r="BE45" s="139">
        <f>IF(AZ45=5,G45,0)</f>
        <v>0</v>
      </c>
      <c r="CZ45" s="139">
        <v>0.00067</v>
      </c>
    </row>
    <row r="46" spans="1:104" ht="12.75">
      <c r="A46" s="173">
        <v>31</v>
      </c>
      <c r="B46" s="174" t="s">
        <v>120</v>
      </c>
      <c r="C46" s="175" t="s">
        <v>121</v>
      </c>
      <c r="D46" s="176" t="s">
        <v>77</v>
      </c>
      <c r="E46" s="177">
        <v>7</v>
      </c>
      <c r="F46" s="177">
        <v>0</v>
      </c>
      <c r="G46" s="178">
        <f>E46*F46</f>
        <v>0</v>
      </c>
      <c r="O46" s="172">
        <v>2</v>
      </c>
      <c r="AA46" s="139">
        <v>12</v>
      </c>
      <c r="AB46" s="139">
        <v>0</v>
      </c>
      <c r="AC46" s="139">
        <v>31</v>
      </c>
      <c r="AZ46" s="139">
        <v>1</v>
      </c>
      <c r="BA46" s="139">
        <f>IF(AZ46=1,G46,0)</f>
        <v>0</v>
      </c>
      <c r="BB46" s="139">
        <f>IF(AZ46=2,G46,0)</f>
        <v>0</v>
      </c>
      <c r="BC46" s="139">
        <f>IF(AZ46=3,G46,0)</f>
        <v>0</v>
      </c>
      <c r="BD46" s="139">
        <f>IF(AZ46=4,G46,0)</f>
        <v>0</v>
      </c>
      <c r="BE46" s="139">
        <f>IF(AZ46=5,G46,0)</f>
        <v>0</v>
      </c>
      <c r="CZ46" s="139">
        <v>0.00117</v>
      </c>
    </row>
    <row r="47" spans="1:104" ht="12.75">
      <c r="A47" s="173">
        <v>32</v>
      </c>
      <c r="B47" s="174" t="s">
        <v>120</v>
      </c>
      <c r="C47" s="175" t="s">
        <v>121</v>
      </c>
      <c r="D47" s="176" t="s">
        <v>77</v>
      </c>
      <c r="E47" s="177">
        <v>16</v>
      </c>
      <c r="F47" s="177">
        <v>0</v>
      </c>
      <c r="G47" s="178">
        <f>E47*F47</f>
        <v>0</v>
      </c>
      <c r="O47" s="172">
        <v>2</v>
      </c>
      <c r="AA47" s="139">
        <v>12</v>
      </c>
      <c r="AB47" s="139">
        <v>0</v>
      </c>
      <c r="AC47" s="139">
        <v>32</v>
      </c>
      <c r="AZ47" s="139">
        <v>1</v>
      </c>
      <c r="BA47" s="139">
        <f>IF(AZ47=1,G47,0)</f>
        <v>0</v>
      </c>
      <c r="BB47" s="139">
        <f>IF(AZ47=2,G47,0)</f>
        <v>0</v>
      </c>
      <c r="BC47" s="139">
        <f>IF(AZ47=3,G47,0)</f>
        <v>0</v>
      </c>
      <c r="BD47" s="139">
        <f>IF(AZ47=4,G47,0)</f>
        <v>0</v>
      </c>
      <c r="BE47" s="139">
        <f>IF(AZ47=5,G47,0)</f>
        <v>0</v>
      </c>
      <c r="CZ47" s="139">
        <v>0.00117</v>
      </c>
    </row>
    <row r="48" spans="1:104" ht="22.5">
      <c r="A48" s="173">
        <v>33</v>
      </c>
      <c r="B48" s="174" t="s">
        <v>122</v>
      </c>
      <c r="C48" s="175" t="s">
        <v>123</v>
      </c>
      <c r="D48" s="176" t="s">
        <v>77</v>
      </c>
      <c r="E48" s="177">
        <v>89.48</v>
      </c>
      <c r="F48" s="177">
        <v>0</v>
      </c>
      <c r="G48" s="178">
        <f>E48*F48</f>
        <v>0</v>
      </c>
      <c r="O48" s="172">
        <v>2</v>
      </c>
      <c r="AA48" s="139">
        <v>12</v>
      </c>
      <c r="AB48" s="139">
        <v>0</v>
      </c>
      <c r="AC48" s="139">
        <v>33</v>
      </c>
      <c r="AZ48" s="139">
        <v>1</v>
      </c>
      <c r="BA48" s="139">
        <f>IF(AZ48=1,G48,0)</f>
        <v>0</v>
      </c>
      <c r="BB48" s="139">
        <f>IF(AZ48=2,G48,0)</f>
        <v>0</v>
      </c>
      <c r="BC48" s="139">
        <f>IF(AZ48=3,G48,0)</f>
        <v>0</v>
      </c>
      <c r="BD48" s="139">
        <f>IF(AZ48=4,G48,0)</f>
        <v>0</v>
      </c>
      <c r="BE48" s="139">
        <f>IF(AZ48=5,G48,0)</f>
        <v>0</v>
      </c>
      <c r="CZ48" s="139">
        <v>0</v>
      </c>
    </row>
    <row r="49" spans="1:57" ht="12.75">
      <c r="A49" s="179"/>
      <c r="B49" s="180" t="s">
        <v>67</v>
      </c>
      <c r="C49" s="181" t="str">
        <f>CONCATENATE(B38," ",C38)</f>
        <v>96 Bourání konstrukcí</v>
      </c>
      <c r="D49" s="179"/>
      <c r="E49" s="182"/>
      <c r="F49" s="182"/>
      <c r="G49" s="183">
        <f>SUM(G38:G48)</f>
        <v>0</v>
      </c>
      <c r="O49" s="172">
        <v>4</v>
      </c>
      <c r="BA49" s="184">
        <f>SUM(BA38:BA48)</f>
        <v>0</v>
      </c>
      <c r="BB49" s="184">
        <f>SUM(BB38:BB48)</f>
        <v>0</v>
      </c>
      <c r="BC49" s="184">
        <f>SUM(BC38:BC48)</f>
        <v>0</v>
      </c>
      <c r="BD49" s="184">
        <f>SUM(BD38:BD48)</f>
        <v>0</v>
      </c>
      <c r="BE49" s="184">
        <f>SUM(BE38:BE48)</f>
        <v>0</v>
      </c>
    </row>
    <row r="50" spans="1:15" ht="12.75">
      <c r="A50" s="165" t="s">
        <v>65</v>
      </c>
      <c r="B50" s="166" t="s">
        <v>124</v>
      </c>
      <c r="C50" s="167" t="s">
        <v>125</v>
      </c>
      <c r="D50" s="168"/>
      <c r="E50" s="169"/>
      <c r="F50" s="169"/>
      <c r="G50" s="170"/>
      <c r="H50" s="171"/>
      <c r="I50" s="171"/>
      <c r="O50" s="172">
        <v>1</v>
      </c>
    </row>
    <row r="51" spans="1:104" ht="12.75">
      <c r="A51" s="173">
        <v>34</v>
      </c>
      <c r="B51" s="174" t="s">
        <v>126</v>
      </c>
      <c r="C51" s="175" t="s">
        <v>127</v>
      </c>
      <c r="D51" s="176" t="s">
        <v>77</v>
      </c>
      <c r="E51" s="177">
        <v>1.98</v>
      </c>
      <c r="F51" s="177">
        <v>0</v>
      </c>
      <c r="G51" s="178">
        <f>E51*F51</f>
        <v>0</v>
      </c>
      <c r="O51" s="172">
        <v>2</v>
      </c>
      <c r="AA51" s="139">
        <v>12</v>
      </c>
      <c r="AB51" s="139">
        <v>0</v>
      </c>
      <c r="AC51" s="139">
        <v>34</v>
      </c>
      <c r="AZ51" s="139">
        <v>1</v>
      </c>
      <c r="BA51" s="139">
        <f>IF(AZ51=1,G51,0)</f>
        <v>0</v>
      </c>
      <c r="BB51" s="139">
        <f>IF(AZ51=2,G51,0)</f>
        <v>0</v>
      </c>
      <c r="BC51" s="139">
        <f>IF(AZ51=3,G51,0)</f>
        <v>0</v>
      </c>
      <c r="BD51" s="139">
        <f>IF(AZ51=4,G51,0)</f>
        <v>0</v>
      </c>
      <c r="BE51" s="139">
        <f>IF(AZ51=5,G51,0)</f>
        <v>0</v>
      </c>
      <c r="CZ51" s="139">
        <v>0.00055</v>
      </c>
    </row>
    <row r="52" spans="1:104" ht="12.75">
      <c r="A52" s="173">
        <v>35</v>
      </c>
      <c r="B52" s="174" t="s">
        <v>126</v>
      </c>
      <c r="C52" s="175" t="s">
        <v>127</v>
      </c>
      <c r="D52" s="176" t="s">
        <v>77</v>
      </c>
      <c r="E52" s="177">
        <v>5.28</v>
      </c>
      <c r="F52" s="177">
        <v>0</v>
      </c>
      <c r="G52" s="178">
        <f>E52*F52</f>
        <v>0</v>
      </c>
      <c r="O52" s="172">
        <v>2</v>
      </c>
      <c r="AA52" s="139">
        <v>12</v>
      </c>
      <c r="AB52" s="139">
        <v>0</v>
      </c>
      <c r="AC52" s="139">
        <v>35</v>
      </c>
      <c r="AZ52" s="139">
        <v>1</v>
      </c>
      <c r="BA52" s="139">
        <f>IF(AZ52=1,G52,0)</f>
        <v>0</v>
      </c>
      <c r="BB52" s="139">
        <f>IF(AZ52=2,G52,0)</f>
        <v>0</v>
      </c>
      <c r="BC52" s="139">
        <f>IF(AZ52=3,G52,0)</f>
        <v>0</v>
      </c>
      <c r="BD52" s="139">
        <f>IF(AZ52=4,G52,0)</f>
        <v>0</v>
      </c>
      <c r="BE52" s="139">
        <f>IF(AZ52=5,G52,0)</f>
        <v>0</v>
      </c>
      <c r="CZ52" s="139">
        <v>0.00055</v>
      </c>
    </row>
    <row r="53" spans="1:104" ht="12.75">
      <c r="A53" s="173">
        <v>36</v>
      </c>
      <c r="B53" s="174" t="s">
        <v>128</v>
      </c>
      <c r="C53" s="175" t="s">
        <v>129</v>
      </c>
      <c r="D53" s="176" t="s">
        <v>130</v>
      </c>
      <c r="E53" s="177">
        <v>24</v>
      </c>
      <c r="F53" s="177">
        <v>0</v>
      </c>
      <c r="G53" s="178">
        <f>E53*F53</f>
        <v>0</v>
      </c>
      <c r="O53" s="172">
        <v>2</v>
      </c>
      <c r="AA53" s="139">
        <v>12</v>
      </c>
      <c r="AB53" s="139">
        <v>0</v>
      </c>
      <c r="AC53" s="139">
        <v>36</v>
      </c>
      <c r="AZ53" s="139">
        <v>1</v>
      </c>
      <c r="BA53" s="139">
        <f>IF(AZ53=1,G53,0)</f>
        <v>0</v>
      </c>
      <c r="BB53" s="139">
        <f>IF(AZ53=2,G53,0)</f>
        <v>0</v>
      </c>
      <c r="BC53" s="139">
        <f>IF(AZ53=3,G53,0)</f>
        <v>0</v>
      </c>
      <c r="BD53" s="139">
        <f>IF(AZ53=4,G53,0)</f>
        <v>0</v>
      </c>
      <c r="BE53" s="139">
        <f>IF(AZ53=5,G53,0)</f>
        <v>0</v>
      </c>
      <c r="CZ53" s="139">
        <v>0</v>
      </c>
    </row>
    <row r="54" spans="1:104" ht="12.75">
      <c r="A54" s="173">
        <v>37</v>
      </c>
      <c r="B54" s="174" t="s">
        <v>131</v>
      </c>
      <c r="C54" s="175" t="s">
        <v>132</v>
      </c>
      <c r="D54" s="176" t="s">
        <v>130</v>
      </c>
      <c r="E54" s="177">
        <v>24</v>
      </c>
      <c r="F54" s="177">
        <v>0</v>
      </c>
      <c r="G54" s="178">
        <f>E54*F54</f>
        <v>0</v>
      </c>
      <c r="O54" s="172">
        <v>2</v>
      </c>
      <c r="AA54" s="139">
        <v>12</v>
      </c>
      <c r="AB54" s="139">
        <v>0</v>
      </c>
      <c r="AC54" s="139">
        <v>37</v>
      </c>
      <c r="AZ54" s="139">
        <v>1</v>
      </c>
      <c r="BA54" s="139">
        <f>IF(AZ54=1,G54,0)</f>
        <v>0</v>
      </c>
      <c r="BB54" s="139">
        <f>IF(AZ54=2,G54,0)</f>
        <v>0</v>
      </c>
      <c r="BC54" s="139">
        <f>IF(AZ54=3,G54,0)</f>
        <v>0</v>
      </c>
      <c r="BD54" s="139">
        <f>IF(AZ54=4,G54,0)</f>
        <v>0</v>
      </c>
      <c r="BE54" s="139">
        <f>IF(AZ54=5,G54,0)</f>
        <v>0</v>
      </c>
      <c r="CZ54" s="139">
        <v>0</v>
      </c>
    </row>
    <row r="55" spans="1:104" ht="12.75">
      <c r="A55" s="173">
        <v>38</v>
      </c>
      <c r="B55" s="174" t="s">
        <v>133</v>
      </c>
      <c r="C55" s="175" t="s">
        <v>134</v>
      </c>
      <c r="D55" s="176" t="s">
        <v>130</v>
      </c>
      <c r="E55" s="177">
        <v>0.7</v>
      </c>
      <c r="F55" s="177">
        <v>0</v>
      </c>
      <c r="G55" s="178">
        <f>E55*F55</f>
        <v>0</v>
      </c>
      <c r="O55" s="172">
        <v>2</v>
      </c>
      <c r="AA55" s="139">
        <v>12</v>
      </c>
      <c r="AB55" s="139">
        <v>0</v>
      </c>
      <c r="AC55" s="139">
        <v>38</v>
      </c>
      <c r="AZ55" s="139">
        <v>1</v>
      </c>
      <c r="BA55" s="139">
        <f>IF(AZ55=1,G55,0)</f>
        <v>0</v>
      </c>
      <c r="BB55" s="139">
        <f>IF(AZ55=2,G55,0)</f>
        <v>0</v>
      </c>
      <c r="BC55" s="139">
        <f>IF(AZ55=3,G55,0)</f>
        <v>0</v>
      </c>
      <c r="BD55" s="139">
        <f>IF(AZ55=4,G55,0)</f>
        <v>0</v>
      </c>
      <c r="BE55" s="139">
        <f>IF(AZ55=5,G55,0)</f>
        <v>0</v>
      </c>
      <c r="CZ55" s="139">
        <v>0</v>
      </c>
    </row>
    <row r="56" spans="1:104" ht="12.75">
      <c r="A56" s="173">
        <v>39</v>
      </c>
      <c r="B56" s="174" t="s">
        <v>135</v>
      </c>
      <c r="C56" s="175" t="s">
        <v>136</v>
      </c>
      <c r="D56" s="176" t="s">
        <v>130</v>
      </c>
      <c r="E56" s="177">
        <v>0.7</v>
      </c>
      <c r="F56" s="177">
        <v>0</v>
      </c>
      <c r="G56" s="178">
        <f>E56*F56</f>
        <v>0</v>
      </c>
      <c r="O56" s="172">
        <v>2</v>
      </c>
      <c r="AA56" s="139">
        <v>12</v>
      </c>
      <c r="AB56" s="139">
        <v>0</v>
      </c>
      <c r="AC56" s="139">
        <v>39</v>
      </c>
      <c r="AZ56" s="139">
        <v>1</v>
      </c>
      <c r="BA56" s="139">
        <f>IF(AZ56=1,G56,0)</f>
        <v>0</v>
      </c>
      <c r="BB56" s="139">
        <f>IF(AZ56=2,G56,0)</f>
        <v>0</v>
      </c>
      <c r="BC56" s="139">
        <f>IF(AZ56=3,G56,0)</f>
        <v>0</v>
      </c>
      <c r="BD56" s="139">
        <f>IF(AZ56=4,G56,0)</f>
        <v>0</v>
      </c>
      <c r="BE56" s="139">
        <f>IF(AZ56=5,G56,0)</f>
        <v>0</v>
      </c>
      <c r="CZ56" s="139">
        <v>0</v>
      </c>
    </row>
    <row r="57" spans="1:104" ht="12.75">
      <c r="A57" s="173">
        <v>40</v>
      </c>
      <c r="B57" s="174" t="s">
        <v>137</v>
      </c>
      <c r="C57" s="175" t="s">
        <v>138</v>
      </c>
      <c r="D57" s="176" t="s">
        <v>130</v>
      </c>
      <c r="E57" s="177">
        <v>3.5</v>
      </c>
      <c r="F57" s="177">
        <v>0</v>
      </c>
      <c r="G57" s="178">
        <f>E57*F57</f>
        <v>0</v>
      </c>
      <c r="O57" s="172">
        <v>2</v>
      </c>
      <c r="AA57" s="139">
        <v>12</v>
      </c>
      <c r="AB57" s="139">
        <v>0</v>
      </c>
      <c r="AC57" s="139">
        <v>40</v>
      </c>
      <c r="AZ57" s="139">
        <v>1</v>
      </c>
      <c r="BA57" s="139">
        <f>IF(AZ57=1,G57,0)</f>
        <v>0</v>
      </c>
      <c r="BB57" s="139">
        <f>IF(AZ57=2,G57,0)</f>
        <v>0</v>
      </c>
      <c r="BC57" s="139">
        <f>IF(AZ57=3,G57,0)</f>
        <v>0</v>
      </c>
      <c r="BD57" s="139">
        <f>IF(AZ57=4,G57,0)</f>
        <v>0</v>
      </c>
      <c r="BE57" s="139">
        <f>IF(AZ57=5,G57,0)</f>
        <v>0</v>
      </c>
      <c r="CZ57" s="139">
        <v>0</v>
      </c>
    </row>
    <row r="58" spans="1:57" ht="12.75">
      <c r="A58" s="179"/>
      <c r="B58" s="180" t="s">
        <v>67</v>
      </c>
      <c r="C58" s="181" t="str">
        <f>CONCATENATE(B50," ",C50)</f>
        <v>97 Prorážení otvorů</v>
      </c>
      <c r="D58" s="179"/>
      <c r="E58" s="182"/>
      <c r="F58" s="182"/>
      <c r="G58" s="183">
        <f>SUM(G50:G57)</f>
        <v>0</v>
      </c>
      <c r="O58" s="172">
        <v>4</v>
      </c>
      <c r="BA58" s="184">
        <f>SUM(BA50:BA57)</f>
        <v>0</v>
      </c>
      <c r="BB58" s="184">
        <f>SUM(BB50:BB57)</f>
        <v>0</v>
      </c>
      <c r="BC58" s="184">
        <f>SUM(BC50:BC57)</f>
        <v>0</v>
      </c>
      <c r="BD58" s="184">
        <f>SUM(BD50:BD57)</f>
        <v>0</v>
      </c>
      <c r="BE58" s="184">
        <f>SUM(BE50:BE57)</f>
        <v>0</v>
      </c>
    </row>
    <row r="59" spans="1:15" ht="12.75">
      <c r="A59" s="165" t="s">
        <v>65</v>
      </c>
      <c r="B59" s="166" t="s">
        <v>139</v>
      </c>
      <c r="C59" s="167" t="s">
        <v>140</v>
      </c>
      <c r="D59" s="168"/>
      <c r="E59" s="169"/>
      <c r="F59" s="169"/>
      <c r="G59" s="170"/>
      <c r="H59" s="171"/>
      <c r="I59" s="171"/>
      <c r="O59" s="172">
        <v>1</v>
      </c>
    </row>
    <row r="60" spans="1:104" ht="12.75">
      <c r="A60" s="173">
        <v>41</v>
      </c>
      <c r="B60" s="174" t="s">
        <v>141</v>
      </c>
      <c r="C60" s="175" t="s">
        <v>142</v>
      </c>
      <c r="D60" s="176" t="s">
        <v>143</v>
      </c>
      <c r="E60" s="177">
        <v>1</v>
      </c>
      <c r="F60" s="177">
        <v>0</v>
      </c>
      <c r="G60" s="178">
        <f>E60*F60</f>
        <v>0</v>
      </c>
      <c r="O60" s="172">
        <v>2</v>
      </c>
      <c r="AA60" s="139">
        <v>12</v>
      </c>
      <c r="AB60" s="139">
        <v>0</v>
      </c>
      <c r="AC60" s="139">
        <v>41</v>
      </c>
      <c r="AZ60" s="139">
        <v>2</v>
      </c>
      <c r="BA60" s="139">
        <f>IF(AZ60=1,G60,0)</f>
        <v>0</v>
      </c>
      <c r="BB60" s="139">
        <f>IF(AZ60=2,G60,0)</f>
        <v>0</v>
      </c>
      <c r="BC60" s="139">
        <f>IF(AZ60=3,G60,0)</f>
        <v>0</v>
      </c>
      <c r="BD60" s="139">
        <f>IF(AZ60=4,G60,0)</f>
        <v>0</v>
      </c>
      <c r="BE60" s="139">
        <f>IF(AZ60=5,G60,0)</f>
        <v>0</v>
      </c>
      <c r="CZ60" s="139">
        <v>0.00215</v>
      </c>
    </row>
    <row r="61" spans="1:57" ht="12.75">
      <c r="A61" s="179"/>
      <c r="B61" s="180" t="s">
        <v>67</v>
      </c>
      <c r="C61" s="181" t="str">
        <f>CONCATENATE(B59," ",C59)</f>
        <v>721 Vnitřní kanalizace</v>
      </c>
      <c r="D61" s="179"/>
      <c r="E61" s="182"/>
      <c r="F61" s="182"/>
      <c r="G61" s="183">
        <f>SUM(G59:G60)</f>
        <v>0</v>
      </c>
      <c r="O61" s="172">
        <v>4</v>
      </c>
      <c r="BA61" s="184">
        <f>SUM(BA59:BA60)</f>
        <v>0</v>
      </c>
      <c r="BB61" s="184">
        <f>SUM(BB59:BB60)</f>
        <v>0</v>
      </c>
      <c r="BC61" s="184">
        <f>SUM(BC59:BC60)</f>
        <v>0</v>
      </c>
      <c r="BD61" s="184">
        <f>SUM(BD59:BD60)</f>
        <v>0</v>
      </c>
      <c r="BE61" s="184">
        <f>SUM(BE59:BE60)</f>
        <v>0</v>
      </c>
    </row>
    <row r="62" spans="1:15" ht="12.75">
      <c r="A62" s="165" t="s">
        <v>65</v>
      </c>
      <c r="B62" s="166" t="s">
        <v>144</v>
      </c>
      <c r="C62" s="167" t="s">
        <v>145</v>
      </c>
      <c r="D62" s="168"/>
      <c r="E62" s="169"/>
      <c r="F62" s="169"/>
      <c r="G62" s="170"/>
      <c r="H62" s="171"/>
      <c r="I62" s="171"/>
      <c r="O62" s="172">
        <v>1</v>
      </c>
    </row>
    <row r="63" spans="1:104" ht="12.75">
      <c r="A63" s="173">
        <v>42</v>
      </c>
      <c r="B63" s="174" t="s">
        <v>146</v>
      </c>
      <c r="C63" s="175" t="s">
        <v>147</v>
      </c>
      <c r="D63" s="176" t="s">
        <v>92</v>
      </c>
      <c r="E63" s="177">
        <v>128</v>
      </c>
      <c r="F63" s="177">
        <v>0</v>
      </c>
      <c r="G63" s="178">
        <f>E63*F63</f>
        <v>0</v>
      </c>
      <c r="O63" s="172">
        <v>2</v>
      </c>
      <c r="AA63" s="139">
        <v>12</v>
      </c>
      <c r="AB63" s="139">
        <v>0</v>
      </c>
      <c r="AC63" s="139">
        <v>42</v>
      </c>
      <c r="AZ63" s="139">
        <v>2</v>
      </c>
      <c r="BA63" s="139">
        <f>IF(AZ63=1,G63,0)</f>
        <v>0</v>
      </c>
      <c r="BB63" s="139">
        <f>IF(AZ63=2,G63,0)</f>
        <v>0</v>
      </c>
      <c r="BC63" s="139">
        <f>IF(AZ63=3,G63,0)</f>
        <v>0</v>
      </c>
      <c r="BD63" s="139">
        <f>IF(AZ63=4,G63,0)</f>
        <v>0</v>
      </c>
      <c r="BE63" s="139">
        <f>IF(AZ63=5,G63,0)</f>
        <v>0</v>
      </c>
      <c r="CZ63" s="139">
        <v>0.00049</v>
      </c>
    </row>
    <row r="64" spans="1:104" ht="12.75">
      <c r="A64" s="173">
        <v>43</v>
      </c>
      <c r="B64" s="174" t="s">
        <v>148</v>
      </c>
      <c r="C64" s="175" t="s">
        <v>149</v>
      </c>
      <c r="D64" s="176" t="s">
        <v>97</v>
      </c>
      <c r="E64" s="177">
        <v>4</v>
      </c>
      <c r="F64" s="177">
        <v>0</v>
      </c>
      <c r="G64" s="178">
        <f>E64*F64</f>
        <v>0</v>
      </c>
      <c r="O64" s="172">
        <v>2</v>
      </c>
      <c r="AA64" s="139">
        <v>12</v>
      </c>
      <c r="AB64" s="139">
        <v>1</v>
      </c>
      <c r="AC64" s="139">
        <v>43</v>
      </c>
      <c r="AZ64" s="139">
        <v>2</v>
      </c>
      <c r="BA64" s="139">
        <f>IF(AZ64=1,G64,0)</f>
        <v>0</v>
      </c>
      <c r="BB64" s="139">
        <f>IF(AZ64=2,G64,0)</f>
        <v>0</v>
      </c>
      <c r="BC64" s="139">
        <f>IF(AZ64=3,G64,0)</f>
        <v>0</v>
      </c>
      <c r="BD64" s="139">
        <f>IF(AZ64=4,G64,0)</f>
        <v>0</v>
      </c>
      <c r="BE64" s="139">
        <f>IF(AZ64=5,G64,0)</f>
        <v>0</v>
      </c>
      <c r="CZ64" s="139">
        <v>0.036</v>
      </c>
    </row>
    <row r="65" spans="1:104" ht="12.75">
      <c r="A65" s="173">
        <v>44</v>
      </c>
      <c r="B65" s="174" t="s">
        <v>150</v>
      </c>
      <c r="C65" s="175" t="s">
        <v>151</v>
      </c>
      <c r="D65" s="176" t="s">
        <v>143</v>
      </c>
      <c r="E65" s="177">
        <v>1</v>
      </c>
      <c r="F65" s="177">
        <v>0</v>
      </c>
      <c r="G65" s="178">
        <f>E65*F65</f>
        <v>0</v>
      </c>
      <c r="O65" s="172">
        <v>2</v>
      </c>
      <c r="AA65" s="139">
        <v>12</v>
      </c>
      <c r="AB65" s="139">
        <v>0</v>
      </c>
      <c r="AC65" s="139">
        <v>44</v>
      </c>
      <c r="AZ65" s="139">
        <v>2</v>
      </c>
      <c r="BA65" s="139">
        <f>IF(AZ65=1,G65,0)</f>
        <v>0</v>
      </c>
      <c r="BB65" s="139">
        <f>IF(AZ65=2,G65,0)</f>
        <v>0</v>
      </c>
      <c r="BC65" s="139">
        <f>IF(AZ65=3,G65,0)</f>
        <v>0</v>
      </c>
      <c r="BD65" s="139">
        <f>IF(AZ65=4,G65,0)</f>
        <v>0</v>
      </c>
      <c r="BE65" s="139">
        <f>IF(AZ65=5,G65,0)</f>
        <v>0</v>
      </c>
      <c r="CZ65" s="139">
        <v>0</v>
      </c>
    </row>
    <row r="66" spans="1:57" ht="12.75">
      <c r="A66" s="179"/>
      <c r="B66" s="180" t="s">
        <v>67</v>
      </c>
      <c r="C66" s="181" t="str">
        <f>CONCATENATE(B62," ",C62)</f>
        <v>722 Vnitřní vodovod</v>
      </c>
      <c r="D66" s="179"/>
      <c r="E66" s="182"/>
      <c r="F66" s="182"/>
      <c r="G66" s="183">
        <f>SUM(G62:G65)</f>
        <v>0</v>
      </c>
      <c r="O66" s="172">
        <v>4</v>
      </c>
      <c r="BA66" s="184">
        <f>SUM(BA62:BA65)</f>
        <v>0</v>
      </c>
      <c r="BB66" s="184">
        <f>SUM(BB62:BB65)</f>
        <v>0</v>
      </c>
      <c r="BC66" s="184">
        <f>SUM(BC62:BC65)</f>
        <v>0</v>
      </c>
      <c r="BD66" s="184">
        <f>SUM(BD62:BD65)</f>
        <v>0</v>
      </c>
      <c r="BE66" s="184">
        <f>SUM(BE62:BE65)</f>
        <v>0</v>
      </c>
    </row>
    <row r="67" spans="1:15" ht="12.75">
      <c r="A67" s="165" t="s">
        <v>65</v>
      </c>
      <c r="B67" s="166" t="s">
        <v>152</v>
      </c>
      <c r="C67" s="167" t="s">
        <v>153</v>
      </c>
      <c r="D67" s="168"/>
      <c r="E67" s="169"/>
      <c r="F67" s="169"/>
      <c r="G67" s="170"/>
      <c r="H67" s="171"/>
      <c r="I67" s="171"/>
      <c r="O67" s="172">
        <v>1</v>
      </c>
    </row>
    <row r="68" spans="1:104" ht="12.75">
      <c r="A68" s="173">
        <v>45</v>
      </c>
      <c r="B68" s="174" t="s">
        <v>154</v>
      </c>
      <c r="C68" s="175" t="s">
        <v>155</v>
      </c>
      <c r="D68" s="176" t="s">
        <v>156</v>
      </c>
      <c r="E68" s="177">
        <v>2</v>
      </c>
      <c r="F68" s="177">
        <v>0</v>
      </c>
      <c r="G68" s="178">
        <f>E68*F68</f>
        <v>0</v>
      </c>
      <c r="O68" s="172">
        <v>2</v>
      </c>
      <c r="AA68" s="139">
        <v>12</v>
      </c>
      <c r="AB68" s="139">
        <v>0</v>
      </c>
      <c r="AC68" s="139">
        <v>45</v>
      </c>
      <c r="AZ68" s="139">
        <v>2</v>
      </c>
      <c r="BA68" s="139">
        <f>IF(AZ68=1,G68,0)</f>
        <v>0</v>
      </c>
      <c r="BB68" s="139">
        <f>IF(AZ68=2,G68,0)</f>
        <v>0</v>
      </c>
      <c r="BC68" s="139">
        <f>IF(AZ68=3,G68,0)</f>
        <v>0</v>
      </c>
      <c r="BD68" s="139">
        <f>IF(AZ68=4,G68,0)</f>
        <v>0</v>
      </c>
      <c r="BE68" s="139">
        <f>IF(AZ68=5,G68,0)</f>
        <v>0</v>
      </c>
      <c r="CZ68" s="139">
        <v>0</v>
      </c>
    </row>
    <row r="69" spans="1:104" ht="12.75">
      <c r="A69" s="173">
        <v>46</v>
      </c>
      <c r="B69" s="174" t="s">
        <v>154</v>
      </c>
      <c r="C69" s="175" t="s">
        <v>155</v>
      </c>
      <c r="D69" s="176" t="s">
        <v>156</v>
      </c>
      <c r="E69" s="177">
        <v>3</v>
      </c>
      <c r="F69" s="177">
        <v>0</v>
      </c>
      <c r="G69" s="178">
        <f>E69*F69</f>
        <v>0</v>
      </c>
      <c r="O69" s="172">
        <v>2</v>
      </c>
      <c r="AA69" s="139">
        <v>12</v>
      </c>
      <c r="AB69" s="139">
        <v>0</v>
      </c>
      <c r="AC69" s="139">
        <v>46</v>
      </c>
      <c r="AZ69" s="139">
        <v>2</v>
      </c>
      <c r="BA69" s="139">
        <f>IF(AZ69=1,G69,0)</f>
        <v>0</v>
      </c>
      <c r="BB69" s="139">
        <f>IF(AZ69=2,G69,0)</f>
        <v>0</v>
      </c>
      <c r="BC69" s="139">
        <f>IF(AZ69=3,G69,0)</f>
        <v>0</v>
      </c>
      <c r="BD69" s="139">
        <f>IF(AZ69=4,G69,0)</f>
        <v>0</v>
      </c>
      <c r="BE69" s="139">
        <f>IF(AZ69=5,G69,0)</f>
        <v>0</v>
      </c>
      <c r="CZ69" s="139">
        <v>0</v>
      </c>
    </row>
    <row r="70" spans="1:104" ht="12.75">
      <c r="A70" s="173">
        <v>47</v>
      </c>
      <c r="B70" s="174" t="s">
        <v>157</v>
      </c>
      <c r="C70" s="175" t="s">
        <v>158</v>
      </c>
      <c r="D70" s="176" t="s">
        <v>156</v>
      </c>
      <c r="E70" s="177">
        <v>2</v>
      </c>
      <c r="F70" s="177">
        <v>0</v>
      </c>
      <c r="G70" s="178">
        <f>E70*F70</f>
        <v>0</v>
      </c>
      <c r="O70" s="172">
        <v>2</v>
      </c>
      <c r="AA70" s="139">
        <v>12</v>
      </c>
      <c r="AB70" s="139">
        <v>0</v>
      </c>
      <c r="AC70" s="139">
        <v>47</v>
      </c>
      <c r="AZ70" s="139">
        <v>2</v>
      </c>
      <c r="BA70" s="139">
        <f>IF(AZ70=1,G70,0)</f>
        <v>0</v>
      </c>
      <c r="BB70" s="139">
        <f>IF(AZ70=2,G70,0)</f>
        <v>0</v>
      </c>
      <c r="BC70" s="139">
        <f>IF(AZ70=3,G70,0)</f>
        <v>0</v>
      </c>
      <c r="BD70" s="139">
        <f>IF(AZ70=4,G70,0)</f>
        <v>0</v>
      </c>
      <c r="BE70" s="139">
        <f>IF(AZ70=5,G70,0)</f>
        <v>0</v>
      </c>
      <c r="CZ70" s="139">
        <v>0</v>
      </c>
    </row>
    <row r="71" spans="1:104" ht="12.75">
      <c r="A71" s="173">
        <v>48</v>
      </c>
      <c r="B71" s="174" t="s">
        <v>154</v>
      </c>
      <c r="C71" s="175" t="s">
        <v>155</v>
      </c>
      <c r="D71" s="176" t="s">
        <v>156</v>
      </c>
      <c r="E71" s="177">
        <v>9</v>
      </c>
      <c r="F71" s="177">
        <v>0</v>
      </c>
      <c r="G71" s="178">
        <f>E71*F71</f>
        <v>0</v>
      </c>
      <c r="O71" s="172">
        <v>2</v>
      </c>
      <c r="AA71" s="139">
        <v>12</v>
      </c>
      <c r="AB71" s="139">
        <v>0</v>
      </c>
      <c r="AC71" s="139">
        <v>48</v>
      </c>
      <c r="AZ71" s="139">
        <v>2</v>
      </c>
      <c r="BA71" s="139">
        <f>IF(AZ71=1,G71,0)</f>
        <v>0</v>
      </c>
      <c r="BB71" s="139">
        <f>IF(AZ71=2,G71,0)</f>
        <v>0</v>
      </c>
      <c r="BC71" s="139">
        <f>IF(AZ71=3,G71,0)</f>
        <v>0</v>
      </c>
      <c r="BD71" s="139">
        <f>IF(AZ71=4,G71,0)</f>
        <v>0</v>
      </c>
      <c r="BE71" s="139">
        <f>IF(AZ71=5,G71,0)</f>
        <v>0</v>
      </c>
      <c r="CZ71" s="139">
        <v>0</v>
      </c>
    </row>
    <row r="72" spans="1:104" ht="12.75">
      <c r="A72" s="173">
        <v>49</v>
      </c>
      <c r="B72" s="174" t="s">
        <v>159</v>
      </c>
      <c r="C72" s="175" t="s">
        <v>160</v>
      </c>
      <c r="D72" s="176" t="s">
        <v>156</v>
      </c>
      <c r="E72" s="177">
        <v>2</v>
      </c>
      <c r="F72" s="177">
        <v>0</v>
      </c>
      <c r="G72" s="178">
        <f>E72*F72</f>
        <v>0</v>
      </c>
      <c r="O72" s="172">
        <v>2</v>
      </c>
      <c r="AA72" s="139">
        <v>12</v>
      </c>
      <c r="AB72" s="139">
        <v>0</v>
      </c>
      <c r="AC72" s="139">
        <v>49</v>
      </c>
      <c r="AZ72" s="139">
        <v>2</v>
      </c>
      <c r="BA72" s="139">
        <f>IF(AZ72=1,G72,0)</f>
        <v>0</v>
      </c>
      <c r="BB72" s="139">
        <f>IF(AZ72=2,G72,0)</f>
        <v>0</v>
      </c>
      <c r="BC72" s="139">
        <f>IF(AZ72=3,G72,0)</f>
        <v>0</v>
      </c>
      <c r="BD72" s="139">
        <f>IF(AZ72=4,G72,0)</f>
        <v>0</v>
      </c>
      <c r="BE72" s="139">
        <f>IF(AZ72=5,G72,0)</f>
        <v>0</v>
      </c>
      <c r="CZ72" s="139">
        <v>0</v>
      </c>
    </row>
    <row r="73" spans="1:104" ht="12.75">
      <c r="A73" s="173">
        <v>50</v>
      </c>
      <c r="B73" s="174" t="s">
        <v>157</v>
      </c>
      <c r="C73" s="175" t="s">
        <v>158</v>
      </c>
      <c r="D73" s="176" t="s">
        <v>156</v>
      </c>
      <c r="E73" s="177">
        <v>3</v>
      </c>
      <c r="F73" s="177">
        <v>0</v>
      </c>
      <c r="G73" s="178">
        <f>E73*F73</f>
        <v>0</v>
      </c>
      <c r="O73" s="172">
        <v>2</v>
      </c>
      <c r="AA73" s="139">
        <v>12</v>
      </c>
      <c r="AB73" s="139">
        <v>0</v>
      </c>
      <c r="AC73" s="139">
        <v>50</v>
      </c>
      <c r="AZ73" s="139">
        <v>2</v>
      </c>
      <c r="BA73" s="139">
        <f>IF(AZ73=1,G73,0)</f>
        <v>0</v>
      </c>
      <c r="BB73" s="139">
        <f>IF(AZ73=2,G73,0)</f>
        <v>0</v>
      </c>
      <c r="BC73" s="139">
        <f>IF(AZ73=3,G73,0)</f>
        <v>0</v>
      </c>
      <c r="BD73" s="139">
        <f>IF(AZ73=4,G73,0)</f>
        <v>0</v>
      </c>
      <c r="BE73" s="139">
        <f>IF(AZ73=5,G73,0)</f>
        <v>0</v>
      </c>
      <c r="CZ73" s="139">
        <v>0</v>
      </c>
    </row>
    <row r="74" spans="1:104" ht="12.75">
      <c r="A74" s="173">
        <v>51</v>
      </c>
      <c r="B74" s="174" t="s">
        <v>154</v>
      </c>
      <c r="C74" s="175" t="s">
        <v>155</v>
      </c>
      <c r="D74" s="176" t="s">
        <v>156</v>
      </c>
      <c r="E74" s="177">
        <v>1</v>
      </c>
      <c r="F74" s="177">
        <v>0</v>
      </c>
      <c r="G74" s="178">
        <f>E74*F74</f>
        <v>0</v>
      </c>
      <c r="O74" s="172">
        <v>2</v>
      </c>
      <c r="AA74" s="139">
        <v>12</v>
      </c>
      <c r="AB74" s="139">
        <v>0</v>
      </c>
      <c r="AC74" s="139">
        <v>51</v>
      </c>
      <c r="AZ74" s="139">
        <v>2</v>
      </c>
      <c r="BA74" s="139">
        <f>IF(AZ74=1,G74,0)</f>
        <v>0</v>
      </c>
      <c r="BB74" s="139">
        <f>IF(AZ74=2,G74,0)</f>
        <v>0</v>
      </c>
      <c r="BC74" s="139">
        <f>IF(AZ74=3,G74,0)</f>
        <v>0</v>
      </c>
      <c r="BD74" s="139">
        <f>IF(AZ74=4,G74,0)</f>
        <v>0</v>
      </c>
      <c r="BE74" s="139">
        <f>IF(AZ74=5,G74,0)</f>
        <v>0</v>
      </c>
      <c r="CZ74" s="139">
        <v>0</v>
      </c>
    </row>
    <row r="75" spans="1:104" ht="12.75">
      <c r="A75" s="173">
        <v>52</v>
      </c>
      <c r="B75" s="174" t="s">
        <v>157</v>
      </c>
      <c r="C75" s="175" t="s">
        <v>158</v>
      </c>
      <c r="D75" s="176" t="s">
        <v>156</v>
      </c>
      <c r="E75" s="177">
        <v>1</v>
      </c>
      <c r="F75" s="177">
        <v>0</v>
      </c>
      <c r="G75" s="178">
        <f>E75*F75</f>
        <v>0</v>
      </c>
      <c r="O75" s="172">
        <v>2</v>
      </c>
      <c r="AA75" s="139">
        <v>12</v>
      </c>
      <c r="AB75" s="139">
        <v>0</v>
      </c>
      <c r="AC75" s="139">
        <v>52</v>
      </c>
      <c r="AZ75" s="139">
        <v>2</v>
      </c>
      <c r="BA75" s="139">
        <f>IF(AZ75=1,G75,0)</f>
        <v>0</v>
      </c>
      <c r="BB75" s="139">
        <f>IF(AZ75=2,G75,0)</f>
        <v>0</v>
      </c>
      <c r="BC75" s="139">
        <f>IF(AZ75=3,G75,0)</f>
        <v>0</v>
      </c>
      <c r="BD75" s="139">
        <f>IF(AZ75=4,G75,0)</f>
        <v>0</v>
      </c>
      <c r="BE75" s="139">
        <f>IF(AZ75=5,G75,0)</f>
        <v>0</v>
      </c>
      <c r="CZ75" s="139">
        <v>0</v>
      </c>
    </row>
    <row r="76" spans="1:104" ht="12.75">
      <c r="A76" s="173">
        <v>53</v>
      </c>
      <c r="B76" s="174" t="s">
        <v>161</v>
      </c>
      <c r="C76" s="175" t="s">
        <v>162</v>
      </c>
      <c r="D76" s="176" t="s">
        <v>156</v>
      </c>
      <c r="E76" s="177">
        <v>2</v>
      </c>
      <c r="F76" s="177">
        <v>0</v>
      </c>
      <c r="G76" s="178">
        <f>E76*F76</f>
        <v>0</v>
      </c>
      <c r="O76" s="172">
        <v>2</v>
      </c>
      <c r="AA76" s="139">
        <v>12</v>
      </c>
      <c r="AB76" s="139">
        <v>0</v>
      </c>
      <c r="AC76" s="139">
        <v>53</v>
      </c>
      <c r="AZ76" s="139">
        <v>2</v>
      </c>
      <c r="BA76" s="139">
        <f>IF(AZ76=1,G76,0)</f>
        <v>0</v>
      </c>
      <c r="BB76" s="139">
        <f>IF(AZ76=2,G76,0)</f>
        <v>0</v>
      </c>
      <c r="BC76" s="139">
        <f>IF(AZ76=3,G76,0)</f>
        <v>0</v>
      </c>
      <c r="BD76" s="139">
        <f>IF(AZ76=4,G76,0)</f>
        <v>0</v>
      </c>
      <c r="BE76" s="139">
        <f>IF(AZ76=5,G76,0)</f>
        <v>0</v>
      </c>
      <c r="CZ76" s="139">
        <v>0</v>
      </c>
    </row>
    <row r="77" spans="1:104" ht="12.75">
      <c r="A77" s="173">
        <v>54</v>
      </c>
      <c r="B77" s="174" t="s">
        <v>161</v>
      </c>
      <c r="C77" s="175" t="s">
        <v>162</v>
      </c>
      <c r="D77" s="176" t="s">
        <v>156</v>
      </c>
      <c r="E77" s="177">
        <v>4</v>
      </c>
      <c r="F77" s="177">
        <v>0</v>
      </c>
      <c r="G77" s="178">
        <f>E77*F77</f>
        <v>0</v>
      </c>
      <c r="O77" s="172">
        <v>2</v>
      </c>
      <c r="AA77" s="139">
        <v>12</v>
      </c>
      <c r="AB77" s="139">
        <v>0</v>
      </c>
      <c r="AC77" s="139">
        <v>54</v>
      </c>
      <c r="AZ77" s="139">
        <v>2</v>
      </c>
      <c r="BA77" s="139">
        <f>IF(AZ77=1,G77,0)</f>
        <v>0</v>
      </c>
      <c r="BB77" s="139">
        <f>IF(AZ77=2,G77,0)</f>
        <v>0</v>
      </c>
      <c r="BC77" s="139">
        <f>IF(AZ77=3,G77,0)</f>
        <v>0</v>
      </c>
      <c r="BD77" s="139">
        <f>IF(AZ77=4,G77,0)</f>
        <v>0</v>
      </c>
      <c r="BE77" s="139">
        <f>IF(AZ77=5,G77,0)</f>
        <v>0</v>
      </c>
      <c r="CZ77" s="139">
        <v>0</v>
      </c>
    </row>
    <row r="78" spans="1:104" ht="12.75">
      <c r="A78" s="173">
        <v>55</v>
      </c>
      <c r="B78" s="174" t="s">
        <v>157</v>
      </c>
      <c r="C78" s="175" t="s">
        <v>158</v>
      </c>
      <c r="D78" s="176" t="s">
        <v>156</v>
      </c>
      <c r="E78" s="177">
        <v>7</v>
      </c>
      <c r="F78" s="177">
        <v>0</v>
      </c>
      <c r="G78" s="178">
        <f>E78*F78</f>
        <v>0</v>
      </c>
      <c r="O78" s="172">
        <v>2</v>
      </c>
      <c r="AA78" s="139">
        <v>12</v>
      </c>
      <c r="AB78" s="139">
        <v>0</v>
      </c>
      <c r="AC78" s="139">
        <v>55</v>
      </c>
      <c r="AZ78" s="139">
        <v>2</v>
      </c>
      <c r="BA78" s="139">
        <f>IF(AZ78=1,G78,0)</f>
        <v>0</v>
      </c>
      <c r="BB78" s="139">
        <f>IF(AZ78=2,G78,0)</f>
        <v>0</v>
      </c>
      <c r="BC78" s="139">
        <f>IF(AZ78=3,G78,0)</f>
        <v>0</v>
      </c>
      <c r="BD78" s="139">
        <f>IF(AZ78=4,G78,0)</f>
        <v>0</v>
      </c>
      <c r="BE78" s="139">
        <f>IF(AZ78=5,G78,0)</f>
        <v>0</v>
      </c>
      <c r="CZ78" s="139">
        <v>0</v>
      </c>
    </row>
    <row r="79" spans="1:104" ht="12.75">
      <c r="A79" s="173">
        <v>56</v>
      </c>
      <c r="B79" s="174" t="s">
        <v>163</v>
      </c>
      <c r="C79" s="175" t="s">
        <v>164</v>
      </c>
      <c r="D79" s="176" t="s">
        <v>156</v>
      </c>
      <c r="E79" s="177">
        <v>2</v>
      </c>
      <c r="F79" s="177">
        <v>0</v>
      </c>
      <c r="G79" s="178">
        <f>E79*F79</f>
        <v>0</v>
      </c>
      <c r="O79" s="172">
        <v>2</v>
      </c>
      <c r="AA79" s="139">
        <v>12</v>
      </c>
      <c r="AB79" s="139">
        <v>0</v>
      </c>
      <c r="AC79" s="139">
        <v>56</v>
      </c>
      <c r="AZ79" s="139">
        <v>2</v>
      </c>
      <c r="BA79" s="139">
        <f>IF(AZ79=1,G79,0)</f>
        <v>0</v>
      </c>
      <c r="BB79" s="139">
        <f>IF(AZ79=2,G79,0)</f>
        <v>0</v>
      </c>
      <c r="BC79" s="139">
        <f>IF(AZ79=3,G79,0)</f>
        <v>0</v>
      </c>
      <c r="BD79" s="139">
        <f>IF(AZ79=4,G79,0)</f>
        <v>0</v>
      </c>
      <c r="BE79" s="139">
        <f>IF(AZ79=5,G79,0)</f>
        <v>0</v>
      </c>
      <c r="CZ79" s="139">
        <v>0</v>
      </c>
    </row>
    <row r="80" spans="1:104" ht="22.5">
      <c r="A80" s="173">
        <v>57</v>
      </c>
      <c r="B80" s="174" t="s">
        <v>165</v>
      </c>
      <c r="C80" s="175" t="s">
        <v>166</v>
      </c>
      <c r="D80" s="176" t="s">
        <v>97</v>
      </c>
      <c r="E80" s="177">
        <v>13</v>
      </c>
      <c r="F80" s="177">
        <v>0</v>
      </c>
      <c r="G80" s="178">
        <f>E80*F80</f>
        <v>0</v>
      </c>
      <c r="O80" s="172">
        <v>2</v>
      </c>
      <c r="AA80" s="139">
        <v>12</v>
      </c>
      <c r="AB80" s="139">
        <v>1</v>
      </c>
      <c r="AC80" s="139">
        <v>57</v>
      </c>
      <c r="AZ80" s="139">
        <v>2</v>
      </c>
      <c r="BA80" s="139">
        <f>IF(AZ80=1,G80,0)</f>
        <v>0</v>
      </c>
      <c r="BB80" s="139">
        <f>IF(AZ80=2,G80,0)</f>
        <v>0</v>
      </c>
      <c r="BC80" s="139">
        <f>IF(AZ80=3,G80,0)</f>
        <v>0</v>
      </c>
      <c r="BD80" s="139">
        <f>IF(AZ80=4,G80,0)</f>
        <v>0</v>
      </c>
      <c r="BE80" s="139">
        <f>IF(AZ80=5,G80,0)</f>
        <v>0</v>
      </c>
      <c r="CZ80" s="139">
        <v>0.0018</v>
      </c>
    </row>
    <row r="81" spans="1:104" ht="12.75">
      <c r="A81" s="173">
        <v>58</v>
      </c>
      <c r="B81" s="174" t="s">
        <v>167</v>
      </c>
      <c r="C81" s="175" t="s">
        <v>168</v>
      </c>
      <c r="D81" s="176" t="s">
        <v>97</v>
      </c>
      <c r="E81" s="177">
        <v>6</v>
      </c>
      <c r="F81" s="177">
        <v>0</v>
      </c>
      <c r="G81" s="178">
        <f>E81*F81</f>
        <v>0</v>
      </c>
      <c r="O81" s="172">
        <v>2</v>
      </c>
      <c r="AA81" s="139">
        <v>12</v>
      </c>
      <c r="AB81" s="139">
        <v>1</v>
      </c>
      <c r="AC81" s="139">
        <v>58</v>
      </c>
      <c r="AZ81" s="139">
        <v>2</v>
      </c>
      <c r="BA81" s="139">
        <f>IF(AZ81=1,G81,0)</f>
        <v>0</v>
      </c>
      <c r="BB81" s="139">
        <f>IF(AZ81=2,G81,0)</f>
        <v>0</v>
      </c>
      <c r="BC81" s="139">
        <f>IF(AZ81=3,G81,0)</f>
        <v>0</v>
      </c>
      <c r="BD81" s="139">
        <f>IF(AZ81=4,G81,0)</f>
        <v>0</v>
      </c>
      <c r="BE81" s="139">
        <f>IF(AZ81=5,G81,0)</f>
        <v>0</v>
      </c>
      <c r="CZ81" s="139">
        <v>0.0018</v>
      </c>
    </row>
    <row r="82" spans="1:104" ht="12.75">
      <c r="A82" s="173">
        <v>59</v>
      </c>
      <c r="B82" s="174" t="s">
        <v>169</v>
      </c>
      <c r="C82" s="175" t="s">
        <v>170</v>
      </c>
      <c r="D82" s="176" t="s">
        <v>97</v>
      </c>
      <c r="E82" s="177">
        <v>6</v>
      </c>
      <c r="F82" s="177">
        <v>0</v>
      </c>
      <c r="G82" s="178">
        <f>E82*F82</f>
        <v>0</v>
      </c>
      <c r="O82" s="172">
        <v>2</v>
      </c>
      <c r="AA82" s="139">
        <v>12</v>
      </c>
      <c r="AB82" s="139">
        <v>1</v>
      </c>
      <c r="AC82" s="139">
        <v>59</v>
      </c>
      <c r="AZ82" s="139">
        <v>2</v>
      </c>
      <c r="BA82" s="139">
        <f>IF(AZ82=1,G82,0)</f>
        <v>0</v>
      </c>
      <c r="BB82" s="139">
        <f>IF(AZ82=2,G82,0)</f>
        <v>0</v>
      </c>
      <c r="BC82" s="139">
        <f>IF(AZ82=3,G82,0)</f>
        <v>0</v>
      </c>
      <c r="BD82" s="139">
        <f>IF(AZ82=4,G82,0)</f>
        <v>0</v>
      </c>
      <c r="BE82" s="139">
        <f>IF(AZ82=5,G82,0)</f>
        <v>0</v>
      </c>
      <c r="CZ82" s="139">
        <v>0.0018</v>
      </c>
    </row>
    <row r="83" spans="1:104" ht="12.75">
      <c r="A83" s="173">
        <v>60</v>
      </c>
      <c r="B83" s="174" t="s">
        <v>171</v>
      </c>
      <c r="C83" s="175" t="s">
        <v>172</v>
      </c>
      <c r="D83" s="176" t="s">
        <v>97</v>
      </c>
      <c r="E83" s="177">
        <v>17</v>
      </c>
      <c r="F83" s="177">
        <v>0</v>
      </c>
      <c r="G83" s="178">
        <f>E83*F83</f>
        <v>0</v>
      </c>
      <c r="O83" s="172">
        <v>2</v>
      </c>
      <c r="AA83" s="139">
        <v>12</v>
      </c>
      <c r="AB83" s="139">
        <v>1</v>
      </c>
      <c r="AC83" s="139">
        <v>60</v>
      </c>
      <c r="AZ83" s="139">
        <v>2</v>
      </c>
      <c r="BA83" s="139">
        <f>IF(AZ83=1,G83,0)</f>
        <v>0</v>
      </c>
      <c r="BB83" s="139">
        <f>IF(AZ83=2,G83,0)</f>
        <v>0</v>
      </c>
      <c r="BC83" s="139">
        <f>IF(AZ83=3,G83,0)</f>
        <v>0</v>
      </c>
      <c r="BD83" s="139">
        <f>IF(AZ83=4,G83,0)</f>
        <v>0</v>
      </c>
      <c r="BE83" s="139">
        <f>IF(AZ83=5,G83,0)</f>
        <v>0</v>
      </c>
      <c r="CZ83" s="139">
        <v>0.0018</v>
      </c>
    </row>
    <row r="84" spans="1:104" ht="22.5">
      <c r="A84" s="173">
        <v>61</v>
      </c>
      <c r="B84" s="174" t="s">
        <v>173</v>
      </c>
      <c r="C84" s="175" t="s">
        <v>174</v>
      </c>
      <c r="D84" s="176" t="s">
        <v>97</v>
      </c>
      <c r="E84" s="177">
        <v>42</v>
      </c>
      <c r="F84" s="177">
        <v>0</v>
      </c>
      <c r="G84" s="178">
        <f>E84*F84</f>
        <v>0</v>
      </c>
      <c r="O84" s="172">
        <v>2</v>
      </c>
      <c r="AA84" s="139">
        <v>12</v>
      </c>
      <c r="AB84" s="139">
        <v>1</v>
      </c>
      <c r="AC84" s="139">
        <v>61</v>
      </c>
      <c r="AZ84" s="139">
        <v>2</v>
      </c>
      <c r="BA84" s="139">
        <f>IF(AZ84=1,G84,0)</f>
        <v>0</v>
      </c>
      <c r="BB84" s="139">
        <f>IF(AZ84=2,G84,0)</f>
        <v>0</v>
      </c>
      <c r="BC84" s="139">
        <f>IF(AZ84=3,G84,0)</f>
        <v>0</v>
      </c>
      <c r="BD84" s="139">
        <f>IF(AZ84=4,G84,0)</f>
        <v>0</v>
      </c>
      <c r="BE84" s="139">
        <f>IF(AZ84=5,G84,0)</f>
        <v>0</v>
      </c>
      <c r="CZ84" s="139">
        <v>0.0018</v>
      </c>
    </row>
    <row r="85" spans="1:104" ht="22.5">
      <c r="A85" s="173">
        <v>62</v>
      </c>
      <c r="B85" s="174" t="s">
        <v>175</v>
      </c>
      <c r="C85" s="175" t="s">
        <v>176</v>
      </c>
      <c r="D85" s="176" t="s">
        <v>97</v>
      </c>
      <c r="E85" s="177">
        <v>2</v>
      </c>
      <c r="F85" s="177">
        <v>0</v>
      </c>
      <c r="G85" s="178">
        <f>E85*F85</f>
        <v>0</v>
      </c>
      <c r="O85" s="172">
        <v>2</v>
      </c>
      <c r="AA85" s="139">
        <v>12</v>
      </c>
      <c r="AB85" s="139">
        <v>1</v>
      </c>
      <c r="AC85" s="139">
        <v>62</v>
      </c>
      <c r="AZ85" s="139">
        <v>2</v>
      </c>
      <c r="BA85" s="139">
        <f>IF(AZ85=1,G85,0)</f>
        <v>0</v>
      </c>
      <c r="BB85" s="139">
        <f>IF(AZ85=2,G85,0)</f>
        <v>0</v>
      </c>
      <c r="BC85" s="139">
        <f>IF(AZ85=3,G85,0)</f>
        <v>0</v>
      </c>
      <c r="BD85" s="139">
        <f>IF(AZ85=4,G85,0)</f>
        <v>0</v>
      </c>
      <c r="BE85" s="139">
        <f>IF(AZ85=5,G85,0)</f>
        <v>0</v>
      </c>
      <c r="CZ85" s="139">
        <v>0.0018</v>
      </c>
    </row>
    <row r="86" spans="1:104" ht="12.75">
      <c r="A86" s="173">
        <v>63</v>
      </c>
      <c r="B86" s="174" t="s">
        <v>177</v>
      </c>
      <c r="C86" s="175" t="s">
        <v>178</v>
      </c>
      <c r="D86" s="176" t="s">
        <v>97</v>
      </c>
      <c r="E86" s="177">
        <v>3</v>
      </c>
      <c r="F86" s="177">
        <v>0</v>
      </c>
      <c r="G86" s="178">
        <f>E86*F86</f>
        <v>0</v>
      </c>
      <c r="O86" s="172">
        <v>2</v>
      </c>
      <c r="AA86" s="139">
        <v>12</v>
      </c>
      <c r="AB86" s="139">
        <v>1</v>
      </c>
      <c r="AC86" s="139">
        <v>63</v>
      </c>
      <c r="AZ86" s="139">
        <v>2</v>
      </c>
      <c r="BA86" s="139">
        <f>IF(AZ86=1,G86,0)</f>
        <v>0</v>
      </c>
      <c r="BB86" s="139">
        <f>IF(AZ86=2,G86,0)</f>
        <v>0</v>
      </c>
      <c r="BC86" s="139">
        <f>IF(AZ86=3,G86,0)</f>
        <v>0</v>
      </c>
      <c r="BD86" s="139">
        <f>IF(AZ86=4,G86,0)</f>
        <v>0</v>
      </c>
      <c r="BE86" s="139">
        <f>IF(AZ86=5,G86,0)</f>
        <v>0</v>
      </c>
      <c r="CZ86" s="139">
        <v>0.0018</v>
      </c>
    </row>
    <row r="87" spans="1:104" ht="12.75">
      <c r="A87" s="173">
        <v>64</v>
      </c>
      <c r="B87" s="174" t="s">
        <v>179</v>
      </c>
      <c r="C87" s="175" t="s">
        <v>180</v>
      </c>
      <c r="D87" s="176" t="s">
        <v>97</v>
      </c>
      <c r="E87" s="177">
        <v>17</v>
      </c>
      <c r="F87" s="177">
        <v>0</v>
      </c>
      <c r="G87" s="178">
        <f>E87*F87</f>
        <v>0</v>
      </c>
      <c r="O87" s="172">
        <v>2</v>
      </c>
      <c r="AA87" s="139">
        <v>12</v>
      </c>
      <c r="AB87" s="139">
        <v>1</v>
      </c>
      <c r="AC87" s="139">
        <v>64</v>
      </c>
      <c r="AZ87" s="139">
        <v>2</v>
      </c>
      <c r="BA87" s="139">
        <f>IF(AZ87=1,G87,0)</f>
        <v>0</v>
      </c>
      <c r="BB87" s="139">
        <f>IF(AZ87=2,G87,0)</f>
        <v>0</v>
      </c>
      <c r="BC87" s="139">
        <f>IF(AZ87=3,G87,0)</f>
        <v>0</v>
      </c>
      <c r="BD87" s="139">
        <f>IF(AZ87=4,G87,0)</f>
        <v>0</v>
      </c>
      <c r="BE87" s="139">
        <f>IF(AZ87=5,G87,0)</f>
        <v>0</v>
      </c>
      <c r="CZ87" s="139">
        <v>0.0018</v>
      </c>
    </row>
    <row r="88" spans="1:104" ht="12.75">
      <c r="A88" s="173">
        <v>65</v>
      </c>
      <c r="B88" s="174" t="s">
        <v>181</v>
      </c>
      <c r="C88" s="175" t="s">
        <v>182</v>
      </c>
      <c r="D88" s="176" t="s">
        <v>97</v>
      </c>
      <c r="E88" s="177">
        <v>4</v>
      </c>
      <c r="F88" s="177">
        <v>0</v>
      </c>
      <c r="G88" s="178">
        <f>E88*F88</f>
        <v>0</v>
      </c>
      <c r="O88" s="172">
        <v>2</v>
      </c>
      <c r="AA88" s="139">
        <v>12</v>
      </c>
      <c r="AB88" s="139">
        <v>1</v>
      </c>
      <c r="AC88" s="139">
        <v>65</v>
      </c>
      <c r="AZ88" s="139">
        <v>2</v>
      </c>
      <c r="BA88" s="139">
        <f>IF(AZ88=1,G88,0)</f>
        <v>0</v>
      </c>
      <c r="BB88" s="139">
        <f>IF(AZ88=2,G88,0)</f>
        <v>0</v>
      </c>
      <c r="BC88" s="139">
        <f>IF(AZ88=3,G88,0)</f>
        <v>0</v>
      </c>
      <c r="BD88" s="139">
        <f>IF(AZ88=4,G88,0)</f>
        <v>0</v>
      </c>
      <c r="BE88" s="139">
        <f>IF(AZ88=5,G88,0)</f>
        <v>0</v>
      </c>
      <c r="CZ88" s="139">
        <v>0.0018</v>
      </c>
    </row>
    <row r="89" spans="1:104" ht="22.5">
      <c r="A89" s="173">
        <v>66</v>
      </c>
      <c r="B89" s="174" t="s">
        <v>183</v>
      </c>
      <c r="C89" s="175" t="s">
        <v>184</v>
      </c>
      <c r="D89" s="176" t="s">
        <v>97</v>
      </c>
      <c r="E89" s="177">
        <v>4</v>
      </c>
      <c r="F89" s="177">
        <v>0</v>
      </c>
      <c r="G89" s="178">
        <f>E89*F89</f>
        <v>0</v>
      </c>
      <c r="O89" s="172">
        <v>2</v>
      </c>
      <c r="AA89" s="139">
        <v>12</v>
      </c>
      <c r="AB89" s="139">
        <v>1</v>
      </c>
      <c r="AC89" s="139">
        <v>66</v>
      </c>
      <c r="AZ89" s="139">
        <v>2</v>
      </c>
      <c r="BA89" s="139">
        <f>IF(AZ89=1,G89,0)</f>
        <v>0</v>
      </c>
      <c r="BB89" s="139">
        <f>IF(AZ89=2,G89,0)</f>
        <v>0</v>
      </c>
      <c r="BC89" s="139">
        <f>IF(AZ89=3,G89,0)</f>
        <v>0</v>
      </c>
      <c r="BD89" s="139">
        <f>IF(AZ89=4,G89,0)</f>
        <v>0</v>
      </c>
      <c r="BE89" s="139">
        <f>IF(AZ89=5,G89,0)</f>
        <v>0</v>
      </c>
      <c r="CZ89" s="139">
        <v>0.0018</v>
      </c>
    </row>
    <row r="90" spans="1:104" ht="22.5">
      <c r="A90" s="173">
        <v>67</v>
      </c>
      <c r="B90" s="174" t="s">
        <v>185</v>
      </c>
      <c r="C90" s="175" t="s">
        <v>186</v>
      </c>
      <c r="D90" s="176" t="s">
        <v>97</v>
      </c>
      <c r="E90" s="177">
        <v>1</v>
      </c>
      <c r="F90" s="177">
        <v>0</v>
      </c>
      <c r="G90" s="178">
        <f>E90*F90</f>
        <v>0</v>
      </c>
      <c r="O90" s="172">
        <v>2</v>
      </c>
      <c r="AA90" s="139">
        <v>12</v>
      </c>
      <c r="AB90" s="139">
        <v>1</v>
      </c>
      <c r="AC90" s="139">
        <v>67</v>
      </c>
      <c r="AZ90" s="139">
        <v>2</v>
      </c>
      <c r="BA90" s="139">
        <f>IF(AZ90=1,G90,0)</f>
        <v>0</v>
      </c>
      <c r="BB90" s="139">
        <f>IF(AZ90=2,G90,0)</f>
        <v>0</v>
      </c>
      <c r="BC90" s="139">
        <f>IF(AZ90=3,G90,0)</f>
        <v>0</v>
      </c>
      <c r="BD90" s="139">
        <f>IF(AZ90=4,G90,0)</f>
        <v>0</v>
      </c>
      <c r="BE90" s="139">
        <f>IF(AZ90=5,G90,0)</f>
        <v>0</v>
      </c>
      <c r="CZ90" s="139">
        <v>0.0018</v>
      </c>
    </row>
    <row r="91" spans="1:57" ht="12.75">
      <c r="A91" s="179"/>
      <c r="B91" s="180" t="s">
        <v>67</v>
      </c>
      <c r="C91" s="181" t="str">
        <f>CONCATENATE(B67," ",C67)</f>
        <v>725 Zařizovací předměty</v>
      </c>
      <c r="D91" s="179"/>
      <c r="E91" s="182"/>
      <c r="F91" s="182"/>
      <c r="G91" s="183">
        <f>SUM(G67:G90)</f>
        <v>0</v>
      </c>
      <c r="O91" s="172">
        <v>4</v>
      </c>
      <c r="BA91" s="184">
        <f>SUM(BA67:BA90)</f>
        <v>0</v>
      </c>
      <c r="BB91" s="184">
        <f>SUM(BB67:BB90)</f>
        <v>0</v>
      </c>
      <c r="BC91" s="184">
        <f>SUM(BC67:BC90)</f>
        <v>0</v>
      </c>
      <c r="BD91" s="184">
        <f>SUM(BD67:BD90)</f>
        <v>0</v>
      </c>
      <c r="BE91" s="184">
        <f>SUM(BE67:BE90)</f>
        <v>0</v>
      </c>
    </row>
    <row r="92" spans="1:15" ht="12.75">
      <c r="A92" s="165" t="s">
        <v>65</v>
      </c>
      <c r="B92" s="166" t="s">
        <v>187</v>
      </c>
      <c r="C92" s="167" t="s">
        <v>188</v>
      </c>
      <c r="D92" s="168"/>
      <c r="E92" s="169"/>
      <c r="F92" s="169"/>
      <c r="G92" s="170"/>
      <c r="H92" s="171"/>
      <c r="I92" s="171"/>
      <c r="O92" s="172">
        <v>1</v>
      </c>
    </row>
    <row r="93" spans="1:104" ht="12.75">
      <c r="A93" s="173">
        <v>68</v>
      </c>
      <c r="B93" s="174" t="s">
        <v>189</v>
      </c>
      <c r="C93" s="175" t="s">
        <v>190</v>
      </c>
      <c r="D93" s="176" t="s">
        <v>97</v>
      </c>
      <c r="E93" s="177">
        <v>2</v>
      </c>
      <c r="F93" s="177">
        <v>0</v>
      </c>
      <c r="G93" s="178">
        <f>E93*F93</f>
        <v>0</v>
      </c>
      <c r="O93" s="172">
        <v>2</v>
      </c>
      <c r="AA93" s="139">
        <v>12</v>
      </c>
      <c r="AB93" s="139">
        <v>1</v>
      </c>
      <c r="AC93" s="139">
        <v>68</v>
      </c>
      <c r="AZ93" s="139">
        <v>2</v>
      </c>
      <c r="BA93" s="139">
        <f>IF(AZ93=1,G93,0)</f>
        <v>0</v>
      </c>
      <c r="BB93" s="139">
        <f>IF(AZ93=2,G93,0)</f>
        <v>0</v>
      </c>
      <c r="BC93" s="139">
        <f>IF(AZ93=3,G93,0)</f>
        <v>0</v>
      </c>
      <c r="BD93" s="139">
        <f>IF(AZ93=4,G93,0)</f>
        <v>0</v>
      </c>
      <c r="BE93" s="139">
        <f>IF(AZ93=5,G93,0)</f>
        <v>0</v>
      </c>
      <c r="CZ93" s="139">
        <v>0.00022</v>
      </c>
    </row>
    <row r="94" spans="1:104" ht="12.75">
      <c r="A94" s="173">
        <v>69</v>
      </c>
      <c r="B94" s="174" t="s">
        <v>191</v>
      </c>
      <c r="C94" s="175" t="s">
        <v>192</v>
      </c>
      <c r="D94" s="176" t="s">
        <v>97</v>
      </c>
      <c r="E94" s="177">
        <v>1</v>
      </c>
      <c r="F94" s="177">
        <v>0</v>
      </c>
      <c r="G94" s="178">
        <f>E94*F94</f>
        <v>0</v>
      </c>
      <c r="O94" s="172">
        <v>2</v>
      </c>
      <c r="AA94" s="139">
        <v>12</v>
      </c>
      <c r="AB94" s="139">
        <v>1</v>
      </c>
      <c r="AC94" s="139">
        <v>69</v>
      </c>
      <c r="AZ94" s="139">
        <v>2</v>
      </c>
      <c r="BA94" s="139">
        <f>IF(AZ94=1,G94,0)</f>
        <v>0</v>
      </c>
      <c r="BB94" s="139">
        <f>IF(AZ94=2,G94,0)</f>
        <v>0</v>
      </c>
      <c r="BC94" s="139">
        <f>IF(AZ94=3,G94,0)</f>
        <v>0</v>
      </c>
      <c r="BD94" s="139">
        <f>IF(AZ94=4,G94,0)</f>
        <v>0</v>
      </c>
      <c r="BE94" s="139">
        <f>IF(AZ94=5,G94,0)</f>
        <v>0</v>
      </c>
      <c r="CZ94" s="139">
        <v>5E-05</v>
      </c>
    </row>
    <row r="95" spans="1:104" ht="12.75">
      <c r="A95" s="173">
        <v>70</v>
      </c>
      <c r="B95" s="174" t="s">
        <v>193</v>
      </c>
      <c r="C95" s="175" t="s">
        <v>194</v>
      </c>
      <c r="D95" s="176" t="s">
        <v>97</v>
      </c>
      <c r="E95" s="177">
        <v>1</v>
      </c>
      <c r="F95" s="177">
        <v>0</v>
      </c>
      <c r="G95" s="178">
        <f>E95*F95</f>
        <v>0</v>
      </c>
      <c r="O95" s="172">
        <v>2</v>
      </c>
      <c r="AA95" s="139">
        <v>12</v>
      </c>
      <c r="AB95" s="139">
        <v>1</v>
      </c>
      <c r="AC95" s="139">
        <v>70</v>
      </c>
      <c r="AZ95" s="139">
        <v>2</v>
      </c>
      <c r="BA95" s="139">
        <f>IF(AZ95=1,G95,0)</f>
        <v>0</v>
      </c>
      <c r="BB95" s="139">
        <f>IF(AZ95=2,G95,0)</f>
        <v>0</v>
      </c>
      <c r="BC95" s="139">
        <f>IF(AZ95=3,G95,0)</f>
        <v>0</v>
      </c>
      <c r="BD95" s="139">
        <f>IF(AZ95=4,G95,0)</f>
        <v>0</v>
      </c>
      <c r="BE95" s="139">
        <f>IF(AZ95=5,G95,0)</f>
        <v>0</v>
      </c>
      <c r="CZ95" s="139">
        <v>5E-05</v>
      </c>
    </row>
    <row r="96" spans="1:57" ht="12.75">
      <c r="A96" s="179"/>
      <c r="B96" s="180" t="s">
        <v>67</v>
      </c>
      <c r="C96" s="181" t="str">
        <f>CONCATENATE(B92," ",C92)</f>
        <v>730 Ústřední vytápění</v>
      </c>
      <c r="D96" s="179"/>
      <c r="E96" s="182"/>
      <c r="F96" s="182"/>
      <c r="G96" s="183">
        <f>SUM(G92:G95)</f>
        <v>0</v>
      </c>
      <c r="O96" s="172">
        <v>4</v>
      </c>
      <c r="BA96" s="184">
        <f>SUM(BA92:BA95)</f>
        <v>0</v>
      </c>
      <c r="BB96" s="184">
        <f>SUM(BB92:BB95)</f>
        <v>0</v>
      </c>
      <c r="BC96" s="184">
        <f>SUM(BC92:BC95)</f>
        <v>0</v>
      </c>
      <c r="BD96" s="184">
        <f>SUM(BD92:BD95)</f>
        <v>0</v>
      </c>
      <c r="BE96" s="184">
        <f>SUM(BE92:BE95)</f>
        <v>0</v>
      </c>
    </row>
    <row r="97" spans="1:15" ht="12.75">
      <c r="A97" s="165" t="s">
        <v>65</v>
      </c>
      <c r="B97" s="166" t="s">
        <v>195</v>
      </c>
      <c r="C97" s="167" t="s">
        <v>196</v>
      </c>
      <c r="D97" s="168"/>
      <c r="E97" s="169"/>
      <c r="F97" s="169"/>
      <c r="G97" s="170"/>
      <c r="H97" s="171"/>
      <c r="I97" s="171"/>
      <c r="O97" s="172">
        <v>1</v>
      </c>
    </row>
    <row r="98" spans="1:104" ht="12.75">
      <c r="A98" s="173">
        <v>71</v>
      </c>
      <c r="B98" s="174" t="s">
        <v>197</v>
      </c>
      <c r="C98" s="175" t="s">
        <v>198</v>
      </c>
      <c r="D98" s="176" t="s">
        <v>77</v>
      </c>
      <c r="E98" s="177">
        <v>7</v>
      </c>
      <c r="F98" s="177">
        <v>0</v>
      </c>
      <c r="G98" s="178">
        <f>E98*F98</f>
        <v>0</v>
      </c>
      <c r="O98" s="172">
        <v>2</v>
      </c>
      <c r="AA98" s="139">
        <v>12</v>
      </c>
      <c r="AB98" s="139">
        <v>0</v>
      </c>
      <c r="AC98" s="139">
        <v>71</v>
      </c>
      <c r="AZ98" s="139">
        <v>2</v>
      </c>
      <c r="BA98" s="139">
        <f>IF(AZ98=1,G98,0)</f>
        <v>0</v>
      </c>
      <c r="BB98" s="139">
        <f>IF(AZ98=2,G98,0)</f>
        <v>0</v>
      </c>
      <c r="BC98" s="139">
        <f>IF(AZ98=3,G98,0)</f>
        <v>0</v>
      </c>
      <c r="BD98" s="139">
        <f>IF(AZ98=4,G98,0)</f>
        <v>0</v>
      </c>
      <c r="BE98" s="139">
        <f>IF(AZ98=5,G98,0)</f>
        <v>0</v>
      </c>
      <c r="CZ98" s="139">
        <v>0</v>
      </c>
    </row>
    <row r="99" spans="1:104" ht="12.75">
      <c r="A99" s="173">
        <v>72</v>
      </c>
      <c r="B99" s="174" t="s">
        <v>199</v>
      </c>
      <c r="C99" s="175" t="s">
        <v>200</v>
      </c>
      <c r="D99" s="176" t="s">
        <v>97</v>
      </c>
      <c r="E99" s="177">
        <v>1</v>
      </c>
      <c r="F99" s="177">
        <v>0</v>
      </c>
      <c r="G99" s="178">
        <f>E99*F99</f>
        <v>0</v>
      </c>
      <c r="O99" s="172">
        <v>2</v>
      </c>
      <c r="AA99" s="139">
        <v>12</v>
      </c>
      <c r="AB99" s="139">
        <v>1</v>
      </c>
      <c r="AC99" s="139">
        <v>72</v>
      </c>
      <c r="AZ99" s="139">
        <v>2</v>
      </c>
      <c r="BA99" s="139">
        <f>IF(AZ99=1,G99,0)</f>
        <v>0</v>
      </c>
      <c r="BB99" s="139">
        <f>IF(AZ99=2,G99,0)</f>
        <v>0</v>
      </c>
      <c r="BC99" s="139">
        <f>IF(AZ99=3,G99,0)</f>
        <v>0</v>
      </c>
      <c r="BD99" s="139">
        <f>IF(AZ99=4,G99,0)</f>
        <v>0</v>
      </c>
      <c r="BE99" s="139">
        <f>IF(AZ99=5,G99,0)</f>
        <v>0</v>
      </c>
      <c r="CZ99" s="139">
        <v>0.02553</v>
      </c>
    </row>
    <row r="100" spans="1:57" ht="12.75">
      <c r="A100" s="179"/>
      <c r="B100" s="180" t="s">
        <v>67</v>
      </c>
      <c r="C100" s="181" t="str">
        <f>CONCATENATE(B97," ",C97)</f>
        <v>735 Otopná tělesa</v>
      </c>
      <c r="D100" s="179"/>
      <c r="E100" s="182"/>
      <c r="F100" s="182"/>
      <c r="G100" s="183">
        <f>SUM(G97:G99)</f>
        <v>0</v>
      </c>
      <c r="O100" s="172">
        <v>4</v>
      </c>
      <c r="BA100" s="184">
        <f>SUM(BA97:BA99)</f>
        <v>0</v>
      </c>
      <c r="BB100" s="184">
        <f>SUM(BB97:BB99)</f>
        <v>0</v>
      </c>
      <c r="BC100" s="184">
        <f>SUM(BC97:BC99)</f>
        <v>0</v>
      </c>
      <c r="BD100" s="184">
        <f>SUM(BD97:BD99)</f>
        <v>0</v>
      </c>
      <c r="BE100" s="184">
        <f>SUM(BE97:BE99)</f>
        <v>0</v>
      </c>
    </row>
    <row r="101" spans="1:15" ht="12.75">
      <c r="A101" s="165" t="s">
        <v>65</v>
      </c>
      <c r="B101" s="166" t="s">
        <v>201</v>
      </c>
      <c r="C101" s="167" t="s">
        <v>202</v>
      </c>
      <c r="D101" s="168"/>
      <c r="E101" s="169"/>
      <c r="F101" s="169"/>
      <c r="G101" s="170"/>
      <c r="H101" s="171"/>
      <c r="I101" s="171"/>
      <c r="O101" s="172">
        <v>1</v>
      </c>
    </row>
    <row r="102" spans="1:104" ht="22.5">
      <c r="A102" s="173">
        <v>73</v>
      </c>
      <c r="B102" s="174" t="s">
        <v>203</v>
      </c>
      <c r="C102" s="175" t="s">
        <v>204</v>
      </c>
      <c r="D102" s="176" t="s">
        <v>77</v>
      </c>
      <c r="E102" s="177">
        <v>94.52</v>
      </c>
      <c r="F102" s="177">
        <v>0</v>
      </c>
      <c r="G102" s="178">
        <f>E102*F102</f>
        <v>0</v>
      </c>
      <c r="O102" s="172">
        <v>2</v>
      </c>
      <c r="AA102" s="139">
        <v>12</v>
      </c>
      <c r="AB102" s="139">
        <v>0</v>
      </c>
      <c r="AC102" s="139">
        <v>73</v>
      </c>
      <c r="AZ102" s="139">
        <v>2</v>
      </c>
      <c r="BA102" s="139">
        <f>IF(AZ102=1,G102,0)</f>
        <v>0</v>
      </c>
      <c r="BB102" s="139">
        <f>IF(AZ102=2,G102,0)</f>
        <v>0</v>
      </c>
      <c r="BC102" s="139">
        <f>IF(AZ102=3,G102,0)</f>
        <v>0</v>
      </c>
      <c r="BD102" s="139">
        <f>IF(AZ102=4,G102,0)</f>
        <v>0</v>
      </c>
      <c r="BE102" s="139">
        <f>IF(AZ102=5,G102,0)</f>
        <v>0</v>
      </c>
      <c r="CZ102" s="139">
        <v>0.00243</v>
      </c>
    </row>
    <row r="103" spans="1:104" ht="12.75">
      <c r="A103" s="173">
        <v>74</v>
      </c>
      <c r="B103" s="174" t="s">
        <v>205</v>
      </c>
      <c r="C103" s="175" t="s">
        <v>206</v>
      </c>
      <c r="D103" s="176" t="s">
        <v>130</v>
      </c>
      <c r="E103" s="177">
        <v>2.23</v>
      </c>
      <c r="F103" s="177">
        <v>0</v>
      </c>
      <c r="G103" s="178">
        <f>E103*F103</f>
        <v>0</v>
      </c>
      <c r="O103" s="172">
        <v>2</v>
      </c>
      <c r="AA103" s="139">
        <v>12</v>
      </c>
      <c r="AB103" s="139">
        <v>0</v>
      </c>
      <c r="AC103" s="139">
        <v>74</v>
      </c>
      <c r="AZ103" s="139">
        <v>2</v>
      </c>
      <c r="BA103" s="139">
        <f>IF(AZ103=1,G103,0)</f>
        <v>0</v>
      </c>
      <c r="BB103" s="139">
        <f>IF(AZ103=2,G103,0)</f>
        <v>0</v>
      </c>
      <c r="BC103" s="139">
        <f>IF(AZ103=3,G103,0)</f>
        <v>0</v>
      </c>
      <c r="BD103" s="139">
        <f>IF(AZ103=4,G103,0)</f>
        <v>0</v>
      </c>
      <c r="BE103" s="139">
        <f>IF(AZ103=5,G103,0)</f>
        <v>0</v>
      </c>
      <c r="CZ103" s="139">
        <v>0</v>
      </c>
    </row>
    <row r="104" spans="1:104" ht="12.75">
      <c r="A104" s="173">
        <v>75</v>
      </c>
      <c r="B104" s="174" t="s">
        <v>207</v>
      </c>
      <c r="C104" s="175" t="s">
        <v>208</v>
      </c>
      <c r="D104" s="176" t="s">
        <v>77</v>
      </c>
      <c r="E104" s="177">
        <v>105.738</v>
      </c>
      <c r="F104" s="177">
        <v>0</v>
      </c>
      <c r="G104" s="178">
        <f>E104*F104</f>
        <v>0</v>
      </c>
      <c r="O104" s="172">
        <v>2</v>
      </c>
      <c r="AA104" s="139">
        <v>12</v>
      </c>
      <c r="AB104" s="139">
        <v>1</v>
      </c>
      <c r="AC104" s="139">
        <v>75</v>
      </c>
      <c r="AZ104" s="139">
        <v>2</v>
      </c>
      <c r="BA104" s="139">
        <f>IF(AZ104=1,G104,0)</f>
        <v>0</v>
      </c>
      <c r="BB104" s="139">
        <f>IF(AZ104=2,G104,0)</f>
        <v>0</v>
      </c>
      <c r="BC104" s="139">
        <f>IF(AZ104=3,G104,0)</f>
        <v>0</v>
      </c>
      <c r="BD104" s="139">
        <f>IF(AZ104=4,G104,0)</f>
        <v>0</v>
      </c>
      <c r="BE104" s="139">
        <f>IF(AZ104=5,G104,0)</f>
        <v>0</v>
      </c>
      <c r="CZ104" s="139">
        <v>0.0192</v>
      </c>
    </row>
    <row r="105" spans="1:104" ht="12.75">
      <c r="A105" s="173">
        <v>76</v>
      </c>
      <c r="B105" s="174" t="s">
        <v>209</v>
      </c>
      <c r="C105" s="175" t="s">
        <v>210</v>
      </c>
      <c r="D105" s="176" t="s">
        <v>77</v>
      </c>
      <c r="E105" s="177">
        <v>3.427</v>
      </c>
      <c r="F105" s="177">
        <v>0</v>
      </c>
      <c r="G105" s="178">
        <f>E105*F105</f>
        <v>0</v>
      </c>
      <c r="O105" s="172">
        <v>2</v>
      </c>
      <c r="AA105" s="139">
        <v>12</v>
      </c>
      <c r="AB105" s="139">
        <v>1</v>
      </c>
      <c r="AC105" s="139">
        <v>76</v>
      </c>
      <c r="AZ105" s="139">
        <v>2</v>
      </c>
      <c r="BA105" s="139">
        <f>IF(AZ105=1,G105,0)</f>
        <v>0</v>
      </c>
      <c r="BB105" s="139">
        <f>IF(AZ105=2,G105,0)</f>
        <v>0</v>
      </c>
      <c r="BC105" s="139">
        <f>IF(AZ105=3,G105,0)</f>
        <v>0</v>
      </c>
      <c r="BD105" s="139">
        <f>IF(AZ105=4,G105,0)</f>
        <v>0</v>
      </c>
      <c r="BE105" s="139">
        <f>IF(AZ105=5,G105,0)</f>
        <v>0</v>
      </c>
      <c r="CZ105" s="139">
        <v>0.0192</v>
      </c>
    </row>
    <row r="106" spans="1:57" ht="12.75">
      <c r="A106" s="179"/>
      <c r="B106" s="180" t="s">
        <v>67</v>
      </c>
      <c r="C106" s="181" t="str">
        <f>CONCATENATE(B101," ",C101)</f>
        <v>771 Podlahy z dlaždic a obklady</v>
      </c>
      <c r="D106" s="179"/>
      <c r="E106" s="182"/>
      <c r="F106" s="182"/>
      <c r="G106" s="183">
        <f>SUM(G101:G105)</f>
        <v>0</v>
      </c>
      <c r="O106" s="172">
        <v>4</v>
      </c>
      <c r="BA106" s="184">
        <f>SUM(BA101:BA105)</f>
        <v>0</v>
      </c>
      <c r="BB106" s="184">
        <f>SUM(BB101:BB105)</f>
        <v>0</v>
      </c>
      <c r="BC106" s="184">
        <f>SUM(BC101:BC105)</f>
        <v>0</v>
      </c>
      <c r="BD106" s="184">
        <f>SUM(BD101:BD105)</f>
        <v>0</v>
      </c>
      <c r="BE106" s="184">
        <f>SUM(BE101:BE105)</f>
        <v>0</v>
      </c>
    </row>
    <row r="107" spans="1:15" ht="12.75">
      <c r="A107" s="165" t="s">
        <v>65</v>
      </c>
      <c r="B107" s="166" t="s">
        <v>211</v>
      </c>
      <c r="C107" s="167" t="s">
        <v>212</v>
      </c>
      <c r="D107" s="168"/>
      <c r="E107" s="169"/>
      <c r="F107" s="169"/>
      <c r="G107" s="170"/>
      <c r="H107" s="171"/>
      <c r="I107" s="171"/>
      <c r="O107" s="172">
        <v>1</v>
      </c>
    </row>
    <row r="108" spans="1:104" ht="22.5">
      <c r="A108" s="173">
        <v>77</v>
      </c>
      <c r="B108" s="174" t="s">
        <v>213</v>
      </c>
      <c r="C108" s="175" t="s">
        <v>214</v>
      </c>
      <c r="D108" s="176" t="s">
        <v>77</v>
      </c>
      <c r="E108" s="177">
        <v>19.58</v>
      </c>
      <c r="F108" s="177">
        <v>0</v>
      </c>
      <c r="G108" s="178">
        <f>E108*F108</f>
        <v>0</v>
      </c>
      <c r="O108" s="172">
        <v>2</v>
      </c>
      <c r="AA108" s="139">
        <v>12</v>
      </c>
      <c r="AB108" s="139">
        <v>0</v>
      </c>
      <c r="AC108" s="139">
        <v>77</v>
      </c>
      <c r="AZ108" s="139">
        <v>2</v>
      </c>
      <c r="BA108" s="139">
        <f>IF(AZ108=1,G108,0)</f>
        <v>0</v>
      </c>
      <c r="BB108" s="139">
        <f>IF(AZ108=2,G108,0)</f>
        <v>0</v>
      </c>
      <c r="BC108" s="139">
        <f>IF(AZ108=3,G108,0)</f>
        <v>0</v>
      </c>
      <c r="BD108" s="139">
        <f>IF(AZ108=4,G108,0)</f>
        <v>0</v>
      </c>
      <c r="BE108" s="139">
        <f>IF(AZ108=5,G108,0)</f>
        <v>0</v>
      </c>
      <c r="CZ108" s="139">
        <v>0.00268</v>
      </c>
    </row>
    <row r="109" spans="1:104" ht="12.75">
      <c r="A109" s="173">
        <v>78</v>
      </c>
      <c r="B109" s="174" t="s">
        <v>215</v>
      </c>
      <c r="C109" s="175" t="s">
        <v>216</v>
      </c>
      <c r="D109" s="176" t="s">
        <v>130</v>
      </c>
      <c r="E109" s="177">
        <v>1.86</v>
      </c>
      <c r="F109" s="177">
        <v>0</v>
      </c>
      <c r="G109" s="178">
        <f>E109*F109</f>
        <v>0</v>
      </c>
      <c r="O109" s="172">
        <v>2</v>
      </c>
      <c r="AA109" s="139">
        <v>12</v>
      </c>
      <c r="AB109" s="139">
        <v>0</v>
      </c>
      <c r="AC109" s="139">
        <v>78</v>
      </c>
      <c r="AZ109" s="139">
        <v>2</v>
      </c>
      <c r="BA109" s="139">
        <f>IF(AZ109=1,G109,0)</f>
        <v>0</v>
      </c>
      <c r="BB109" s="139">
        <f>IF(AZ109=2,G109,0)</f>
        <v>0</v>
      </c>
      <c r="BC109" s="139">
        <f>IF(AZ109=3,G109,0)</f>
        <v>0</v>
      </c>
      <c r="BD109" s="139">
        <f>IF(AZ109=4,G109,0)</f>
        <v>0</v>
      </c>
      <c r="BE109" s="139">
        <f>IF(AZ109=5,G109,0)</f>
        <v>0</v>
      </c>
      <c r="CZ109" s="139">
        <v>0</v>
      </c>
    </row>
    <row r="110" spans="1:104" ht="22.5">
      <c r="A110" s="173">
        <v>79</v>
      </c>
      <c r="B110" s="174" t="s">
        <v>213</v>
      </c>
      <c r="C110" s="175" t="s">
        <v>214</v>
      </c>
      <c r="D110" s="176" t="s">
        <v>77</v>
      </c>
      <c r="E110" s="177">
        <v>48.888</v>
      </c>
      <c r="F110" s="177">
        <v>0</v>
      </c>
      <c r="G110" s="178">
        <f>E110*F110</f>
        <v>0</v>
      </c>
      <c r="O110" s="172">
        <v>2</v>
      </c>
      <c r="AA110" s="139">
        <v>12</v>
      </c>
      <c r="AB110" s="139">
        <v>0</v>
      </c>
      <c r="AC110" s="139">
        <v>79</v>
      </c>
      <c r="AZ110" s="139">
        <v>2</v>
      </c>
      <c r="BA110" s="139">
        <f>IF(AZ110=1,G110,0)</f>
        <v>0</v>
      </c>
      <c r="BB110" s="139">
        <f>IF(AZ110=2,G110,0)</f>
        <v>0</v>
      </c>
      <c r="BC110" s="139">
        <f>IF(AZ110=3,G110,0)</f>
        <v>0</v>
      </c>
      <c r="BD110" s="139">
        <f>IF(AZ110=4,G110,0)</f>
        <v>0</v>
      </c>
      <c r="BE110" s="139">
        <f>IF(AZ110=5,G110,0)</f>
        <v>0</v>
      </c>
      <c r="CZ110" s="139">
        <v>0.00268</v>
      </c>
    </row>
    <row r="111" spans="1:104" ht="12.75">
      <c r="A111" s="173">
        <v>80</v>
      </c>
      <c r="B111" s="174" t="s">
        <v>217</v>
      </c>
      <c r="C111" s="175" t="s">
        <v>218</v>
      </c>
      <c r="D111" s="176" t="s">
        <v>77</v>
      </c>
      <c r="E111" s="177">
        <v>139.265</v>
      </c>
      <c r="F111" s="177">
        <v>0</v>
      </c>
      <c r="G111" s="178">
        <f>E111*F111</f>
        <v>0</v>
      </c>
      <c r="O111" s="172">
        <v>2</v>
      </c>
      <c r="AA111" s="139">
        <v>12</v>
      </c>
      <c r="AB111" s="139">
        <v>1</v>
      </c>
      <c r="AC111" s="139">
        <v>80</v>
      </c>
      <c r="AZ111" s="139">
        <v>2</v>
      </c>
      <c r="BA111" s="139">
        <f>IF(AZ111=1,G111,0)</f>
        <v>0</v>
      </c>
      <c r="BB111" s="139">
        <f>IF(AZ111=2,G111,0)</f>
        <v>0</v>
      </c>
      <c r="BC111" s="139">
        <f>IF(AZ111=3,G111,0)</f>
        <v>0</v>
      </c>
      <c r="BD111" s="139">
        <f>IF(AZ111=4,G111,0)</f>
        <v>0</v>
      </c>
      <c r="BE111" s="139">
        <f>IF(AZ111=5,G111,0)</f>
        <v>0</v>
      </c>
      <c r="CZ111" s="139">
        <v>0.0105</v>
      </c>
    </row>
    <row r="112" spans="1:104" ht="22.5">
      <c r="A112" s="173">
        <v>81</v>
      </c>
      <c r="B112" s="174" t="s">
        <v>213</v>
      </c>
      <c r="C112" s="175" t="s">
        <v>214</v>
      </c>
      <c r="D112" s="176" t="s">
        <v>77</v>
      </c>
      <c r="E112" s="177">
        <v>45</v>
      </c>
      <c r="F112" s="177">
        <v>0</v>
      </c>
      <c r="G112" s="178">
        <f>E112*F112</f>
        <v>0</v>
      </c>
      <c r="O112" s="172">
        <v>2</v>
      </c>
      <c r="AA112" s="139">
        <v>12</v>
      </c>
      <c r="AB112" s="139">
        <v>0</v>
      </c>
      <c r="AC112" s="139">
        <v>81</v>
      </c>
      <c r="AZ112" s="139">
        <v>2</v>
      </c>
      <c r="BA112" s="139">
        <f>IF(AZ112=1,G112,0)</f>
        <v>0</v>
      </c>
      <c r="BB112" s="139">
        <f>IF(AZ112=2,G112,0)</f>
        <v>0</v>
      </c>
      <c r="BC112" s="139">
        <f>IF(AZ112=3,G112,0)</f>
        <v>0</v>
      </c>
      <c r="BD112" s="139">
        <f>IF(AZ112=4,G112,0)</f>
        <v>0</v>
      </c>
      <c r="BE112" s="139">
        <f>IF(AZ112=5,G112,0)</f>
        <v>0</v>
      </c>
      <c r="CZ112" s="139">
        <v>0.00268</v>
      </c>
    </row>
    <row r="113" spans="1:104" ht="22.5">
      <c r="A113" s="173">
        <v>82</v>
      </c>
      <c r="B113" s="174" t="s">
        <v>213</v>
      </c>
      <c r="C113" s="175" t="s">
        <v>214</v>
      </c>
      <c r="D113" s="176" t="s">
        <v>77</v>
      </c>
      <c r="E113" s="177">
        <v>24.12</v>
      </c>
      <c r="F113" s="177">
        <v>0</v>
      </c>
      <c r="G113" s="178">
        <f>E113*F113</f>
        <v>0</v>
      </c>
      <c r="O113" s="172">
        <v>2</v>
      </c>
      <c r="AA113" s="139">
        <v>12</v>
      </c>
      <c r="AB113" s="139">
        <v>0</v>
      </c>
      <c r="AC113" s="139">
        <v>82</v>
      </c>
      <c r="AZ113" s="139">
        <v>2</v>
      </c>
      <c r="BA113" s="139">
        <f>IF(AZ113=1,G113,0)</f>
        <v>0</v>
      </c>
      <c r="BB113" s="139">
        <f>IF(AZ113=2,G113,0)</f>
        <v>0</v>
      </c>
      <c r="BC113" s="139">
        <f>IF(AZ113=3,G113,0)</f>
        <v>0</v>
      </c>
      <c r="BD113" s="139">
        <f>IF(AZ113=4,G113,0)</f>
        <v>0</v>
      </c>
      <c r="BE113" s="139">
        <f>IF(AZ113=5,G113,0)</f>
        <v>0</v>
      </c>
      <c r="CZ113" s="139">
        <v>0.00268</v>
      </c>
    </row>
    <row r="114" spans="1:104" ht="22.5">
      <c r="A114" s="173">
        <v>83</v>
      </c>
      <c r="B114" s="174" t="s">
        <v>213</v>
      </c>
      <c r="C114" s="175" t="s">
        <v>214</v>
      </c>
      <c r="D114" s="176" t="s">
        <v>77</v>
      </c>
      <c r="E114" s="177">
        <v>52.02</v>
      </c>
      <c r="F114" s="177">
        <v>0</v>
      </c>
      <c r="G114" s="178">
        <f>E114*F114</f>
        <v>0</v>
      </c>
      <c r="O114" s="172">
        <v>2</v>
      </c>
      <c r="AA114" s="139">
        <v>12</v>
      </c>
      <c r="AB114" s="139">
        <v>0</v>
      </c>
      <c r="AC114" s="139">
        <v>83</v>
      </c>
      <c r="AZ114" s="139">
        <v>2</v>
      </c>
      <c r="BA114" s="139">
        <f>IF(AZ114=1,G114,0)</f>
        <v>0</v>
      </c>
      <c r="BB114" s="139">
        <f>IF(AZ114=2,G114,0)</f>
        <v>0</v>
      </c>
      <c r="BC114" s="139">
        <f>IF(AZ114=3,G114,0)</f>
        <v>0</v>
      </c>
      <c r="BD114" s="139">
        <f>IF(AZ114=4,G114,0)</f>
        <v>0</v>
      </c>
      <c r="BE114" s="139">
        <f>IF(AZ114=5,G114,0)</f>
        <v>0</v>
      </c>
      <c r="CZ114" s="139">
        <v>0.00268</v>
      </c>
    </row>
    <row r="115" spans="1:57" ht="12.75">
      <c r="A115" s="179"/>
      <c r="B115" s="180" t="s">
        <v>67</v>
      </c>
      <c r="C115" s="181" t="str">
        <f>CONCATENATE(B107," ",C107)</f>
        <v>781 Obklady keramické</v>
      </c>
      <c r="D115" s="179"/>
      <c r="E115" s="182"/>
      <c r="F115" s="182"/>
      <c r="G115" s="183">
        <f>SUM(G107:G114)</f>
        <v>0</v>
      </c>
      <c r="O115" s="172">
        <v>4</v>
      </c>
      <c r="BA115" s="184">
        <f>SUM(BA107:BA114)</f>
        <v>0</v>
      </c>
      <c r="BB115" s="184">
        <f>SUM(BB107:BB114)</f>
        <v>0</v>
      </c>
      <c r="BC115" s="184">
        <f>SUM(BC107:BC114)</f>
        <v>0</v>
      </c>
      <c r="BD115" s="184">
        <f>SUM(BD107:BD114)</f>
        <v>0</v>
      </c>
      <c r="BE115" s="184">
        <f>SUM(BE107:BE114)</f>
        <v>0</v>
      </c>
    </row>
    <row r="116" spans="1:15" ht="12.75">
      <c r="A116" s="165" t="s">
        <v>65</v>
      </c>
      <c r="B116" s="166" t="s">
        <v>219</v>
      </c>
      <c r="C116" s="167" t="s">
        <v>220</v>
      </c>
      <c r="D116" s="168"/>
      <c r="E116" s="169"/>
      <c r="F116" s="169"/>
      <c r="G116" s="170"/>
      <c r="H116" s="171"/>
      <c r="I116" s="171"/>
      <c r="O116" s="172">
        <v>1</v>
      </c>
    </row>
    <row r="117" spans="1:104" ht="12.75">
      <c r="A117" s="173">
        <v>84</v>
      </c>
      <c r="B117" s="174" t="s">
        <v>221</v>
      </c>
      <c r="C117" s="175" t="s">
        <v>222</v>
      </c>
      <c r="D117" s="176" t="s">
        <v>77</v>
      </c>
      <c r="E117" s="177">
        <v>32.7</v>
      </c>
      <c r="F117" s="177">
        <v>0</v>
      </c>
      <c r="G117" s="178">
        <f>E117*F117</f>
        <v>0</v>
      </c>
      <c r="O117" s="172">
        <v>2</v>
      </c>
      <c r="AA117" s="139">
        <v>12</v>
      </c>
      <c r="AB117" s="139">
        <v>0</v>
      </c>
      <c r="AC117" s="139">
        <v>84</v>
      </c>
      <c r="AZ117" s="139">
        <v>2</v>
      </c>
      <c r="BA117" s="139">
        <f>IF(AZ117=1,G117,0)</f>
        <v>0</v>
      </c>
      <c r="BB117" s="139">
        <f>IF(AZ117=2,G117,0)</f>
        <v>0</v>
      </c>
      <c r="BC117" s="139">
        <f>IF(AZ117=3,G117,0)</f>
        <v>0</v>
      </c>
      <c r="BD117" s="139">
        <f>IF(AZ117=4,G117,0)</f>
        <v>0</v>
      </c>
      <c r="BE117" s="139">
        <f>IF(AZ117=5,G117,0)</f>
        <v>0</v>
      </c>
      <c r="CZ117" s="139">
        <v>0.00022</v>
      </c>
    </row>
    <row r="118" spans="1:104" ht="12.75">
      <c r="A118" s="173">
        <v>85</v>
      </c>
      <c r="B118" s="174" t="s">
        <v>221</v>
      </c>
      <c r="C118" s="175" t="s">
        <v>222</v>
      </c>
      <c r="D118" s="176" t="s">
        <v>77</v>
      </c>
      <c r="E118" s="177">
        <v>117.8</v>
      </c>
      <c r="F118" s="177">
        <v>0</v>
      </c>
      <c r="G118" s="178">
        <f>E118*F118</f>
        <v>0</v>
      </c>
      <c r="O118" s="172">
        <v>2</v>
      </c>
      <c r="AA118" s="139">
        <v>12</v>
      </c>
      <c r="AB118" s="139">
        <v>0</v>
      </c>
      <c r="AC118" s="139">
        <v>85</v>
      </c>
      <c r="AZ118" s="139">
        <v>2</v>
      </c>
      <c r="BA118" s="139">
        <f>IF(AZ118=1,G118,0)</f>
        <v>0</v>
      </c>
      <c r="BB118" s="139">
        <f>IF(AZ118=2,G118,0)</f>
        <v>0</v>
      </c>
      <c r="BC118" s="139">
        <f>IF(AZ118=3,G118,0)</f>
        <v>0</v>
      </c>
      <c r="BD118" s="139">
        <f>IF(AZ118=4,G118,0)</f>
        <v>0</v>
      </c>
      <c r="BE118" s="139">
        <f>IF(AZ118=5,G118,0)</f>
        <v>0</v>
      </c>
      <c r="CZ118" s="139">
        <v>0.00022</v>
      </c>
    </row>
    <row r="119" spans="1:104" ht="12.75">
      <c r="A119" s="173">
        <v>86</v>
      </c>
      <c r="B119" s="174" t="s">
        <v>221</v>
      </c>
      <c r="C119" s="175" t="s">
        <v>222</v>
      </c>
      <c r="D119" s="176" t="s">
        <v>77</v>
      </c>
      <c r="E119" s="177">
        <v>191.93</v>
      </c>
      <c r="F119" s="177">
        <v>0</v>
      </c>
      <c r="G119" s="178">
        <f>E119*F119</f>
        <v>0</v>
      </c>
      <c r="O119" s="172">
        <v>2</v>
      </c>
      <c r="AA119" s="139">
        <v>12</v>
      </c>
      <c r="AB119" s="139">
        <v>0</v>
      </c>
      <c r="AC119" s="139">
        <v>86</v>
      </c>
      <c r="AZ119" s="139">
        <v>2</v>
      </c>
      <c r="BA119" s="139">
        <f>IF(AZ119=1,G119,0)</f>
        <v>0</v>
      </c>
      <c r="BB119" s="139">
        <f>IF(AZ119=2,G119,0)</f>
        <v>0</v>
      </c>
      <c r="BC119" s="139">
        <f>IF(AZ119=3,G119,0)</f>
        <v>0</v>
      </c>
      <c r="BD119" s="139">
        <f>IF(AZ119=4,G119,0)</f>
        <v>0</v>
      </c>
      <c r="BE119" s="139">
        <f>IF(AZ119=5,G119,0)</f>
        <v>0</v>
      </c>
      <c r="CZ119" s="139">
        <v>0.00022</v>
      </c>
    </row>
    <row r="120" spans="1:57" ht="12.75">
      <c r="A120" s="179"/>
      <c r="B120" s="180" t="s">
        <v>67</v>
      </c>
      <c r="C120" s="181" t="str">
        <f>CONCATENATE(B116," ",C116)</f>
        <v>784 Malby</v>
      </c>
      <c r="D120" s="179"/>
      <c r="E120" s="182"/>
      <c r="F120" s="182"/>
      <c r="G120" s="183">
        <f>SUM(G116:G119)</f>
        <v>0</v>
      </c>
      <c r="O120" s="172">
        <v>4</v>
      </c>
      <c r="BA120" s="184">
        <f>SUM(BA116:BA119)</f>
        <v>0</v>
      </c>
      <c r="BB120" s="184">
        <f>SUM(BB116:BB119)</f>
        <v>0</v>
      </c>
      <c r="BC120" s="184">
        <f>SUM(BC116:BC119)</f>
        <v>0</v>
      </c>
      <c r="BD120" s="184">
        <f>SUM(BD116:BD119)</f>
        <v>0</v>
      </c>
      <c r="BE120" s="184">
        <f>SUM(BE116:BE119)</f>
        <v>0</v>
      </c>
    </row>
    <row r="121" spans="1:15" ht="12.75">
      <c r="A121" s="165" t="s">
        <v>65</v>
      </c>
      <c r="B121" s="166" t="s">
        <v>223</v>
      </c>
      <c r="C121" s="167" t="s">
        <v>224</v>
      </c>
      <c r="D121" s="168"/>
      <c r="E121" s="169"/>
      <c r="F121" s="169"/>
      <c r="G121" s="170"/>
      <c r="H121" s="171"/>
      <c r="I121" s="171"/>
      <c r="O121" s="172">
        <v>1</v>
      </c>
    </row>
    <row r="122" spans="1:104" ht="12.75">
      <c r="A122" s="173">
        <v>87</v>
      </c>
      <c r="B122" s="174" t="s">
        <v>225</v>
      </c>
      <c r="C122" s="175" t="s">
        <v>226</v>
      </c>
      <c r="D122" s="176" t="s">
        <v>227</v>
      </c>
      <c r="E122" s="177">
        <v>1</v>
      </c>
      <c r="F122" s="177">
        <v>0</v>
      </c>
      <c r="G122" s="178">
        <f>E122*F122</f>
        <v>0</v>
      </c>
      <c r="O122" s="172">
        <v>2</v>
      </c>
      <c r="AA122" s="139">
        <v>12</v>
      </c>
      <c r="AB122" s="139">
        <v>0</v>
      </c>
      <c r="AC122" s="139">
        <v>87</v>
      </c>
      <c r="AZ122" s="139">
        <v>4</v>
      </c>
      <c r="BA122" s="139">
        <f>IF(AZ122=1,G122,0)</f>
        <v>0</v>
      </c>
      <c r="BB122" s="139">
        <f>IF(AZ122=2,G122,0)</f>
        <v>0</v>
      </c>
      <c r="BC122" s="139">
        <f>IF(AZ122=3,G122,0)</f>
        <v>0</v>
      </c>
      <c r="BD122" s="139">
        <f>IF(AZ122=4,G122,0)</f>
        <v>0</v>
      </c>
      <c r="BE122" s="139">
        <f>IF(AZ122=5,G122,0)</f>
        <v>0</v>
      </c>
      <c r="CZ122" s="139">
        <v>0</v>
      </c>
    </row>
    <row r="123" spans="1:57" ht="12.75">
      <c r="A123" s="179"/>
      <c r="B123" s="180" t="s">
        <v>67</v>
      </c>
      <c r="C123" s="181" t="str">
        <f>CONCATENATE(B121," ",C121)</f>
        <v>M21 Elektromontáže</v>
      </c>
      <c r="D123" s="179"/>
      <c r="E123" s="182"/>
      <c r="F123" s="182"/>
      <c r="G123" s="183">
        <f>SUM(G121:G122)</f>
        <v>0</v>
      </c>
      <c r="O123" s="172">
        <v>4</v>
      </c>
      <c r="BA123" s="184">
        <f>SUM(BA121:BA122)</f>
        <v>0</v>
      </c>
      <c r="BB123" s="184">
        <f>SUM(BB121:BB122)</f>
        <v>0</v>
      </c>
      <c r="BC123" s="184">
        <f>SUM(BC121:BC122)</f>
        <v>0</v>
      </c>
      <c r="BD123" s="184">
        <f>SUM(BD121:BD122)</f>
        <v>0</v>
      </c>
      <c r="BE123" s="184">
        <f>SUM(BE121:BE122)</f>
        <v>0</v>
      </c>
    </row>
    <row r="124" spans="1:15" ht="12.75">
      <c r="A124" s="165" t="s">
        <v>65</v>
      </c>
      <c r="B124" s="166" t="s">
        <v>228</v>
      </c>
      <c r="C124" s="167" t="s">
        <v>229</v>
      </c>
      <c r="D124" s="168"/>
      <c r="E124" s="169"/>
      <c r="F124" s="169"/>
      <c r="G124" s="170"/>
      <c r="H124" s="171"/>
      <c r="I124" s="171"/>
      <c r="O124" s="172">
        <v>1</v>
      </c>
    </row>
    <row r="125" spans="1:104" ht="12.75">
      <c r="A125" s="173">
        <v>88</v>
      </c>
      <c r="B125" s="174" t="s">
        <v>230</v>
      </c>
      <c r="C125" s="175" t="s">
        <v>231</v>
      </c>
      <c r="D125" s="176" t="s">
        <v>66</v>
      </c>
      <c r="E125" s="177">
        <v>4</v>
      </c>
      <c r="F125" s="177">
        <v>0</v>
      </c>
      <c r="G125" s="178">
        <f>E125*F125</f>
        <v>0</v>
      </c>
      <c r="O125" s="172">
        <v>2</v>
      </c>
      <c r="AA125" s="139">
        <v>12</v>
      </c>
      <c r="AB125" s="139">
        <v>0</v>
      </c>
      <c r="AC125" s="139">
        <v>88</v>
      </c>
      <c r="AZ125" s="139">
        <v>4</v>
      </c>
      <c r="BA125" s="139">
        <f>IF(AZ125=1,G125,0)</f>
        <v>0</v>
      </c>
      <c r="BB125" s="139">
        <f>IF(AZ125=2,G125,0)</f>
        <v>0</v>
      </c>
      <c r="BC125" s="139">
        <f>IF(AZ125=3,G125,0)</f>
        <v>0</v>
      </c>
      <c r="BD125" s="139">
        <f>IF(AZ125=4,G125,0)</f>
        <v>0</v>
      </c>
      <c r="BE125" s="139">
        <f>IF(AZ125=5,G125,0)</f>
        <v>0</v>
      </c>
      <c r="CZ125" s="139">
        <v>0</v>
      </c>
    </row>
    <row r="126" spans="1:104" ht="12.75">
      <c r="A126" s="173">
        <v>89</v>
      </c>
      <c r="B126" s="174" t="s">
        <v>232</v>
      </c>
      <c r="C126" s="175" t="s">
        <v>233</v>
      </c>
      <c r="D126" s="176" t="s">
        <v>130</v>
      </c>
      <c r="E126" s="177">
        <v>0.003</v>
      </c>
      <c r="F126" s="177">
        <v>0</v>
      </c>
      <c r="G126" s="178">
        <f>E126*F126</f>
        <v>0</v>
      </c>
      <c r="O126" s="172">
        <v>2</v>
      </c>
      <c r="AA126" s="139">
        <v>12</v>
      </c>
      <c r="AB126" s="139">
        <v>0</v>
      </c>
      <c r="AC126" s="139">
        <v>89</v>
      </c>
      <c r="AZ126" s="139">
        <v>4</v>
      </c>
      <c r="BA126" s="139">
        <f>IF(AZ126=1,G126,0)</f>
        <v>0</v>
      </c>
      <c r="BB126" s="139">
        <f>IF(AZ126=2,G126,0)</f>
        <v>0</v>
      </c>
      <c r="BC126" s="139">
        <f>IF(AZ126=3,G126,0)</f>
        <v>0</v>
      </c>
      <c r="BD126" s="139">
        <f>IF(AZ126=4,G126,0)</f>
        <v>0</v>
      </c>
      <c r="BE126" s="139">
        <f>IF(AZ126=5,G126,0)</f>
        <v>0</v>
      </c>
      <c r="CZ126" s="139">
        <v>0</v>
      </c>
    </row>
    <row r="127" spans="1:104" ht="12.75">
      <c r="A127" s="173">
        <v>90</v>
      </c>
      <c r="B127" s="174" t="s">
        <v>234</v>
      </c>
      <c r="C127" s="175" t="s">
        <v>235</v>
      </c>
      <c r="D127" s="176" t="s">
        <v>97</v>
      </c>
      <c r="E127" s="177">
        <v>4</v>
      </c>
      <c r="F127" s="177">
        <v>0</v>
      </c>
      <c r="G127" s="178">
        <f>E127*F127</f>
        <v>0</v>
      </c>
      <c r="O127" s="172">
        <v>2</v>
      </c>
      <c r="AA127" s="139">
        <v>12</v>
      </c>
      <c r="AB127" s="139">
        <v>0</v>
      </c>
      <c r="AC127" s="139">
        <v>90</v>
      </c>
      <c r="AZ127" s="139">
        <v>4</v>
      </c>
      <c r="BA127" s="139">
        <f>IF(AZ127=1,G127,0)</f>
        <v>0</v>
      </c>
      <c r="BB127" s="139">
        <f>IF(AZ127=2,G127,0)</f>
        <v>0</v>
      </c>
      <c r="BC127" s="139">
        <f>IF(AZ127=3,G127,0)</f>
        <v>0</v>
      </c>
      <c r="BD127" s="139">
        <f>IF(AZ127=4,G127,0)</f>
        <v>0</v>
      </c>
      <c r="BE127" s="139">
        <f>IF(AZ127=5,G127,0)</f>
        <v>0</v>
      </c>
      <c r="CZ127" s="139">
        <v>0</v>
      </c>
    </row>
    <row r="128" spans="1:104" ht="12.75">
      <c r="A128" s="173">
        <v>91</v>
      </c>
      <c r="B128" s="174" t="s">
        <v>236</v>
      </c>
      <c r="C128" s="175" t="s">
        <v>237</v>
      </c>
      <c r="D128" s="176" t="s">
        <v>92</v>
      </c>
      <c r="E128" s="177">
        <v>6</v>
      </c>
      <c r="F128" s="177">
        <v>0</v>
      </c>
      <c r="G128" s="178">
        <f>E128*F128</f>
        <v>0</v>
      </c>
      <c r="O128" s="172">
        <v>2</v>
      </c>
      <c r="AA128" s="139">
        <v>12</v>
      </c>
      <c r="AB128" s="139">
        <v>0</v>
      </c>
      <c r="AC128" s="139">
        <v>91</v>
      </c>
      <c r="AZ128" s="139">
        <v>4</v>
      </c>
      <c r="BA128" s="139">
        <f>IF(AZ128=1,G128,0)</f>
        <v>0</v>
      </c>
      <c r="BB128" s="139">
        <f>IF(AZ128=2,G128,0)</f>
        <v>0</v>
      </c>
      <c r="BC128" s="139">
        <f>IF(AZ128=3,G128,0)</f>
        <v>0</v>
      </c>
      <c r="BD128" s="139">
        <f>IF(AZ128=4,G128,0)</f>
        <v>0</v>
      </c>
      <c r="BE128" s="139">
        <f>IF(AZ128=5,G128,0)</f>
        <v>0</v>
      </c>
      <c r="CZ128" s="139">
        <v>0</v>
      </c>
    </row>
    <row r="129" spans="1:104" ht="12.75">
      <c r="A129" s="173">
        <v>92</v>
      </c>
      <c r="B129" s="174" t="s">
        <v>238</v>
      </c>
      <c r="C129" s="175" t="s">
        <v>239</v>
      </c>
      <c r="D129" s="176" t="s">
        <v>92</v>
      </c>
      <c r="E129" s="177">
        <v>6</v>
      </c>
      <c r="F129" s="177">
        <v>0</v>
      </c>
      <c r="G129" s="178">
        <f>E129*F129</f>
        <v>0</v>
      </c>
      <c r="O129" s="172">
        <v>2</v>
      </c>
      <c r="AA129" s="139">
        <v>12</v>
      </c>
      <c r="AB129" s="139">
        <v>0</v>
      </c>
      <c r="AC129" s="139">
        <v>92</v>
      </c>
      <c r="AZ129" s="139">
        <v>4</v>
      </c>
      <c r="BA129" s="139">
        <f>IF(AZ129=1,G129,0)</f>
        <v>0</v>
      </c>
      <c r="BB129" s="139">
        <f>IF(AZ129=2,G129,0)</f>
        <v>0</v>
      </c>
      <c r="BC129" s="139">
        <f>IF(AZ129=3,G129,0)</f>
        <v>0</v>
      </c>
      <c r="BD129" s="139">
        <f>IF(AZ129=4,G129,0)</f>
        <v>0</v>
      </c>
      <c r="BE129" s="139">
        <f>IF(AZ129=5,G129,0)</f>
        <v>0</v>
      </c>
      <c r="CZ129" s="139">
        <v>0.00315</v>
      </c>
    </row>
    <row r="130" spans="1:104" ht="12.75">
      <c r="A130" s="173">
        <v>93</v>
      </c>
      <c r="B130" s="174" t="s">
        <v>240</v>
      </c>
      <c r="C130" s="175" t="s">
        <v>241</v>
      </c>
      <c r="D130" s="176" t="s">
        <v>97</v>
      </c>
      <c r="E130" s="177">
        <v>10</v>
      </c>
      <c r="F130" s="177">
        <v>0</v>
      </c>
      <c r="G130" s="178">
        <f>E130*F130</f>
        <v>0</v>
      </c>
      <c r="O130" s="172">
        <v>2</v>
      </c>
      <c r="AA130" s="139">
        <v>12</v>
      </c>
      <c r="AB130" s="139">
        <v>0</v>
      </c>
      <c r="AC130" s="139">
        <v>93</v>
      </c>
      <c r="AZ130" s="139">
        <v>4</v>
      </c>
      <c r="BA130" s="139">
        <f>IF(AZ130=1,G130,0)</f>
        <v>0</v>
      </c>
      <c r="BB130" s="139">
        <f>IF(AZ130=2,G130,0)</f>
        <v>0</v>
      </c>
      <c r="BC130" s="139">
        <f>IF(AZ130=3,G130,0)</f>
        <v>0</v>
      </c>
      <c r="BD130" s="139">
        <f>IF(AZ130=4,G130,0)</f>
        <v>0</v>
      </c>
      <c r="BE130" s="139">
        <f>IF(AZ130=5,G130,0)</f>
        <v>0</v>
      </c>
      <c r="CZ130" s="139">
        <v>0</v>
      </c>
    </row>
    <row r="131" spans="1:104" ht="12.75">
      <c r="A131" s="173">
        <v>94</v>
      </c>
      <c r="B131" s="174" t="s">
        <v>242</v>
      </c>
      <c r="C131" s="175" t="s">
        <v>243</v>
      </c>
      <c r="D131" s="176" t="s">
        <v>97</v>
      </c>
      <c r="E131" s="177">
        <v>4</v>
      </c>
      <c r="F131" s="177">
        <v>0</v>
      </c>
      <c r="G131" s="178">
        <f>E131*F131</f>
        <v>0</v>
      </c>
      <c r="O131" s="172">
        <v>2</v>
      </c>
      <c r="AA131" s="139">
        <v>12</v>
      </c>
      <c r="AB131" s="139">
        <v>0</v>
      </c>
      <c r="AC131" s="139">
        <v>94</v>
      </c>
      <c r="AZ131" s="139">
        <v>4</v>
      </c>
      <c r="BA131" s="139">
        <f>IF(AZ131=1,G131,0)</f>
        <v>0</v>
      </c>
      <c r="BB131" s="139">
        <f>IF(AZ131=2,G131,0)</f>
        <v>0</v>
      </c>
      <c r="BC131" s="139">
        <f>IF(AZ131=3,G131,0)</f>
        <v>0</v>
      </c>
      <c r="BD131" s="139">
        <f>IF(AZ131=4,G131,0)</f>
        <v>0</v>
      </c>
      <c r="BE131" s="139">
        <f>IF(AZ131=5,G131,0)</f>
        <v>0</v>
      </c>
      <c r="CZ131" s="139">
        <v>0</v>
      </c>
    </row>
    <row r="132" spans="1:104" ht="12.75">
      <c r="A132" s="173">
        <v>95</v>
      </c>
      <c r="B132" s="174" t="s">
        <v>244</v>
      </c>
      <c r="C132" s="175" t="s">
        <v>245</v>
      </c>
      <c r="D132" s="176" t="s">
        <v>66</v>
      </c>
      <c r="E132" s="177">
        <v>10</v>
      </c>
      <c r="F132" s="177">
        <v>0</v>
      </c>
      <c r="G132" s="178">
        <f>E132*F132</f>
        <v>0</v>
      </c>
      <c r="O132" s="172">
        <v>2</v>
      </c>
      <c r="AA132" s="139">
        <v>12</v>
      </c>
      <c r="AB132" s="139">
        <v>0</v>
      </c>
      <c r="AC132" s="139">
        <v>95</v>
      </c>
      <c r="AZ132" s="139">
        <v>4</v>
      </c>
      <c r="BA132" s="139">
        <f>IF(AZ132=1,G132,0)</f>
        <v>0</v>
      </c>
      <c r="BB132" s="139">
        <f>IF(AZ132=2,G132,0)</f>
        <v>0</v>
      </c>
      <c r="BC132" s="139">
        <f>IF(AZ132=3,G132,0)</f>
        <v>0</v>
      </c>
      <c r="BD132" s="139">
        <f>IF(AZ132=4,G132,0)</f>
        <v>0</v>
      </c>
      <c r="BE132" s="139">
        <f>IF(AZ132=5,G132,0)</f>
        <v>0</v>
      </c>
      <c r="CZ132" s="139">
        <v>0</v>
      </c>
    </row>
    <row r="133" spans="1:104" ht="12.75">
      <c r="A133" s="173">
        <v>96</v>
      </c>
      <c r="B133" s="174" t="s">
        <v>246</v>
      </c>
      <c r="C133" s="175" t="s">
        <v>247</v>
      </c>
      <c r="D133" s="176" t="s">
        <v>66</v>
      </c>
      <c r="E133" s="177">
        <v>4</v>
      </c>
      <c r="F133" s="177">
        <v>0</v>
      </c>
      <c r="G133" s="178">
        <f>E133*F133</f>
        <v>0</v>
      </c>
      <c r="O133" s="172">
        <v>2</v>
      </c>
      <c r="AA133" s="139">
        <v>12</v>
      </c>
      <c r="AB133" s="139">
        <v>0</v>
      </c>
      <c r="AC133" s="139">
        <v>96</v>
      </c>
      <c r="AZ133" s="139">
        <v>4</v>
      </c>
      <c r="BA133" s="139">
        <f>IF(AZ133=1,G133,0)</f>
        <v>0</v>
      </c>
      <c r="BB133" s="139">
        <f>IF(AZ133=2,G133,0)</f>
        <v>0</v>
      </c>
      <c r="BC133" s="139">
        <f>IF(AZ133=3,G133,0)</f>
        <v>0</v>
      </c>
      <c r="BD133" s="139">
        <f>IF(AZ133=4,G133,0)</f>
        <v>0</v>
      </c>
      <c r="BE133" s="139">
        <f>IF(AZ133=5,G133,0)</f>
        <v>0</v>
      </c>
      <c r="CZ133" s="139">
        <v>0</v>
      </c>
    </row>
    <row r="134" spans="1:57" ht="12.75">
      <c r="A134" s="179"/>
      <c r="B134" s="180" t="s">
        <v>67</v>
      </c>
      <c r="C134" s="181" t="str">
        <f>CONCATENATE(B124," ",C124)</f>
        <v>M24 Montáže vzduchotechnických zař</v>
      </c>
      <c r="D134" s="179"/>
      <c r="E134" s="182"/>
      <c r="F134" s="182"/>
      <c r="G134" s="183">
        <f>SUM(G124:G133)</f>
        <v>0</v>
      </c>
      <c r="O134" s="172">
        <v>4</v>
      </c>
      <c r="BA134" s="184">
        <f>SUM(BA124:BA133)</f>
        <v>0</v>
      </c>
      <c r="BB134" s="184">
        <f>SUM(BB124:BB133)</f>
        <v>0</v>
      </c>
      <c r="BC134" s="184">
        <f>SUM(BC124:BC133)</f>
        <v>0</v>
      </c>
      <c r="BD134" s="184">
        <f>SUM(BD124:BD133)</f>
        <v>0</v>
      </c>
      <c r="BE134" s="184">
        <f>SUM(BE124:BE133)</f>
        <v>0</v>
      </c>
    </row>
    <row r="135" spans="1:15" ht="12.75">
      <c r="A135" s="165" t="s">
        <v>65</v>
      </c>
      <c r="B135" s="166" t="s">
        <v>248</v>
      </c>
      <c r="C135" s="167" t="s">
        <v>249</v>
      </c>
      <c r="D135" s="168"/>
      <c r="E135" s="169"/>
      <c r="F135" s="169"/>
      <c r="G135" s="170"/>
      <c r="H135" s="171"/>
      <c r="I135" s="171"/>
      <c r="O135" s="172">
        <v>1</v>
      </c>
    </row>
    <row r="136" spans="1:104" ht="12.75">
      <c r="A136" s="173">
        <v>97</v>
      </c>
      <c r="B136" s="174" t="s">
        <v>250</v>
      </c>
      <c r="C136" s="175" t="s">
        <v>251</v>
      </c>
      <c r="D136" s="176" t="s">
        <v>66</v>
      </c>
      <c r="E136" s="177">
        <v>1</v>
      </c>
      <c r="F136" s="177">
        <v>0</v>
      </c>
      <c r="G136" s="178">
        <f>E136*F136</f>
        <v>0</v>
      </c>
      <c r="O136" s="172">
        <v>2</v>
      </c>
      <c r="AA136" s="139">
        <v>12</v>
      </c>
      <c r="AB136" s="139">
        <v>0</v>
      </c>
      <c r="AC136" s="139">
        <v>97</v>
      </c>
      <c r="AZ136" s="139">
        <v>1</v>
      </c>
      <c r="BA136" s="139">
        <f>IF(AZ136=1,G136,0)</f>
        <v>0</v>
      </c>
      <c r="BB136" s="139">
        <f>IF(AZ136=2,G136,0)</f>
        <v>0</v>
      </c>
      <c r="BC136" s="139">
        <f>IF(AZ136=3,G136,0)</f>
        <v>0</v>
      </c>
      <c r="BD136" s="139">
        <f>IF(AZ136=4,G136,0)</f>
        <v>0</v>
      </c>
      <c r="BE136" s="139">
        <f>IF(AZ136=5,G136,0)</f>
        <v>0</v>
      </c>
      <c r="CZ136" s="139">
        <v>0</v>
      </c>
    </row>
    <row r="137" spans="1:104" ht="12.75">
      <c r="A137" s="173">
        <v>98</v>
      </c>
      <c r="B137" s="174" t="s">
        <v>252</v>
      </c>
      <c r="C137" s="175" t="s">
        <v>253</v>
      </c>
      <c r="D137" s="176" t="s">
        <v>254</v>
      </c>
      <c r="E137" s="177">
        <v>10</v>
      </c>
      <c r="F137" s="177">
        <v>0</v>
      </c>
      <c r="G137" s="178">
        <f>E137*F137</f>
        <v>0</v>
      </c>
      <c r="O137" s="172">
        <v>2</v>
      </c>
      <c r="AA137" s="139">
        <v>12</v>
      </c>
      <c r="AB137" s="139">
        <v>0</v>
      </c>
      <c r="AC137" s="139">
        <v>98</v>
      </c>
      <c r="AZ137" s="139">
        <v>1</v>
      </c>
      <c r="BA137" s="139">
        <f>IF(AZ137=1,G137,0)</f>
        <v>0</v>
      </c>
      <c r="BB137" s="139">
        <f>IF(AZ137=2,G137,0)</f>
        <v>0</v>
      </c>
      <c r="BC137" s="139">
        <f>IF(AZ137=3,G137,0)</f>
        <v>0</v>
      </c>
      <c r="BD137" s="139">
        <f>IF(AZ137=4,G137,0)</f>
        <v>0</v>
      </c>
      <c r="BE137" s="139">
        <f>IF(AZ137=5,G137,0)</f>
        <v>0</v>
      </c>
      <c r="CZ137" s="139">
        <v>0</v>
      </c>
    </row>
    <row r="138" spans="1:104" ht="12.75">
      <c r="A138" s="173">
        <v>99</v>
      </c>
      <c r="B138" s="174" t="s">
        <v>255</v>
      </c>
      <c r="C138" s="175" t="s">
        <v>256</v>
      </c>
      <c r="D138" s="176" t="s">
        <v>257</v>
      </c>
      <c r="E138" s="177">
        <v>3</v>
      </c>
      <c r="F138" s="177">
        <v>0</v>
      </c>
      <c r="G138" s="178">
        <f>E138*F138</f>
        <v>0</v>
      </c>
      <c r="O138" s="172">
        <v>2</v>
      </c>
      <c r="AA138" s="139">
        <v>12</v>
      </c>
      <c r="AB138" s="139">
        <v>0</v>
      </c>
      <c r="AC138" s="139">
        <v>99</v>
      </c>
      <c r="AZ138" s="139">
        <v>1</v>
      </c>
      <c r="BA138" s="139">
        <f>IF(AZ138=1,G138,0)</f>
        <v>0</v>
      </c>
      <c r="BB138" s="139">
        <f>IF(AZ138=2,G138,0)</f>
        <v>0</v>
      </c>
      <c r="BC138" s="139">
        <f>IF(AZ138=3,G138,0)</f>
        <v>0</v>
      </c>
      <c r="BD138" s="139">
        <f>IF(AZ138=4,G138,0)</f>
        <v>0</v>
      </c>
      <c r="BE138" s="139">
        <f>IF(AZ138=5,G138,0)</f>
        <v>0</v>
      </c>
      <c r="CZ138" s="139">
        <v>0</v>
      </c>
    </row>
    <row r="139" spans="1:104" ht="12.75">
      <c r="A139" s="173">
        <v>100</v>
      </c>
      <c r="B139" s="174" t="s">
        <v>258</v>
      </c>
      <c r="C139" s="175" t="s">
        <v>259</v>
      </c>
      <c r="D139" s="176" t="s">
        <v>257</v>
      </c>
      <c r="E139" s="177">
        <v>1</v>
      </c>
      <c r="F139" s="177">
        <v>0</v>
      </c>
      <c r="G139" s="178">
        <f>E139*F139</f>
        <v>0</v>
      </c>
      <c r="O139" s="172">
        <v>2</v>
      </c>
      <c r="AA139" s="139">
        <v>12</v>
      </c>
      <c r="AB139" s="139">
        <v>0</v>
      </c>
      <c r="AC139" s="139">
        <v>100</v>
      </c>
      <c r="AZ139" s="139">
        <v>1</v>
      </c>
      <c r="BA139" s="139">
        <f>IF(AZ139=1,G139,0)</f>
        <v>0</v>
      </c>
      <c r="BB139" s="139">
        <f>IF(AZ139=2,G139,0)</f>
        <v>0</v>
      </c>
      <c r="BC139" s="139">
        <f>IF(AZ139=3,G139,0)</f>
        <v>0</v>
      </c>
      <c r="BD139" s="139">
        <f>IF(AZ139=4,G139,0)</f>
        <v>0</v>
      </c>
      <c r="BE139" s="139">
        <f>IF(AZ139=5,G139,0)</f>
        <v>0</v>
      </c>
      <c r="CZ139" s="139">
        <v>0</v>
      </c>
    </row>
    <row r="140" spans="1:104" ht="12.75">
      <c r="A140" s="173">
        <v>101</v>
      </c>
      <c r="B140" s="174" t="s">
        <v>260</v>
      </c>
      <c r="C140" s="175" t="s">
        <v>261</v>
      </c>
      <c r="D140" s="176" t="s">
        <v>257</v>
      </c>
      <c r="E140" s="177">
        <v>1</v>
      </c>
      <c r="F140" s="177">
        <v>0</v>
      </c>
      <c r="G140" s="178">
        <f>E140*F140</f>
        <v>0</v>
      </c>
      <c r="O140" s="172">
        <v>2</v>
      </c>
      <c r="AA140" s="139">
        <v>12</v>
      </c>
      <c r="AB140" s="139">
        <v>0</v>
      </c>
      <c r="AC140" s="139">
        <v>101</v>
      </c>
      <c r="AZ140" s="139">
        <v>1</v>
      </c>
      <c r="BA140" s="139">
        <f>IF(AZ140=1,G140,0)</f>
        <v>0</v>
      </c>
      <c r="BB140" s="139">
        <f>IF(AZ140=2,G140,0)</f>
        <v>0</v>
      </c>
      <c r="BC140" s="139">
        <f>IF(AZ140=3,G140,0)</f>
        <v>0</v>
      </c>
      <c r="BD140" s="139">
        <f>IF(AZ140=4,G140,0)</f>
        <v>0</v>
      </c>
      <c r="BE140" s="139">
        <f>IF(AZ140=5,G140,0)</f>
        <v>0</v>
      </c>
      <c r="CZ140" s="139">
        <v>0</v>
      </c>
    </row>
    <row r="141" spans="1:104" ht="12.75">
      <c r="A141" s="173">
        <v>102</v>
      </c>
      <c r="B141" s="174" t="s">
        <v>262</v>
      </c>
      <c r="C141" s="175" t="s">
        <v>263</v>
      </c>
      <c r="D141" s="176" t="s">
        <v>257</v>
      </c>
      <c r="E141" s="177">
        <v>1</v>
      </c>
      <c r="F141" s="177">
        <v>0</v>
      </c>
      <c r="G141" s="178">
        <f>E141*F141</f>
        <v>0</v>
      </c>
      <c r="O141" s="172">
        <v>2</v>
      </c>
      <c r="AA141" s="139">
        <v>12</v>
      </c>
      <c r="AB141" s="139">
        <v>0</v>
      </c>
      <c r="AC141" s="139">
        <v>102</v>
      </c>
      <c r="AZ141" s="139">
        <v>1</v>
      </c>
      <c r="BA141" s="139">
        <f>IF(AZ141=1,G141,0)</f>
        <v>0</v>
      </c>
      <c r="BB141" s="139">
        <f>IF(AZ141=2,G141,0)</f>
        <v>0</v>
      </c>
      <c r="BC141" s="139">
        <f>IF(AZ141=3,G141,0)</f>
        <v>0</v>
      </c>
      <c r="BD141" s="139">
        <f>IF(AZ141=4,G141,0)</f>
        <v>0</v>
      </c>
      <c r="BE141" s="139">
        <f>IF(AZ141=5,G141,0)</f>
        <v>0</v>
      </c>
      <c r="CZ141" s="139">
        <v>0</v>
      </c>
    </row>
    <row r="142" spans="1:104" ht="12.75">
      <c r="A142" s="173">
        <v>103</v>
      </c>
      <c r="B142" s="174" t="s">
        <v>264</v>
      </c>
      <c r="C142" s="175" t="s">
        <v>265</v>
      </c>
      <c r="D142" s="176" t="s">
        <v>257</v>
      </c>
      <c r="E142" s="177">
        <v>1</v>
      </c>
      <c r="F142" s="177">
        <v>0</v>
      </c>
      <c r="G142" s="178">
        <f>E142*F142</f>
        <v>0</v>
      </c>
      <c r="O142" s="172">
        <v>2</v>
      </c>
      <c r="AA142" s="139">
        <v>12</v>
      </c>
      <c r="AB142" s="139">
        <v>0</v>
      </c>
      <c r="AC142" s="139">
        <v>103</v>
      </c>
      <c r="AZ142" s="139">
        <v>1</v>
      </c>
      <c r="BA142" s="139">
        <f>IF(AZ142=1,G142,0)</f>
        <v>0</v>
      </c>
      <c r="BB142" s="139">
        <f>IF(AZ142=2,G142,0)</f>
        <v>0</v>
      </c>
      <c r="BC142" s="139">
        <f>IF(AZ142=3,G142,0)</f>
        <v>0</v>
      </c>
      <c r="BD142" s="139">
        <f>IF(AZ142=4,G142,0)</f>
        <v>0</v>
      </c>
      <c r="BE142" s="139">
        <f>IF(AZ142=5,G142,0)</f>
        <v>0</v>
      </c>
      <c r="CZ142" s="139">
        <v>0</v>
      </c>
    </row>
    <row r="143" spans="1:104" ht="12.75">
      <c r="A143" s="173">
        <v>104</v>
      </c>
      <c r="B143" s="174" t="s">
        <v>266</v>
      </c>
      <c r="C143" s="175" t="s">
        <v>267</v>
      </c>
      <c r="D143" s="176" t="s">
        <v>257</v>
      </c>
      <c r="E143" s="177">
        <v>1</v>
      </c>
      <c r="F143" s="177">
        <v>0</v>
      </c>
      <c r="G143" s="178">
        <f>E143*F143</f>
        <v>0</v>
      </c>
      <c r="O143" s="172">
        <v>2</v>
      </c>
      <c r="AA143" s="139">
        <v>12</v>
      </c>
      <c r="AB143" s="139">
        <v>0</v>
      </c>
      <c r="AC143" s="139">
        <v>104</v>
      </c>
      <c r="AZ143" s="139">
        <v>1</v>
      </c>
      <c r="BA143" s="139">
        <f>IF(AZ143=1,G143,0)</f>
        <v>0</v>
      </c>
      <c r="BB143" s="139">
        <f>IF(AZ143=2,G143,0)</f>
        <v>0</v>
      </c>
      <c r="BC143" s="139">
        <f>IF(AZ143=3,G143,0)</f>
        <v>0</v>
      </c>
      <c r="BD143" s="139">
        <f>IF(AZ143=4,G143,0)</f>
        <v>0</v>
      </c>
      <c r="BE143" s="139">
        <f>IF(AZ143=5,G143,0)</f>
        <v>0</v>
      </c>
      <c r="CZ143" s="139">
        <v>0</v>
      </c>
    </row>
    <row r="144" spans="1:104" ht="22.5">
      <c r="A144" s="173">
        <v>105</v>
      </c>
      <c r="B144" s="174" t="s">
        <v>268</v>
      </c>
      <c r="C144" s="175" t="s">
        <v>269</v>
      </c>
      <c r="D144" s="176" t="s">
        <v>257</v>
      </c>
      <c r="E144" s="177">
        <v>1</v>
      </c>
      <c r="F144" s="177">
        <v>0</v>
      </c>
      <c r="G144" s="178">
        <f>E144*F144</f>
        <v>0</v>
      </c>
      <c r="O144" s="172">
        <v>2</v>
      </c>
      <c r="AA144" s="139">
        <v>12</v>
      </c>
      <c r="AB144" s="139">
        <v>0</v>
      </c>
      <c r="AC144" s="139">
        <v>105</v>
      </c>
      <c r="AZ144" s="139">
        <v>1</v>
      </c>
      <c r="BA144" s="139">
        <f>IF(AZ144=1,G144,0)</f>
        <v>0</v>
      </c>
      <c r="BB144" s="139">
        <f>IF(AZ144=2,G144,0)</f>
        <v>0</v>
      </c>
      <c r="BC144" s="139">
        <f>IF(AZ144=3,G144,0)</f>
        <v>0</v>
      </c>
      <c r="BD144" s="139">
        <f>IF(AZ144=4,G144,0)</f>
        <v>0</v>
      </c>
      <c r="BE144" s="139">
        <f>IF(AZ144=5,G144,0)</f>
        <v>0</v>
      </c>
      <c r="CZ144" s="139">
        <v>0</v>
      </c>
    </row>
    <row r="145" spans="1:57" ht="12.75">
      <c r="A145" s="179"/>
      <c r="B145" s="180" t="s">
        <v>67</v>
      </c>
      <c r="C145" s="181" t="str">
        <f>CONCATENATE(B135," ",C135)</f>
        <v>100 Nespecifikované položky</v>
      </c>
      <c r="D145" s="179"/>
      <c r="E145" s="182"/>
      <c r="F145" s="182"/>
      <c r="G145" s="183">
        <f>SUM(G135:G144)</f>
        <v>0</v>
      </c>
      <c r="O145" s="172">
        <v>4</v>
      </c>
      <c r="BA145" s="184">
        <f>SUM(BA135:BA144)</f>
        <v>0</v>
      </c>
      <c r="BB145" s="184">
        <f>SUM(BB135:BB144)</f>
        <v>0</v>
      </c>
      <c r="BC145" s="184">
        <f>SUM(BC135:BC144)</f>
        <v>0</v>
      </c>
      <c r="BD145" s="184">
        <f>SUM(BD135:BD144)</f>
        <v>0</v>
      </c>
      <c r="BE145" s="184">
        <f>SUM(BE135:BE144)</f>
        <v>0</v>
      </c>
    </row>
    <row r="146" spans="1:7" ht="12.75">
      <c r="A146" s="140"/>
      <c r="B146" s="140"/>
      <c r="C146" s="140"/>
      <c r="D146" s="140"/>
      <c r="E146" s="140"/>
      <c r="F146" s="140"/>
      <c r="G146" s="140"/>
    </row>
    <row r="147" ht="12.75">
      <c r="E147" s="139"/>
    </row>
    <row r="148" ht="12.75">
      <c r="E148" s="139"/>
    </row>
    <row r="149" ht="12.75">
      <c r="E149" s="139"/>
    </row>
    <row r="150" ht="12.75">
      <c r="E150" s="139"/>
    </row>
    <row r="151" ht="12.75">
      <c r="E151" s="139"/>
    </row>
    <row r="152" ht="12.75">
      <c r="E152" s="139"/>
    </row>
    <row r="153" ht="12.75">
      <c r="E153" s="139"/>
    </row>
    <row r="154" ht="12.75">
      <c r="E154" s="139"/>
    </row>
    <row r="155" ht="12.75">
      <c r="E155" s="139"/>
    </row>
    <row r="156" ht="12.75">
      <c r="E156" s="139"/>
    </row>
    <row r="157" ht="12.75">
      <c r="E157" s="139"/>
    </row>
    <row r="158" ht="12.75">
      <c r="E158" s="139"/>
    </row>
    <row r="159" ht="12.75">
      <c r="E159" s="139"/>
    </row>
    <row r="160" ht="12.75">
      <c r="E160" s="139"/>
    </row>
    <row r="161" ht="12.75">
      <c r="E161" s="139"/>
    </row>
    <row r="162" ht="12.75">
      <c r="E162" s="139"/>
    </row>
    <row r="163" ht="12.75">
      <c r="E163" s="139"/>
    </row>
    <row r="164" ht="12.75">
      <c r="E164" s="139"/>
    </row>
    <row r="165" ht="12.75">
      <c r="E165" s="139"/>
    </row>
    <row r="166" ht="12.75">
      <c r="E166" s="139"/>
    </row>
    <row r="167" ht="12.75">
      <c r="E167" s="139"/>
    </row>
    <row r="168" ht="12.75">
      <c r="E168" s="139"/>
    </row>
    <row r="169" spans="1:7" ht="12.75">
      <c r="A169" s="185"/>
      <c r="B169" s="185"/>
      <c r="C169" s="185"/>
      <c r="D169" s="185"/>
      <c r="E169" s="185"/>
      <c r="F169" s="185"/>
      <c r="G169" s="185"/>
    </row>
    <row r="170" spans="1:7" ht="12.75">
      <c r="A170" s="185"/>
      <c r="B170" s="185"/>
      <c r="C170" s="185"/>
      <c r="D170" s="185"/>
      <c r="E170" s="185"/>
      <c r="F170" s="185"/>
      <c r="G170" s="185"/>
    </row>
    <row r="171" spans="1:7" ht="12.75">
      <c r="A171" s="185"/>
      <c r="B171" s="185"/>
      <c r="C171" s="185"/>
      <c r="D171" s="185"/>
      <c r="E171" s="185"/>
      <c r="F171" s="185"/>
      <c r="G171" s="185"/>
    </row>
    <row r="172" spans="1:7" ht="12.75">
      <c r="A172" s="185"/>
      <c r="B172" s="185"/>
      <c r="C172" s="185"/>
      <c r="D172" s="185"/>
      <c r="E172" s="185"/>
      <c r="F172" s="185"/>
      <c r="G172" s="185"/>
    </row>
    <row r="173" ht="12.75">
      <c r="E173" s="139"/>
    </row>
    <row r="174" ht="12.75">
      <c r="E174" s="139"/>
    </row>
    <row r="175" ht="12.75">
      <c r="E175" s="139"/>
    </row>
    <row r="176" ht="12.75">
      <c r="E176" s="139"/>
    </row>
    <row r="177" ht="12.75">
      <c r="E177" s="139"/>
    </row>
    <row r="178" ht="12.75">
      <c r="E178" s="139"/>
    </row>
    <row r="179" ht="12.75">
      <c r="E179" s="139"/>
    </row>
    <row r="180" ht="12.75">
      <c r="E180" s="139"/>
    </row>
    <row r="181" ht="12.75">
      <c r="E181" s="139"/>
    </row>
    <row r="182" ht="12.75">
      <c r="E182" s="139"/>
    </row>
    <row r="183" ht="12.75">
      <c r="E183" s="139"/>
    </row>
    <row r="184" ht="12.75">
      <c r="E184" s="139"/>
    </row>
    <row r="185" ht="12.75">
      <c r="E185" s="139"/>
    </row>
    <row r="186" ht="12.75">
      <c r="E186" s="139"/>
    </row>
    <row r="187" ht="12.75">
      <c r="E187" s="139"/>
    </row>
    <row r="188" ht="12.75">
      <c r="E188" s="139"/>
    </row>
    <row r="189" ht="12.75">
      <c r="E189" s="139"/>
    </row>
    <row r="190" ht="12.75">
      <c r="E190" s="139"/>
    </row>
    <row r="191" ht="12.75">
      <c r="E191" s="139"/>
    </row>
    <row r="192" ht="12.75">
      <c r="E192" s="139"/>
    </row>
    <row r="193" ht="12.75">
      <c r="E193" s="139"/>
    </row>
    <row r="194" ht="12.75">
      <c r="E194" s="139"/>
    </row>
    <row r="195" ht="12.75">
      <c r="E195" s="139"/>
    </row>
    <row r="196" ht="12.75">
      <c r="E196" s="139"/>
    </row>
    <row r="197" ht="12.75">
      <c r="E197" s="139"/>
    </row>
    <row r="198" ht="12.75">
      <c r="E198" s="139"/>
    </row>
    <row r="199" ht="12.75">
      <c r="E199" s="139"/>
    </row>
    <row r="200" ht="12.75">
      <c r="E200" s="139"/>
    </row>
    <row r="201" ht="12.75">
      <c r="E201" s="139"/>
    </row>
    <row r="202" ht="12.75">
      <c r="E202" s="139"/>
    </row>
    <row r="203" ht="12.75">
      <c r="E203" s="139"/>
    </row>
    <row r="204" spans="1:2" ht="12.75">
      <c r="A204" s="186"/>
      <c r="B204" s="186"/>
    </row>
    <row r="205" spans="1:7" ht="12.75">
      <c r="A205" s="185"/>
      <c r="B205" s="185"/>
      <c r="C205" s="188"/>
      <c r="D205" s="188"/>
      <c r="E205" s="189"/>
      <c r="F205" s="188"/>
      <c r="G205" s="190"/>
    </row>
    <row r="206" spans="1:7" ht="12.75">
      <c r="A206" s="191"/>
      <c r="B206" s="191"/>
      <c r="C206" s="185"/>
      <c r="D206" s="185"/>
      <c r="E206" s="192"/>
      <c r="F206" s="185"/>
      <c r="G206" s="185"/>
    </row>
    <row r="207" spans="1:7" ht="12.75">
      <c r="A207" s="185"/>
      <c r="B207" s="185"/>
      <c r="C207" s="185"/>
      <c r="D207" s="185"/>
      <c r="E207" s="192"/>
      <c r="F207" s="185"/>
      <c r="G207" s="185"/>
    </row>
    <row r="208" spans="1:7" ht="12.75">
      <c r="A208" s="185"/>
      <c r="B208" s="185"/>
      <c r="C208" s="185"/>
      <c r="D208" s="185"/>
      <c r="E208" s="192"/>
      <c r="F208" s="185"/>
      <c r="G208" s="185"/>
    </row>
    <row r="209" spans="1:7" ht="12.75">
      <c r="A209" s="185"/>
      <c r="B209" s="185"/>
      <c r="C209" s="185"/>
      <c r="D209" s="185"/>
      <c r="E209" s="192"/>
      <c r="F209" s="185"/>
      <c r="G209" s="185"/>
    </row>
    <row r="210" spans="1:7" ht="12.75">
      <c r="A210" s="185"/>
      <c r="B210" s="185"/>
      <c r="C210" s="185"/>
      <c r="D210" s="185"/>
      <c r="E210" s="192"/>
      <c r="F210" s="185"/>
      <c r="G210" s="185"/>
    </row>
    <row r="211" spans="1:7" ht="12.75">
      <c r="A211" s="185"/>
      <c r="B211" s="185"/>
      <c r="C211" s="185"/>
      <c r="D211" s="185"/>
      <c r="E211" s="192"/>
      <c r="F211" s="185"/>
      <c r="G211" s="185"/>
    </row>
    <row r="212" spans="1:7" ht="12.75">
      <c r="A212" s="185"/>
      <c r="B212" s="185"/>
      <c r="C212" s="185"/>
      <c r="D212" s="185"/>
      <c r="E212" s="192"/>
      <c r="F212" s="185"/>
      <c r="G212" s="185"/>
    </row>
    <row r="213" spans="1:7" ht="12.75">
      <c r="A213" s="185"/>
      <c r="B213" s="185"/>
      <c r="C213" s="185"/>
      <c r="D213" s="185"/>
      <c r="E213" s="192"/>
      <c r="F213" s="185"/>
      <c r="G213" s="185"/>
    </row>
    <row r="214" spans="1:7" ht="12.75">
      <c r="A214" s="185"/>
      <c r="B214" s="185"/>
      <c r="C214" s="185"/>
      <c r="D214" s="185"/>
      <c r="E214" s="192"/>
      <c r="F214" s="185"/>
      <c r="G214" s="185"/>
    </row>
    <row r="215" spans="1:7" ht="12.75">
      <c r="A215" s="185"/>
      <c r="B215" s="185"/>
      <c r="C215" s="185"/>
      <c r="D215" s="185"/>
      <c r="E215" s="192"/>
      <c r="F215" s="185"/>
      <c r="G215" s="185"/>
    </row>
    <row r="216" spans="1:7" ht="12.75">
      <c r="A216" s="185"/>
      <c r="B216" s="185"/>
      <c r="C216" s="185"/>
      <c r="D216" s="185"/>
      <c r="E216" s="192"/>
      <c r="F216" s="185"/>
      <c r="G216" s="185"/>
    </row>
    <row r="217" spans="1:7" ht="12.75">
      <c r="A217" s="185"/>
      <c r="B217" s="185"/>
      <c r="C217" s="185"/>
      <c r="D217" s="185"/>
      <c r="E217" s="192"/>
      <c r="F217" s="185"/>
      <c r="G217" s="185"/>
    </row>
    <row r="218" spans="1:7" ht="12.75">
      <c r="A218" s="185"/>
      <c r="B218" s="185"/>
      <c r="C218" s="185"/>
      <c r="D218" s="185"/>
      <c r="E218" s="192"/>
      <c r="F218" s="185"/>
      <c r="G218" s="185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STAMINA,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Svatava Henková, CSc.</dc:creator>
  <cp:keywords/>
  <dc:description/>
  <cp:lastModifiedBy>Ing. Svatava Henková, CSc.</cp:lastModifiedBy>
  <dcterms:created xsi:type="dcterms:W3CDTF">2014-12-16T14:00:21Z</dcterms:created>
  <dcterms:modified xsi:type="dcterms:W3CDTF">2014-12-16T14:01:21Z</dcterms:modified>
  <cp:category/>
  <cp:version/>
  <cp:contentType/>
  <cp:contentStatus/>
</cp:coreProperties>
</file>