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164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Pol'!$A$1:$U$79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14210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/>
  <c r="I21"/>
  <c r="G29"/>
  <c r="G9" i="12"/>
  <c r="G10"/>
  <c r="G11"/>
  <c r="G12"/>
  <c r="G13"/>
  <c r="G14"/>
  <c r="G15"/>
  <c r="G16"/>
  <c r="G17"/>
  <c r="G18"/>
  <c r="G19"/>
  <c r="G20"/>
  <c r="G21"/>
  <c r="G8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22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45"/>
  <c r="G75"/>
  <c r="G76"/>
  <c r="G77"/>
  <c r="G74"/>
  <c r="G80"/>
  <c r="I9"/>
  <c r="I21"/>
  <c r="I8"/>
  <c r="K9"/>
  <c r="K21"/>
  <c r="K8"/>
  <c r="M9"/>
  <c r="M10"/>
  <c r="M11"/>
  <c r="M12"/>
  <c r="M13"/>
  <c r="M14"/>
  <c r="M15"/>
  <c r="M16"/>
  <c r="M17"/>
  <c r="M18"/>
  <c r="M19"/>
  <c r="M20"/>
  <c r="M21"/>
  <c r="M8"/>
  <c r="O9"/>
  <c r="O21"/>
  <c r="O8"/>
  <c r="Q9"/>
  <c r="Q21"/>
  <c r="Q8"/>
  <c r="U9"/>
  <c r="U21"/>
  <c r="U8"/>
  <c r="I10"/>
  <c r="K10"/>
  <c r="O10"/>
  <c r="Q10"/>
  <c r="U10"/>
  <c r="I11"/>
  <c r="K11"/>
  <c r="O11"/>
  <c r="Q11"/>
  <c r="U11"/>
  <c r="I12"/>
  <c r="K12"/>
  <c r="O12"/>
  <c r="Q12"/>
  <c r="U12"/>
  <c r="I13"/>
  <c r="K13"/>
  <c r="O13"/>
  <c r="Q13"/>
  <c r="U13"/>
  <c r="I14"/>
  <c r="K14"/>
  <c r="O14"/>
  <c r="Q14"/>
  <c r="U14"/>
  <c r="I15"/>
  <c r="K15"/>
  <c r="O15"/>
  <c r="Q15"/>
  <c r="U15"/>
  <c r="I16"/>
  <c r="K16"/>
  <c r="O16"/>
  <c r="Q16"/>
  <c r="U16"/>
  <c r="I17"/>
  <c r="K17"/>
  <c r="O17"/>
  <c r="Q17"/>
  <c r="U17"/>
  <c r="I18"/>
  <c r="K18"/>
  <c r="O18"/>
  <c r="Q18"/>
  <c r="U18"/>
  <c r="I19"/>
  <c r="K19"/>
  <c r="O19"/>
  <c r="Q19"/>
  <c r="U19"/>
  <c r="I20"/>
  <c r="K20"/>
  <c r="O20"/>
  <c r="Q20"/>
  <c r="U20"/>
  <c r="I23"/>
  <c r="I22"/>
  <c r="K23"/>
  <c r="K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22"/>
  <c r="O23"/>
  <c r="O22"/>
  <c r="Q23"/>
  <c r="Q22"/>
  <c r="U23"/>
  <c r="U22"/>
  <c r="I24"/>
  <c r="K24"/>
  <c r="O24"/>
  <c r="Q24"/>
  <c r="U24"/>
  <c r="I25"/>
  <c r="K25"/>
  <c r="O25"/>
  <c r="Q25"/>
  <c r="U25"/>
  <c r="I26"/>
  <c r="K26"/>
  <c r="O26"/>
  <c r="Q26"/>
  <c r="U26"/>
  <c r="I27"/>
  <c r="K27"/>
  <c r="O27"/>
  <c r="Q27"/>
  <c r="U27"/>
  <c r="I28"/>
  <c r="K28"/>
  <c r="O28"/>
  <c r="Q28"/>
  <c r="U28"/>
  <c r="I29"/>
  <c r="K29"/>
  <c r="O29"/>
  <c r="Q29"/>
  <c r="U29"/>
  <c r="I30"/>
  <c r="K30"/>
  <c r="O30"/>
  <c r="Q30"/>
  <c r="U30"/>
  <c r="I31"/>
  <c r="K31"/>
  <c r="O31"/>
  <c r="Q31"/>
  <c r="U31"/>
  <c r="I32"/>
  <c r="K32"/>
  <c r="O32"/>
  <c r="Q32"/>
  <c r="U32"/>
  <c r="I33"/>
  <c r="K33"/>
  <c r="O33"/>
  <c r="Q33"/>
  <c r="U33"/>
  <c r="I34"/>
  <c r="K34"/>
  <c r="O34"/>
  <c r="Q34"/>
  <c r="U34"/>
  <c r="I35"/>
  <c r="K35"/>
  <c r="O35"/>
  <c r="Q35"/>
  <c r="U35"/>
  <c r="I36"/>
  <c r="K36"/>
  <c r="O36"/>
  <c r="Q36"/>
  <c r="U36"/>
  <c r="I37"/>
  <c r="K37"/>
  <c r="O37"/>
  <c r="Q37"/>
  <c r="U37"/>
  <c r="I38"/>
  <c r="K38"/>
  <c r="O38"/>
  <c r="Q38"/>
  <c r="U38"/>
  <c r="I39"/>
  <c r="K39"/>
  <c r="O39"/>
  <c r="Q39"/>
  <c r="U39"/>
  <c r="I40"/>
  <c r="K40"/>
  <c r="O40"/>
  <c r="Q40"/>
  <c r="U40"/>
  <c r="I41"/>
  <c r="K41"/>
  <c r="O41"/>
  <c r="Q41"/>
  <c r="U41"/>
  <c r="I42"/>
  <c r="K42"/>
  <c r="O42"/>
  <c r="Q42"/>
  <c r="U42"/>
  <c r="I43"/>
  <c r="K43"/>
  <c r="O43"/>
  <c r="Q43"/>
  <c r="U43"/>
  <c r="I44"/>
  <c r="K44"/>
  <c r="O44"/>
  <c r="Q44"/>
  <c r="U44"/>
  <c r="I46"/>
  <c r="I45"/>
  <c r="K46"/>
  <c r="K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45"/>
  <c r="O46"/>
  <c r="O45"/>
  <c r="Q46"/>
  <c r="Q45"/>
  <c r="U46"/>
  <c r="U45"/>
  <c r="I47"/>
  <c r="K47"/>
  <c r="O47"/>
  <c r="Q47"/>
  <c r="U47"/>
  <c r="I48"/>
  <c r="K48"/>
  <c r="O48"/>
  <c r="Q48"/>
  <c r="U48"/>
  <c r="I49"/>
  <c r="K49"/>
  <c r="O49"/>
  <c r="Q49"/>
  <c r="U49"/>
  <c r="I50"/>
  <c r="K50"/>
  <c r="O50"/>
  <c r="Q50"/>
  <c r="U50"/>
  <c r="I51"/>
  <c r="K51"/>
  <c r="O51"/>
  <c r="Q51"/>
  <c r="U51"/>
  <c r="I52"/>
  <c r="K52"/>
  <c r="O52"/>
  <c r="Q52"/>
  <c r="U52"/>
  <c r="I53"/>
  <c r="K53"/>
  <c r="O53"/>
  <c r="Q53"/>
  <c r="U53"/>
  <c r="I54"/>
  <c r="K54"/>
  <c r="O54"/>
  <c r="Q54"/>
  <c r="U54"/>
  <c r="I55"/>
  <c r="K55"/>
  <c r="O55"/>
  <c r="Q55"/>
  <c r="U55"/>
  <c r="I56"/>
  <c r="K56"/>
  <c r="O56"/>
  <c r="Q56"/>
  <c r="U56"/>
  <c r="I57"/>
  <c r="K57"/>
  <c r="O57"/>
  <c r="Q57"/>
  <c r="U57"/>
  <c r="I58"/>
  <c r="K58"/>
  <c r="O58"/>
  <c r="Q58"/>
  <c r="U58"/>
  <c r="I59"/>
  <c r="K59"/>
  <c r="O59"/>
  <c r="Q59"/>
  <c r="U59"/>
  <c r="I60"/>
  <c r="K60"/>
  <c r="O60"/>
  <c r="Q60"/>
  <c r="U60"/>
  <c r="I61"/>
  <c r="K61"/>
  <c r="O61"/>
  <c r="Q61"/>
  <c r="U61"/>
  <c r="I62"/>
  <c r="K62"/>
  <c r="O62"/>
  <c r="Q62"/>
  <c r="U62"/>
  <c r="I63"/>
  <c r="K63"/>
  <c r="O63"/>
  <c r="Q63"/>
  <c r="U63"/>
  <c r="I64"/>
  <c r="K64"/>
  <c r="O64"/>
  <c r="Q64"/>
  <c r="U64"/>
  <c r="I65"/>
  <c r="K65"/>
  <c r="O65"/>
  <c r="Q65"/>
  <c r="U65"/>
  <c r="I66"/>
  <c r="K66"/>
  <c r="O66"/>
  <c r="Q66"/>
  <c r="U66"/>
  <c r="I67"/>
  <c r="K67"/>
  <c r="O67"/>
  <c r="Q67"/>
  <c r="U67"/>
  <c r="I68"/>
  <c r="K68"/>
  <c r="O68"/>
  <c r="Q68"/>
  <c r="U68"/>
  <c r="I69"/>
  <c r="K69"/>
  <c r="O69"/>
  <c r="Q69"/>
  <c r="U69"/>
  <c r="I70"/>
  <c r="K70"/>
  <c r="O70"/>
  <c r="Q70"/>
  <c r="U70"/>
  <c r="I71"/>
  <c r="K71"/>
  <c r="O71"/>
  <c r="Q71"/>
  <c r="U71"/>
  <c r="I72"/>
  <c r="K72"/>
  <c r="O72"/>
  <c r="Q72"/>
  <c r="U72"/>
  <c r="I73"/>
  <c r="K73"/>
  <c r="O73"/>
  <c r="Q73"/>
  <c r="U73"/>
  <c r="I75"/>
  <c r="I74"/>
  <c r="K75"/>
  <c r="K74"/>
  <c r="M75"/>
  <c r="M76"/>
  <c r="M77"/>
  <c r="M74"/>
  <c r="O75"/>
  <c r="O74"/>
  <c r="Q75"/>
  <c r="Q74"/>
  <c r="U75"/>
  <c r="U74"/>
  <c r="I76"/>
  <c r="K76"/>
  <c r="O76"/>
  <c r="Q76"/>
  <c r="U76"/>
  <c r="I77"/>
  <c r="K77"/>
  <c r="O77"/>
  <c r="Q77"/>
  <c r="U77"/>
  <c r="F40" i="1"/>
  <c r="G40"/>
  <c r="H40"/>
  <c r="I40"/>
  <c r="J39"/>
  <c r="J40"/>
  <c r="J28"/>
  <c r="J26"/>
  <c r="G38"/>
  <c r="F38"/>
  <c r="J23"/>
  <c r="J24"/>
  <c r="J25"/>
  <c r="J27"/>
  <c r="E24"/>
  <c r="E26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<sst xmlns="http://schemas.openxmlformats.org/spreadsheetml/2006/main" count="395" uniqueCount="219">
  <si>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</si>
  <si>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</si>
  <si>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</si>
  <si>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</si>
  <si>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</si>
  <si>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</si>
  <si>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</si>
  <si>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</si>
  <si>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</si>
  <si>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</si>
  <si>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</si>
  <si>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</si>
  <si>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</si>
  <si>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</si>
  <si>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</si>
  <si>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</si>
  <si>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</si>
  <si>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</si>
  <si>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</si>
  <si>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</si>
  <si>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</si>
  <si>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</si>
  <si>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</si>
  <si>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</si>
  <si>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</si>
  <si>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</si>
  <si>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</si>
  <si>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</si>
  <si>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</si>
  <si>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</si>
  <si>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</si>
  <si>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</si>
  <si>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</si>
  <si>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</si>
  <si>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</si>
  <si>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</si>
  <si>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</si>
  <si>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</si>
  <si>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</si>
  <si>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</si>
  <si>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</si>
  <si>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</si>
  <si>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</si>
  <si>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</si>
  <si>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</si>
  <si>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Starobrněnská 7 byt č. 13 a byt č. 13a, 3.NP“</t>
  </si>
  <si>
    <t>Celkem za stavbu</t>
  </si>
  <si>
    <t>CZK</t>
  </si>
  <si>
    <t>Rekapitulace dílů</t>
  </si>
  <si>
    <t>Typ dílu</t>
  </si>
  <si>
    <t>721</t>
  </si>
  <si>
    <t>Vnitřní kanalizace</t>
  </si>
  <si>
    <t>722</t>
  </si>
  <si>
    <t>Vnitřní vodovod</t>
  </si>
  <si>
    <t>725</t>
  </si>
  <si>
    <t>Zařizovací předměty</t>
  </si>
  <si>
    <t>M22</t>
  </si>
  <si>
    <t>Montáž sdělovací a zabezp.tech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</si>
  <si>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</si>
  <si>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</si>
  <si>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</si>
  <si>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</si>
  <si>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</si>
  <si>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</si>
  <si>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</si>
  <si>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</si>
  <si>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</si>
  <si>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</si>
  <si>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</si>
  <si>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</si>
  <si>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</si>
  <si>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</si>
  <si>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</si>
  <si>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</si>
  <si>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</si>
  <si>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</si>
  <si>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</si>
  <si>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</si>
  <si>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</si>
  <si>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</si>
  <si>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</si>
  <si>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</si>
  <si>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</si>
  <si>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</si>
  <si>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</si>
  <si>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</si>
  <si>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</si>
  <si>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721176102R00</t>
  </si>
  <si>
    <t>Potrubí HT připojovací DN 40 x 1,8 mm</t>
  </si>
  <si>
    <t>m</t>
  </si>
  <si>
    <t>POL1_0</t>
  </si>
  <si>
    <t>721176103R00</t>
  </si>
  <si>
    <t>Potrubí HT připojovací DN 50 x 1,8 mm</t>
  </si>
  <si>
    <t>721176105R00</t>
  </si>
  <si>
    <t>Potrubí HT připojovací DN 100 x 2,7 mm</t>
  </si>
  <si>
    <t>721194104R00</t>
  </si>
  <si>
    <t>Vyvedení odpadních výpustek D 40 x 1,8</t>
  </si>
  <si>
    <t>kus</t>
  </si>
  <si>
    <t>721194105R00</t>
  </si>
  <si>
    <t>Vyvedení odpadních výpustek D 50 x 1,8</t>
  </si>
  <si>
    <t>721194109R00</t>
  </si>
  <si>
    <t>Vyvedení odpadních výpustek D 110 x 2,3</t>
  </si>
  <si>
    <t>55162150.A</t>
  </si>
  <si>
    <t>Odpadní kalich se zápachovou uzávěrkou DN 40</t>
  </si>
  <si>
    <t>POL3_0</t>
  </si>
  <si>
    <t>721290111R00</t>
  </si>
  <si>
    <t>Zkouška těsnosti kanalizace vodou DN 125</t>
  </si>
  <si>
    <t>Mimo RTS</t>
  </si>
  <si>
    <t>Vpust DN50 zápachová uzávěrka, pojistka proti vyschnutí</t>
  </si>
  <si>
    <t>ks</t>
  </si>
  <si>
    <t>Izolace potrubí DN40, okapotování pozink plechem</t>
  </si>
  <si>
    <t>Izolace potrubí DN100, okapotování pozink plechem</t>
  </si>
  <si>
    <t>998721101R00</t>
  </si>
  <si>
    <t>t</t>
  </si>
  <si>
    <t>721171808R00</t>
  </si>
  <si>
    <t>Demontáž potrubí z PVC do DN 114</t>
  </si>
  <si>
    <t>722172411R00</t>
  </si>
  <si>
    <t>Potrubí z PPR, D 20/2,2 mm</t>
  </si>
  <si>
    <t>722172412R00</t>
  </si>
  <si>
    <t>Potrubí z PPR, D 25/2,3 mm</t>
  </si>
  <si>
    <t>722181224RT7</t>
  </si>
  <si>
    <t>Izolace návleková  tl. stěny 20 mm, vnitřní průměr 22 mm</t>
  </si>
  <si>
    <t>722181224RT8</t>
  </si>
  <si>
    <t>Izolace návleková tl. stěny 20 mm, vnitřní průměr 25 mm</t>
  </si>
  <si>
    <t>722202413R00</t>
  </si>
  <si>
    <t>Kohout kulový nerozebíratelný DN20</t>
  </si>
  <si>
    <t>722202412R00</t>
  </si>
  <si>
    <t>Kohout kulový nerozebíratelný DN15</t>
  </si>
  <si>
    <t>722202422R00</t>
  </si>
  <si>
    <t>Kohout kul. nerozeb.s výpustí DN15</t>
  </si>
  <si>
    <t>722202423R00</t>
  </si>
  <si>
    <t>Kohout kul. nerozeb.s výpustí DN20</t>
  </si>
  <si>
    <t>Směšovací ventil pro teplou vodu DN20</t>
  </si>
  <si>
    <t>Oddělovač systémů typ BA DN15</t>
  </si>
  <si>
    <t>Kulový kohout se zpětnou klapkou DN15</t>
  </si>
  <si>
    <t>Kulový kohout se zpětnou klapkou DN20</t>
  </si>
  <si>
    <t>Pojistný ventil DN15</t>
  </si>
  <si>
    <t>Teploměr do potrubí 0-80°C</t>
  </si>
  <si>
    <t>Expanzní nádoba 8l, včetně připojovací armatury</t>
  </si>
  <si>
    <t>722190401R00</t>
  </si>
  <si>
    <t>Vyvedení a upevnění výpustek DN 15</t>
  </si>
  <si>
    <t>722280106R00</t>
  </si>
  <si>
    <t>Tlaková zkouška vodovodního potrubí DN 32</t>
  </si>
  <si>
    <t>722290234R00</t>
  </si>
  <si>
    <t>Proplach a dezinfekce vodovod.potrubí DN 80</t>
  </si>
  <si>
    <t>998722101R00</t>
  </si>
  <si>
    <t>722200010RA0</t>
  </si>
  <si>
    <t>Demontáž potrubí ocelového do DN 50</t>
  </si>
  <si>
    <t>POL2_0</t>
  </si>
  <si>
    <t>Před.cena</t>
  </si>
  <si>
    <t>Vodoměr bytový  Qn 1,5 dálkový odečet dle spec.MČ</t>
  </si>
  <si>
    <t>722260923R00</t>
  </si>
  <si>
    <t>montáž vodoměrů závitových G 1</t>
  </si>
  <si>
    <t>725860182RT1</t>
  </si>
  <si>
    <t>Sifon pračkový, DN 40/50, podomítková uzávěrka s přípojem vody 1/2''</t>
  </si>
  <si>
    <t>725037112R00</t>
  </si>
  <si>
    <t>Umyvadlo na šrouby , 60 cm, bílé, s otvorem</t>
  </si>
  <si>
    <t>soubor</t>
  </si>
  <si>
    <t>Umyvátko rohové, bílé, s otvorem</t>
  </si>
  <si>
    <t>725014121R00</t>
  </si>
  <si>
    <t>Klozet závěsný + sedátko, bílý</t>
  </si>
  <si>
    <t>725810401R00</t>
  </si>
  <si>
    <t>Ventil rohový bez přípoj. trubičky T 66 G 1/2</t>
  </si>
  <si>
    <t>28696752</t>
  </si>
  <si>
    <t>Tlačítko ovládací kov  bílá/chrom/bílá</t>
  </si>
  <si>
    <t>28696750</t>
  </si>
  <si>
    <t>Modul-WC ovl.zepředu, nádrž</t>
  </si>
  <si>
    <t>55162453</t>
  </si>
  <si>
    <t>Sprch. podl vpust DN 40/50 s vod odtok</t>
  </si>
  <si>
    <t>725845111RT1</t>
  </si>
  <si>
    <t>Baterie sprchová nástěnná ruční, bez příslušenství, standardní</t>
  </si>
  <si>
    <t>725823121R00</t>
  </si>
  <si>
    <t>Baterie umyvadlová stoján. ruční, vč. otvír.odpadu</t>
  </si>
  <si>
    <t>55145352</t>
  </si>
  <si>
    <t>Set sprchový hadice, růžice, držák 901.00</t>
  </si>
  <si>
    <t>725823114RT1</t>
  </si>
  <si>
    <t>Baterie dřezová stojánková ruční, bez otvír.odpadu, standardní</t>
  </si>
  <si>
    <t>725860202R00</t>
  </si>
  <si>
    <t>Sifon dřezový, DN 40, 50, 6/4''</t>
  </si>
  <si>
    <t>725860251R00</t>
  </si>
  <si>
    <t>Sifon umyvadlový chromovaný</t>
  </si>
  <si>
    <t>Vanička sprchová 120*90*4,5 cm, bílá</t>
  </si>
  <si>
    <t>Vanička sprchová 90*80*4,5 cm, bílá</t>
  </si>
  <si>
    <t>725860265R00</t>
  </si>
  <si>
    <t>Výpusť umyvadlová s uzávěrem táhlo-kov</t>
  </si>
  <si>
    <t>725319101R00</t>
  </si>
  <si>
    <t>Montáž dřezů jednoduchých</t>
  </si>
  <si>
    <t>725219401R00</t>
  </si>
  <si>
    <t>Montáž umyvadel na šrouby do zdiva</t>
  </si>
  <si>
    <t>725849201R00</t>
  </si>
  <si>
    <t>Montáž baterií sprchových, pevná výška</t>
  </si>
  <si>
    <t>725119401R00</t>
  </si>
  <si>
    <t>Montáž předstěnových systémů pro zazdění</t>
  </si>
  <si>
    <t>725200050RA0</t>
  </si>
  <si>
    <t>Montáž zařizovacích předmětů - sprcha</t>
  </si>
  <si>
    <t>725829301R00</t>
  </si>
  <si>
    <t>Montáž baterie umyv.a dřezové stojánkové</t>
  </si>
  <si>
    <t>998725101R00</t>
  </si>
  <si>
    <t>Bidetová sprška, hadice, držák bidetové spršky</t>
  </si>
  <si>
    <t>725980113R00</t>
  </si>
  <si>
    <t>Dvířka vanová 300 x 300 mm</t>
  </si>
  <si>
    <t>725989101R00</t>
  </si>
  <si>
    <t>Montáž dvířek kovových i z PH</t>
  </si>
  <si>
    <t>Demontáž zařizovacích předmětů</t>
  </si>
  <si>
    <t>220261662R00</t>
  </si>
  <si>
    <t>Zhotovení drážky ve zdi cihlovém</t>
  </si>
  <si>
    <t>220261664R00</t>
  </si>
  <si>
    <t>Zazdění drážky</t>
  </si>
  <si>
    <t>220261665R00</t>
  </si>
  <si>
    <t>Začištění drážky, konečná úprava</t>
  </si>
  <si>
    <t/>
  </si>
  <si>
    <t>END</t>
  </si>
  <si>
    <t>Přesun hmot pro vnitřní vodovod, výšky do 12 m</t>
  </si>
  <si>
    <t>Přesun hmot pro zařizovací předměty, výšky do 12 m</t>
  </si>
  <si>
    <t>Přesun hmot pro vnitřní kanalizaci, výšky do 12 m</t>
  </si>
  <si>
    <t>celkem</t>
  </si>
  <si>
    <t>BSB</t>
  </si>
  <si>
    <t>"Projektová dokumentace na opravu 2 bytů Starobrněnská 7 byt č. 13 a byt č. 13a, 3.NP“</t>
  </si>
  <si>
    <t>Výkaz výměr ZTI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</si>
</sst>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10"/>
      <color indexed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1" fontId="8" fillId="0" borderId="8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9" xfId="0" applyFont="1" applyBorder="1" applyAlignment="1">
      <alignment vertical="center"/>
    </xf>
    <xf numFmtId="0" fontId="0" fillId="0" borderId="10" xfId="0" applyBorder="1" applyAlignment="1"/>
    <xf numFmtId="0" fontId="0" fillId="0" borderId="7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10" xfId="0" applyNumberFormat="1" applyFont="1" applyBorder="1" applyAlignment="1">
      <alignment horizontal="left" vertical="center"/>
    </xf>
    <xf numFmtId="0" fontId="0" fillId="0" borderId="11" xfId="0" applyBorder="1" applyAlignment="1">
      <alignment horizontal="left" vertical="center" indent="1"/>
    </xf>
    <xf numFmtId="0" fontId="0" fillId="0" borderId="9" xfId="0" applyBorder="1" applyAlignment="1">
      <alignment horizontal="left" vertical="center"/>
    </xf>
    <xf numFmtId="0" fontId="0" fillId="0" borderId="9" xfId="0" applyBorder="1"/>
    <xf numFmtId="1" fontId="8" fillId="0" borderId="12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49" fontId="0" fillId="0" borderId="13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9" xfId="0" applyNumberFormat="1" applyFont="1" applyBorder="1" applyAlignment="1">
      <alignment horizontal="right" vertical="center"/>
    </xf>
    <xf numFmtId="0" fontId="0" fillId="0" borderId="11" xfId="0" applyBorder="1" applyAlignment="1">
      <alignment horizontal="left" indent="1"/>
    </xf>
    <xf numFmtId="0" fontId="0" fillId="0" borderId="14" xfId="0" applyFont="1" applyBorder="1" applyAlignment="1">
      <alignment horizontal="left" vertical="top" indent="1"/>
    </xf>
    <xf numFmtId="0" fontId="0" fillId="0" borderId="15" xfId="0" applyBorder="1" applyAlignment="1">
      <alignment vertical="top"/>
    </xf>
    <xf numFmtId="0" fontId="8" fillId="0" borderId="15" xfId="0" applyFont="1" applyFill="1" applyBorder="1" applyAlignment="1">
      <alignment horizontal="left" vertical="top"/>
    </xf>
    <xf numFmtId="0" fontId="8" fillId="0" borderId="15" xfId="0" applyFont="1" applyBorder="1" applyAlignment="1">
      <alignment vertical="center"/>
    </xf>
    <xf numFmtId="0" fontId="0" fillId="0" borderId="15" xfId="0" applyFont="1" applyBorder="1" applyAlignment="1">
      <alignment horizontal="right" vertical="center"/>
    </xf>
    <xf numFmtId="0" fontId="0" fillId="0" borderId="16" xfId="0" applyBorder="1" applyAlignment="1"/>
    <xf numFmtId="0" fontId="0" fillId="0" borderId="6" xfId="0" applyBorder="1" applyAlignment="1">
      <alignment horizontal="left"/>
    </xf>
    <xf numFmtId="0" fontId="0" fillId="0" borderId="17" xfId="0" applyBorder="1"/>
    <xf numFmtId="0" fontId="8" fillId="0" borderId="1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/>
    </xf>
    <xf numFmtId="0" fontId="8" fillId="0" borderId="9" xfId="0" applyFont="1" applyBorder="1"/>
    <xf numFmtId="0" fontId="4" fillId="0" borderId="0" xfId="0" applyFont="1" applyAlignment="1">
      <alignment horizontal="left"/>
    </xf>
    <xf numFmtId="49" fontId="0" fillId="0" borderId="9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7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10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19" xfId="0" applyNumberFormat="1" applyBorder="1"/>
    <xf numFmtId="3" fontId="0" fillId="3" borderId="20" xfId="0" applyNumberFormat="1" applyFill="1" applyBorder="1" applyAlignment="1"/>
    <xf numFmtId="3" fontId="7" fillId="2" borderId="21" xfId="0" applyNumberFormat="1" applyFont="1" applyFill="1" applyBorder="1" applyAlignment="1">
      <alignment vertical="center"/>
    </xf>
    <xf numFmtId="3" fontId="7" fillId="2" borderId="15" xfId="0" applyNumberFormat="1" applyFont="1" applyFill="1" applyBorder="1" applyAlignment="1">
      <alignment vertical="center"/>
    </xf>
    <xf numFmtId="3" fontId="7" fillId="2" borderId="15" xfId="0" applyNumberFormat="1" applyFont="1" applyFill="1" applyBorder="1" applyAlignment="1">
      <alignment vertical="center" wrapText="1"/>
    </xf>
    <xf numFmtId="3" fontId="7" fillId="2" borderId="22" xfId="0" applyNumberFormat="1" applyFont="1" applyFill="1" applyBorder="1" applyAlignment="1">
      <alignment horizontal="center" vertical="center" wrapText="1"/>
    </xf>
    <xf numFmtId="3" fontId="0" fillId="0" borderId="12" xfId="0" applyNumberFormat="1" applyBorder="1" applyAlignment="1"/>
    <xf numFmtId="3" fontId="0" fillId="0" borderId="18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2" xfId="0" applyNumberFormat="1" applyFont="1" applyFill="1" applyBorder="1" applyAlignment="1">
      <alignment horizontal="center" vertical="center" wrapText="1" shrinkToFit="1"/>
    </xf>
    <xf numFmtId="3" fontId="7" fillId="2" borderId="22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3" borderId="20" xfId="0" applyNumberFormat="1" applyFill="1" applyBorder="1" applyAlignment="1">
      <alignment wrapText="1" shrinkToFit="1"/>
    </xf>
    <xf numFmtId="3" fontId="0" fillId="3" borderId="20" xfId="0" applyNumberFormat="1" applyFill="1" applyBorder="1" applyAlignment="1">
      <alignment shrinkToFit="1"/>
    </xf>
    <xf numFmtId="0" fontId="4" fillId="2" borderId="23" xfId="0" applyFont="1" applyFill="1" applyBorder="1" applyAlignment="1">
      <alignment horizontal="left" vertical="center" indent="1"/>
    </xf>
    <xf numFmtId="0" fontId="5" fillId="2" borderId="24" xfId="0" applyFont="1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4" fontId="4" fillId="2" borderId="24" xfId="0" applyNumberFormat="1" applyFont="1" applyFill="1" applyBorder="1" applyAlignment="1">
      <alignment horizontal="left" vertical="center"/>
    </xf>
    <xf numFmtId="49" fontId="0" fillId="2" borderId="25" xfId="0" applyNumberFormat="1" applyFill="1" applyBorder="1" applyAlignment="1">
      <alignment horizontal="left" vertical="center"/>
    </xf>
    <xf numFmtId="0" fontId="0" fillId="2" borderId="24" xfId="0" applyFill="1" applyBorder="1"/>
    <xf numFmtId="49" fontId="8" fillId="2" borderId="25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/>
    </xf>
    <xf numFmtId="0" fontId="7" fillId="0" borderId="19" xfId="0" applyFont="1" applyBorder="1"/>
    <xf numFmtId="49" fontId="7" fillId="0" borderId="19" xfId="0" applyNumberFormat="1" applyFont="1" applyBorder="1" applyAlignment="1">
      <alignment vertical="center"/>
    </xf>
    <xf numFmtId="0" fontId="15" fillId="2" borderId="21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7" fillId="3" borderId="8" xfId="0" applyFont="1" applyFill="1" applyBorder="1"/>
    <xf numFmtId="0" fontId="7" fillId="3" borderId="6" xfId="0" applyFont="1" applyFill="1" applyBorder="1"/>
    <xf numFmtId="0" fontId="15" fillId="2" borderId="22" xfId="0" applyFont="1" applyFill="1" applyBorder="1" applyAlignment="1">
      <alignment horizontal="center" vertical="center" wrapText="1"/>
    </xf>
    <xf numFmtId="49" fontId="7" fillId="0" borderId="21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horizontal="center" vertical="center"/>
    </xf>
    <xf numFmtId="4" fontId="7" fillId="0" borderId="22" xfId="0" applyNumberFormat="1" applyFont="1" applyBorder="1" applyAlignment="1">
      <alignment vertical="center"/>
    </xf>
    <xf numFmtId="4" fontId="7" fillId="0" borderId="26" xfId="0" applyNumberFormat="1" applyFont="1" applyBorder="1" applyAlignment="1">
      <alignment horizontal="center" vertical="center"/>
    </xf>
    <xf numFmtId="4" fontId="7" fillId="0" borderId="26" xfId="0" applyNumberFormat="1" applyFont="1" applyBorder="1" applyAlignment="1">
      <alignment vertical="center"/>
    </xf>
    <xf numFmtId="4" fontId="7" fillId="0" borderId="20" xfId="0" applyNumberFormat="1" applyFont="1" applyBorder="1" applyAlignment="1">
      <alignment horizontal="center" vertical="center"/>
    </xf>
    <xf numFmtId="4" fontId="7" fillId="0" borderId="20" xfId="0" applyNumberFormat="1" applyFont="1" applyBorder="1" applyAlignment="1">
      <alignment vertical="center"/>
    </xf>
    <xf numFmtId="4" fontId="7" fillId="3" borderId="20" xfId="0" applyNumberFormat="1" applyFont="1" applyFill="1" applyBorder="1" applyAlignment="1">
      <alignment horizontal="center"/>
    </xf>
    <xf numFmtId="4" fontId="7" fillId="3" borderId="20" xfId="0" applyNumberFormat="1" applyFont="1" applyFill="1" applyBorder="1" applyAlignment="1"/>
    <xf numFmtId="49" fontId="0" fillId="0" borderId="1" xfId="0" applyNumberFormat="1" applyBorder="1"/>
    <xf numFmtId="49" fontId="0" fillId="0" borderId="11" xfId="0" applyNumberFormat="1" applyBorder="1" applyAlignment="1">
      <alignment horizontal="left" vertical="center" indent="1"/>
    </xf>
    <xf numFmtId="0" fontId="0" fillId="0" borderId="18" xfId="0" applyFont="1" applyBorder="1" applyAlignment="1">
      <alignment vertical="center"/>
    </xf>
    <xf numFmtId="0" fontId="0" fillId="2" borderId="18" xfId="0" applyFill="1" applyBorder="1"/>
    <xf numFmtId="49" fontId="0" fillId="2" borderId="9" xfId="0" applyNumberFormat="1" applyFill="1" applyBorder="1" applyAlignment="1"/>
    <xf numFmtId="49" fontId="0" fillId="2" borderId="9" xfId="0" applyNumberFormat="1" applyFill="1" applyBorder="1"/>
    <xf numFmtId="0" fontId="0" fillId="2" borderId="9" xfId="0" applyFill="1" applyBorder="1"/>
    <xf numFmtId="0" fontId="0" fillId="2" borderId="27" xfId="0" applyFill="1" applyBorder="1"/>
    <xf numFmtId="0" fontId="16" fillId="0" borderId="0" xfId="0" applyFont="1"/>
    <xf numFmtId="0" fontId="16" fillId="0" borderId="19" xfId="0" applyFont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22" xfId="0" applyFill="1" applyBorder="1"/>
    <xf numFmtId="49" fontId="0" fillId="2" borderId="22" xfId="0" applyNumberFormat="1" applyFill="1" applyBorder="1"/>
    <xf numFmtId="0" fontId="0" fillId="2" borderId="18" xfId="0" applyFill="1" applyBorder="1" applyAlignment="1">
      <alignment vertical="top"/>
    </xf>
    <xf numFmtId="0" fontId="0" fillId="2" borderId="22" xfId="0" applyFill="1" applyBorder="1" applyAlignment="1">
      <alignment wrapText="1"/>
    </xf>
    <xf numFmtId="0" fontId="16" fillId="0" borderId="19" xfId="0" applyNumberFormat="1" applyFont="1" applyBorder="1" applyAlignment="1">
      <alignment vertical="top"/>
    </xf>
    <xf numFmtId="0" fontId="0" fillId="2" borderId="8" xfId="0" applyNumberFormat="1" applyFill="1" applyBorder="1" applyAlignment="1">
      <alignment vertical="top"/>
    </xf>
    <xf numFmtId="0" fontId="16" fillId="0" borderId="28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6" fillId="0" borderId="19" xfId="0" applyFont="1" applyBorder="1" applyAlignment="1">
      <alignment vertical="top" shrinkToFit="1"/>
    </xf>
    <xf numFmtId="0" fontId="0" fillId="2" borderId="29" xfId="0" applyFill="1" applyBorder="1" applyAlignment="1">
      <alignment vertical="top" shrinkToFit="1"/>
    </xf>
    <xf numFmtId="0" fontId="0" fillId="2" borderId="20" xfId="0" applyFill="1" applyBorder="1" applyAlignment="1">
      <alignment vertical="top" shrinkToFit="1"/>
    </xf>
    <xf numFmtId="0" fontId="0" fillId="2" borderId="8" xfId="0" applyFill="1" applyBorder="1" applyAlignment="1">
      <alignment vertical="top" shrinkToFit="1"/>
    </xf>
    <xf numFmtId="164" fontId="16" fillId="0" borderId="26" xfId="0" applyNumberFormat="1" applyFont="1" applyBorder="1" applyAlignment="1">
      <alignment vertical="top" shrinkToFit="1"/>
    </xf>
    <xf numFmtId="164" fontId="0" fillId="2" borderId="20" xfId="0" applyNumberFormat="1" applyFill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20" xfId="0" applyNumberFormat="1" applyFill="1" applyBorder="1" applyAlignment="1">
      <alignment vertical="top" shrinkToFit="1"/>
    </xf>
    <xf numFmtId="0" fontId="0" fillId="2" borderId="12" xfId="0" applyFill="1" applyBorder="1" applyAlignment="1">
      <alignment vertical="top"/>
    </xf>
    <xf numFmtId="49" fontId="0" fillId="2" borderId="12" xfId="0" applyNumberFormat="1" applyFill="1" applyBorder="1" applyAlignment="1">
      <alignment vertical="top"/>
    </xf>
    <xf numFmtId="49" fontId="0" fillId="2" borderId="18" xfId="0" applyNumberFormat="1" applyFill="1" applyBorder="1" applyAlignment="1">
      <alignment vertical="top"/>
    </xf>
    <xf numFmtId="0" fontId="0" fillId="2" borderId="27" xfId="0" applyFill="1" applyBorder="1" applyAlignment="1">
      <alignment vertical="top"/>
    </xf>
    <xf numFmtId="164" fontId="0" fillId="2" borderId="18" xfId="0" applyNumberFormat="1" applyFill="1" applyBorder="1" applyAlignment="1">
      <alignment vertical="top"/>
    </xf>
    <xf numFmtId="4" fontId="0" fillId="2" borderId="18" xfId="0" applyNumberFormat="1" applyFill="1" applyBorder="1" applyAlignment="1">
      <alignment vertical="top"/>
    </xf>
    <xf numFmtId="0" fontId="16" fillId="0" borderId="8" xfId="0" applyFont="1" applyBorder="1" applyAlignment="1">
      <alignment vertical="top"/>
    </xf>
    <xf numFmtId="0" fontId="16" fillId="0" borderId="8" xfId="0" applyNumberFormat="1" applyFont="1" applyBorder="1" applyAlignment="1">
      <alignment vertical="top"/>
    </xf>
    <xf numFmtId="0" fontId="16" fillId="0" borderId="29" xfId="0" applyFont="1" applyBorder="1" applyAlignment="1">
      <alignment vertical="top" shrinkToFit="1"/>
    </xf>
    <xf numFmtId="164" fontId="16" fillId="0" borderId="20" xfId="0" applyNumberFormat="1" applyFont="1" applyBorder="1" applyAlignment="1">
      <alignment vertical="top" shrinkToFit="1"/>
    </xf>
    <xf numFmtId="4" fontId="16" fillId="0" borderId="20" xfId="0" applyNumberFormat="1" applyFont="1" applyBorder="1" applyAlignment="1">
      <alignment vertical="top" shrinkToFit="1"/>
    </xf>
    <xf numFmtId="0" fontId="16" fillId="0" borderId="20" xfId="0" applyFont="1" applyBorder="1" applyAlignment="1">
      <alignment vertical="top" shrinkToFit="1"/>
    </xf>
    <xf numFmtId="0" fontId="16" fillId="0" borderId="8" xfId="0" applyFont="1" applyBorder="1" applyAlignment="1">
      <alignment vertical="top" shrinkToFit="1"/>
    </xf>
    <xf numFmtId="0" fontId="16" fillId="0" borderId="26" xfId="0" applyNumberFormat="1" applyFont="1" applyBorder="1" applyAlignment="1">
      <alignment horizontal="left" vertical="top" wrapText="1"/>
    </xf>
    <xf numFmtId="0" fontId="0" fillId="2" borderId="20" xfId="0" applyNumberFormat="1" applyFill="1" applyBorder="1" applyAlignment="1">
      <alignment horizontal="left" vertical="top" wrapText="1"/>
    </xf>
    <xf numFmtId="0" fontId="16" fillId="0" borderId="2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0" xfId="0" applyFont="1" applyFill="1"/>
    <xf numFmtId="0" fontId="0" fillId="2" borderId="0" xfId="0" applyFill="1"/>
    <xf numFmtId="4" fontId="8" fillId="2" borderId="0" xfId="0" applyNumberFormat="1" applyFont="1" applyFill="1"/>
    <xf numFmtId="49" fontId="8" fillId="0" borderId="9" xfId="0" applyNumberFormat="1" applyFont="1" applyBorder="1" applyAlignment="1">
      <alignment horizontal="center" vertical="center"/>
    </xf>
    <xf numFmtId="0" fontId="17" fillId="2" borderId="21" xfId="0" applyFont="1" applyFill="1" applyBorder="1"/>
    <xf numFmtId="4" fontId="16" fillId="0" borderId="26" xfId="0" applyNumberFormat="1" applyFont="1" applyBorder="1" applyAlignment="1" applyProtection="1">
      <alignment vertical="top" shrinkToFit="1"/>
      <protection locked="0"/>
    </xf>
    <xf numFmtId="4" fontId="16" fillId="0" borderId="26" xfId="0" applyNumberFormat="1" applyFont="1" applyFill="1" applyBorder="1" applyAlignment="1" applyProtection="1">
      <alignment vertical="top" shrinkToFit="1"/>
      <protection locked="0"/>
    </xf>
    <xf numFmtId="4" fontId="16" fillId="0" borderId="20" xfId="0" applyNumberFormat="1" applyFont="1" applyBorder="1" applyAlignment="1" applyProtection="1">
      <alignment vertical="top" shrinkToFit="1"/>
      <protection locked="0"/>
    </xf>
    <xf numFmtId="0" fontId="3" fillId="4" borderId="0" xfId="0" applyFont="1" applyFill="1" applyAlignment="1">
      <alignment horizontal="left" wrapText="1"/>
    </xf>
    <xf numFmtId="4" fontId="11" fillId="0" borderId="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7" fillId="0" borderId="22" xfId="0" applyNumberFormat="1" applyFont="1" applyBorder="1" applyAlignment="1">
      <alignment vertical="center"/>
    </xf>
    <xf numFmtId="49" fontId="7" fillId="0" borderId="21" xfId="0" applyNumberFormat="1" applyFont="1" applyBorder="1" applyAlignment="1">
      <alignment vertical="center" wrapText="1"/>
    </xf>
    <xf numFmtId="49" fontId="7" fillId="0" borderId="15" xfId="0" applyNumberFormat="1" applyFont="1" applyBorder="1" applyAlignment="1">
      <alignment vertical="center" wrapText="1"/>
    </xf>
    <xf numFmtId="4" fontId="7" fillId="0" borderId="26" xfId="0" applyNumberFormat="1" applyFont="1" applyBorder="1" applyAlignment="1">
      <alignment vertical="center"/>
    </xf>
    <xf numFmtId="49" fontId="7" fillId="0" borderId="19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13" fillId="0" borderId="12" xfId="0" applyNumberFormat="1" applyFont="1" applyBorder="1" applyAlignment="1">
      <alignment horizontal="right" vertical="center" indent="1"/>
    </xf>
    <xf numFmtId="4" fontId="13" fillId="0" borderId="27" xfId="0" applyNumberFormat="1" applyFont="1" applyBorder="1" applyAlignment="1">
      <alignment horizontal="right" vertical="center" indent="1"/>
    </xf>
    <xf numFmtId="0" fontId="0" fillId="0" borderId="15" xfId="0" applyBorder="1" applyAlignment="1">
      <alignment horizontal="center"/>
    </xf>
    <xf numFmtId="4" fontId="7" fillId="3" borderId="20" xfId="0" applyNumberFormat="1" applyFont="1" applyFill="1" applyBorder="1" applyAlignment="1"/>
    <xf numFmtId="4" fontId="7" fillId="0" borderId="20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9" xfId="0" applyNumberFormat="1" applyBorder="1"/>
    <xf numFmtId="3" fontId="0" fillId="0" borderId="9" xfId="0" applyNumberFormat="1" applyBorder="1" applyAlignment="1">
      <alignment wrapText="1"/>
    </xf>
    <xf numFmtId="3" fontId="0" fillId="3" borderId="12" xfId="0" applyNumberFormat="1" applyFill="1" applyBorder="1"/>
    <xf numFmtId="3" fontId="0" fillId="3" borderId="9" xfId="0" applyNumberFormat="1" applyFill="1" applyBorder="1"/>
    <xf numFmtId="3" fontId="0" fillId="3" borderId="27" xfId="0" applyNumberFormat="1" applyFill="1" applyBorder="1"/>
    <xf numFmtId="0" fontId="15" fillId="2" borderId="22" xfId="0" applyFont="1" applyFill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9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vertical="center"/>
    </xf>
    <xf numFmtId="4" fontId="11" fillId="0" borderId="9" xfId="0" applyNumberFormat="1" applyFont="1" applyBorder="1" applyAlignment="1">
      <alignment vertical="center"/>
    </xf>
    <xf numFmtId="4" fontId="13" fillId="0" borderId="13" xfId="0" applyNumberFormat="1" applyFont="1" applyBorder="1" applyAlignment="1">
      <alignment horizontal="right" vertical="center" indent="1"/>
    </xf>
    <xf numFmtId="4" fontId="11" fillId="0" borderId="12" xfId="0" applyNumberFormat="1" applyFont="1" applyBorder="1" applyAlignment="1">
      <alignment horizontal="right" vertical="center" indent="1"/>
    </xf>
    <xf numFmtId="4" fontId="11" fillId="0" borderId="27" xfId="0" applyNumberFormat="1" applyFont="1" applyBorder="1" applyAlignment="1">
      <alignment horizontal="right" vertical="center" indent="1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5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10" xfId="0" applyFont="1" applyBorder="1" applyAlignment="1">
      <alignment horizontal="right" indent="1"/>
    </xf>
    <xf numFmtId="4" fontId="12" fillId="2" borderId="24" xfId="0" applyNumberFormat="1" applyFont="1" applyFill="1" applyBorder="1" applyAlignment="1">
      <alignment horizontal="right" vertical="center"/>
    </xf>
    <xf numFmtId="4" fontId="11" fillId="0" borderId="13" xfId="0" applyNumberFormat="1" applyFont="1" applyBorder="1" applyAlignment="1">
      <alignment horizontal="right" vertical="center" indent="1"/>
    </xf>
    <xf numFmtId="2" fontId="12" fillId="2" borderId="24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9" xfId="0" applyNumberFormat="1" applyBorder="1" applyAlignment="1">
      <alignment vertical="center" shrinkToFit="1"/>
    </xf>
    <xf numFmtId="49" fontId="0" fillId="0" borderId="27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9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27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199" t="s">
        <v>39</v>
      </c>
      <c r="B2" s="199"/>
      <c r="C2" s="199"/>
      <c r="D2" s="199"/>
      <c r="E2" s="199"/>
      <c r="F2" s="199"/>
      <c r="G2" s="199"/>
    </row>
  </sheetData>
  <mergeCells count="1">
    <mergeCell ref="A2:G2"/>
  </mergeCells>
  <phoneticPr fontId="16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4"/>
  <sheetViews>
    <sheetView showGridLines="0" topLeftCell="B31" zoomScaleNormal="100" zoomScaleSheetLayoutView="75" workbookViewId="0">
      <selection activeCell="M47" sqref="M47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230" t="s">
        <v>42</v>
      </c>
      <c r="C1" s="231"/>
      <c r="D1" s="231"/>
      <c r="E1" s="231"/>
      <c r="F1" s="231"/>
      <c r="G1" s="231"/>
      <c r="H1" s="231"/>
      <c r="I1" s="231"/>
      <c r="J1" s="232"/>
    </row>
    <row r="2" spans="1:15" ht="23.25" customHeight="1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34"/>
      <c r="E11" s="234"/>
      <c r="F11" s="234"/>
      <c r="G11" s="234"/>
      <c r="H11" s="28" t="s">
        <v>33</v>
      </c>
      <c r="I11" s="98"/>
      <c r="J11" s="11"/>
    </row>
    <row r="12" spans="1:15" ht="15.75" customHeight="1">
      <c r="A12" s="4"/>
      <c r="B12" s="41"/>
      <c r="C12" s="26"/>
      <c r="D12" s="221"/>
      <c r="E12" s="221"/>
      <c r="F12" s="221"/>
      <c r="G12" s="221"/>
      <c r="H12" s="28" t="s">
        <v>34</v>
      </c>
      <c r="I12" s="98"/>
      <c r="J12" s="11"/>
    </row>
    <row r="13" spans="1:15" ht="15.75" customHeight="1">
      <c r="A13" s="4"/>
      <c r="B13" s="42"/>
      <c r="C13" s="99"/>
      <c r="D13" s="222"/>
      <c r="E13" s="222"/>
      <c r="F13" s="222"/>
      <c r="G13" s="222"/>
      <c r="H13" s="29"/>
      <c r="I13" s="34"/>
      <c r="J13" s="51"/>
    </row>
    <row r="14" spans="1:15" ht="24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33"/>
      <c r="F15" s="233"/>
      <c r="G15" s="235"/>
      <c r="H15" s="235"/>
      <c r="I15" s="235" t="s">
        <v>28</v>
      </c>
      <c r="J15" s="236"/>
    </row>
    <row r="16" spans="1:15" ht="23.25" customHeight="1">
      <c r="A16" s="146" t="s">
        <v>23</v>
      </c>
      <c r="B16" s="147" t="s">
        <v>23</v>
      </c>
      <c r="C16" s="58"/>
      <c r="D16" s="59"/>
      <c r="E16" s="208"/>
      <c r="F16" s="209"/>
      <c r="G16" s="208"/>
      <c r="H16" s="209"/>
      <c r="I16" s="208">
        <v>0</v>
      </c>
      <c r="J16" s="227"/>
    </row>
    <row r="17" spans="1:10" ht="23.25" customHeight="1">
      <c r="A17" s="146" t="s">
        <v>24</v>
      </c>
      <c r="B17" s="147" t="s">
        <v>24</v>
      </c>
      <c r="C17" s="58"/>
      <c r="D17" s="59"/>
      <c r="E17" s="208"/>
      <c r="F17" s="209"/>
      <c r="G17" s="208"/>
      <c r="H17" s="209"/>
      <c r="I17" s="208">
        <v>0</v>
      </c>
      <c r="J17" s="227"/>
    </row>
    <row r="18" spans="1:10" ht="23.25" customHeight="1">
      <c r="A18" s="146" t="s">
        <v>25</v>
      </c>
      <c r="B18" s="147" t="s">
        <v>25</v>
      </c>
      <c r="C18" s="58"/>
      <c r="D18" s="59"/>
      <c r="E18" s="208"/>
      <c r="F18" s="209"/>
      <c r="G18" s="208"/>
      <c r="H18" s="209"/>
      <c r="I18" s="208">
        <v>0</v>
      </c>
      <c r="J18" s="227"/>
    </row>
    <row r="19" spans="1:10" ht="23.25" customHeight="1">
      <c r="A19" s="146" t="s">
        <v>58</v>
      </c>
      <c r="B19" s="147" t="s">
        <v>26</v>
      </c>
      <c r="C19" s="58"/>
      <c r="D19" s="59"/>
      <c r="E19" s="208"/>
      <c r="F19" s="209"/>
      <c r="G19" s="208"/>
      <c r="H19" s="209"/>
      <c r="I19" s="208">
        <v>0</v>
      </c>
      <c r="J19" s="227"/>
    </row>
    <row r="20" spans="1:10" ht="23.25" customHeight="1">
      <c r="A20" s="146" t="s">
        <v>59</v>
      </c>
      <c r="B20" s="147" t="s">
        <v>27</v>
      </c>
      <c r="C20" s="58"/>
      <c r="D20" s="59"/>
      <c r="E20" s="208"/>
      <c r="F20" s="209"/>
      <c r="G20" s="208"/>
      <c r="H20" s="209"/>
      <c r="I20" s="208">
        <v>0</v>
      </c>
      <c r="J20" s="227"/>
    </row>
    <row r="21" spans="1:10" ht="23.25" customHeight="1">
      <c r="A21" s="4"/>
      <c r="B21" s="74" t="s">
        <v>28</v>
      </c>
      <c r="C21" s="75"/>
      <c r="D21" s="76"/>
      <c r="E21" s="228"/>
      <c r="F21" s="229"/>
      <c r="G21" s="228"/>
      <c r="H21" s="229"/>
      <c r="I21" s="228">
        <f>SUM(I16:J20)</f>
        <v>0</v>
      </c>
      <c r="J21" s="238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25">
        <v>0</v>
      </c>
      <c r="H23" s="226"/>
      <c r="I23" s="226"/>
      <c r="J23" s="62" t="str">
        <f t="shared" ref="J23:J28" ca="1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 ca="1">SazbaDPH1</f>
        <v>15</v>
      </c>
      <c r="F24" s="61" t="s">
        <v>0</v>
      </c>
      <c r="G24" s="223">
        <v>0</v>
      </c>
      <c r="H24" s="224"/>
      <c r="I24" s="224"/>
      <c r="J24" s="62" t="str">
        <f t="shared" ca="1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25">
        <v>0</v>
      </c>
      <c r="H25" s="226"/>
      <c r="I25" s="226"/>
      <c r="J25" s="62" t="str">
        <f t="shared" ca="1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 ca="1">SazbaDPH2</f>
        <v>21</v>
      </c>
      <c r="F26" s="44" t="s">
        <v>0</v>
      </c>
      <c r="G26" s="200">
        <v>0</v>
      </c>
      <c r="H26" s="201"/>
      <c r="I26" s="201"/>
      <c r="J26" s="56" t="str">
        <f t="shared" ca="1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40">
        <v>0</v>
      </c>
      <c r="H27" s="240"/>
      <c r="I27" s="240"/>
      <c r="J27" s="63" t="str">
        <f t="shared" ca="1" si="0"/>
        <v>CZK</v>
      </c>
    </row>
    <row r="28" spans="1:10" ht="27.75" hidden="1" customHeight="1" thickBot="1">
      <c r="A28" s="4"/>
      <c r="B28" s="119" t="s">
        <v>22</v>
      </c>
      <c r="C28" s="120"/>
      <c r="D28" s="120"/>
      <c r="E28" s="121"/>
      <c r="F28" s="122"/>
      <c r="G28" s="237">
        <v>241001.97</v>
      </c>
      <c r="H28" s="239"/>
      <c r="I28" s="239"/>
      <c r="J28" s="123" t="str">
        <f t="shared" ca="1" si="0"/>
        <v>CZK</v>
      </c>
    </row>
    <row r="29" spans="1:10" ht="27.75" customHeight="1" thickBot="1">
      <c r="A29" s="4"/>
      <c r="B29" s="119" t="s">
        <v>35</v>
      </c>
      <c r="C29" s="124"/>
      <c r="D29" s="124"/>
      <c r="E29" s="124"/>
      <c r="F29" s="124"/>
      <c r="G29" s="237">
        <f>SUM(G23:I26)</f>
        <v>0</v>
      </c>
      <c r="H29" s="237"/>
      <c r="I29" s="237"/>
      <c r="J29" s="125" t="s">
        <v>47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10" t="s">
        <v>2</v>
      </c>
      <c r="E35" s="210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>
      <c r="A39" s="103">
        <v>1</v>
      </c>
      <c r="B39" s="109"/>
      <c r="C39" s="215"/>
      <c r="D39" s="216"/>
      <c r="E39" s="216"/>
      <c r="F39" s="114">
        <v>241001.97</v>
      </c>
      <c r="G39" s="115">
        <v>0</v>
      </c>
      <c r="H39" s="116">
        <v>36150</v>
      </c>
      <c r="I39" s="116">
        <v>277151.96999999997</v>
      </c>
      <c r="J39" s="110">
        <f ca="1">IF(CenaCelkemVypocet=0,"",I39/CenaCelkemVypocet*100)</f>
        <v>100</v>
      </c>
    </row>
    <row r="40" spans="1:10" ht="25.5" hidden="1" customHeight="1">
      <c r="A40" s="103"/>
      <c r="B40" s="217" t="s">
        <v>46</v>
      </c>
      <c r="C40" s="218"/>
      <c r="D40" s="218"/>
      <c r="E40" s="219"/>
      <c r="F40" s="117">
        <f>SUMIF(A39:A39,"=1",F39:F39)</f>
        <v>241001.97</v>
      </c>
      <c r="G40" s="118">
        <f>SUMIF(A39:A39,"=1",G39:G39)</f>
        <v>0</v>
      </c>
      <c r="H40" s="118">
        <f>SUMIF(A39:A39,"=1",H39:H39)</f>
        <v>36150</v>
      </c>
      <c r="I40" s="118">
        <f>SUMIF(A39:A39,"=1",I39:I39)</f>
        <v>277151.96999999997</v>
      </c>
      <c r="J40" s="104">
        <f>SUMIF(A39:A39,"=1",J39:J39)</f>
        <v>100</v>
      </c>
    </row>
    <row r="44" spans="1:10" ht="15.75">
      <c r="B44" s="126" t="s">
        <v>48</v>
      </c>
    </row>
    <row r="46" spans="1:10" ht="25.5" customHeight="1">
      <c r="A46" s="127"/>
      <c r="B46" s="131" t="s">
        <v>16</v>
      </c>
      <c r="C46" s="131" t="s">
        <v>5</v>
      </c>
      <c r="D46" s="132"/>
      <c r="E46" s="132"/>
      <c r="F46" s="135" t="s">
        <v>49</v>
      </c>
      <c r="G46" s="135"/>
      <c r="H46" s="135"/>
      <c r="I46" s="220" t="s">
        <v>28</v>
      </c>
      <c r="J46" s="220"/>
    </row>
    <row r="47" spans="1:10" ht="25.5" customHeight="1">
      <c r="A47" s="128"/>
      <c r="B47" s="136" t="s">
        <v>50</v>
      </c>
      <c r="C47" s="203" t="s">
        <v>51</v>
      </c>
      <c r="D47" s="204"/>
      <c r="E47" s="204"/>
      <c r="F47" s="138" t="s">
        <v>24</v>
      </c>
      <c r="G47" s="139"/>
      <c r="H47" s="139"/>
      <c r="I47" s="202">
        <v>0</v>
      </c>
      <c r="J47" s="202"/>
    </row>
    <row r="48" spans="1:10" ht="25.5" customHeight="1">
      <c r="A48" s="128"/>
      <c r="B48" s="130" t="s">
        <v>52</v>
      </c>
      <c r="C48" s="206" t="s">
        <v>53</v>
      </c>
      <c r="D48" s="207"/>
      <c r="E48" s="207"/>
      <c r="F48" s="140" t="s">
        <v>24</v>
      </c>
      <c r="G48" s="141"/>
      <c r="H48" s="141"/>
      <c r="I48" s="205">
        <v>0</v>
      </c>
      <c r="J48" s="205"/>
    </row>
    <row r="49" spans="1:10" ht="25.5" customHeight="1">
      <c r="A49" s="128"/>
      <c r="B49" s="130" t="s">
        <v>54</v>
      </c>
      <c r="C49" s="206" t="s">
        <v>55</v>
      </c>
      <c r="D49" s="207"/>
      <c r="E49" s="207"/>
      <c r="F49" s="140" t="s">
        <v>24</v>
      </c>
      <c r="G49" s="141"/>
      <c r="H49" s="141"/>
      <c r="I49" s="205">
        <v>0</v>
      </c>
      <c r="J49" s="205"/>
    </row>
    <row r="50" spans="1:10" ht="25.5" customHeight="1">
      <c r="A50" s="128"/>
      <c r="B50" s="137" t="s">
        <v>56</v>
      </c>
      <c r="C50" s="213" t="s">
        <v>57</v>
      </c>
      <c r="D50" s="214"/>
      <c r="E50" s="214"/>
      <c r="F50" s="142" t="s">
        <v>25</v>
      </c>
      <c r="G50" s="143"/>
      <c r="H50" s="143"/>
      <c r="I50" s="212">
        <v>0</v>
      </c>
      <c r="J50" s="212"/>
    </row>
    <row r="51" spans="1:10" ht="25.5" customHeight="1">
      <c r="A51" s="129"/>
      <c r="B51" s="133" t="s">
        <v>1</v>
      </c>
      <c r="C51" s="133"/>
      <c r="D51" s="134"/>
      <c r="E51" s="134"/>
      <c r="F51" s="144"/>
      <c r="G51" s="145"/>
      <c r="H51" s="145"/>
      <c r="I51" s="211">
        <f>SUM(J47:J50)</f>
        <v>0</v>
      </c>
      <c r="J51" s="211"/>
    </row>
    <row r="52" spans="1:10">
      <c r="F52" s="101"/>
      <c r="G52" s="102"/>
      <c r="H52" s="101"/>
      <c r="I52" s="102"/>
      <c r="J52" s="102"/>
    </row>
    <row r="53" spans="1:10">
      <c r="F53" s="101"/>
      <c r="G53" s="102"/>
      <c r="H53" s="101"/>
      <c r="I53" s="102"/>
      <c r="J53" s="102"/>
    </row>
    <row r="54" spans="1:10">
      <c r="F54" s="101"/>
      <c r="G54" s="102"/>
      <c r="H54" s="101"/>
      <c r="I54" s="102"/>
      <c r="J54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I16:J16"/>
    <mergeCell ref="I19:J19"/>
    <mergeCell ref="I21:J21"/>
    <mergeCell ref="G21:H21"/>
    <mergeCell ref="G28:I28"/>
    <mergeCell ref="G19:H19"/>
    <mergeCell ref="G27:I27"/>
    <mergeCell ref="I18:J18"/>
    <mergeCell ref="B1:J1"/>
    <mergeCell ref="G16:H16"/>
    <mergeCell ref="G17:H17"/>
    <mergeCell ref="G18:H18"/>
    <mergeCell ref="I17:J17"/>
    <mergeCell ref="E16:F16"/>
    <mergeCell ref="E15:F15"/>
    <mergeCell ref="D11:G11"/>
    <mergeCell ref="G15:H15"/>
    <mergeCell ref="I15:J15"/>
    <mergeCell ref="D12:G12"/>
    <mergeCell ref="D13:G13"/>
    <mergeCell ref="G24:I24"/>
    <mergeCell ref="E17:F17"/>
    <mergeCell ref="G20:H20"/>
    <mergeCell ref="G23:I23"/>
    <mergeCell ref="E19:F19"/>
    <mergeCell ref="E20:F20"/>
    <mergeCell ref="I20:J20"/>
    <mergeCell ref="E21:F21"/>
    <mergeCell ref="I51:J51"/>
    <mergeCell ref="I49:J49"/>
    <mergeCell ref="C49:E49"/>
    <mergeCell ref="I50:J50"/>
    <mergeCell ref="C50:E50"/>
    <mergeCell ref="C39:E39"/>
    <mergeCell ref="B40:E40"/>
    <mergeCell ref="I46:J46"/>
    <mergeCell ref="G26:I26"/>
    <mergeCell ref="I47:J47"/>
    <mergeCell ref="C47:E47"/>
    <mergeCell ref="I48:J48"/>
    <mergeCell ref="C48:E48"/>
    <mergeCell ref="E18:F18"/>
    <mergeCell ref="D35:E35"/>
    <mergeCell ref="G29:I29"/>
    <mergeCell ref="G25:I2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41" t="s">
        <v>6</v>
      </c>
      <c r="B1" s="241"/>
      <c r="C1" s="242"/>
      <c r="D1" s="241"/>
      <c r="E1" s="241"/>
      <c r="F1" s="241"/>
      <c r="G1" s="241"/>
    </row>
    <row r="2" spans="1:7" ht="24.95" customHeight="1">
      <c r="A2" s="79" t="s">
        <v>41</v>
      </c>
      <c r="B2" s="78"/>
      <c r="C2" s="243"/>
      <c r="D2" s="243"/>
      <c r="E2" s="243"/>
      <c r="F2" s="243"/>
      <c r="G2" s="244"/>
    </row>
    <row r="3" spans="1:7" ht="24.95" hidden="1" customHeight="1">
      <c r="A3" s="79" t="s">
        <v>7</v>
      </c>
      <c r="B3" s="78"/>
      <c r="C3" s="243"/>
      <c r="D3" s="243"/>
      <c r="E3" s="243"/>
      <c r="F3" s="243"/>
      <c r="G3" s="244"/>
    </row>
    <row r="4" spans="1:7" ht="24.95" hidden="1" customHeight="1">
      <c r="A4" s="79" t="s">
        <v>8</v>
      </c>
      <c r="B4" s="78"/>
      <c r="C4" s="243"/>
      <c r="D4" s="243"/>
      <c r="E4" s="243"/>
      <c r="F4" s="243"/>
      <c r="G4" s="24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6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80"/>
  <sheetViews>
    <sheetView tabSelected="1" workbookViewId="0">
      <selection activeCell="W16" sqref="W16"/>
    </sheetView>
  </sheetViews>
  <sheetFormatPr defaultRowHeight="12.75" outlineLevelRow="1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245" t="s">
        <v>218</v>
      </c>
      <c r="B1" s="245"/>
      <c r="C1" s="245"/>
      <c r="D1" s="245"/>
      <c r="E1" s="245"/>
      <c r="F1" s="245"/>
      <c r="G1" s="245"/>
      <c r="AE1" t="s">
        <v>61</v>
      </c>
    </row>
    <row r="2" spans="1:60" ht="24.95" customHeight="1">
      <c r="A2" s="148" t="s">
        <v>60</v>
      </c>
      <c r="B2" s="194" t="s">
        <v>216</v>
      </c>
      <c r="C2" s="246" t="s">
        <v>217</v>
      </c>
      <c r="D2" s="247"/>
      <c r="E2" s="247"/>
      <c r="F2" s="247"/>
      <c r="G2" s="248"/>
      <c r="AE2" t="s">
        <v>62</v>
      </c>
    </row>
    <row r="3" spans="1:60" ht="24.95" hidden="1" customHeight="1">
      <c r="A3" s="148" t="s">
        <v>7</v>
      </c>
      <c r="B3" s="78"/>
      <c r="C3" s="247"/>
      <c r="D3" s="247"/>
      <c r="E3" s="247"/>
      <c r="F3" s="247"/>
      <c r="G3" s="248"/>
      <c r="AE3" t="s">
        <v>63</v>
      </c>
    </row>
    <row r="4" spans="1:60" ht="24.95" hidden="1" customHeight="1">
      <c r="A4" s="148" t="s">
        <v>8</v>
      </c>
      <c r="B4" s="78"/>
      <c r="C4" s="246"/>
      <c r="D4" s="247"/>
      <c r="E4" s="247"/>
      <c r="F4" s="247"/>
      <c r="G4" s="248"/>
      <c r="AE4" t="s">
        <v>64</v>
      </c>
    </row>
    <row r="5" spans="1:60" hidden="1">
      <c r="A5" s="149" t="s">
        <v>65</v>
      </c>
      <c r="B5" s="150"/>
      <c r="C5" s="151"/>
      <c r="D5" s="152"/>
      <c r="E5" s="152"/>
      <c r="F5" s="152"/>
      <c r="G5" s="153"/>
      <c r="AE5" t="s">
        <v>66</v>
      </c>
    </row>
    <row r="7" spans="1:60" ht="38.25">
      <c r="A7" s="157" t="s">
        <v>67</v>
      </c>
      <c r="B7" s="158" t="s">
        <v>68</v>
      </c>
      <c r="C7" s="158" t="s">
        <v>69</v>
      </c>
      <c r="D7" s="157" t="s">
        <v>70</v>
      </c>
      <c r="E7" s="157" t="s">
        <v>71</v>
      </c>
      <c r="F7" s="195" t="s">
        <v>72</v>
      </c>
      <c r="G7" s="157" t="s">
        <v>28</v>
      </c>
      <c r="H7" s="160" t="s">
        <v>29</v>
      </c>
      <c r="I7" s="160" t="s">
        <v>73</v>
      </c>
      <c r="J7" s="160" t="s">
        <v>30</v>
      </c>
      <c r="K7" s="160" t="s">
        <v>74</v>
      </c>
      <c r="L7" s="160" t="s">
        <v>75</v>
      </c>
      <c r="M7" s="160" t="s">
        <v>76</v>
      </c>
      <c r="N7" s="160" t="s">
        <v>77</v>
      </c>
      <c r="O7" s="160" t="s">
        <v>78</v>
      </c>
      <c r="P7" s="160" t="s">
        <v>79</v>
      </c>
      <c r="Q7" s="160" t="s">
        <v>80</v>
      </c>
      <c r="R7" s="160" t="s">
        <v>81</v>
      </c>
      <c r="S7" s="160" t="s">
        <v>82</v>
      </c>
      <c r="T7" s="160" t="s">
        <v>83</v>
      </c>
      <c r="U7" s="160" t="s">
        <v>84</v>
      </c>
    </row>
    <row r="8" spans="1:60">
      <c r="A8" s="173" t="s">
        <v>85</v>
      </c>
      <c r="B8" s="174" t="s">
        <v>50</v>
      </c>
      <c r="C8" s="175" t="s">
        <v>51</v>
      </c>
      <c r="D8" s="176"/>
      <c r="E8" s="177"/>
      <c r="F8" s="178"/>
      <c r="G8" s="178">
        <f>SUM(G9:G21)</f>
        <v>0</v>
      </c>
      <c r="H8" s="178"/>
      <c r="I8" s="178">
        <f>SUM(I9:I21)</f>
        <v>5894.3099999999995</v>
      </c>
      <c r="J8" s="178"/>
      <c r="K8" s="178">
        <f>SUM(K9:K21)</f>
        <v>20429.429999999997</v>
      </c>
      <c r="L8" s="178"/>
      <c r="M8" s="178">
        <f>SUM(M9:M21)</f>
        <v>0</v>
      </c>
      <c r="N8" s="159"/>
      <c r="O8" s="159">
        <f>SUM(O9:O21)</f>
        <v>3.4569999999999997E-2</v>
      </c>
      <c r="P8" s="159"/>
      <c r="Q8" s="159">
        <f>SUM(Q9:Q21)</f>
        <v>3.9600000000000003E-2</v>
      </c>
      <c r="R8" s="159"/>
      <c r="S8" s="159"/>
      <c r="T8" s="173"/>
      <c r="U8" s="159">
        <f>SUM(U9:U21)</f>
        <v>34.5</v>
      </c>
      <c r="AE8" t="s">
        <v>86</v>
      </c>
    </row>
    <row r="9" spans="1:60" outlineLevel="1">
      <c r="A9" s="155">
        <v>1</v>
      </c>
      <c r="B9" s="161" t="s">
        <v>87</v>
      </c>
      <c r="C9" s="186" t="s">
        <v>88</v>
      </c>
      <c r="D9" s="163" t="s">
        <v>89</v>
      </c>
      <c r="E9" s="169">
        <v>19</v>
      </c>
      <c r="F9" s="196"/>
      <c r="G9" s="171">
        <f>F9*E9</f>
        <v>0</v>
      </c>
      <c r="H9" s="171">
        <v>45.26</v>
      </c>
      <c r="I9" s="171">
        <f t="shared" ref="I9:I21" si="0">ROUND(E9*H9,2)</f>
        <v>859.94</v>
      </c>
      <c r="J9" s="171">
        <v>102.24000000000001</v>
      </c>
      <c r="K9" s="171">
        <f t="shared" ref="K9:K21" si="1">ROUND(E9*J9,2)</f>
        <v>1942.56</v>
      </c>
      <c r="L9" s="171">
        <v>15</v>
      </c>
      <c r="M9" s="171">
        <f t="shared" ref="M9:M21" si="2">G9*(1+L9/100)</f>
        <v>0</v>
      </c>
      <c r="N9" s="164">
        <v>3.8000000000000002E-4</v>
      </c>
      <c r="O9" s="164">
        <f t="shared" ref="O9:O21" si="3">ROUND(E9*N9,5)</f>
        <v>7.2199999999999999E-3</v>
      </c>
      <c r="P9" s="164">
        <v>0</v>
      </c>
      <c r="Q9" s="164">
        <f t="shared" ref="Q9:Q21" si="4">ROUND(E9*P9,5)</f>
        <v>0</v>
      </c>
      <c r="R9" s="164"/>
      <c r="S9" s="164"/>
      <c r="T9" s="165">
        <v>0.32</v>
      </c>
      <c r="U9" s="164">
        <f t="shared" ref="U9:U21" si="5">ROUND(E9*T9,2)</f>
        <v>6.08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90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>
      <c r="A10" s="155">
        <v>2</v>
      </c>
      <c r="B10" s="161" t="s">
        <v>91</v>
      </c>
      <c r="C10" s="186" t="s">
        <v>92</v>
      </c>
      <c r="D10" s="163" t="s">
        <v>89</v>
      </c>
      <c r="E10" s="169">
        <v>15</v>
      </c>
      <c r="F10" s="196"/>
      <c r="G10" s="171">
        <f t="shared" ref="G10:G76" si="6">F10*E10</f>
        <v>0</v>
      </c>
      <c r="H10" s="171">
        <v>48.85</v>
      </c>
      <c r="I10" s="171">
        <f t="shared" si="0"/>
        <v>732.75</v>
      </c>
      <c r="J10" s="171">
        <v>114.65</v>
      </c>
      <c r="K10" s="171">
        <f t="shared" si="1"/>
        <v>1719.75</v>
      </c>
      <c r="L10" s="171">
        <v>15</v>
      </c>
      <c r="M10" s="171">
        <f t="shared" si="2"/>
        <v>0</v>
      </c>
      <c r="N10" s="164">
        <v>4.6999999999999999E-4</v>
      </c>
      <c r="O10" s="164">
        <f t="shared" si="3"/>
        <v>7.0499999999999998E-3</v>
      </c>
      <c r="P10" s="164">
        <v>0</v>
      </c>
      <c r="Q10" s="164">
        <f t="shared" si="4"/>
        <v>0</v>
      </c>
      <c r="R10" s="164"/>
      <c r="S10" s="164"/>
      <c r="T10" s="165">
        <v>0.36</v>
      </c>
      <c r="U10" s="164">
        <f t="shared" si="5"/>
        <v>5.4</v>
      </c>
      <c r="V10" s="154"/>
      <c r="W10" s="154"/>
      <c r="X10" s="154"/>
      <c r="Y10" s="154"/>
      <c r="Z10" s="154"/>
      <c r="AA10" s="154"/>
      <c r="AB10" s="154"/>
      <c r="AC10" s="154"/>
      <c r="AD10" s="154"/>
      <c r="AE10" s="154" t="s">
        <v>90</v>
      </c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>
      <c r="A11" s="155">
        <v>3</v>
      </c>
      <c r="B11" s="161" t="s">
        <v>93</v>
      </c>
      <c r="C11" s="186" t="s">
        <v>94</v>
      </c>
      <c r="D11" s="163" t="s">
        <v>89</v>
      </c>
      <c r="E11" s="169">
        <v>13</v>
      </c>
      <c r="F11" s="196"/>
      <c r="G11" s="171">
        <f t="shared" si="6"/>
        <v>0</v>
      </c>
      <c r="H11" s="171">
        <v>135.86000000000001</v>
      </c>
      <c r="I11" s="171">
        <f t="shared" si="0"/>
        <v>1766.18</v>
      </c>
      <c r="J11" s="171">
        <v>375.14</v>
      </c>
      <c r="K11" s="171">
        <f t="shared" si="1"/>
        <v>4876.82</v>
      </c>
      <c r="L11" s="171">
        <v>15</v>
      </c>
      <c r="M11" s="171">
        <f t="shared" si="2"/>
        <v>0</v>
      </c>
      <c r="N11" s="164">
        <v>1.5200000000000001E-3</v>
      </c>
      <c r="O11" s="164">
        <f t="shared" si="3"/>
        <v>1.976E-2</v>
      </c>
      <c r="P11" s="164">
        <v>0</v>
      </c>
      <c r="Q11" s="164">
        <f t="shared" si="4"/>
        <v>0</v>
      </c>
      <c r="R11" s="164"/>
      <c r="S11" s="164"/>
      <c r="T11" s="165">
        <v>1.17</v>
      </c>
      <c r="U11" s="164">
        <f t="shared" si="5"/>
        <v>15.21</v>
      </c>
      <c r="V11" s="154"/>
      <c r="W11" s="154"/>
      <c r="X11" s="154"/>
      <c r="Y11" s="154"/>
      <c r="Z11" s="154"/>
      <c r="AA11" s="154"/>
      <c r="AB11" s="154"/>
      <c r="AC11" s="154"/>
      <c r="AD11" s="154"/>
      <c r="AE11" s="154" t="s">
        <v>90</v>
      </c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>
      <c r="A12" s="155">
        <v>4</v>
      </c>
      <c r="B12" s="161" t="s">
        <v>95</v>
      </c>
      <c r="C12" s="186" t="s">
        <v>96</v>
      </c>
      <c r="D12" s="163" t="s">
        <v>97</v>
      </c>
      <c r="E12" s="169">
        <v>10</v>
      </c>
      <c r="F12" s="196"/>
      <c r="G12" s="171">
        <f t="shared" si="6"/>
        <v>0</v>
      </c>
      <c r="H12" s="171">
        <v>0</v>
      </c>
      <c r="I12" s="171">
        <f t="shared" si="0"/>
        <v>0</v>
      </c>
      <c r="J12" s="171">
        <v>50</v>
      </c>
      <c r="K12" s="171">
        <f t="shared" si="1"/>
        <v>500</v>
      </c>
      <c r="L12" s="171">
        <v>15</v>
      </c>
      <c r="M12" s="171">
        <f t="shared" si="2"/>
        <v>0</v>
      </c>
      <c r="N12" s="164">
        <v>0</v>
      </c>
      <c r="O12" s="164">
        <f t="shared" si="3"/>
        <v>0</v>
      </c>
      <c r="P12" s="164">
        <v>0</v>
      </c>
      <c r="Q12" s="164">
        <f t="shared" si="4"/>
        <v>0</v>
      </c>
      <c r="R12" s="164"/>
      <c r="S12" s="164"/>
      <c r="T12" s="165">
        <v>0.16</v>
      </c>
      <c r="U12" s="164">
        <f t="shared" si="5"/>
        <v>1.6</v>
      </c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90</v>
      </c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>
      <c r="A13" s="155">
        <v>5</v>
      </c>
      <c r="B13" s="161" t="s">
        <v>98</v>
      </c>
      <c r="C13" s="186" t="s">
        <v>99</v>
      </c>
      <c r="D13" s="163" t="s">
        <v>97</v>
      </c>
      <c r="E13" s="169">
        <v>8</v>
      </c>
      <c r="F13" s="196"/>
      <c r="G13" s="171">
        <f t="shared" si="6"/>
        <v>0</v>
      </c>
      <c r="H13" s="171">
        <v>0</v>
      </c>
      <c r="I13" s="171">
        <f t="shared" si="0"/>
        <v>0</v>
      </c>
      <c r="J13" s="171">
        <v>55.5</v>
      </c>
      <c r="K13" s="171">
        <f t="shared" si="1"/>
        <v>444</v>
      </c>
      <c r="L13" s="171">
        <v>15</v>
      </c>
      <c r="M13" s="171">
        <f t="shared" si="2"/>
        <v>0</v>
      </c>
      <c r="N13" s="164">
        <v>0</v>
      </c>
      <c r="O13" s="164">
        <f t="shared" si="3"/>
        <v>0</v>
      </c>
      <c r="P13" s="164">
        <v>0</v>
      </c>
      <c r="Q13" s="164">
        <f t="shared" si="4"/>
        <v>0</v>
      </c>
      <c r="R13" s="164"/>
      <c r="S13" s="164"/>
      <c r="T13" s="165">
        <v>0.17</v>
      </c>
      <c r="U13" s="164">
        <f t="shared" si="5"/>
        <v>1.36</v>
      </c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90</v>
      </c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>
      <c r="A14" s="155">
        <v>6</v>
      </c>
      <c r="B14" s="161" t="s">
        <v>100</v>
      </c>
      <c r="C14" s="186" t="s">
        <v>101</v>
      </c>
      <c r="D14" s="163" t="s">
        <v>97</v>
      </c>
      <c r="E14" s="169">
        <v>3</v>
      </c>
      <c r="F14" s="196"/>
      <c r="G14" s="171">
        <f t="shared" si="6"/>
        <v>0</v>
      </c>
      <c r="H14" s="171">
        <v>0</v>
      </c>
      <c r="I14" s="171">
        <f t="shared" si="0"/>
        <v>0</v>
      </c>
      <c r="J14" s="171">
        <v>83</v>
      </c>
      <c r="K14" s="171">
        <f t="shared" si="1"/>
        <v>249</v>
      </c>
      <c r="L14" s="171">
        <v>15</v>
      </c>
      <c r="M14" s="171">
        <f t="shared" si="2"/>
        <v>0</v>
      </c>
      <c r="N14" s="164">
        <v>0</v>
      </c>
      <c r="O14" s="164">
        <f t="shared" si="3"/>
        <v>0</v>
      </c>
      <c r="P14" s="164">
        <v>0</v>
      </c>
      <c r="Q14" s="164">
        <f t="shared" si="4"/>
        <v>0</v>
      </c>
      <c r="R14" s="164"/>
      <c r="S14" s="164"/>
      <c r="T14" s="165">
        <v>0.26</v>
      </c>
      <c r="U14" s="164">
        <f t="shared" si="5"/>
        <v>0.78</v>
      </c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90</v>
      </c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>
      <c r="A15" s="155">
        <v>7</v>
      </c>
      <c r="B15" s="161" t="s">
        <v>102</v>
      </c>
      <c r="C15" s="186" t="s">
        <v>103</v>
      </c>
      <c r="D15" s="163" t="s">
        <v>97</v>
      </c>
      <c r="E15" s="169">
        <v>6</v>
      </c>
      <c r="F15" s="196"/>
      <c r="G15" s="171">
        <f t="shared" si="6"/>
        <v>0</v>
      </c>
      <c r="H15" s="171">
        <v>418.5</v>
      </c>
      <c r="I15" s="171">
        <f t="shared" si="0"/>
        <v>2511</v>
      </c>
      <c r="J15" s="171">
        <v>0</v>
      </c>
      <c r="K15" s="171">
        <f t="shared" si="1"/>
        <v>0</v>
      </c>
      <c r="L15" s="171">
        <v>15</v>
      </c>
      <c r="M15" s="171">
        <f t="shared" si="2"/>
        <v>0</v>
      </c>
      <c r="N15" s="164">
        <v>9.0000000000000006E-5</v>
      </c>
      <c r="O15" s="164">
        <f t="shared" si="3"/>
        <v>5.4000000000000001E-4</v>
      </c>
      <c r="P15" s="164">
        <v>0</v>
      </c>
      <c r="Q15" s="164">
        <f t="shared" si="4"/>
        <v>0</v>
      </c>
      <c r="R15" s="164"/>
      <c r="S15" s="164"/>
      <c r="T15" s="165">
        <v>0</v>
      </c>
      <c r="U15" s="164">
        <f t="shared" si="5"/>
        <v>0</v>
      </c>
      <c r="V15" s="154"/>
      <c r="W15" s="154"/>
      <c r="X15" s="154"/>
      <c r="Y15" s="154"/>
      <c r="Z15" s="154"/>
      <c r="AA15" s="154"/>
      <c r="AB15" s="154"/>
      <c r="AC15" s="154"/>
      <c r="AD15" s="154"/>
      <c r="AE15" s="154" t="s">
        <v>104</v>
      </c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>
      <c r="A16" s="155">
        <v>8</v>
      </c>
      <c r="B16" s="161" t="s">
        <v>105</v>
      </c>
      <c r="C16" s="186" t="s">
        <v>106</v>
      </c>
      <c r="D16" s="163" t="s">
        <v>89</v>
      </c>
      <c r="E16" s="169">
        <v>47</v>
      </c>
      <c r="F16" s="196"/>
      <c r="G16" s="171">
        <f t="shared" si="6"/>
        <v>0</v>
      </c>
      <c r="H16" s="171">
        <v>0.52</v>
      </c>
      <c r="I16" s="171">
        <f t="shared" si="0"/>
        <v>24.44</v>
      </c>
      <c r="J16" s="171">
        <v>15.38</v>
      </c>
      <c r="K16" s="171">
        <f t="shared" si="1"/>
        <v>722.86</v>
      </c>
      <c r="L16" s="171">
        <v>15</v>
      </c>
      <c r="M16" s="171">
        <f t="shared" si="2"/>
        <v>0</v>
      </c>
      <c r="N16" s="164">
        <v>0</v>
      </c>
      <c r="O16" s="164">
        <f t="shared" si="3"/>
        <v>0</v>
      </c>
      <c r="P16" s="164">
        <v>0</v>
      </c>
      <c r="Q16" s="164">
        <f t="shared" si="4"/>
        <v>0</v>
      </c>
      <c r="R16" s="164"/>
      <c r="S16" s="164"/>
      <c r="T16" s="165">
        <v>0.05</v>
      </c>
      <c r="U16" s="164">
        <f t="shared" si="5"/>
        <v>2.35</v>
      </c>
      <c r="V16" s="154"/>
      <c r="W16" s="154"/>
      <c r="X16" s="154"/>
      <c r="Y16" s="154"/>
      <c r="Z16" s="154"/>
      <c r="AA16" s="154"/>
      <c r="AB16" s="154"/>
      <c r="AC16" s="154"/>
      <c r="AD16" s="154"/>
      <c r="AE16" s="154" t="s">
        <v>90</v>
      </c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ht="22.5" outlineLevel="1">
      <c r="A17" s="155">
        <v>9</v>
      </c>
      <c r="B17" s="161" t="s">
        <v>107</v>
      </c>
      <c r="C17" s="186" t="s">
        <v>108</v>
      </c>
      <c r="D17" s="163" t="s">
        <v>109</v>
      </c>
      <c r="E17" s="169">
        <v>2</v>
      </c>
      <c r="F17" s="196"/>
      <c r="G17" s="171">
        <f t="shared" si="6"/>
        <v>0</v>
      </c>
      <c r="H17" s="171">
        <v>0</v>
      </c>
      <c r="I17" s="171">
        <f t="shared" si="0"/>
        <v>0</v>
      </c>
      <c r="J17" s="171">
        <v>2560</v>
      </c>
      <c r="K17" s="171">
        <f t="shared" si="1"/>
        <v>5120</v>
      </c>
      <c r="L17" s="171">
        <v>15</v>
      </c>
      <c r="M17" s="171">
        <f t="shared" si="2"/>
        <v>0</v>
      </c>
      <c r="N17" s="164">
        <v>0</v>
      </c>
      <c r="O17" s="164">
        <f t="shared" si="3"/>
        <v>0</v>
      </c>
      <c r="P17" s="164">
        <v>0</v>
      </c>
      <c r="Q17" s="164">
        <f t="shared" si="4"/>
        <v>0</v>
      </c>
      <c r="R17" s="164"/>
      <c r="S17" s="164"/>
      <c r="T17" s="165">
        <v>0</v>
      </c>
      <c r="U17" s="164">
        <f t="shared" si="5"/>
        <v>0</v>
      </c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90</v>
      </c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>
      <c r="A18" s="155">
        <v>10</v>
      </c>
      <c r="B18" s="161" t="s">
        <v>107</v>
      </c>
      <c r="C18" s="186" t="s">
        <v>110</v>
      </c>
      <c r="D18" s="163" t="s">
        <v>89</v>
      </c>
      <c r="E18" s="169">
        <v>4</v>
      </c>
      <c r="F18" s="196"/>
      <c r="G18" s="171">
        <f t="shared" si="6"/>
        <v>0</v>
      </c>
      <c r="H18" s="171">
        <v>0</v>
      </c>
      <c r="I18" s="171">
        <f t="shared" si="0"/>
        <v>0</v>
      </c>
      <c r="J18" s="171">
        <v>450</v>
      </c>
      <c r="K18" s="171">
        <f t="shared" si="1"/>
        <v>1800</v>
      </c>
      <c r="L18" s="171">
        <v>15</v>
      </c>
      <c r="M18" s="171">
        <f t="shared" si="2"/>
        <v>0</v>
      </c>
      <c r="N18" s="164">
        <v>0</v>
      </c>
      <c r="O18" s="164">
        <f t="shared" si="3"/>
        <v>0</v>
      </c>
      <c r="P18" s="164">
        <v>0</v>
      </c>
      <c r="Q18" s="164">
        <f t="shared" si="4"/>
        <v>0</v>
      </c>
      <c r="R18" s="164"/>
      <c r="S18" s="164"/>
      <c r="T18" s="165">
        <v>0</v>
      </c>
      <c r="U18" s="164">
        <f t="shared" si="5"/>
        <v>0</v>
      </c>
      <c r="V18" s="154"/>
      <c r="W18" s="154"/>
      <c r="X18" s="154"/>
      <c r="Y18" s="154"/>
      <c r="Z18" s="154"/>
      <c r="AA18" s="154"/>
      <c r="AB18" s="154"/>
      <c r="AC18" s="154"/>
      <c r="AD18" s="154"/>
      <c r="AE18" s="154" t="s">
        <v>90</v>
      </c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>
      <c r="A19" s="155">
        <v>11</v>
      </c>
      <c r="B19" s="161" t="s">
        <v>107</v>
      </c>
      <c r="C19" s="186" t="s">
        <v>111</v>
      </c>
      <c r="D19" s="163" t="s">
        <v>89</v>
      </c>
      <c r="E19" s="169">
        <v>4</v>
      </c>
      <c r="F19" s="196"/>
      <c r="G19" s="171">
        <f t="shared" si="6"/>
        <v>0</v>
      </c>
      <c r="H19" s="171">
        <v>0</v>
      </c>
      <c r="I19" s="171">
        <f t="shared" si="0"/>
        <v>0</v>
      </c>
      <c r="J19" s="171">
        <v>650</v>
      </c>
      <c r="K19" s="171">
        <f t="shared" si="1"/>
        <v>2600</v>
      </c>
      <c r="L19" s="171">
        <v>15</v>
      </c>
      <c r="M19" s="171">
        <f t="shared" si="2"/>
        <v>0</v>
      </c>
      <c r="N19" s="164">
        <v>0</v>
      </c>
      <c r="O19" s="164">
        <f t="shared" si="3"/>
        <v>0</v>
      </c>
      <c r="P19" s="164">
        <v>0</v>
      </c>
      <c r="Q19" s="164">
        <f t="shared" si="4"/>
        <v>0</v>
      </c>
      <c r="R19" s="164"/>
      <c r="S19" s="164"/>
      <c r="T19" s="165">
        <v>0</v>
      </c>
      <c r="U19" s="164">
        <f t="shared" si="5"/>
        <v>0</v>
      </c>
      <c r="V19" s="154"/>
      <c r="W19" s="154"/>
      <c r="X19" s="154"/>
      <c r="Y19" s="154"/>
      <c r="Z19" s="154"/>
      <c r="AA19" s="154"/>
      <c r="AB19" s="154"/>
      <c r="AC19" s="154"/>
      <c r="AD19" s="154"/>
      <c r="AE19" s="154" t="s">
        <v>90</v>
      </c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>
      <c r="A20" s="155">
        <v>12</v>
      </c>
      <c r="B20" s="161" t="s">
        <v>112</v>
      </c>
      <c r="C20" s="186" t="s">
        <v>214</v>
      </c>
      <c r="D20" s="163" t="s">
        <v>113</v>
      </c>
      <c r="E20" s="169">
        <v>0.08</v>
      </c>
      <c r="F20" s="197"/>
      <c r="G20" s="171">
        <f t="shared" si="6"/>
        <v>0</v>
      </c>
      <c r="H20" s="171">
        <v>0</v>
      </c>
      <c r="I20" s="171">
        <f t="shared" si="0"/>
        <v>0</v>
      </c>
      <c r="J20" s="171">
        <v>480.5</v>
      </c>
      <c r="K20" s="171">
        <f t="shared" si="1"/>
        <v>38.44</v>
      </c>
      <c r="L20" s="171">
        <v>15</v>
      </c>
      <c r="M20" s="171">
        <f t="shared" si="2"/>
        <v>0</v>
      </c>
      <c r="N20" s="164">
        <v>0</v>
      </c>
      <c r="O20" s="164">
        <f t="shared" si="3"/>
        <v>0</v>
      </c>
      <c r="P20" s="164">
        <v>0</v>
      </c>
      <c r="Q20" s="164">
        <f t="shared" si="4"/>
        <v>0</v>
      </c>
      <c r="R20" s="164"/>
      <c r="S20" s="164"/>
      <c r="T20" s="165">
        <v>1.47</v>
      </c>
      <c r="U20" s="164">
        <f t="shared" si="5"/>
        <v>0.12</v>
      </c>
      <c r="V20" s="154"/>
      <c r="W20" s="191"/>
      <c r="X20" s="154"/>
      <c r="Y20" s="154"/>
      <c r="Z20" s="154"/>
      <c r="AA20" s="154"/>
      <c r="AB20" s="154"/>
      <c r="AC20" s="154"/>
      <c r="AD20" s="154"/>
      <c r="AE20" s="154" t="s">
        <v>90</v>
      </c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>
      <c r="A21" s="155">
        <v>13</v>
      </c>
      <c r="B21" s="161" t="s">
        <v>114</v>
      </c>
      <c r="C21" s="186" t="s">
        <v>115</v>
      </c>
      <c r="D21" s="163" t="s">
        <v>89</v>
      </c>
      <c r="E21" s="169">
        <v>20</v>
      </c>
      <c r="F21" s="196"/>
      <c r="G21" s="171">
        <f t="shared" si="6"/>
        <v>0</v>
      </c>
      <c r="H21" s="171">
        <v>0</v>
      </c>
      <c r="I21" s="171">
        <f t="shared" si="0"/>
        <v>0</v>
      </c>
      <c r="J21" s="171">
        <v>20.8</v>
      </c>
      <c r="K21" s="171">
        <f t="shared" si="1"/>
        <v>416</v>
      </c>
      <c r="L21" s="171">
        <v>15</v>
      </c>
      <c r="M21" s="171">
        <f t="shared" si="2"/>
        <v>0</v>
      </c>
      <c r="N21" s="164">
        <v>0</v>
      </c>
      <c r="O21" s="164">
        <f t="shared" si="3"/>
        <v>0</v>
      </c>
      <c r="P21" s="164">
        <v>1.98E-3</v>
      </c>
      <c r="Q21" s="164">
        <f t="shared" si="4"/>
        <v>3.9600000000000003E-2</v>
      </c>
      <c r="R21" s="164"/>
      <c r="S21" s="164"/>
      <c r="T21" s="165">
        <v>0.08</v>
      </c>
      <c r="U21" s="164">
        <f t="shared" si="5"/>
        <v>1.6</v>
      </c>
      <c r="V21" s="154"/>
      <c r="W21" s="154"/>
      <c r="X21" s="154"/>
      <c r="Y21" s="154"/>
      <c r="Z21" s="154"/>
      <c r="AA21" s="154"/>
      <c r="AB21" s="154"/>
      <c r="AC21" s="154"/>
      <c r="AD21" s="154"/>
      <c r="AE21" s="154" t="s">
        <v>90</v>
      </c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>
      <c r="A22" s="156" t="s">
        <v>85</v>
      </c>
      <c r="B22" s="162" t="s">
        <v>52</v>
      </c>
      <c r="C22" s="187" t="s">
        <v>53</v>
      </c>
      <c r="D22" s="166"/>
      <c r="E22" s="170"/>
      <c r="F22" s="172"/>
      <c r="G22" s="172">
        <f>SUM(G23:G44)</f>
        <v>0</v>
      </c>
      <c r="H22" s="172"/>
      <c r="I22" s="172">
        <f>SUM(I23:I44)</f>
        <v>16215.789999999999</v>
      </c>
      <c r="J22" s="172"/>
      <c r="K22" s="172">
        <f>SUM(K23:K44)</f>
        <v>83929.389999999985</v>
      </c>
      <c r="L22" s="172"/>
      <c r="M22" s="172">
        <f>SUM(M23:M44)</f>
        <v>0</v>
      </c>
      <c r="N22" s="167"/>
      <c r="O22" s="167">
        <f>SUM(O23:O44)</f>
        <v>0.10611</v>
      </c>
      <c r="P22" s="167"/>
      <c r="Q22" s="167">
        <f>SUM(Q23:Q44)</f>
        <v>3.4464000000000001</v>
      </c>
      <c r="R22" s="167"/>
      <c r="S22" s="167"/>
      <c r="T22" s="168"/>
      <c r="U22" s="167">
        <f>SUM(U23:U44)</f>
        <v>383.02000000000004</v>
      </c>
      <c r="AE22" t="s">
        <v>86</v>
      </c>
    </row>
    <row r="23" spans="1:60" outlineLevel="1">
      <c r="A23" s="155">
        <v>14</v>
      </c>
      <c r="B23" s="161" t="s">
        <v>116</v>
      </c>
      <c r="C23" s="186" t="s">
        <v>117</v>
      </c>
      <c r="D23" s="163" t="s">
        <v>89</v>
      </c>
      <c r="E23" s="169">
        <v>109</v>
      </c>
      <c r="F23" s="196"/>
      <c r="G23" s="171">
        <f t="shared" si="6"/>
        <v>0</v>
      </c>
      <c r="H23" s="171">
        <v>48.11</v>
      </c>
      <c r="I23" s="171">
        <f t="shared" ref="I23:I44" si="7">ROUND(E23*H23,2)</f>
        <v>5243.99</v>
      </c>
      <c r="J23" s="171">
        <v>161.88999999999999</v>
      </c>
      <c r="K23" s="171">
        <f t="shared" ref="K23:K44" si="8">ROUND(E23*J23,2)</f>
        <v>17646.009999999998</v>
      </c>
      <c r="L23" s="171">
        <v>15</v>
      </c>
      <c r="M23" s="171">
        <f t="shared" ref="M23:M44" si="9">G23*(1+L23/100)</f>
        <v>0</v>
      </c>
      <c r="N23" s="164">
        <v>4.6000000000000001E-4</v>
      </c>
      <c r="O23" s="164">
        <f t="shared" ref="O23:O44" si="10">ROUND(E23*N23,5)</f>
        <v>5.0139999999999997E-2</v>
      </c>
      <c r="P23" s="164">
        <v>0</v>
      </c>
      <c r="Q23" s="164">
        <f t="shared" ref="Q23:Q44" si="11">ROUND(E23*P23,5)</f>
        <v>0</v>
      </c>
      <c r="R23" s="164"/>
      <c r="S23" s="164"/>
      <c r="T23" s="165">
        <v>0.52</v>
      </c>
      <c r="U23" s="164">
        <f t="shared" ref="U23:U44" si="12">ROUND(E23*T23,2)</f>
        <v>56.68</v>
      </c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90</v>
      </c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>
      <c r="A24" s="155">
        <v>15</v>
      </c>
      <c r="B24" s="161" t="s">
        <v>118</v>
      </c>
      <c r="C24" s="186" t="s">
        <v>119</v>
      </c>
      <c r="D24" s="163" t="s">
        <v>89</v>
      </c>
      <c r="E24" s="169">
        <v>14</v>
      </c>
      <c r="F24" s="196"/>
      <c r="G24" s="171">
        <f t="shared" si="6"/>
        <v>0</v>
      </c>
      <c r="H24" s="171">
        <v>65.760000000000005</v>
      </c>
      <c r="I24" s="171">
        <f t="shared" si="7"/>
        <v>920.64</v>
      </c>
      <c r="J24" s="171">
        <v>192.24</v>
      </c>
      <c r="K24" s="171">
        <f t="shared" si="8"/>
        <v>2691.36</v>
      </c>
      <c r="L24" s="171">
        <v>15</v>
      </c>
      <c r="M24" s="171">
        <f t="shared" si="9"/>
        <v>0</v>
      </c>
      <c r="N24" s="164">
        <v>5.1000000000000004E-4</v>
      </c>
      <c r="O24" s="164">
        <f t="shared" si="10"/>
        <v>7.1399999999999996E-3</v>
      </c>
      <c r="P24" s="164">
        <v>0</v>
      </c>
      <c r="Q24" s="164">
        <f t="shared" si="11"/>
        <v>0</v>
      </c>
      <c r="R24" s="164"/>
      <c r="S24" s="164"/>
      <c r="T24" s="165">
        <v>0.62</v>
      </c>
      <c r="U24" s="164">
        <f t="shared" si="12"/>
        <v>8.68</v>
      </c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90</v>
      </c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ht="22.5" outlineLevel="1">
      <c r="A25" s="155">
        <v>16</v>
      </c>
      <c r="B25" s="161" t="s">
        <v>120</v>
      </c>
      <c r="C25" s="186" t="s">
        <v>121</v>
      </c>
      <c r="D25" s="163" t="s">
        <v>89</v>
      </c>
      <c r="E25" s="169">
        <v>79</v>
      </c>
      <c r="F25" s="196"/>
      <c r="G25" s="171">
        <f t="shared" si="6"/>
        <v>0</v>
      </c>
      <c r="H25" s="171">
        <v>72.930000000000007</v>
      </c>
      <c r="I25" s="171">
        <f t="shared" si="7"/>
        <v>5761.47</v>
      </c>
      <c r="J25" s="171">
        <v>35.569999999999993</v>
      </c>
      <c r="K25" s="171">
        <f t="shared" si="8"/>
        <v>2810.03</v>
      </c>
      <c r="L25" s="171">
        <v>15</v>
      </c>
      <c r="M25" s="171">
        <f t="shared" si="9"/>
        <v>0</v>
      </c>
      <c r="N25" s="164">
        <v>3.0000000000000001E-5</v>
      </c>
      <c r="O25" s="164">
        <f t="shared" si="10"/>
        <v>2.3700000000000001E-3</v>
      </c>
      <c r="P25" s="164">
        <v>0</v>
      </c>
      <c r="Q25" s="164">
        <f t="shared" si="11"/>
        <v>0</v>
      </c>
      <c r="R25" s="164"/>
      <c r="S25" s="164"/>
      <c r="T25" s="165">
        <v>0.13</v>
      </c>
      <c r="U25" s="164">
        <f t="shared" si="12"/>
        <v>10.27</v>
      </c>
      <c r="V25" s="154"/>
      <c r="W25" s="154"/>
      <c r="X25" s="154"/>
      <c r="Y25" s="154"/>
      <c r="Z25" s="154"/>
      <c r="AA25" s="154"/>
      <c r="AB25" s="154"/>
      <c r="AC25" s="154"/>
      <c r="AD25" s="154"/>
      <c r="AE25" s="154" t="s">
        <v>90</v>
      </c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ht="22.5" outlineLevel="1">
      <c r="A26" s="155">
        <v>17</v>
      </c>
      <c r="B26" s="161" t="s">
        <v>122</v>
      </c>
      <c r="C26" s="186" t="s">
        <v>123</v>
      </c>
      <c r="D26" s="163" t="s">
        <v>89</v>
      </c>
      <c r="E26" s="169">
        <v>14</v>
      </c>
      <c r="F26" s="196"/>
      <c r="G26" s="171">
        <f t="shared" si="6"/>
        <v>0</v>
      </c>
      <c r="H26" s="171">
        <v>76.05</v>
      </c>
      <c r="I26" s="171">
        <f t="shared" si="7"/>
        <v>1064.7</v>
      </c>
      <c r="J26" s="171">
        <v>35.950000000000003</v>
      </c>
      <c r="K26" s="171">
        <f t="shared" si="8"/>
        <v>503.3</v>
      </c>
      <c r="L26" s="171">
        <v>15</v>
      </c>
      <c r="M26" s="171">
        <f t="shared" si="9"/>
        <v>0</v>
      </c>
      <c r="N26" s="164">
        <v>3.0000000000000001E-5</v>
      </c>
      <c r="O26" s="164">
        <f t="shared" si="10"/>
        <v>4.2000000000000002E-4</v>
      </c>
      <c r="P26" s="164">
        <v>0</v>
      </c>
      <c r="Q26" s="164">
        <f t="shared" si="11"/>
        <v>0</v>
      </c>
      <c r="R26" s="164"/>
      <c r="S26" s="164"/>
      <c r="T26" s="165">
        <v>0.13</v>
      </c>
      <c r="U26" s="164">
        <f t="shared" si="12"/>
        <v>1.82</v>
      </c>
      <c r="V26" s="154"/>
      <c r="W26" s="154"/>
      <c r="X26" s="154"/>
      <c r="Y26" s="154"/>
      <c r="Z26" s="154"/>
      <c r="AA26" s="154"/>
      <c r="AB26" s="154"/>
      <c r="AC26" s="154"/>
      <c r="AD26" s="154"/>
      <c r="AE26" s="154" t="s">
        <v>90</v>
      </c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>
      <c r="A27" s="155">
        <v>18</v>
      </c>
      <c r="B27" s="161" t="s">
        <v>124</v>
      </c>
      <c r="C27" s="186" t="s">
        <v>125</v>
      </c>
      <c r="D27" s="163" t="s">
        <v>97</v>
      </c>
      <c r="E27" s="169">
        <v>3</v>
      </c>
      <c r="F27" s="196"/>
      <c r="G27" s="171">
        <f t="shared" si="6"/>
        <v>0</v>
      </c>
      <c r="H27" s="171">
        <v>206</v>
      </c>
      <c r="I27" s="171">
        <f t="shared" si="7"/>
        <v>618</v>
      </c>
      <c r="J27" s="171">
        <v>80.5</v>
      </c>
      <c r="K27" s="171">
        <f t="shared" si="8"/>
        <v>241.5</v>
      </c>
      <c r="L27" s="171">
        <v>15</v>
      </c>
      <c r="M27" s="171">
        <f t="shared" si="9"/>
        <v>0</v>
      </c>
      <c r="N27" s="164">
        <v>1.2999999999999999E-4</v>
      </c>
      <c r="O27" s="164">
        <f t="shared" si="10"/>
        <v>3.8999999999999999E-4</v>
      </c>
      <c r="P27" s="164">
        <v>0</v>
      </c>
      <c r="Q27" s="164">
        <f t="shared" si="11"/>
        <v>0</v>
      </c>
      <c r="R27" s="164"/>
      <c r="S27" s="164"/>
      <c r="T27" s="165">
        <v>0.2</v>
      </c>
      <c r="U27" s="164">
        <f t="shared" si="12"/>
        <v>0.6</v>
      </c>
      <c r="V27" s="154"/>
      <c r="W27" s="154"/>
      <c r="X27" s="154"/>
      <c r="Y27" s="154"/>
      <c r="Z27" s="154"/>
      <c r="AA27" s="154"/>
      <c r="AB27" s="154"/>
      <c r="AC27" s="154"/>
      <c r="AD27" s="154"/>
      <c r="AE27" s="154" t="s">
        <v>90</v>
      </c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outlineLevel="1">
      <c r="A28" s="155">
        <v>19</v>
      </c>
      <c r="B28" s="161" t="s">
        <v>126</v>
      </c>
      <c r="C28" s="186" t="s">
        <v>127</v>
      </c>
      <c r="D28" s="163" t="s">
        <v>97</v>
      </c>
      <c r="E28" s="169">
        <v>3</v>
      </c>
      <c r="F28" s="196"/>
      <c r="G28" s="171">
        <f t="shared" si="6"/>
        <v>0</v>
      </c>
      <c r="H28" s="171">
        <v>162.44</v>
      </c>
      <c r="I28" s="171">
        <f t="shared" si="7"/>
        <v>487.32</v>
      </c>
      <c r="J28" s="171">
        <v>74.06</v>
      </c>
      <c r="K28" s="171">
        <f t="shared" si="8"/>
        <v>222.18</v>
      </c>
      <c r="L28" s="171">
        <v>15</v>
      </c>
      <c r="M28" s="171">
        <f t="shared" si="9"/>
        <v>0</v>
      </c>
      <c r="N28" s="164">
        <v>1.2E-4</v>
      </c>
      <c r="O28" s="164">
        <f t="shared" si="10"/>
        <v>3.6000000000000002E-4</v>
      </c>
      <c r="P28" s="164">
        <v>0</v>
      </c>
      <c r="Q28" s="164">
        <f t="shared" si="11"/>
        <v>0</v>
      </c>
      <c r="R28" s="164"/>
      <c r="S28" s="164"/>
      <c r="T28" s="165">
        <v>0.18554999999999999</v>
      </c>
      <c r="U28" s="164">
        <f t="shared" si="12"/>
        <v>0.56000000000000005</v>
      </c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90</v>
      </c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>
      <c r="A29" s="155">
        <v>20</v>
      </c>
      <c r="B29" s="161" t="s">
        <v>128</v>
      </c>
      <c r="C29" s="186" t="s">
        <v>129</v>
      </c>
      <c r="D29" s="163" t="s">
        <v>97</v>
      </c>
      <c r="E29" s="169">
        <v>2</v>
      </c>
      <c r="F29" s="196"/>
      <c r="G29" s="171">
        <f t="shared" si="6"/>
        <v>0</v>
      </c>
      <c r="H29" s="171">
        <v>233.94</v>
      </c>
      <c r="I29" s="171">
        <f t="shared" si="7"/>
        <v>467.88</v>
      </c>
      <c r="J29" s="171">
        <v>74.06</v>
      </c>
      <c r="K29" s="171">
        <f t="shared" si="8"/>
        <v>148.12</v>
      </c>
      <c r="L29" s="171">
        <v>15</v>
      </c>
      <c r="M29" s="171">
        <f t="shared" si="9"/>
        <v>0</v>
      </c>
      <c r="N29" s="164">
        <v>1.7000000000000001E-4</v>
      </c>
      <c r="O29" s="164">
        <f t="shared" si="10"/>
        <v>3.4000000000000002E-4</v>
      </c>
      <c r="P29" s="164">
        <v>0</v>
      </c>
      <c r="Q29" s="164">
        <f t="shared" si="11"/>
        <v>0</v>
      </c>
      <c r="R29" s="164"/>
      <c r="S29" s="164"/>
      <c r="T29" s="165">
        <v>0.18554999999999999</v>
      </c>
      <c r="U29" s="164">
        <f t="shared" si="12"/>
        <v>0.37</v>
      </c>
      <c r="V29" s="154"/>
      <c r="W29" s="154"/>
      <c r="X29" s="154"/>
      <c r="Y29" s="154"/>
      <c r="Z29" s="154"/>
      <c r="AA29" s="154"/>
      <c r="AB29" s="154"/>
      <c r="AC29" s="154"/>
      <c r="AD29" s="154"/>
      <c r="AE29" s="154" t="s">
        <v>90</v>
      </c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>
      <c r="A30" s="155">
        <v>21</v>
      </c>
      <c r="B30" s="161" t="s">
        <v>130</v>
      </c>
      <c r="C30" s="186" t="s">
        <v>131</v>
      </c>
      <c r="D30" s="163" t="s">
        <v>97</v>
      </c>
      <c r="E30" s="169">
        <v>2</v>
      </c>
      <c r="F30" s="196"/>
      <c r="G30" s="171">
        <f t="shared" si="6"/>
        <v>0</v>
      </c>
      <c r="H30" s="171">
        <v>284.12</v>
      </c>
      <c r="I30" s="171">
        <f t="shared" si="7"/>
        <v>568.24</v>
      </c>
      <c r="J30" s="171">
        <v>80.88</v>
      </c>
      <c r="K30" s="171">
        <f t="shared" si="8"/>
        <v>161.76</v>
      </c>
      <c r="L30" s="171">
        <v>15</v>
      </c>
      <c r="M30" s="171">
        <f t="shared" si="9"/>
        <v>0</v>
      </c>
      <c r="N30" s="164">
        <v>1.7000000000000001E-4</v>
      </c>
      <c r="O30" s="164">
        <f t="shared" si="10"/>
        <v>3.4000000000000002E-4</v>
      </c>
      <c r="P30" s="164">
        <v>0</v>
      </c>
      <c r="Q30" s="164">
        <f t="shared" si="11"/>
        <v>0</v>
      </c>
      <c r="R30" s="164"/>
      <c r="S30" s="164"/>
      <c r="T30" s="165">
        <v>0.20269000000000001</v>
      </c>
      <c r="U30" s="164">
        <f t="shared" si="12"/>
        <v>0.41</v>
      </c>
      <c r="V30" s="154"/>
      <c r="W30" s="154"/>
      <c r="X30" s="154"/>
      <c r="Y30" s="154"/>
      <c r="Z30" s="154"/>
      <c r="AA30" s="154"/>
      <c r="AB30" s="154"/>
      <c r="AC30" s="154"/>
      <c r="AD30" s="154"/>
      <c r="AE30" s="154" t="s">
        <v>90</v>
      </c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>
      <c r="A31" s="155">
        <v>22</v>
      </c>
      <c r="B31" s="161" t="s">
        <v>107</v>
      </c>
      <c r="C31" s="186" t="s">
        <v>132</v>
      </c>
      <c r="D31" s="163" t="s">
        <v>109</v>
      </c>
      <c r="E31" s="169">
        <v>2</v>
      </c>
      <c r="F31" s="196"/>
      <c r="G31" s="171">
        <f t="shared" si="6"/>
        <v>0</v>
      </c>
      <c r="H31" s="171">
        <v>0</v>
      </c>
      <c r="I31" s="171">
        <f t="shared" si="7"/>
        <v>0</v>
      </c>
      <c r="J31" s="171">
        <v>560</v>
      </c>
      <c r="K31" s="171">
        <f t="shared" si="8"/>
        <v>1120</v>
      </c>
      <c r="L31" s="171">
        <v>15</v>
      </c>
      <c r="M31" s="171">
        <f t="shared" si="9"/>
        <v>0</v>
      </c>
      <c r="N31" s="164">
        <v>0</v>
      </c>
      <c r="O31" s="164">
        <f t="shared" si="10"/>
        <v>0</v>
      </c>
      <c r="P31" s="164">
        <v>0</v>
      </c>
      <c r="Q31" s="164">
        <f t="shared" si="11"/>
        <v>0</v>
      </c>
      <c r="R31" s="164"/>
      <c r="S31" s="164"/>
      <c r="T31" s="165">
        <v>0</v>
      </c>
      <c r="U31" s="164">
        <f t="shared" si="12"/>
        <v>0</v>
      </c>
      <c r="V31" s="154"/>
      <c r="W31" s="154"/>
      <c r="X31" s="154"/>
      <c r="Y31" s="154"/>
      <c r="Z31" s="154"/>
      <c r="AA31" s="154"/>
      <c r="AB31" s="154"/>
      <c r="AC31" s="154"/>
      <c r="AD31" s="154"/>
      <c r="AE31" s="154" t="s">
        <v>90</v>
      </c>
      <c r="AF31" s="154"/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>
      <c r="A32" s="155">
        <v>23</v>
      </c>
      <c r="B32" s="161" t="s">
        <v>107</v>
      </c>
      <c r="C32" s="186" t="s">
        <v>133</v>
      </c>
      <c r="D32" s="163" t="s">
        <v>109</v>
      </c>
      <c r="E32" s="169">
        <v>2</v>
      </c>
      <c r="F32" s="196"/>
      <c r="G32" s="171">
        <f t="shared" si="6"/>
        <v>0</v>
      </c>
      <c r="H32" s="171">
        <v>0</v>
      </c>
      <c r="I32" s="171">
        <f t="shared" si="7"/>
        <v>0</v>
      </c>
      <c r="J32" s="171">
        <v>8650</v>
      </c>
      <c r="K32" s="171">
        <f t="shared" si="8"/>
        <v>17300</v>
      </c>
      <c r="L32" s="171">
        <v>15</v>
      </c>
      <c r="M32" s="171">
        <f t="shared" si="9"/>
        <v>0</v>
      </c>
      <c r="N32" s="164">
        <v>0</v>
      </c>
      <c r="O32" s="164">
        <f t="shared" si="10"/>
        <v>0</v>
      </c>
      <c r="P32" s="164">
        <v>0</v>
      </c>
      <c r="Q32" s="164">
        <f t="shared" si="11"/>
        <v>0</v>
      </c>
      <c r="R32" s="164"/>
      <c r="S32" s="164"/>
      <c r="T32" s="165">
        <v>0</v>
      </c>
      <c r="U32" s="164">
        <f t="shared" si="12"/>
        <v>0</v>
      </c>
      <c r="V32" s="154"/>
      <c r="W32" s="154"/>
      <c r="X32" s="154"/>
      <c r="Y32" s="154"/>
      <c r="Z32" s="154"/>
      <c r="AA32" s="154"/>
      <c r="AB32" s="154"/>
      <c r="AC32" s="154"/>
      <c r="AD32" s="154"/>
      <c r="AE32" s="154" t="s">
        <v>90</v>
      </c>
      <c r="AF32" s="154"/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>
      <c r="A33" s="155">
        <v>24</v>
      </c>
      <c r="B33" s="161" t="s">
        <v>107</v>
      </c>
      <c r="C33" s="186" t="s">
        <v>134</v>
      </c>
      <c r="D33" s="163" t="s">
        <v>109</v>
      </c>
      <c r="E33" s="169">
        <v>2</v>
      </c>
      <c r="F33" s="196"/>
      <c r="G33" s="171">
        <f t="shared" si="6"/>
        <v>0</v>
      </c>
      <c r="H33" s="171">
        <v>0</v>
      </c>
      <c r="I33" s="171">
        <f t="shared" si="7"/>
        <v>0</v>
      </c>
      <c r="J33" s="171">
        <v>452</v>
      </c>
      <c r="K33" s="171">
        <f t="shared" si="8"/>
        <v>904</v>
      </c>
      <c r="L33" s="171">
        <v>15</v>
      </c>
      <c r="M33" s="171">
        <f t="shared" si="9"/>
        <v>0</v>
      </c>
      <c r="N33" s="164">
        <v>0</v>
      </c>
      <c r="O33" s="164">
        <f t="shared" si="10"/>
        <v>0</v>
      </c>
      <c r="P33" s="164">
        <v>0</v>
      </c>
      <c r="Q33" s="164">
        <f t="shared" si="11"/>
        <v>0</v>
      </c>
      <c r="R33" s="164"/>
      <c r="S33" s="164"/>
      <c r="T33" s="165">
        <v>0</v>
      </c>
      <c r="U33" s="164">
        <f t="shared" si="12"/>
        <v>0</v>
      </c>
      <c r="V33" s="154"/>
      <c r="W33" s="154"/>
      <c r="X33" s="154"/>
      <c r="Y33" s="154"/>
      <c r="Z33" s="154"/>
      <c r="AA33" s="154"/>
      <c r="AB33" s="154"/>
      <c r="AC33" s="154"/>
      <c r="AD33" s="154"/>
      <c r="AE33" s="154" t="s">
        <v>90</v>
      </c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>
      <c r="A34" s="155">
        <v>25</v>
      </c>
      <c r="B34" s="161" t="s">
        <v>107</v>
      </c>
      <c r="C34" s="186" t="s">
        <v>135</v>
      </c>
      <c r="D34" s="163" t="s">
        <v>109</v>
      </c>
      <c r="E34" s="169">
        <v>2</v>
      </c>
      <c r="F34" s="196"/>
      <c r="G34" s="171">
        <f t="shared" si="6"/>
        <v>0</v>
      </c>
      <c r="H34" s="171">
        <v>0</v>
      </c>
      <c r="I34" s="171">
        <f t="shared" si="7"/>
        <v>0</v>
      </c>
      <c r="J34" s="171">
        <v>530</v>
      </c>
      <c r="K34" s="171">
        <f t="shared" si="8"/>
        <v>1060</v>
      </c>
      <c r="L34" s="171">
        <v>15</v>
      </c>
      <c r="M34" s="171">
        <f t="shared" si="9"/>
        <v>0</v>
      </c>
      <c r="N34" s="164">
        <v>0</v>
      </c>
      <c r="O34" s="164">
        <f t="shared" si="10"/>
        <v>0</v>
      </c>
      <c r="P34" s="164">
        <v>0</v>
      </c>
      <c r="Q34" s="164">
        <f t="shared" si="11"/>
        <v>0</v>
      </c>
      <c r="R34" s="164"/>
      <c r="S34" s="164"/>
      <c r="T34" s="165">
        <v>0</v>
      </c>
      <c r="U34" s="164">
        <f t="shared" si="12"/>
        <v>0</v>
      </c>
      <c r="V34" s="154"/>
      <c r="W34" s="154"/>
      <c r="X34" s="154"/>
      <c r="Y34" s="154"/>
      <c r="Z34" s="154"/>
      <c r="AA34" s="154"/>
      <c r="AB34" s="154"/>
      <c r="AC34" s="154"/>
      <c r="AD34" s="154"/>
      <c r="AE34" s="154" t="s">
        <v>90</v>
      </c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>
      <c r="A35" s="155">
        <v>26</v>
      </c>
      <c r="B35" s="161" t="s">
        <v>107</v>
      </c>
      <c r="C35" s="186" t="s">
        <v>136</v>
      </c>
      <c r="D35" s="163" t="s">
        <v>109</v>
      </c>
      <c r="E35" s="169">
        <v>6</v>
      </c>
      <c r="F35" s="196"/>
      <c r="G35" s="171">
        <f t="shared" si="6"/>
        <v>0</v>
      </c>
      <c r="H35" s="171">
        <v>0</v>
      </c>
      <c r="I35" s="171">
        <f t="shared" si="7"/>
        <v>0</v>
      </c>
      <c r="J35" s="171">
        <v>862</v>
      </c>
      <c r="K35" s="171">
        <f t="shared" si="8"/>
        <v>5172</v>
      </c>
      <c r="L35" s="171">
        <v>15</v>
      </c>
      <c r="M35" s="171">
        <f t="shared" si="9"/>
        <v>0</v>
      </c>
      <c r="N35" s="164">
        <v>0</v>
      </c>
      <c r="O35" s="164">
        <f t="shared" si="10"/>
        <v>0</v>
      </c>
      <c r="P35" s="164">
        <v>0</v>
      </c>
      <c r="Q35" s="164">
        <f t="shared" si="11"/>
        <v>0</v>
      </c>
      <c r="R35" s="164"/>
      <c r="S35" s="164"/>
      <c r="T35" s="165">
        <v>0</v>
      </c>
      <c r="U35" s="164">
        <f t="shared" si="12"/>
        <v>0</v>
      </c>
      <c r="V35" s="154"/>
      <c r="W35" s="154"/>
      <c r="X35" s="154"/>
      <c r="Y35" s="154"/>
      <c r="Z35" s="154"/>
      <c r="AA35" s="154"/>
      <c r="AB35" s="154"/>
      <c r="AC35" s="154"/>
      <c r="AD35" s="154"/>
      <c r="AE35" s="154" t="s">
        <v>90</v>
      </c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>
      <c r="A36" s="155">
        <v>27</v>
      </c>
      <c r="B36" s="161" t="s">
        <v>107</v>
      </c>
      <c r="C36" s="186" t="s">
        <v>137</v>
      </c>
      <c r="D36" s="163" t="s">
        <v>109</v>
      </c>
      <c r="E36" s="169">
        <v>4</v>
      </c>
      <c r="F36" s="196"/>
      <c r="G36" s="171">
        <f t="shared" si="6"/>
        <v>0</v>
      </c>
      <c r="H36" s="171">
        <v>0</v>
      </c>
      <c r="I36" s="171">
        <f t="shared" si="7"/>
        <v>0</v>
      </c>
      <c r="J36" s="171">
        <v>878</v>
      </c>
      <c r="K36" s="171">
        <f t="shared" si="8"/>
        <v>3512</v>
      </c>
      <c r="L36" s="171">
        <v>15</v>
      </c>
      <c r="M36" s="171">
        <f t="shared" si="9"/>
        <v>0</v>
      </c>
      <c r="N36" s="164">
        <v>0</v>
      </c>
      <c r="O36" s="164">
        <f t="shared" si="10"/>
        <v>0</v>
      </c>
      <c r="P36" s="164">
        <v>0</v>
      </c>
      <c r="Q36" s="164">
        <f t="shared" si="11"/>
        <v>0</v>
      </c>
      <c r="R36" s="164"/>
      <c r="S36" s="164"/>
      <c r="T36" s="165">
        <v>0</v>
      </c>
      <c r="U36" s="164">
        <f t="shared" si="12"/>
        <v>0</v>
      </c>
      <c r="V36" s="154"/>
      <c r="W36" s="154"/>
      <c r="X36" s="154"/>
      <c r="Y36" s="154"/>
      <c r="Z36" s="154"/>
      <c r="AA36" s="154"/>
      <c r="AB36" s="154"/>
      <c r="AC36" s="154"/>
      <c r="AD36" s="154"/>
      <c r="AE36" s="154" t="s">
        <v>90</v>
      </c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>
      <c r="A37" s="155">
        <v>28</v>
      </c>
      <c r="B37" s="161" t="s">
        <v>107</v>
      </c>
      <c r="C37" s="186" t="s">
        <v>138</v>
      </c>
      <c r="D37" s="163" t="s">
        <v>109</v>
      </c>
      <c r="E37" s="169">
        <v>2</v>
      </c>
      <c r="F37" s="196"/>
      <c r="G37" s="171">
        <f t="shared" si="6"/>
        <v>0</v>
      </c>
      <c r="H37" s="171">
        <v>0</v>
      </c>
      <c r="I37" s="171">
        <f t="shared" si="7"/>
        <v>0</v>
      </c>
      <c r="J37" s="171">
        <v>1586</v>
      </c>
      <c r="K37" s="171">
        <f t="shared" si="8"/>
        <v>3172</v>
      </c>
      <c r="L37" s="171">
        <v>15</v>
      </c>
      <c r="M37" s="171">
        <f t="shared" si="9"/>
        <v>0</v>
      </c>
      <c r="N37" s="164">
        <v>0</v>
      </c>
      <c r="O37" s="164">
        <f t="shared" si="10"/>
        <v>0</v>
      </c>
      <c r="P37" s="164">
        <v>0</v>
      </c>
      <c r="Q37" s="164">
        <f t="shared" si="11"/>
        <v>0</v>
      </c>
      <c r="R37" s="164"/>
      <c r="S37" s="164"/>
      <c r="T37" s="165">
        <v>0</v>
      </c>
      <c r="U37" s="164">
        <f t="shared" si="12"/>
        <v>0</v>
      </c>
      <c r="V37" s="154"/>
      <c r="W37" s="154"/>
      <c r="X37" s="154"/>
      <c r="Y37" s="154"/>
      <c r="Z37" s="154"/>
      <c r="AA37" s="154"/>
      <c r="AB37" s="154"/>
      <c r="AC37" s="154"/>
      <c r="AD37" s="154"/>
      <c r="AE37" s="154" t="s">
        <v>90</v>
      </c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>
      <c r="A38" s="155">
        <v>29</v>
      </c>
      <c r="B38" s="161" t="s">
        <v>139</v>
      </c>
      <c r="C38" s="186" t="s">
        <v>140</v>
      </c>
      <c r="D38" s="163" t="s">
        <v>97</v>
      </c>
      <c r="E38" s="169">
        <v>23</v>
      </c>
      <c r="F38" s="196"/>
      <c r="G38" s="171">
        <f t="shared" si="6"/>
        <v>0</v>
      </c>
      <c r="H38" s="171">
        <v>0</v>
      </c>
      <c r="I38" s="171">
        <f t="shared" si="7"/>
        <v>0</v>
      </c>
      <c r="J38" s="171">
        <v>151.5</v>
      </c>
      <c r="K38" s="171">
        <f t="shared" si="8"/>
        <v>3484.5</v>
      </c>
      <c r="L38" s="171">
        <v>15</v>
      </c>
      <c r="M38" s="171">
        <f t="shared" si="9"/>
        <v>0</v>
      </c>
      <c r="N38" s="164">
        <v>0</v>
      </c>
      <c r="O38" s="164">
        <f t="shared" si="10"/>
        <v>0</v>
      </c>
      <c r="P38" s="164">
        <v>0</v>
      </c>
      <c r="Q38" s="164">
        <f t="shared" si="11"/>
        <v>0</v>
      </c>
      <c r="R38" s="164"/>
      <c r="S38" s="164"/>
      <c r="T38" s="165">
        <v>0.42</v>
      </c>
      <c r="U38" s="164">
        <f t="shared" si="12"/>
        <v>9.66</v>
      </c>
      <c r="V38" s="154"/>
      <c r="W38" s="154"/>
      <c r="X38" s="154"/>
      <c r="Y38" s="154"/>
      <c r="Z38" s="154"/>
      <c r="AA38" s="154"/>
      <c r="AB38" s="154"/>
      <c r="AC38" s="154"/>
      <c r="AD38" s="154"/>
      <c r="AE38" s="154" t="s">
        <v>90</v>
      </c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>
      <c r="A39" s="155">
        <v>30</v>
      </c>
      <c r="B39" s="161" t="s">
        <v>141</v>
      </c>
      <c r="C39" s="186" t="s">
        <v>142</v>
      </c>
      <c r="D39" s="163" t="s">
        <v>89</v>
      </c>
      <c r="E39" s="169">
        <v>123</v>
      </c>
      <c r="F39" s="196"/>
      <c r="G39" s="171">
        <f t="shared" si="6"/>
        <v>0</v>
      </c>
      <c r="H39" s="171">
        <v>0.17</v>
      </c>
      <c r="I39" s="171">
        <f t="shared" si="7"/>
        <v>20.91</v>
      </c>
      <c r="J39" s="171">
        <v>9.23</v>
      </c>
      <c r="K39" s="171">
        <f t="shared" si="8"/>
        <v>1135.29</v>
      </c>
      <c r="L39" s="171">
        <v>15</v>
      </c>
      <c r="M39" s="171">
        <f t="shared" si="9"/>
        <v>0</v>
      </c>
      <c r="N39" s="164">
        <v>0</v>
      </c>
      <c r="O39" s="164">
        <f t="shared" si="10"/>
        <v>0</v>
      </c>
      <c r="P39" s="164">
        <v>0</v>
      </c>
      <c r="Q39" s="164">
        <f t="shared" si="11"/>
        <v>0</v>
      </c>
      <c r="R39" s="164"/>
      <c r="S39" s="164"/>
      <c r="T39" s="165">
        <v>0.03</v>
      </c>
      <c r="U39" s="164">
        <f t="shared" si="12"/>
        <v>3.69</v>
      </c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90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>
      <c r="A40" s="155">
        <v>31</v>
      </c>
      <c r="B40" s="161" t="s">
        <v>143</v>
      </c>
      <c r="C40" s="186" t="s">
        <v>144</v>
      </c>
      <c r="D40" s="163" t="s">
        <v>89</v>
      </c>
      <c r="E40" s="169">
        <v>123</v>
      </c>
      <c r="F40" s="196"/>
      <c r="G40" s="171">
        <f t="shared" si="6"/>
        <v>0</v>
      </c>
      <c r="H40" s="171">
        <v>1.34</v>
      </c>
      <c r="I40" s="171">
        <f t="shared" si="7"/>
        <v>164.82</v>
      </c>
      <c r="J40" s="171">
        <v>19.86</v>
      </c>
      <c r="K40" s="171">
        <f t="shared" si="8"/>
        <v>2442.7800000000002</v>
      </c>
      <c r="L40" s="171">
        <v>15</v>
      </c>
      <c r="M40" s="171">
        <f t="shared" si="9"/>
        <v>0</v>
      </c>
      <c r="N40" s="164">
        <v>1.0000000000000001E-5</v>
      </c>
      <c r="O40" s="164">
        <f t="shared" si="10"/>
        <v>1.23E-3</v>
      </c>
      <c r="P40" s="164">
        <v>0</v>
      </c>
      <c r="Q40" s="164">
        <f t="shared" si="11"/>
        <v>0</v>
      </c>
      <c r="R40" s="164"/>
      <c r="S40" s="164"/>
      <c r="T40" s="165">
        <v>0.06</v>
      </c>
      <c r="U40" s="164">
        <f t="shared" si="12"/>
        <v>7.38</v>
      </c>
      <c r="V40" s="154"/>
      <c r="W40" s="154"/>
      <c r="X40" s="154"/>
      <c r="Y40" s="154"/>
      <c r="Z40" s="154"/>
      <c r="AA40" s="154"/>
      <c r="AB40" s="154"/>
      <c r="AC40" s="154"/>
      <c r="AD40" s="154"/>
      <c r="AE40" s="154" t="s">
        <v>90</v>
      </c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>
      <c r="A41" s="155">
        <v>32</v>
      </c>
      <c r="B41" s="161" t="s">
        <v>145</v>
      </c>
      <c r="C41" s="186" t="s">
        <v>212</v>
      </c>
      <c r="D41" s="163" t="s">
        <v>113</v>
      </c>
      <c r="E41" s="169">
        <v>0.09</v>
      </c>
      <c r="F41" s="197"/>
      <c r="G41" s="171">
        <f t="shared" si="6"/>
        <v>0</v>
      </c>
      <c r="H41" s="171">
        <v>0</v>
      </c>
      <c r="I41" s="171">
        <f t="shared" si="7"/>
        <v>0</v>
      </c>
      <c r="J41" s="171">
        <v>437.5</v>
      </c>
      <c r="K41" s="171">
        <f t="shared" si="8"/>
        <v>39.380000000000003</v>
      </c>
      <c r="L41" s="171">
        <v>15</v>
      </c>
      <c r="M41" s="171">
        <f t="shared" si="9"/>
        <v>0</v>
      </c>
      <c r="N41" s="164">
        <v>0</v>
      </c>
      <c r="O41" s="164">
        <f t="shared" si="10"/>
        <v>0</v>
      </c>
      <c r="P41" s="164">
        <v>0</v>
      </c>
      <c r="Q41" s="164">
        <f t="shared" si="11"/>
        <v>0</v>
      </c>
      <c r="R41" s="164"/>
      <c r="S41" s="164"/>
      <c r="T41" s="165">
        <v>1.33</v>
      </c>
      <c r="U41" s="164">
        <f t="shared" si="12"/>
        <v>0.12</v>
      </c>
      <c r="V41" s="154"/>
      <c r="W41" s="191"/>
      <c r="X41" s="154"/>
      <c r="Y41" s="154"/>
      <c r="Z41" s="154"/>
      <c r="AA41" s="154"/>
      <c r="AB41" s="154"/>
      <c r="AC41" s="154"/>
      <c r="AD41" s="154"/>
      <c r="AE41" s="154" t="s">
        <v>90</v>
      </c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>
      <c r="A42" s="155">
        <v>33</v>
      </c>
      <c r="B42" s="161" t="s">
        <v>146</v>
      </c>
      <c r="C42" s="186" t="s">
        <v>147</v>
      </c>
      <c r="D42" s="163" t="s">
        <v>89</v>
      </c>
      <c r="E42" s="169">
        <v>80</v>
      </c>
      <c r="F42" s="196"/>
      <c r="G42" s="171">
        <f t="shared" si="6"/>
        <v>0</v>
      </c>
      <c r="H42" s="171">
        <v>11.16</v>
      </c>
      <c r="I42" s="171">
        <f t="shared" si="7"/>
        <v>892.8</v>
      </c>
      <c r="J42" s="171">
        <v>208.34</v>
      </c>
      <c r="K42" s="171">
        <f t="shared" si="8"/>
        <v>16667.2</v>
      </c>
      <c r="L42" s="171">
        <v>15</v>
      </c>
      <c r="M42" s="171">
        <f t="shared" si="9"/>
        <v>0</v>
      </c>
      <c r="N42" s="164">
        <v>4.8999999999999998E-4</v>
      </c>
      <c r="O42" s="164">
        <f t="shared" si="10"/>
        <v>3.9199999999999999E-2</v>
      </c>
      <c r="P42" s="164">
        <v>4.308E-2</v>
      </c>
      <c r="Q42" s="164">
        <f t="shared" si="11"/>
        <v>3.4464000000000001</v>
      </c>
      <c r="R42" s="164"/>
      <c r="S42" s="164"/>
      <c r="T42" s="165">
        <v>3.52</v>
      </c>
      <c r="U42" s="164">
        <f t="shared" si="12"/>
        <v>281.60000000000002</v>
      </c>
      <c r="V42" s="154"/>
      <c r="W42" s="154"/>
      <c r="X42" s="154"/>
      <c r="Y42" s="154"/>
      <c r="Z42" s="154"/>
      <c r="AA42" s="154"/>
      <c r="AB42" s="154"/>
      <c r="AC42" s="154"/>
      <c r="AD42" s="154"/>
      <c r="AE42" s="154" t="s">
        <v>148</v>
      </c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ht="22.5" outlineLevel="1">
      <c r="A43" s="155">
        <v>34</v>
      </c>
      <c r="B43" s="161" t="s">
        <v>149</v>
      </c>
      <c r="C43" s="186" t="s">
        <v>150</v>
      </c>
      <c r="D43" s="163" t="s">
        <v>97</v>
      </c>
      <c r="E43" s="169">
        <v>2</v>
      </c>
      <c r="F43" s="196"/>
      <c r="G43" s="171">
        <f t="shared" si="6"/>
        <v>0</v>
      </c>
      <c r="H43" s="171">
        <v>0</v>
      </c>
      <c r="I43" s="171">
        <f t="shared" si="7"/>
        <v>0</v>
      </c>
      <c r="J43" s="171">
        <v>1678</v>
      </c>
      <c r="K43" s="171">
        <f t="shared" si="8"/>
        <v>3356</v>
      </c>
      <c r="L43" s="171">
        <v>15</v>
      </c>
      <c r="M43" s="171">
        <f t="shared" si="9"/>
        <v>0</v>
      </c>
      <c r="N43" s="164">
        <v>2.0600000000000002E-3</v>
      </c>
      <c r="O43" s="164">
        <f t="shared" si="10"/>
        <v>4.1200000000000004E-3</v>
      </c>
      <c r="P43" s="164">
        <v>0</v>
      </c>
      <c r="Q43" s="164">
        <f t="shared" si="11"/>
        <v>0</v>
      </c>
      <c r="R43" s="164"/>
      <c r="S43" s="164"/>
      <c r="T43" s="165">
        <v>0.37</v>
      </c>
      <c r="U43" s="164">
        <f t="shared" si="12"/>
        <v>0.74</v>
      </c>
      <c r="V43" s="154"/>
      <c r="W43" s="154"/>
      <c r="X43" s="154"/>
      <c r="Y43" s="154"/>
      <c r="Z43" s="154"/>
      <c r="AA43" s="154"/>
      <c r="AB43" s="154"/>
      <c r="AC43" s="154"/>
      <c r="AD43" s="154"/>
      <c r="AE43" s="154" t="s">
        <v>90</v>
      </c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>
      <c r="A44" s="155">
        <v>35</v>
      </c>
      <c r="B44" s="161" t="s">
        <v>151</v>
      </c>
      <c r="C44" s="186" t="s">
        <v>152</v>
      </c>
      <c r="D44" s="163" t="s">
        <v>97</v>
      </c>
      <c r="E44" s="169">
        <v>2</v>
      </c>
      <c r="F44" s="196"/>
      <c r="G44" s="171">
        <f t="shared" si="6"/>
        <v>0</v>
      </c>
      <c r="H44" s="171">
        <v>2.5099999999999998</v>
      </c>
      <c r="I44" s="171">
        <f t="shared" si="7"/>
        <v>5.0199999999999996</v>
      </c>
      <c r="J44" s="171">
        <v>69.989999999999995</v>
      </c>
      <c r="K44" s="171">
        <f t="shared" si="8"/>
        <v>139.97999999999999</v>
      </c>
      <c r="L44" s="171">
        <v>15</v>
      </c>
      <c r="M44" s="171">
        <f t="shared" si="9"/>
        <v>0</v>
      </c>
      <c r="N44" s="164">
        <v>3.0000000000000001E-5</v>
      </c>
      <c r="O44" s="164">
        <f t="shared" si="10"/>
        <v>6.0000000000000002E-5</v>
      </c>
      <c r="P44" s="164">
        <v>0</v>
      </c>
      <c r="Q44" s="164">
        <f t="shared" si="11"/>
        <v>0</v>
      </c>
      <c r="R44" s="164"/>
      <c r="S44" s="164"/>
      <c r="T44" s="165">
        <v>0.22</v>
      </c>
      <c r="U44" s="164">
        <f t="shared" si="12"/>
        <v>0.44</v>
      </c>
      <c r="V44" s="154"/>
      <c r="W44" s="154"/>
      <c r="X44" s="154"/>
      <c r="Y44" s="154"/>
      <c r="Z44" s="154"/>
      <c r="AA44" s="154"/>
      <c r="AB44" s="154"/>
      <c r="AC44" s="154"/>
      <c r="AD44" s="154"/>
      <c r="AE44" s="154" t="s">
        <v>90</v>
      </c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>
      <c r="A45" s="156" t="s">
        <v>85</v>
      </c>
      <c r="B45" s="162" t="s">
        <v>54</v>
      </c>
      <c r="C45" s="187" t="s">
        <v>55</v>
      </c>
      <c r="D45" s="166"/>
      <c r="E45" s="170"/>
      <c r="F45" s="172"/>
      <c r="G45" s="172">
        <f>SUM(G46:G73)</f>
        <v>0</v>
      </c>
      <c r="H45" s="172"/>
      <c r="I45" s="172">
        <f>SUM(I46:I73)</f>
        <v>77271.780000000013</v>
      </c>
      <c r="J45" s="172"/>
      <c r="K45" s="172">
        <f>SUM(K46:K73)</f>
        <v>35101.97</v>
      </c>
      <c r="L45" s="172"/>
      <c r="M45" s="172">
        <f>SUM(M46:M73)</f>
        <v>0</v>
      </c>
      <c r="N45" s="167"/>
      <c r="O45" s="167">
        <f>SUM(O46:O73)</f>
        <v>0.14778999999999998</v>
      </c>
      <c r="P45" s="167"/>
      <c r="Q45" s="167">
        <f>SUM(Q46:Q73)</f>
        <v>0.41039999999999999</v>
      </c>
      <c r="R45" s="167"/>
      <c r="S45" s="167"/>
      <c r="T45" s="168"/>
      <c r="U45" s="167">
        <f>SUM(U46:U73)</f>
        <v>57.470000000000006</v>
      </c>
      <c r="AE45" t="s">
        <v>86</v>
      </c>
    </row>
    <row r="46" spans="1:60" ht="22.5" outlineLevel="1">
      <c r="A46" s="155">
        <v>36</v>
      </c>
      <c r="B46" s="161" t="s">
        <v>153</v>
      </c>
      <c r="C46" s="186" t="s">
        <v>154</v>
      </c>
      <c r="D46" s="163" t="s">
        <v>97</v>
      </c>
      <c r="E46" s="169">
        <v>4</v>
      </c>
      <c r="F46" s="196"/>
      <c r="G46" s="171">
        <f t="shared" si="6"/>
        <v>0</v>
      </c>
      <c r="H46" s="171">
        <v>1363.16</v>
      </c>
      <c r="I46" s="171">
        <f t="shared" ref="I46:I73" si="13">ROUND(E46*H46,2)</f>
        <v>5452.64</v>
      </c>
      <c r="J46" s="171">
        <v>78.839999999999918</v>
      </c>
      <c r="K46" s="171">
        <f t="shared" ref="K46:K73" si="14">ROUND(E46*J46,2)</f>
        <v>315.36</v>
      </c>
      <c r="L46" s="171">
        <v>15</v>
      </c>
      <c r="M46" s="171">
        <f t="shared" ref="M46:M73" si="15">G46*(1+L46/100)</f>
        <v>0</v>
      </c>
      <c r="N46" s="164">
        <v>7.2999999999999996E-4</v>
      </c>
      <c r="O46" s="164">
        <f t="shared" ref="O46:O73" si="16">ROUND(E46*N46,5)</f>
        <v>2.9199999999999999E-3</v>
      </c>
      <c r="P46" s="164">
        <v>0</v>
      </c>
      <c r="Q46" s="164">
        <f t="shared" ref="Q46:Q73" si="17">ROUND(E46*P46,5)</f>
        <v>0</v>
      </c>
      <c r="R46" s="164"/>
      <c r="S46" s="164"/>
      <c r="T46" s="165">
        <v>0.25</v>
      </c>
      <c r="U46" s="164">
        <f t="shared" ref="U46:U73" si="18">ROUND(E46*T46,2)</f>
        <v>1</v>
      </c>
      <c r="V46" s="154"/>
      <c r="W46" s="154"/>
      <c r="X46" s="154"/>
      <c r="Y46" s="154"/>
      <c r="Z46" s="154"/>
      <c r="AA46" s="154"/>
      <c r="AB46" s="154"/>
      <c r="AC46" s="154"/>
      <c r="AD46" s="154"/>
      <c r="AE46" s="154" t="s">
        <v>90</v>
      </c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>
      <c r="A47" s="155">
        <v>37</v>
      </c>
      <c r="B47" s="161" t="s">
        <v>155</v>
      </c>
      <c r="C47" s="186" t="s">
        <v>156</v>
      </c>
      <c r="D47" s="163" t="s">
        <v>157</v>
      </c>
      <c r="E47" s="169">
        <v>3</v>
      </c>
      <c r="F47" s="196"/>
      <c r="G47" s="171">
        <f t="shared" si="6"/>
        <v>0</v>
      </c>
      <c r="H47" s="171">
        <v>1349.85</v>
      </c>
      <c r="I47" s="171">
        <f t="shared" si="13"/>
        <v>4049.55</v>
      </c>
      <c r="J47" s="171">
        <v>446.15000000000009</v>
      </c>
      <c r="K47" s="171">
        <f t="shared" si="14"/>
        <v>1338.45</v>
      </c>
      <c r="L47" s="171">
        <v>15</v>
      </c>
      <c r="M47" s="171">
        <f t="shared" si="15"/>
        <v>0</v>
      </c>
      <c r="N47" s="164">
        <v>1.3509999999999999E-2</v>
      </c>
      <c r="O47" s="164">
        <f t="shared" si="16"/>
        <v>4.0529999999999997E-2</v>
      </c>
      <c r="P47" s="164">
        <v>0</v>
      </c>
      <c r="Q47" s="164">
        <f t="shared" si="17"/>
        <v>0</v>
      </c>
      <c r="R47" s="164"/>
      <c r="S47" s="164"/>
      <c r="T47" s="165">
        <v>1.19</v>
      </c>
      <c r="U47" s="164">
        <f t="shared" si="18"/>
        <v>3.57</v>
      </c>
      <c r="V47" s="154"/>
      <c r="W47" s="154"/>
      <c r="X47" s="154"/>
      <c r="Y47" s="154"/>
      <c r="Z47" s="154"/>
      <c r="AA47" s="154"/>
      <c r="AB47" s="154"/>
      <c r="AC47" s="154"/>
      <c r="AD47" s="154"/>
      <c r="AE47" s="154" t="s">
        <v>90</v>
      </c>
      <c r="AF47" s="154"/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outlineLevel="1">
      <c r="A48" s="155">
        <v>38</v>
      </c>
      <c r="B48" s="161" t="s">
        <v>107</v>
      </c>
      <c r="C48" s="186" t="s">
        <v>158</v>
      </c>
      <c r="D48" s="163" t="s">
        <v>109</v>
      </c>
      <c r="E48" s="169">
        <v>1</v>
      </c>
      <c r="F48" s="196"/>
      <c r="G48" s="171">
        <f t="shared" si="6"/>
        <v>0</v>
      </c>
      <c r="H48" s="171">
        <v>0</v>
      </c>
      <c r="I48" s="171">
        <f t="shared" si="13"/>
        <v>0</v>
      </c>
      <c r="J48" s="171">
        <v>125</v>
      </c>
      <c r="K48" s="171">
        <f t="shared" si="14"/>
        <v>125</v>
      </c>
      <c r="L48" s="171">
        <v>15</v>
      </c>
      <c r="M48" s="171">
        <f t="shared" si="15"/>
        <v>0</v>
      </c>
      <c r="N48" s="164">
        <v>0</v>
      </c>
      <c r="O48" s="164">
        <f t="shared" si="16"/>
        <v>0</v>
      </c>
      <c r="P48" s="164">
        <v>0</v>
      </c>
      <c r="Q48" s="164">
        <f t="shared" si="17"/>
        <v>0</v>
      </c>
      <c r="R48" s="164"/>
      <c r="S48" s="164"/>
      <c r="T48" s="165">
        <v>0</v>
      </c>
      <c r="U48" s="164">
        <f t="shared" si="18"/>
        <v>0</v>
      </c>
      <c r="V48" s="154"/>
      <c r="W48" s="154"/>
      <c r="X48" s="154"/>
      <c r="Y48" s="154"/>
      <c r="Z48" s="154"/>
      <c r="AA48" s="154"/>
      <c r="AB48" s="154"/>
      <c r="AC48" s="154"/>
      <c r="AD48" s="154"/>
      <c r="AE48" s="154" t="s">
        <v>90</v>
      </c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outlineLevel="1">
      <c r="A49" s="155">
        <v>39</v>
      </c>
      <c r="B49" s="161" t="s">
        <v>159</v>
      </c>
      <c r="C49" s="186" t="s">
        <v>160</v>
      </c>
      <c r="D49" s="163" t="s">
        <v>157</v>
      </c>
      <c r="E49" s="169">
        <v>3</v>
      </c>
      <c r="F49" s="196"/>
      <c r="G49" s="171">
        <f t="shared" si="6"/>
        <v>0</v>
      </c>
      <c r="H49" s="171">
        <v>5159.8900000000003</v>
      </c>
      <c r="I49" s="171">
        <f t="shared" si="13"/>
        <v>15479.67</v>
      </c>
      <c r="J49" s="171">
        <v>365.10999999999967</v>
      </c>
      <c r="K49" s="171">
        <f t="shared" si="14"/>
        <v>1095.33</v>
      </c>
      <c r="L49" s="171">
        <v>15</v>
      </c>
      <c r="M49" s="171">
        <f t="shared" si="15"/>
        <v>0</v>
      </c>
      <c r="N49" s="164">
        <v>1.7590000000000001E-2</v>
      </c>
      <c r="O49" s="164">
        <f t="shared" si="16"/>
        <v>5.2769999999999997E-2</v>
      </c>
      <c r="P49" s="164">
        <v>0</v>
      </c>
      <c r="Q49" s="164">
        <f t="shared" si="17"/>
        <v>0</v>
      </c>
      <c r="R49" s="164"/>
      <c r="S49" s="164"/>
      <c r="T49" s="165">
        <v>0.97</v>
      </c>
      <c r="U49" s="164">
        <f t="shared" si="18"/>
        <v>2.91</v>
      </c>
      <c r="V49" s="154"/>
      <c r="W49" s="154"/>
      <c r="X49" s="154"/>
      <c r="Y49" s="154"/>
      <c r="Z49" s="154"/>
      <c r="AA49" s="154"/>
      <c r="AB49" s="154"/>
      <c r="AC49" s="154"/>
      <c r="AD49" s="154"/>
      <c r="AE49" s="154" t="s">
        <v>90</v>
      </c>
      <c r="AF49" s="154"/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outlineLevel="1">
      <c r="A50" s="155">
        <v>40</v>
      </c>
      <c r="B50" s="161" t="s">
        <v>161</v>
      </c>
      <c r="C50" s="186" t="s">
        <v>162</v>
      </c>
      <c r="D50" s="163" t="s">
        <v>157</v>
      </c>
      <c r="E50" s="169">
        <v>12</v>
      </c>
      <c r="F50" s="196"/>
      <c r="G50" s="171">
        <f t="shared" si="6"/>
        <v>0</v>
      </c>
      <c r="H50" s="171">
        <v>133.58000000000001</v>
      </c>
      <c r="I50" s="171">
        <f t="shared" si="13"/>
        <v>1602.96</v>
      </c>
      <c r="J50" s="171">
        <v>72.419999999999987</v>
      </c>
      <c r="K50" s="171">
        <f t="shared" si="14"/>
        <v>869.04</v>
      </c>
      <c r="L50" s="171">
        <v>15</v>
      </c>
      <c r="M50" s="171">
        <f t="shared" si="15"/>
        <v>0</v>
      </c>
      <c r="N50" s="164">
        <v>2.4000000000000001E-4</v>
      </c>
      <c r="O50" s="164">
        <f t="shared" si="16"/>
        <v>2.8800000000000002E-3</v>
      </c>
      <c r="P50" s="164">
        <v>0</v>
      </c>
      <c r="Q50" s="164">
        <f t="shared" si="17"/>
        <v>0</v>
      </c>
      <c r="R50" s="164"/>
      <c r="S50" s="164"/>
      <c r="T50" s="165">
        <v>0.23</v>
      </c>
      <c r="U50" s="164">
        <f t="shared" si="18"/>
        <v>2.76</v>
      </c>
      <c r="V50" s="154"/>
      <c r="W50" s="154"/>
      <c r="X50" s="154"/>
      <c r="Y50" s="154"/>
      <c r="Z50" s="154"/>
      <c r="AA50" s="154"/>
      <c r="AB50" s="154"/>
      <c r="AC50" s="154"/>
      <c r="AD50" s="154"/>
      <c r="AE50" s="154" t="s">
        <v>90</v>
      </c>
      <c r="AF50" s="154"/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outlineLevel="1">
      <c r="A51" s="155">
        <v>41</v>
      </c>
      <c r="B51" s="161" t="s">
        <v>163</v>
      </c>
      <c r="C51" s="186" t="s">
        <v>164</v>
      </c>
      <c r="D51" s="163" t="s">
        <v>97</v>
      </c>
      <c r="E51" s="169">
        <v>3</v>
      </c>
      <c r="F51" s="196"/>
      <c r="G51" s="171">
        <f t="shared" si="6"/>
        <v>0</v>
      </c>
      <c r="H51" s="171">
        <v>1392</v>
      </c>
      <c r="I51" s="171">
        <f t="shared" si="13"/>
        <v>4176</v>
      </c>
      <c r="J51" s="171">
        <v>0</v>
      </c>
      <c r="K51" s="171">
        <f t="shared" si="14"/>
        <v>0</v>
      </c>
      <c r="L51" s="171">
        <v>15</v>
      </c>
      <c r="M51" s="171">
        <f t="shared" si="15"/>
        <v>0</v>
      </c>
      <c r="N51" s="164">
        <v>3.2000000000000003E-4</v>
      </c>
      <c r="O51" s="164">
        <f t="shared" si="16"/>
        <v>9.6000000000000002E-4</v>
      </c>
      <c r="P51" s="164">
        <v>0</v>
      </c>
      <c r="Q51" s="164">
        <f t="shared" si="17"/>
        <v>0</v>
      </c>
      <c r="R51" s="164"/>
      <c r="S51" s="164"/>
      <c r="T51" s="165">
        <v>0</v>
      </c>
      <c r="U51" s="164">
        <f t="shared" si="18"/>
        <v>0</v>
      </c>
      <c r="V51" s="154"/>
      <c r="W51" s="154"/>
      <c r="X51" s="154"/>
      <c r="Y51" s="154"/>
      <c r="Z51" s="154"/>
      <c r="AA51" s="154"/>
      <c r="AB51" s="154"/>
      <c r="AC51" s="154"/>
      <c r="AD51" s="154"/>
      <c r="AE51" s="154" t="s">
        <v>104</v>
      </c>
      <c r="AF51" s="154"/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>
      <c r="A52" s="155">
        <v>42</v>
      </c>
      <c r="B52" s="161" t="s">
        <v>165</v>
      </c>
      <c r="C52" s="186" t="s">
        <v>166</v>
      </c>
      <c r="D52" s="163" t="s">
        <v>97</v>
      </c>
      <c r="E52" s="169">
        <v>3</v>
      </c>
      <c r="F52" s="196"/>
      <c r="G52" s="171">
        <f t="shared" si="6"/>
        <v>0</v>
      </c>
      <c r="H52" s="171">
        <v>4630</v>
      </c>
      <c r="I52" s="171">
        <f t="shared" si="13"/>
        <v>13890</v>
      </c>
      <c r="J52" s="171">
        <v>0</v>
      </c>
      <c r="K52" s="171">
        <f t="shared" si="14"/>
        <v>0</v>
      </c>
      <c r="L52" s="171">
        <v>15</v>
      </c>
      <c r="M52" s="171">
        <f t="shared" si="15"/>
        <v>0</v>
      </c>
      <c r="N52" s="164">
        <v>7.0099999999999997E-3</v>
      </c>
      <c r="O52" s="164">
        <f t="shared" si="16"/>
        <v>2.103E-2</v>
      </c>
      <c r="P52" s="164">
        <v>0</v>
      </c>
      <c r="Q52" s="164">
        <f t="shared" si="17"/>
        <v>0</v>
      </c>
      <c r="R52" s="164"/>
      <c r="S52" s="164"/>
      <c r="T52" s="165">
        <v>0</v>
      </c>
      <c r="U52" s="164">
        <f t="shared" si="18"/>
        <v>0</v>
      </c>
      <c r="V52" s="154"/>
      <c r="W52" s="154"/>
      <c r="X52" s="154"/>
      <c r="Y52" s="154"/>
      <c r="Z52" s="154"/>
      <c r="AA52" s="154"/>
      <c r="AB52" s="154"/>
      <c r="AC52" s="154"/>
      <c r="AD52" s="154"/>
      <c r="AE52" s="154" t="s">
        <v>104</v>
      </c>
      <c r="AF52" s="154"/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>
      <c r="A53" s="155">
        <v>43</v>
      </c>
      <c r="B53" s="161" t="s">
        <v>167</v>
      </c>
      <c r="C53" s="186" t="s">
        <v>168</v>
      </c>
      <c r="D53" s="163" t="s">
        <v>97</v>
      </c>
      <c r="E53" s="169">
        <v>2</v>
      </c>
      <c r="F53" s="196"/>
      <c r="G53" s="171">
        <f t="shared" si="6"/>
        <v>0</v>
      </c>
      <c r="H53" s="171">
        <v>5030</v>
      </c>
      <c r="I53" s="171">
        <f t="shared" si="13"/>
        <v>10060</v>
      </c>
      <c r="J53" s="171">
        <v>0</v>
      </c>
      <c r="K53" s="171">
        <f t="shared" si="14"/>
        <v>0</v>
      </c>
      <c r="L53" s="171">
        <v>15</v>
      </c>
      <c r="M53" s="171">
        <f t="shared" si="15"/>
        <v>0</v>
      </c>
      <c r="N53" s="164">
        <v>7.2999999999999996E-4</v>
      </c>
      <c r="O53" s="164">
        <f t="shared" si="16"/>
        <v>1.4599999999999999E-3</v>
      </c>
      <c r="P53" s="164">
        <v>0</v>
      </c>
      <c r="Q53" s="164">
        <f t="shared" si="17"/>
        <v>0</v>
      </c>
      <c r="R53" s="164"/>
      <c r="S53" s="164"/>
      <c r="T53" s="165">
        <v>0</v>
      </c>
      <c r="U53" s="164">
        <f t="shared" si="18"/>
        <v>0</v>
      </c>
      <c r="V53" s="154"/>
      <c r="W53" s="154"/>
      <c r="X53" s="154"/>
      <c r="Y53" s="154"/>
      <c r="Z53" s="154"/>
      <c r="AA53" s="154"/>
      <c r="AB53" s="154"/>
      <c r="AC53" s="154"/>
      <c r="AD53" s="154"/>
      <c r="AE53" s="154" t="s">
        <v>104</v>
      </c>
      <c r="AF53" s="154"/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ht="22.5" outlineLevel="1">
      <c r="A54" s="155">
        <v>44</v>
      </c>
      <c r="B54" s="161" t="s">
        <v>169</v>
      </c>
      <c r="C54" s="186" t="s">
        <v>170</v>
      </c>
      <c r="D54" s="163" t="s">
        <v>97</v>
      </c>
      <c r="E54" s="169">
        <v>2</v>
      </c>
      <c r="F54" s="196"/>
      <c r="G54" s="171">
        <f t="shared" si="6"/>
        <v>0</v>
      </c>
      <c r="H54" s="171">
        <v>1562.62</v>
      </c>
      <c r="I54" s="171">
        <f t="shared" si="13"/>
        <v>3125.24</v>
      </c>
      <c r="J54" s="171">
        <v>187.38000000000011</v>
      </c>
      <c r="K54" s="171">
        <f t="shared" si="14"/>
        <v>374.76</v>
      </c>
      <c r="L54" s="171">
        <v>15</v>
      </c>
      <c r="M54" s="171">
        <f t="shared" si="15"/>
        <v>0</v>
      </c>
      <c r="N54" s="164">
        <v>1.5200000000000001E-3</v>
      </c>
      <c r="O54" s="164">
        <f t="shared" si="16"/>
        <v>3.0400000000000002E-3</v>
      </c>
      <c r="P54" s="164">
        <v>0</v>
      </c>
      <c r="Q54" s="164">
        <f t="shared" si="17"/>
        <v>0</v>
      </c>
      <c r="R54" s="164"/>
      <c r="S54" s="164"/>
      <c r="T54" s="165">
        <v>0.59</v>
      </c>
      <c r="U54" s="164">
        <f t="shared" si="18"/>
        <v>1.18</v>
      </c>
      <c r="V54" s="154"/>
      <c r="W54" s="154"/>
      <c r="X54" s="154"/>
      <c r="Y54" s="154"/>
      <c r="Z54" s="154"/>
      <c r="AA54" s="154"/>
      <c r="AB54" s="154"/>
      <c r="AC54" s="154"/>
      <c r="AD54" s="154"/>
      <c r="AE54" s="154" t="s">
        <v>90</v>
      </c>
      <c r="AF54" s="154"/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outlineLevel="1">
      <c r="A55" s="155">
        <v>45</v>
      </c>
      <c r="B55" s="161" t="s">
        <v>171</v>
      </c>
      <c r="C55" s="186" t="s">
        <v>172</v>
      </c>
      <c r="D55" s="163" t="s">
        <v>97</v>
      </c>
      <c r="E55" s="169">
        <v>4</v>
      </c>
      <c r="F55" s="196"/>
      <c r="G55" s="171">
        <f t="shared" si="6"/>
        <v>0</v>
      </c>
      <c r="H55" s="171">
        <v>1920.97</v>
      </c>
      <c r="I55" s="171">
        <f t="shared" si="13"/>
        <v>7683.88</v>
      </c>
      <c r="J55" s="171">
        <v>154.02999999999997</v>
      </c>
      <c r="K55" s="171">
        <f t="shared" si="14"/>
        <v>616.12</v>
      </c>
      <c r="L55" s="171">
        <v>15</v>
      </c>
      <c r="M55" s="171">
        <f t="shared" si="15"/>
        <v>0</v>
      </c>
      <c r="N55" s="164">
        <v>8.4999999999999995E-4</v>
      </c>
      <c r="O55" s="164">
        <f t="shared" si="16"/>
        <v>3.3999999999999998E-3</v>
      </c>
      <c r="P55" s="164">
        <v>0</v>
      </c>
      <c r="Q55" s="164">
        <f t="shared" si="17"/>
        <v>0</v>
      </c>
      <c r="R55" s="164"/>
      <c r="S55" s="164"/>
      <c r="T55" s="165">
        <v>0.48</v>
      </c>
      <c r="U55" s="164">
        <f t="shared" si="18"/>
        <v>1.92</v>
      </c>
      <c r="V55" s="154"/>
      <c r="W55" s="154"/>
      <c r="X55" s="154"/>
      <c r="Y55" s="154"/>
      <c r="Z55" s="154"/>
      <c r="AA55" s="154"/>
      <c r="AB55" s="154"/>
      <c r="AC55" s="154"/>
      <c r="AD55" s="154"/>
      <c r="AE55" s="154" t="s">
        <v>90</v>
      </c>
      <c r="AF55" s="154"/>
      <c r="AG55" s="154"/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outlineLevel="1">
      <c r="A56" s="155">
        <v>46</v>
      </c>
      <c r="B56" s="161" t="s">
        <v>173</v>
      </c>
      <c r="C56" s="186" t="s">
        <v>174</v>
      </c>
      <c r="D56" s="163" t="s">
        <v>97</v>
      </c>
      <c r="E56" s="169">
        <v>2</v>
      </c>
      <c r="F56" s="196"/>
      <c r="G56" s="171">
        <f t="shared" si="6"/>
        <v>0</v>
      </c>
      <c r="H56" s="171">
        <v>394.5</v>
      </c>
      <c r="I56" s="171">
        <f t="shared" si="13"/>
        <v>789</v>
      </c>
      <c r="J56" s="171">
        <v>0</v>
      </c>
      <c r="K56" s="171">
        <f t="shared" si="14"/>
        <v>0</v>
      </c>
      <c r="L56" s="171">
        <v>15</v>
      </c>
      <c r="M56" s="171">
        <f t="shared" si="15"/>
        <v>0</v>
      </c>
      <c r="N56" s="164">
        <v>0</v>
      </c>
      <c r="O56" s="164">
        <f t="shared" si="16"/>
        <v>0</v>
      </c>
      <c r="P56" s="164">
        <v>0</v>
      </c>
      <c r="Q56" s="164">
        <f t="shared" si="17"/>
        <v>0</v>
      </c>
      <c r="R56" s="164"/>
      <c r="S56" s="164"/>
      <c r="T56" s="165">
        <v>0</v>
      </c>
      <c r="U56" s="164">
        <f t="shared" si="18"/>
        <v>0</v>
      </c>
      <c r="V56" s="154"/>
      <c r="W56" s="154"/>
      <c r="X56" s="154"/>
      <c r="Y56" s="154"/>
      <c r="Z56" s="154"/>
      <c r="AA56" s="154"/>
      <c r="AB56" s="154"/>
      <c r="AC56" s="154"/>
      <c r="AD56" s="154"/>
      <c r="AE56" s="154" t="s">
        <v>104</v>
      </c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ht="22.5" outlineLevel="1">
      <c r="A57" s="155">
        <v>47</v>
      </c>
      <c r="B57" s="161" t="s">
        <v>175</v>
      </c>
      <c r="C57" s="186" t="s">
        <v>176</v>
      </c>
      <c r="D57" s="163" t="s">
        <v>97</v>
      </c>
      <c r="E57" s="169">
        <v>2</v>
      </c>
      <c r="F57" s="196"/>
      <c r="G57" s="171">
        <f t="shared" si="6"/>
        <v>0</v>
      </c>
      <c r="H57" s="171">
        <v>1618.27</v>
      </c>
      <c r="I57" s="171">
        <f t="shared" si="13"/>
        <v>3236.54</v>
      </c>
      <c r="J57" s="171">
        <v>142.73000000000002</v>
      </c>
      <c r="K57" s="171">
        <f t="shared" si="14"/>
        <v>285.45999999999998</v>
      </c>
      <c r="L57" s="171">
        <v>15</v>
      </c>
      <c r="M57" s="171">
        <f t="shared" si="15"/>
        <v>0</v>
      </c>
      <c r="N57" s="164">
        <v>1.64E-3</v>
      </c>
      <c r="O57" s="164">
        <f t="shared" si="16"/>
        <v>3.2799999999999999E-3</v>
      </c>
      <c r="P57" s="164">
        <v>0</v>
      </c>
      <c r="Q57" s="164">
        <f t="shared" si="17"/>
        <v>0</v>
      </c>
      <c r="R57" s="164"/>
      <c r="S57" s="164"/>
      <c r="T57" s="165">
        <v>0.45</v>
      </c>
      <c r="U57" s="164">
        <f t="shared" si="18"/>
        <v>0.9</v>
      </c>
      <c r="V57" s="154"/>
      <c r="W57" s="154"/>
      <c r="X57" s="154"/>
      <c r="Y57" s="154"/>
      <c r="Z57" s="154"/>
      <c r="AA57" s="154"/>
      <c r="AB57" s="154"/>
      <c r="AC57" s="154"/>
      <c r="AD57" s="154"/>
      <c r="AE57" s="154" t="s">
        <v>90</v>
      </c>
      <c r="AF57" s="154"/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outlineLevel="1">
      <c r="A58" s="155">
        <v>48</v>
      </c>
      <c r="B58" s="161" t="s">
        <v>177</v>
      </c>
      <c r="C58" s="186" t="s">
        <v>178</v>
      </c>
      <c r="D58" s="163" t="s">
        <v>97</v>
      </c>
      <c r="E58" s="169">
        <v>2</v>
      </c>
      <c r="F58" s="196"/>
      <c r="G58" s="171">
        <f t="shared" si="6"/>
        <v>0</v>
      </c>
      <c r="H58" s="171">
        <v>354.16</v>
      </c>
      <c r="I58" s="171">
        <f t="shared" si="13"/>
        <v>708.32</v>
      </c>
      <c r="J58" s="171">
        <v>78.839999999999975</v>
      </c>
      <c r="K58" s="171">
        <f t="shared" si="14"/>
        <v>157.68</v>
      </c>
      <c r="L58" s="171">
        <v>15</v>
      </c>
      <c r="M58" s="171">
        <f t="shared" si="15"/>
        <v>0</v>
      </c>
      <c r="N58" s="164">
        <v>2.2000000000000001E-4</v>
      </c>
      <c r="O58" s="164">
        <f t="shared" si="16"/>
        <v>4.4000000000000002E-4</v>
      </c>
      <c r="P58" s="164">
        <v>0</v>
      </c>
      <c r="Q58" s="164">
        <f t="shared" si="17"/>
        <v>0</v>
      </c>
      <c r="R58" s="164"/>
      <c r="S58" s="164"/>
      <c r="T58" s="165">
        <v>0.25</v>
      </c>
      <c r="U58" s="164">
        <f t="shared" si="18"/>
        <v>0.5</v>
      </c>
      <c r="V58" s="154"/>
      <c r="W58" s="154"/>
      <c r="X58" s="154"/>
      <c r="Y58" s="154"/>
      <c r="Z58" s="154"/>
      <c r="AA58" s="154"/>
      <c r="AB58" s="154"/>
      <c r="AC58" s="154"/>
      <c r="AD58" s="154"/>
      <c r="AE58" s="154" t="s">
        <v>90</v>
      </c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outlineLevel="1">
      <c r="A59" s="155">
        <v>49</v>
      </c>
      <c r="B59" s="161" t="s">
        <v>179</v>
      </c>
      <c r="C59" s="186" t="s">
        <v>180</v>
      </c>
      <c r="D59" s="163" t="s">
        <v>97</v>
      </c>
      <c r="E59" s="169">
        <v>4</v>
      </c>
      <c r="F59" s="196"/>
      <c r="G59" s="171">
        <f t="shared" si="6"/>
        <v>0</v>
      </c>
      <c r="H59" s="171">
        <v>776.93</v>
      </c>
      <c r="I59" s="171">
        <f t="shared" si="13"/>
        <v>3107.72</v>
      </c>
      <c r="J59" s="171">
        <v>79.07000000000005</v>
      </c>
      <c r="K59" s="171">
        <f t="shared" si="14"/>
        <v>316.27999999999997</v>
      </c>
      <c r="L59" s="171">
        <v>15</v>
      </c>
      <c r="M59" s="171">
        <f t="shared" si="15"/>
        <v>0</v>
      </c>
      <c r="N59" s="164">
        <v>0</v>
      </c>
      <c r="O59" s="164">
        <f t="shared" si="16"/>
        <v>0</v>
      </c>
      <c r="P59" s="164">
        <v>0</v>
      </c>
      <c r="Q59" s="164">
        <f t="shared" si="17"/>
        <v>0</v>
      </c>
      <c r="R59" s="164"/>
      <c r="S59" s="164"/>
      <c r="T59" s="165">
        <v>0.25</v>
      </c>
      <c r="U59" s="164">
        <f t="shared" si="18"/>
        <v>1</v>
      </c>
      <c r="V59" s="154"/>
      <c r="W59" s="154"/>
      <c r="X59" s="154"/>
      <c r="Y59" s="154"/>
      <c r="Z59" s="154"/>
      <c r="AA59" s="154"/>
      <c r="AB59" s="154"/>
      <c r="AC59" s="154"/>
      <c r="AD59" s="154"/>
      <c r="AE59" s="154" t="s">
        <v>90</v>
      </c>
      <c r="AF59" s="154"/>
      <c r="AG59" s="154"/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outlineLevel="1">
      <c r="A60" s="155">
        <v>50</v>
      </c>
      <c r="B60" s="161" t="s">
        <v>107</v>
      </c>
      <c r="C60" s="186" t="s">
        <v>181</v>
      </c>
      <c r="D60" s="163" t="s">
        <v>109</v>
      </c>
      <c r="E60" s="169">
        <v>1</v>
      </c>
      <c r="F60" s="196"/>
      <c r="G60" s="171">
        <f t="shared" si="6"/>
        <v>0</v>
      </c>
      <c r="H60" s="171">
        <v>0</v>
      </c>
      <c r="I60" s="171">
        <f t="shared" si="13"/>
        <v>0</v>
      </c>
      <c r="J60" s="171">
        <v>6510</v>
      </c>
      <c r="K60" s="171">
        <f t="shared" si="14"/>
        <v>6510</v>
      </c>
      <c r="L60" s="171">
        <v>15</v>
      </c>
      <c r="M60" s="171">
        <f t="shared" si="15"/>
        <v>0</v>
      </c>
      <c r="N60" s="164">
        <v>0</v>
      </c>
      <c r="O60" s="164">
        <f t="shared" si="16"/>
        <v>0</v>
      </c>
      <c r="P60" s="164">
        <v>0</v>
      </c>
      <c r="Q60" s="164">
        <f t="shared" si="17"/>
        <v>0</v>
      </c>
      <c r="R60" s="164"/>
      <c r="S60" s="164"/>
      <c r="T60" s="165">
        <v>0</v>
      </c>
      <c r="U60" s="164">
        <f t="shared" si="18"/>
        <v>0</v>
      </c>
      <c r="V60" s="154"/>
      <c r="W60" s="154"/>
      <c r="X60" s="154"/>
      <c r="Y60" s="154"/>
      <c r="Z60" s="154"/>
      <c r="AA60" s="154"/>
      <c r="AB60" s="154"/>
      <c r="AC60" s="154"/>
      <c r="AD60" s="154"/>
      <c r="AE60" s="154" t="s">
        <v>90</v>
      </c>
      <c r="AF60" s="154"/>
      <c r="AG60" s="154"/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outlineLevel="1">
      <c r="A61" s="155">
        <v>51</v>
      </c>
      <c r="B61" s="161" t="s">
        <v>107</v>
      </c>
      <c r="C61" s="186" t="s">
        <v>182</v>
      </c>
      <c r="D61" s="163" t="s">
        <v>109</v>
      </c>
      <c r="E61" s="169">
        <v>1</v>
      </c>
      <c r="F61" s="196"/>
      <c r="G61" s="171">
        <f t="shared" si="6"/>
        <v>0</v>
      </c>
      <c r="H61" s="171">
        <v>0</v>
      </c>
      <c r="I61" s="171">
        <f t="shared" si="13"/>
        <v>0</v>
      </c>
      <c r="J61" s="171">
        <v>5120</v>
      </c>
      <c r="K61" s="171">
        <f t="shared" si="14"/>
        <v>5120</v>
      </c>
      <c r="L61" s="171">
        <v>15</v>
      </c>
      <c r="M61" s="171">
        <f t="shared" si="15"/>
        <v>0</v>
      </c>
      <c r="N61" s="164">
        <v>0</v>
      </c>
      <c r="O61" s="164">
        <f t="shared" si="16"/>
        <v>0</v>
      </c>
      <c r="P61" s="164">
        <v>0</v>
      </c>
      <c r="Q61" s="164">
        <f t="shared" si="17"/>
        <v>0</v>
      </c>
      <c r="R61" s="164"/>
      <c r="S61" s="164"/>
      <c r="T61" s="165">
        <v>0</v>
      </c>
      <c r="U61" s="164">
        <f t="shared" si="18"/>
        <v>0</v>
      </c>
      <c r="V61" s="154"/>
      <c r="W61" s="154"/>
      <c r="X61" s="154"/>
      <c r="Y61" s="154"/>
      <c r="Z61" s="154"/>
      <c r="AA61" s="154"/>
      <c r="AB61" s="154"/>
      <c r="AC61" s="154"/>
      <c r="AD61" s="154"/>
      <c r="AE61" s="154" t="s">
        <v>90</v>
      </c>
      <c r="AF61" s="154"/>
      <c r="AG61" s="154"/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</row>
    <row r="62" spans="1:60" outlineLevel="1">
      <c r="A62" s="155">
        <v>52</v>
      </c>
      <c r="B62" s="161" t="s">
        <v>183</v>
      </c>
      <c r="C62" s="186" t="s">
        <v>184</v>
      </c>
      <c r="D62" s="163" t="s">
        <v>97</v>
      </c>
      <c r="E62" s="169">
        <v>4</v>
      </c>
      <c r="F62" s="196"/>
      <c r="G62" s="171">
        <f t="shared" si="6"/>
        <v>0</v>
      </c>
      <c r="H62" s="171">
        <v>191.71</v>
      </c>
      <c r="I62" s="171">
        <f t="shared" si="13"/>
        <v>766.84</v>
      </c>
      <c r="J62" s="171">
        <v>63.789999999999992</v>
      </c>
      <c r="K62" s="171">
        <f t="shared" si="14"/>
        <v>255.16</v>
      </c>
      <c r="L62" s="171">
        <v>15</v>
      </c>
      <c r="M62" s="171">
        <f t="shared" si="15"/>
        <v>0</v>
      </c>
      <c r="N62" s="164">
        <v>0</v>
      </c>
      <c r="O62" s="164">
        <f t="shared" si="16"/>
        <v>0</v>
      </c>
      <c r="P62" s="164">
        <v>0</v>
      </c>
      <c r="Q62" s="164">
        <f t="shared" si="17"/>
        <v>0</v>
      </c>
      <c r="R62" s="164"/>
      <c r="S62" s="164"/>
      <c r="T62" s="165">
        <v>0.2</v>
      </c>
      <c r="U62" s="164">
        <f t="shared" si="18"/>
        <v>0.8</v>
      </c>
      <c r="V62" s="154"/>
      <c r="W62" s="154"/>
      <c r="X62" s="154"/>
      <c r="Y62" s="154"/>
      <c r="Z62" s="154"/>
      <c r="AA62" s="154"/>
      <c r="AB62" s="154"/>
      <c r="AC62" s="154"/>
      <c r="AD62" s="154"/>
      <c r="AE62" s="154" t="s">
        <v>90</v>
      </c>
      <c r="AF62" s="154"/>
      <c r="AG62" s="154"/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</row>
    <row r="63" spans="1:60" outlineLevel="1">
      <c r="A63" s="155">
        <v>53</v>
      </c>
      <c r="B63" s="161" t="s">
        <v>185</v>
      </c>
      <c r="C63" s="186" t="s">
        <v>186</v>
      </c>
      <c r="D63" s="163" t="s">
        <v>157</v>
      </c>
      <c r="E63" s="169">
        <v>2</v>
      </c>
      <c r="F63" s="196"/>
      <c r="G63" s="171">
        <f t="shared" si="6"/>
        <v>0</v>
      </c>
      <c r="H63" s="171">
        <v>432.3</v>
      </c>
      <c r="I63" s="171">
        <f t="shared" si="13"/>
        <v>864.6</v>
      </c>
      <c r="J63" s="171">
        <v>161.69999999999999</v>
      </c>
      <c r="K63" s="171">
        <f t="shared" si="14"/>
        <v>323.39999999999998</v>
      </c>
      <c r="L63" s="171">
        <v>15</v>
      </c>
      <c r="M63" s="171">
        <f t="shared" si="15"/>
        <v>0</v>
      </c>
      <c r="N63" s="164">
        <v>2.1199999999999999E-3</v>
      </c>
      <c r="O63" s="164">
        <f t="shared" si="16"/>
        <v>4.2399999999999998E-3</v>
      </c>
      <c r="P63" s="164">
        <v>0</v>
      </c>
      <c r="Q63" s="164">
        <f t="shared" si="17"/>
        <v>0</v>
      </c>
      <c r="R63" s="164"/>
      <c r="S63" s="164"/>
      <c r="T63" s="165">
        <v>0.51</v>
      </c>
      <c r="U63" s="164">
        <f t="shared" si="18"/>
        <v>1.02</v>
      </c>
      <c r="V63" s="154"/>
      <c r="W63" s="154"/>
      <c r="X63" s="154"/>
      <c r="Y63" s="154"/>
      <c r="Z63" s="154"/>
      <c r="AA63" s="154"/>
      <c r="AB63" s="154"/>
      <c r="AC63" s="154"/>
      <c r="AD63" s="154"/>
      <c r="AE63" s="154" t="s">
        <v>90</v>
      </c>
      <c r="AF63" s="154"/>
      <c r="AG63" s="154"/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 outlineLevel="1">
      <c r="A64" s="155">
        <v>54</v>
      </c>
      <c r="B64" s="161" t="s">
        <v>187</v>
      </c>
      <c r="C64" s="186" t="s">
        <v>188</v>
      </c>
      <c r="D64" s="163" t="s">
        <v>157</v>
      </c>
      <c r="E64" s="169">
        <v>4</v>
      </c>
      <c r="F64" s="196"/>
      <c r="G64" s="171">
        <f t="shared" si="6"/>
        <v>0</v>
      </c>
      <c r="H64" s="171">
        <v>100.43</v>
      </c>
      <c r="I64" s="171">
        <f t="shared" si="13"/>
        <v>401.72</v>
      </c>
      <c r="J64" s="171">
        <v>479.57</v>
      </c>
      <c r="K64" s="171">
        <f t="shared" si="14"/>
        <v>1918.28</v>
      </c>
      <c r="L64" s="171">
        <v>15</v>
      </c>
      <c r="M64" s="171">
        <f t="shared" si="15"/>
        <v>0</v>
      </c>
      <c r="N64" s="164">
        <v>1.4E-3</v>
      </c>
      <c r="O64" s="164">
        <f t="shared" si="16"/>
        <v>5.5999999999999999E-3</v>
      </c>
      <c r="P64" s="164">
        <v>0</v>
      </c>
      <c r="Q64" s="164">
        <f t="shared" si="17"/>
        <v>0</v>
      </c>
      <c r="R64" s="164"/>
      <c r="S64" s="164"/>
      <c r="T64" s="165">
        <v>1.57</v>
      </c>
      <c r="U64" s="164">
        <f t="shared" si="18"/>
        <v>6.28</v>
      </c>
      <c r="V64" s="154"/>
      <c r="W64" s="154"/>
      <c r="X64" s="154"/>
      <c r="Y64" s="154"/>
      <c r="Z64" s="154"/>
      <c r="AA64" s="154"/>
      <c r="AB64" s="154"/>
      <c r="AC64" s="154"/>
      <c r="AD64" s="154"/>
      <c r="AE64" s="154" t="s">
        <v>90</v>
      </c>
      <c r="AF64" s="154"/>
      <c r="AG64" s="154"/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outlineLevel="1">
      <c r="A65" s="155">
        <v>55</v>
      </c>
      <c r="B65" s="161" t="s">
        <v>189</v>
      </c>
      <c r="C65" s="186" t="s">
        <v>190</v>
      </c>
      <c r="D65" s="163" t="s">
        <v>97</v>
      </c>
      <c r="E65" s="169">
        <v>2</v>
      </c>
      <c r="F65" s="196"/>
      <c r="G65" s="171">
        <f t="shared" si="6"/>
        <v>0</v>
      </c>
      <c r="H65" s="171">
        <v>53.82</v>
      </c>
      <c r="I65" s="171">
        <f t="shared" si="13"/>
        <v>107.64</v>
      </c>
      <c r="J65" s="171">
        <v>197.68</v>
      </c>
      <c r="K65" s="171">
        <f t="shared" si="14"/>
        <v>395.36</v>
      </c>
      <c r="L65" s="171">
        <v>15</v>
      </c>
      <c r="M65" s="171">
        <f t="shared" si="15"/>
        <v>0</v>
      </c>
      <c r="N65" s="164">
        <v>1.2999999999999999E-4</v>
      </c>
      <c r="O65" s="164">
        <f t="shared" si="16"/>
        <v>2.5999999999999998E-4</v>
      </c>
      <c r="P65" s="164">
        <v>0</v>
      </c>
      <c r="Q65" s="164">
        <f t="shared" si="17"/>
        <v>0</v>
      </c>
      <c r="R65" s="164"/>
      <c r="S65" s="164"/>
      <c r="T65" s="165">
        <v>0.62</v>
      </c>
      <c r="U65" s="164">
        <f t="shared" si="18"/>
        <v>1.24</v>
      </c>
      <c r="V65" s="154"/>
      <c r="W65" s="154"/>
      <c r="X65" s="154"/>
      <c r="Y65" s="154"/>
      <c r="Z65" s="154"/>
      <c r="AA65" s="154"/>
      <c r="AB65" s="154"/>
      <c r="AC65" s="154"/>
      <c r="AD65" s="154"/>
      <c r="AE65" s="154" t="s">
        <v>90</v>
      </c>
      <c r="AF65" s="154"/>
      <c r="AG65" s="154"/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outlineLevel="1">
      <c r="A66" s="155">
        <v>56</v>
      </c>
      <c r="B66" s="161" t="s">
        <v>191</v>
      </c>
      <c r="C66" s="186" t="s">
        <v>192</v>
      </c>
      <c r="D66" s="163" t="s">
        <v>157</v>
      </c>
      <c r="E66" s="169">
        <v>3</v>
      </c>
      <c r="F66" s="196"/>
      <c r="G66" s="171">
        <f t="shared" si="6"/>
        <v>0</v>
      </c>
      <c r="H66" s="171">
        <v>0</v>
      </c>
      <c r="I66" s="171">
        <f t="shared" si="13"/>
        <v>0</v>
      </c>
      <c r="J66" s="171">
        <v>705</v>
      </c>
      <c r="K66" s="171">
        <f t="shared" si="14"/>
        <v>2115</v>
      </c>
      <c r="L66" s="171">
        <v>15</v>
      </c>
      <c r="M66" s="171">
        <f t="shared" si="15"/>
        <v>0</v>
      </c>
      <c r="N66" s="164">
        <v>0</v>
      </c>
      <c r="O66" s="164">
        <f t="shared" si="16"/>
        <v>0</v>
      </c>
      <c r="P66" s="164">
        <v>0</v>
      </c>
      <c r="Q66" s="164">
        <f t="shared" si="17"/>
        <v>0</v>
      </c>
      <c r="R66" s="164"/>
      <c r="S66" s="164"/>
      <c r="T66" s="165">
        <v>1.77</v>
      </c>
      <c r="U66" s="164">
        <f t="shared" si="18"/>
        <v>5.31</v>
      </c>
      <c r="V66" s="154"/>
      <c r="W66" s="154"/>
      <c r="X66" s="154"/>
      <c r="Y66" s="154"/>
      <c r="Z66" s="154"/>
      <c r="AA66" s="154"/>
      <c r="AB66" s="154"/>
      <c r="AC66" s="154"/>
      <c r="AD66" s="154"/>
      <c r="AE66" s="154" t="s">
        <v>90</v>
      </c>
      <c r="AF66" s="154"/>
      <c r="AG66" s="154"/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</row>
    <row r="67" spans="1:60" outlineLevel="1">
      <c r="A67" s="155">
        <v>57</v>
      </c>
      <c r="B67" s="161" t="s">
        <v>193</v>
      </c>
      <c r="C67" s="186" t="s">
        <v>194</v>
      </c>
      <c r="D67" s="163" t="s">
        <v>97</v>
      </c>
      <c r="E67" s="169">
        <v>2</v>
      </c>
      <c r="F67" s="196"/>
      <c r="G67" s="171">
        <f t="shared" si="6"/>
        <v>0</v>
      </c>
      <c r="H67" s="171">
        <v>735.91</v>
      </c>
      <c r="I67" s="171">
        <f t="shared" si="13"/>
        <v>1471.82</v>
      </c>
      <c r="J67" s="171">
        <v>2809.09</v>
      </c>
      <c r="K67" s="171">
        <f t="shared" si="14"/>
        <v>5618.18</v>
      </c>
      <c r="L67" s="171">
        <v>15</v>
      </c>
      <c r="M67" s="171">
        <f t="shared" si="15"/>
        <v>0</v>
      </c>
      <c r="N67" s="164">
        <v>1.57E-3</v>
      </c>
      <c r="O67" s="164">
        <f t="shared" si="16"/>
        <v>3.14E-3</v>
      </c>
      <c r="P67" s="164">
        <v>0</v>
      </c>
      <c r="Q67" s="164">
        <f t="shared" si="17"/>
        <v>0</v>
      </c>
      <c r="R67" s="164"/>
      <c r="S67" s="164"/>
      <c r="T67" s="165">
        <v>8.7899999999999991</v>
      </c>
      <c r="U67" s="164">
        <f t="shared" si="18"/>
        <v>17.579999999999998</v>
      </c>
      <c r="V67" s="154"/>
      <c r="W67" s="154"/>
      <c r="X67" s="154"/>
      <c r="Y67" s="154"/>
      <c r="Z67" s="154"/>
      <c r="AA67" s="154"/>
      <c r="AB67" s="154"/>
      <c r="AC67" s="154"/>
      <c r="AD67" s="154"/>
      <c r="AE67" s="154" t="s">
        <v>148</v>
      </c>
      <c r="AF67" s="154"/>
      <c r="AG67" s="154"/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outlineLevel="1">
      <c r="A68" s="155">
        <v>58</v>
      </c>
      <c r="B68" s="161" t="s">
        <v>195</v>
      </c>
      <c r="C68" s="186" t="s">
        <v>196</v>
      </c>
      <c r="D68" s="163" t="s">
        <v>97</v>
      </c>
      <c r="E68" s="169">
        <v>6</v>
      </c>
      <c r="F68" s="196"/>
      <c r="G68" s="171">
        <f t="shared" si="6"/>
        <v>0</v>
      </c>
      <c r="H68" s="171">
        <v>4.93</v>
      </c>
      <c r="I68" s="171">
        <f t="shared" si="13"/>
        <v>29.58</v>
      </c>
      <c r="J68" s="171">
        <v>142.07</v>
      </c>
      <c r="K68" s="171">
        <f t="shared" si="14"/>
        <v>852.42</v>
      </c>
      <c r="L68" s="171">
        <v>15</v>
      </c>
      <c r="M68" s="171">
        <f t="shared" si="15"/>
        <v>0</v>
      </c>
      <c r="N68" s="164">
        <v>4.0000000000000003E-5</v>
      </c>
      <c r="O68" s="164">
        <f t="shared" si="16"/>
        <v>2.4000000000000001E-4</v>
      </c>
      <c r="P68" s="164">
        <v>0</v>
      </c>
      <c r="Q68" s="164">
        <f t="shared" si="17"/>
        <v>0</v>
      </c>
      <c r="R68" s="164"/>
      <c r="S68" s="164"/>
      <c r="T68" s="165">
        <v>0.45</v>
      </c>
      <c r="U68" s="164">
        <f t="shared" si="18"/>
        <v>2.7</v>
      </c>
      <c r="V68" s="154"/>
      <c r="W68" s="154"/>
      <c r="X68" s="154"/>
      <c r="Y68" s="154"/>
      <c r="Z68" s="154"/>
      <c r="AA68" s="154"/>
      <c r="AB68" s="154"/>
      <c r="AC68" s="154"/>
      <c r="AD68" s="154"/>
      <c r="AE68" s="154" t="s">
        <v>90</v>
      </c>
      <c r="AF68" s="154"/>
      <c r="AG68" s="154"/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</row>
    <row r="69" spans="1:60" ht="22.5" outlineLevel="1">
      <c r="A69" s="155">
        <v>59</v>
      </c>
      <c r="B69" s="161" t="s">
        <v>197</v>
      </c>
      <c r="C69" s="186" t="s">
        <v>213</v>
      </c>
      <c r="D69" s="163" t="s">
        <v>113</v>
      </c>
      <c r="E69" s="169">
        <v>0.25</v>
      </c>
      <c r="F69" s="197"/>
      <c r="G69" s="171">
        <f t="shared" si="6"/>
        <v>0</v>
      </c>
      <c r="H69" s="171">
        <v>0</v>
      </c>
      <c r="I69" s="171">
        <f t="shared" si="13"/>
        <v>0</v>
      </c>
      <c r="J69" s="171">
        <v>499</v>
      </c>
      <c r="K69" s="171">
        <f t="shared" si="14"/>
        <v>124.75</v>
      </c>
      <c r="L69" s="171">
        <v>15</v>
      </c>
      <c r="M69" s="171">
        <f t="shared" si="15"/>
        <v>0</v>
      </c>
      <c r="N69" s="164">
        <v>0</v>
      </c>
      <c r="O69" s="164">
        <f t="shared" si="16"/>
        <v>0</v>
      </c>
      <c r="P69" s="164">
        <v>0</v>
      </c>
      <c r="Q69" s="164">
        <f t="shared" si="17"/>
        <v>0</v>
      </c>
      <c r="R69" s="164"/>
      <c r="S69" s="164"/>
      <c r="T69" s="165">
        <v>1.52</v>
      </c>
      <c r="U69" s="164">
        <f t="shared" si="18"/>
        <v>0.38</v>
      </c>
      <c r="V69" s="154"/>
      <c r="W69" s="154"/>
      <c r="X69" s="154"/>
      <c r="Y69" s="154"/>
      <c r="Z69" s="154"/>
      <c r="AA69" s="154"/>
      <c r="AB69" s="154"/>
      <c r="AC69" s="154"/>
      <c r="AD69" s="154"/>
      <c r="AE69" s="154" t="s">
        <v>90</v>
      </c>
      <c r="AF69" s="154"/>
      <c r="AG69" s="154"/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</row>
    <row r="70" spans="1:60" outlineLevel="1">
      <c r="A70" s="155">
        <v>60</v>
      </c>
      <c r="B70" s="161" t="s">
        <v>107</v>
      </c>
      <c r="C70" s="186" t="s">
        <v>198</v>
      </c>
      <c r="D70" s="163" t="s">
        <v>109</v>
      </c>
      <c r="E70" s="169">
        <v>3</v>
      </c>
      <c r="F70" s="196"/>
      <c r="G70" s="171">
        <f t="shared" si="6"/>
        <v>0</v>
      </c>
      <c r="H70" s="171">
        <v>0</v>
      </c>
      <c r="I70" s="171">
        <f t="shared" si="13"/>
        <v>0</v>
      </c>
      <c r="J70" s="171">
        <v>1550</v>
      </c>
      <c r="K70" s="171">
        <f t="shared" si="14"/>
        <v>4650</v>
      </c>
      <c r="L70" s="171">
        <v>15</v>
      </c>
      <c r="M70" s="171">
        <f t="shared" si="15"/>
        <v>0</v>
      </c>
      <c r="N70" s="164">
        <v>0</v>
      </c>
      <c r="O70" s="164">
        <f t="shared" si="16"/>
        <v>0</v>
      </c>
      <c r="P70" s="164">
        <v>0</v>
      </c>
      <c r="Q70" s="164">
        <f t="shared" si="17"/>
        <v>0</v>
      </c>
      <c r="R70" s="164"/>
      <c r="S70" s="164"/>
      <c r="T70" s="165">
        <v>0</v>
      </c>
      <c r="U70" s="164">
        <f t="shared" si="18"/>
        <v>0</v>
      </c>
      <c r="V70" s="154"/>
      <c r="W70" s="154"/>
      <c r="X70" s="154"/>
      <c r="Y70" s="154"/>
      <c r="Z70" s="154"/>
      <c r="AA70" s="154"/>
      <c r="AB70" s="154"/>
      <c r="AC70" s="154"/>
      <c r="AD70" s="154"/>
      <c r="AE70" s="154" t="s">
        <v>90</v>
      </c>
      <c r="AF70" s="154"/>
      <c r="AG70" s="154"/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</row>
    <row r="71" spans="1:60" outlineLevel="1">
      <c r="A71" s="155">
        <v>61</v>
      </c>
      <c r="B71" s="161" t="s">
        <v>199</v>
      </c>
      <c r="C71" s="186" t="s">
        <v>200</v>
      </c>
      <c r="D71" s="163" t="s">
        <v>97</v>
      </c>
      <c r="E71" s="169">
        <v>2</v>
      </c>
      <c r="F71" s="196"/>
      <c r="G71" s="171">
        <f t="shared" si="6"/>
        <v>0</v>
      </c>
      <c r="H71" s="171">
        <v>134.03</v>
      </c>
      <c r="I71" s="171">
        <f t="shared" si="13"/>
        <v>268.06</v>
      </c>
      <c r="J71" s="171">
        <v>66.97</v>
      </c>
      <c r="K71" s="171">
        <f t="shared" si="14"/>
        <v>133.94</v>
      </c>
      <c r="L71" s="171">
        <v>15</v>
      </c>
      <c r="M71" s="171">
        <f t="shared" si="15"/>
        <v>0</v>
      </c>
      <c r="N71" s="164">
        <v>8.0000000000000004E-4</v>
      </c>
      <c r="O71" s="164">
        <f t="shared" si="16"/>
        <v>1.6000000000000001E-3</v>
      </c>
      <c r="P71" s="164">
        <v>0</v>
      </c>
      <c r="Q71" s="164">
        <f t="shared" si="17"/>
        <v>0</v>
      </c>
      <c r="R71" s="164"/>
      <c r="S71" s="164"/>
      <c r="T71" s="165">
        <v>0.21</v>
      </c>
      <c r="U71" s="164">
        <f t="shared" si="18"/>
        <v>0.42</v>
      </c>
      <c r="V71" s="154"/>
      <c r="W71" s="154"/>
      <c r="X71" s="154"/>
      <c r="Y71" s="154"/>
      <c r="Z71" s="154"/>
      <c r="AA71" s="154"/>
      <c r="AB71" s="154"/>
      <c r="AC71" s="154"/>
      <c r="AD71" s="154"/>
      <c r="AE71" s="154" t="s">
        <v>90</v>
      </c>
      <c r="AF71" s="154"/>
      <c r="AG71" s="154"/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 outlineLevel="1">
      <c r="A72" s="155">
        <v>62</v>
      </c>
      <c r="B72" s="161" t="s">
        <v>201</v>
      </c>
      <c r="C72" s="186" t="s">
        <v>202</v>
      </c>
      <c r="D72" s="163" t="s">
        <v>97</v>
      </c>
      <c r="E72" s="169">
        <v>2</v>
      </c>
      <c r="F72" s="196"/>
      <c r="G72" s="171">
        <f t="shared" si="6"/>
        <v>0</v>
      </c>
      <c r="H72" s="171">
        <v>0</v>
      </c>
      <c r="I72" s="171">
        <f t="shared" si="13"/>
        <v>0</v>
      </c>
      <c r="J72" s="171">
        <v>67</v>
      </c>
      <c r="K72" s="171">
        <f t="shared" si="14"/>
        <v>134</v>
      </c>
      <c r="L72" s="171">
        <v>15</v>
      </c>
      <c r="M72" s="171">
        <f t="shared" si="15"/>
        <v>0</v>
      </c>
      <c r="N72" s="164">
        <v>0</v>
      </c>
      <c r="O72" s="164">
        <f t="shared" si="16"/>
        <v>0</v>
      </c>
      <c r="P72" s="164">
        <v>0</v>
      </c>
      <c r="Q72" s="164">
        <f t="shared" si="17"/>
        <v>0</v>
      </c>
      <c r="R72" s="164"/>
      <c r="S72" s="164"/>
      <c r="T72" s="165">
        <v>0.21</v>
      </c>
      <c r="U72" s="164">
        <f t="shared" si="18"/>
        <v>0.42</v>
      </c>
      <c r="V72" s="154"/>
      <c r="W72" s="154"/>
      <c r="X72" s="154"/>
      <c r="Y72" s="154"/>
      <c r="Z72" s="154"/>
      <c r="AA72" s="154"/>
      <c r="AB72" s="154"/>
      <c r="AC72" s="154"/>
      <c r="AD72" s="154"/>
      <c r="AE72" s="154" t="s">
        <v>90</v>
      </c>
      <c r="AF72" s="154"/>
      <c r="AG72" s="154"/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</row>
    <row r="73" spans="1:60" outlineLevel="1">
      <c r="A73" s="155">
        <v>63</v>
      </c>
      <c r="B73" s="161" t="s">
        <v>107</v>
      </c>
      <c r="C73" s="186" t="s">
        <v>203</v>
      </c>
      <c r="D73" s="163" t="s">
        <v>157</v>
      </c>
      <c r="E73" s="169">
        <v>12</v>
      </c>
      <c r="F73" s="196"/>
      <c r="G73" s="171">
        <f t="shared" si="6"/>
        <v>0</v>
      </c>
      <c r="H73" s="171">
        <v>0</v>
      </c>
      <c r="I73" s="171">
        <f t="shared" si="13"/>
        <v>0</v>
      </c>
      <c r="J73" s="171">
        <v>121.5</v>
      </c>
      <c r="K73" s="171">
        <f t="shared" si="14"/>
        <v>1458</v>
      </c>
      <c r="L73" s="171">
        <v>15</v>
      </c>
      <c r="M73" s="171">
        <f t="shared" si="15"/>
        <v>0</v>
      </c>
      <c r="N73" s="164">
        <v>0</v>
      </c>
      <c r="O73" s="164">
        <f t="shared" si="16"/>
        <v>0</v>
      </c>
      <c r="P73" s="164">
        <v>3.4200000000000001E-2</v>
      </c>
      <c r="Q73" s="164">
        <f t="shared" si="17"/>
        <v>0.41039999999999999</v>
      </c>
      <c r="R73" s="164"/>
      <c r="S73" s="164"/>
      <c r="T73" s="165">
        <v>0.46500000000000002</v>
      </c>
      <c r="U73" s="164">
        <f t="shared" si="18"/>
        <v>5.58</v>
      </c>
      <c r="V73" s="154"/>
      <c r="W73" s="154"/>
      <c r="X73" s="154"/>
      <c r="Y73" s="154"/>
      <c r="Z73" s="154"/>
      <c r="AA73" s="154"/>
      <c r="AB73" s="154"/>
      <c r="AC73" s="154"/>
      <c r="AD73" s="154"/>
      <c r="AE73" s="154" t="s">
        <v>90</v>
      </c>
      <c r="AF73" s="154"/>
      <c r="AG73" s="154"/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>
      <c r="A74" s="156" t="s">
        <v>85</v>
      </c>
      <c r="B74" s="162" t="s">
        <v>56</v>
      </c>
      <c r="C74" s="187" t="s">
        <v>57</v>
      </c>
      <c r="D74" s="166"/>
      <c r="E74" s="170"/>
      <c r="F74" s="172"/>
      <c r="G74" s="172">
        <f>SUM(G75:G77)</f>
        <v>0</v>
      </c>
      <c r="H74" s="172"/>
      <c r="I74" s="172">
        <f>SUM(I75:I77)</f>
        <v>120.12</v>
      </c>
      <c r="J74" s="172"/>
      <c r="K74" s="172">
        <f>SUM(K75:K77)</f>
        <v>2039.18</v>
      </c>
      <c r="L74" s="172"/>
      <c r="M74" s="172">
        <f>SUM(M75:M77)</f>
        <v>0</v>
      </c>
      <c r="N74" s="167"/>
      <c r="O74" s="167">
        <f>SUM(O75:O77)</f>
        <v>0.37069999999999997</v>
      </c>
      <c r="P74" s="167"/>
      <c r="Q74" s="167">
        <f>SUM(Q75:Q77)</f>
        <v>0</v>
      </c>
      <c r="R74" s="167"/>
      <c r="S74" s="167"/>
      <c r="T74" s="168"/>
      <c r="U74" s="167">
        <f>SUM(U75:U77)</f>
        <v>7.0399999999999991</v>
      </c>
      <c r="AE74" t="s">
        <v>86</v>
      </c>
    </row>
    <row r="75" spans="1:60" outlineLevel="1">
      <c r="A75" s="155">
        <v>64</v>
      </c>
      <c r="B75" s="161" t="s">
        <v>204</v>
      </c>
      <c r="C75" s="186" t="s">
        <v>205</v>
      </c>
      <c r="D75" s="163" t="s">
        <v>89</v>
      </c>
      <c r="E75" s="169">
        <v>22</v>
      </c>
      <c r="F75" s="196"/>
      <c r="G75" s="171">
        <f t="shared" si="6"/>
        <v>0</v>
      </c>
      <c r="H75" s="171">
        <v>0</v>
      </c>
      <c r="I75" s="171">
        <f>ROUND(E75*H75,2)</f>
        <v>0</v>
      </c>
      <c r="J75" s="171">
        <v>86</v>
      </c>
      <c r="K75" s="171">
        <f>ROUND(E75*J75,2)</f>
        <v>1892</v>
      </c>
      <c r="L75" s="171">
        <v>15</v>
      </c>
      <c r="M75" s="171">
        <f>G75*(1+L75/100)</f>
        <v>0</v>
      </c>
      <c r="N75" s="164">
        <v>0</v>
      </c>
      <c r="O75" s="164">
        <f>ROUND(E75*N75,5)</f>
        <v>0</v>
      </c>
      <c r="P75" s="164">
        <v>0</v>
      </c>
      <c r="Q75" s="164">
        <f>ROUND(E75*P75,5)</f>
        <v>0</v>
      </c>
      <c r="R75" s="164"/>
      <c r="S75" s="164"/>
      <c r="T75" s="165">
        <v>0.3</v>
      </c>
      <c r="U75" s="164">
        <f>ROUND(E75*T75,2)</f>
        <v>6.6</v>
      </c>
      <c r="V75" s="154"/>
      <c r="W75" s="154"/>
      <c r="X75" s="154"/>
      <c r="Y75" s="154"/>
      <c r="Z75" s="154"/>
      <c r="AA75" s="154"/>
      <c r="AB75" s="154"/>
      <c r="AC75" s="154"/>
      <c r="AD75" s="154"/>
      <c r="AE75" s="154" t="s">
        <v>90</v>
      </c>
      <c r="AF75" s="154"/>
      <c r="AG75" s="154"/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</row>
    <row r="76" spans="1:60" outlineLevel="1">
      <c r="A76" s="155">
        <v>65</v>
      </c>
      <c r="B76" s="161" t="s">
        <v>206</v>
      </c>
      <c r="C76" s="186" t="s">
        <v>207</v>
      </c>
      <c r="D76" s="163" t="s">
        <v>89</v>
      </c>
      <c r="E76" s="169">
        <v>22</v>
      </c>
      <c r="F76" s="196"/>
      <c r="G76" s="171">
        <f t="shared" si="6"/>
        <v>0</v>
      </c>
      <c r="H76" s="171">
        <v>5.46</v>
      </c>
      <c r="I76" s="171">
        <f>ROUND(E76*H76,2)</f>
        <v>120.12</v>
      </c>
      <c r="J76" s="171">
        <v>3.3400000000000007</v>
      </c>
      <c r="K76" s="171">
        <f>ROUND(E76*J76,2)</f>
        <v>73.48</v>
      </c>
      <c r="L76" s="171">
        <v>15</v>
      </c>
      <c r="M76" s="171">
        <f>G76*(1+L76/100)</f>
        <v>0</v>
      </c>
      <c r="N76" s="164">
        <v>1.685E-2</v>
      </c>
      <c r="O76" s="164">
        <f>ROUND(E76*N76,5)</f>
        <v>0.37069999999999997</v>
      </c>
      <c r="P76" s="164">
        <v>0</v>
      </c>
      <c r="Q76" s="164">
        <f>ROUND(E76*P76,5)</f>
        <v>0</v>
      </c>
      <c r="R76" s="164"/>
      <c r="S76" s="164"/>
      <c r="T76" s="165">
        <v>0.01</v>
      </c>
      <c r="U76" s="164">
        <f>ROUND(E76*T76,2)</f>
        <v>0.22</v>
      </c>
      <c r="V76" s="154"/>
      <c r="W76" s="154"/>
      <c r="X76" s="154"/>
      <c r="Y76" s="154"/>
      <c r="Z76" s="154"/>
      <c r="AA76" s="154"/>
      <c r="AB76" s="154"/>
      <c r="AC76" s="154"/>
      <c r="AD76" s="154"/>
      <c r="AE76" s="154" t="s">
        <v>90</v>
      </c>
      <c r="AF76" s="154"/>
      <c r="AG76" s="154"/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</row>
    <row r="77" spans="1:60" outlineLevel="1">
      <c r="A77" s="179">
        <v>66</v>
      </c>
      <c r="B77" s="180" t="s">
        <v>208</v>
      </c>
      <c r="C77" s="188" t="s">
        <v>209</v>
      </c>
      <c r="D77" s="181" t="s">
        <v>89</v>
      </c>
      <c r="E77" s="182">
        <v>22</v>
      </c>
      <c r="F77" s="198"/>
      <c r="G77" s="183">
        <f>F77*E77</f>
        <v>0</v>
      </c>
      <c r="H77" s="183">
        <v>0</v>
      </c>
      <c r="I77" s="183">
        <f>ROUND(E77*H77,2)</f>
        <v>0</v>
      </c>
      <c r="J77" s="183">
        <v>3.35</v>
      </c>
      <c r="K77" s="183">
        <f>ROUND(E77*J77,2)</f>
        <v>73.7</v>
      </c>
      <c r="L77" s="183">
        <v>15</v>
      </c>
      <c r="M77" s="183">
        <f>G77*(1+L77/100)</f>
        <v>0</v>
      </c>
      <c r="N77" s="184">
        <v>0</v>
      </c>
      <c r="O77" s="184">
        <f>ROUND(E77*N77,5)</f>
        <v>0</v>
      </c>
      <c r="P77" s="184">
        <v>0</v>
      </c>
      <c r="Q77" s="184">
        <f>ROUND(E77*P77,5)</f>
        <v>0</v>
      </c>
      <c r="R77" s="184"/>
      <c r="S77" s="184"/>
      <c r="T77" s="185">
        <v>0.01</v>
      </c>
      <c r="U77" s="184">
        <f>ROUND(E77*T77,2)</f>
        <v>0.22</v>
      </c>
      <c r="V77" s="154"/>
      <c r="W77" s="154"/>
      <c r="X77" s="154"/>
      <c r="Y77" s="154"/>
      <c r="Z77" s="154"/>
      <c r="AA77" s="154"/>
      <c r="AB77" s="154"/>
      <c r="AC77" s="154"/>
      <c r="AD77" s="154"/>
      <c r="AE77" s="154" t="s">
        <v>90</v>
      </c>
      <c r="AF77" s="154"/>
      <c r="AG77" s="154"/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</row>
    <row r="78" spans="1:60">
      <c r="A78" s="6"/>
      <c r="B78" s="7" t="s">
        <v>210</v>
      </c>
      <c r="C78" s="189" t="s">
        <v>210</v>
      </c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AC78">
        <v>15</v>
      </c>
      <c r="AD78">
        <v>21</v>
      </c>
    </row>
    <row r="79" spans="1:60">
      <c r="C79" s="190"/>
      <c r="AE79" t="s">
        <v>211</v>
      </c>
    </row>
    <row r="80" spans="1:60">
      <c r="F80" s="192" t="s">
        <v>215</v>
      </c>
      <c r="G80" s="193">
        <f>SUM(G74,G45,G22,G8)</f>
        <v>0</v>
      </c>
    </row>
  </sheetData>
  <sheetProtection password="DC51" sheet="1"/>
  <mergeCells count="4">
    <mergeCell ref="A1:G1"/>
    <mergeCell ref="C2:G2"/>
    <mergeCell ref="C3:G3"/>
    <mergeCell ref="C4:G4"/>
  </mergeCells>
  <phoneticPr fontId="16" type="noConversion"/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Zbyněk Remeš</dc:creator>
  <cp:lastModifiedBy>roman</cp:lastModifiedBy>
  <cp:lastPrinted>2014-02-28T09:52:57Z</cp:lastPrinted>
  <dcterms:created xsi:type="dcterms:W3CDTF">2009-04-08T07:15:50Z</dcterms:created>
  <dcterms:modified xsi:type="dcterms:W3CDTF">2016-11-07T21:53:20Z</dcterms:modified>
</cp:coreProperties>
</file>