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420" windowWidth="14115" windowHeight="46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8" i="3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11" i="2"/>
  <c r="A11"/>
  <c r="C39" i="3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BA34" s="1"/>
  <c r="E10" i="2" s="1"/>
  <c r="G30" i="3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10" i="2"/>
  <c r="A10"/>
  <c r="C34" i="3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9" i="2"/>
  <c r="A9"/>
  <c r="C25" i="3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8" i="2"/>
  <c r="A8"/>
  <c r="C17" i="3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7" i="2"/>
  <c r="A7"/>
  <c r="C11" i="3"/>
  <c r="E4"/>
  <c r="C4"/>
  <c r="F3"/>
  <c r="C3"/>
  <c r="C2" i="2"/>
  <c r="C1"/>
  <c r="C33" i="1"/>
  <c r="F33" s="1"/>
  <c r="C31"/>
  <c r="C9"/>
  <c r="G7"/>
  <c r="D2"/>
  <c r="C2"/>
  <c r="BC11" i="3" l="1"/>
  <c r="G7" i="2" s="1"/>
  <c r="G12" s="1"/>
  <c r="C18" i="1" s="1"/>
  <c r="BE17" i="3"/>
  <c r="I8" i="2" s="1"/>
  <c r="BE25" i="3"/>
  <c r="I9" i="2" s="1"/>
  <c r="BD39" i="3"/>
  <c r="H11" i="2" s="1"/>
  <c r="BC17" i="3"/>
  <c r="G8" i="2" s="1"/>
  <c r="BA25" i="3"/>
  <c r="E9" i="2" s="1"/>
  <c r="BD25" i="3"/>
  <c r="H9" i="2" s="1"/>
  <c r="BC25" i="3"/>
  <c r="G9" i="2" s="1"/>
  <c r="BC39" i="3"/>
  <c r="G11" i="2" s="1"/>
  <c r="BE11" i="3"/>
  <c r="I7" i="2" s="1"/>
  <c r="BA17" i="3"/>
  <c r="E8" i="2" s="1"/>
  <c r="BD34" i="3"/>
  <c r="H10" i="2" s="1"/>
  <c r="BC34" i="3"/>
  <c r="G10" i="2" s="1"/>
  <c r="BE34" i="3"/>
  <c r="I10" i="2" s="1"/>
  <c r="BB39" i="3"/>
  <c r="F11" i="2" s="1"/>
  <c r="BA11" i="3"/>
  <c r="E7" i="2" s="1"/>
  <c r="BE39" i="3"/>
  <c r="I11" i="2" s="1"/>
  <c r="BA39" i="3"/>
  <c r="E11" i="2" s="1"/>
  <c r="G11" i="3"/>
  <c r="BD17"/>
  <c r="H8" i="2" s="1"/>
  <c r="BD11" i="3"/>
  <c r="H7" i="2" s="1"/>
  <c r="G25" i="3"/>
  <c r="G34"/>
  <c r="G39"/>
  <c r="G17"/>
  <c r="BB8"/>
  <c r="BB11" s="1"/>
  <c r="F7" i="2" s="1"/>
  <c r="BB13" i="3"/>
  <c r="BB17" s="1"/>
  <c r="F8" i="2" s="1"/>
  <c r="BB19" i="3"/>
  <c r="BB25" s="1"/>
  <c r="F9" i="2" s="1"/>
  <c r="BB27" i="3"/>
  <c r="BB34" s="1"/>
  <c r="F10" i="2" s="1"/>
  <c r="E12" l="1"/>
  <c r="C15" i="1" s="1"/>
  <c r="I12" i="2"/>
  <c r="C21" i="1" s="1"/>
  <c r="H12" i="2"/>
  <c r="C17" i="1" s="1"/>
  <c r="F12" i="2"/>
  <c r="C16" i="1" l="1"/>
  <c r="C19" s="1"/>
  <c r="C22" s="1"/>
  <c r="G24" i="2"/>
  <c r="I24" s="1"/>
  <c r="G22"/>
  <c r="I22" s="1"/>
  <c r="G20" i="1" s="1"/>
  <c r="G20" i="2"/>
  <c r="I20" s="1"/>
  <c r="G18" i="1" s="1"/>
  <c r="G18" i="2"/>
  <c r="I18" s="1"/>
  <c r="G16" i="1" s="1"/>
  <c r="G23" i="2"/>
  <c r="I23" s="1"/>
  <c r="G21" i="1" s="1"/>
  <c r="G21" i="2"/>
  <c r="I21" s="1"/>
  <c r="G19" i="1" s="1"/>
  <c r="G19" i="2"/>
  <c r="I19" s="1"/>
  <c r="G17" i="1" s="1"/>
  <c r="G17" i="2"/>
  <c r="I17" s="1"/>
  <c r="H25" l="1"/>
  <c r="G23" i="1" s="1"/>
  <c r="C23" s="1"/>
  <c r="F30" s="1"/>
  <c r="G15"/>
  <c r="F31" l="1"/>
  <c r="F34" s="1"/>
  <c r="G22"/>
</calcChain>
</file>

<file path=xl/sharedStrings.xml><?xml version="1.0" encoding="utf-8"?>
<sst xmlns="http://schemas.openxmlformats.org/spreadsheetml/2006/main" count="199" uniqueCount="146">
  <si>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</si>
  <si>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</si>
  <si>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</si>
  <si>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</si>
  <si>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</si>
  <si>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</si>
  <si>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</si>
  <si>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</si>
  <si>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</si>
  <si>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</si>
  <si>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</si>
  <si>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</si>
  <si>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</si>
  <si>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</si>
  <si>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</si>
  <si>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</si>
  <si>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</si>
  <si>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</si>
  <si>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</si>
  <si>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</si>
  <si>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</si>
  <si>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</si>
  <si>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</si>
  <si>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</si>
  <si>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</si>
  <si>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</si>
  <si>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</si>
  <si>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</si>
  <si>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</si>
  <si>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</si>
  <si>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</si>
  <si>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</si>
  <si>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</si>
  <si>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</si>
  <si>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</si>
  <si>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</si>
  <si>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</si>
  <si>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</si>
  <si>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</si>
  <si>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</si>
  <si>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</si>
  <si>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</si>
  <si>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</si>
  <si>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</si>
  <si>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</si>
  <si>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</si>
  <si>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</si>
  <si>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</si>
  <si>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</si>
  <si>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</si>
  <si>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</si>
  <si>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</si>
  <si>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</si>
  <si>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</si>
  <si>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</si>
  <si>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</si>
  <si>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</si>
  <si>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</si>
  <si>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</si>
  <si>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</si>
  <si>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</si>
  <si>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</si>
  <si>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</si>
  <si>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</si>
  <si>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</si>
  <si>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</si>
  <si>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</si>
  <si>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</si>
  <si>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</si>
  <si>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</si>
  <si>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</si>
  <si>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</si>
  <si>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</si>
  <si>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</si>
  <si>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</si>
  <si>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1199</t>
  </si>
  <si>
    <t>Rekonstrukce a rozdělení nebytových prostor v 1.PP</t>
  </si>
  <si>
    <t>01</t>
  </si>
  <si>
    <t>Prodejna</t>
  </si>
  <si>
    <t>02</t>
  </si>
  <si>
    <t>Ústřední vytápění</t>
  </si>
  <si>
    <t>713</t>
  </si>
  <si>
    <t>Izolace tepelné</t>
  </si>
  <si>
    <t>283771031</t>
  </si>
  <si>
    <t>Izolace potrubí Mirelon PRO 22x13 mm šedočerná</t>
  </si>
  <si>
    <t>m</t>
  </si>
  <si>
    <t>283771120</t>
  </si>
  <si>
    <t>Izolace potrubí Mirelon PRO 28x20 mm šedočerná</t>
  </si>
  <si>
    <t xml:space="preserve">Montáž izolace </t>
  </si>
  <si>
    <t>731</t>
  </si>
  <si>
    <t>Kotelny</t>
  </si>
  <si>
    <t xml:space="preserve">Kotel  Protherm RAY 9K </t>
  </si>
  <si>
    <t>sou</t>
  </si>
  <si>
    <t xml:space="preserve">Montáž kotle </t>
  </si>
  <si>
    <t>04</t>
  </si>
  <si>
    <t xml:space="preserve">Seřízení kotle servisním technikem Protherm </t>
  </si>
  <si>
    <t>998731201R00</t>
  </si>
  <si>
    <t xml:space="preserve">Přesun hmot pro kotelny, výšky do 6 m </t>
  </si>
  <si>
    <t>733</t>
  </si>
  <si>
    <t>Rozvod potrubí</t>
  </si>
  <si>
    <t>733161107R00</t>
  </si>
  <si>
    <t xml:space="preserve">Potrubí měděné Supersan D 22 x 1 mm, polotvrdé </t>
  </si>
  <si>
    <t>733161108R00</t>
  </si>
  <si>
    <t xml:space="preserve">Potrubí měděné Supersan D 28 x 1mm, tvrdé </t>
  </si>
  <si>
    <t>733190107R00</t>
  </si>
  <si>
    <t xml:space="preserve">Tlaková zkouška potrubí  DN 40 </t>
  </si>
  <si>
    <t>7330213</t>
  </si>
  <si>
    <t xml:space="preserve">Rozpojení potrubí, nový propoj </t>
  </si>
  <si>
    <t>7330215</t>
  </si>
  <si>
    <t xml:space="preserve">Závěsy potrubí </t>
  </si>
  <si>
    <t>998733201R00</t>
  </si>
  <si>
    <t xml:space="preserve">Přesun hmot pro rozvody potrubí, výšky do 6 m </t>
  </si>
  <si>
    <t>734</t>
  </si>
  <si>
    <t>Armatury</t>
  </si>
  <si>
    <t>722232117U00</t>
  </si>
  <si>
    <t xml:space="preserve">Kulový kohout  1" záv+páčka </t>
  </si>
  <si>
    <t>kus</t>
  </si>
  <si>
    <t>73401</t>
  </si>
  <si>
    <t xml:space="preserve">Vypouštěcí kohout 1/2 </t>
  </si>
  <si>
    <t>73402</t>
  </si>
  <si>
    <t xml:space="preserve">Sentinel Eliminátor 22, s armaturou EX </t>
  </si>
  <si>
    <t>73403</t>
  </si>
  <si>
    <t xml:space="preserve">Pokojový termostat digitáílní </t>
  </si>
  <si>
    <t>734214121R00</t>
  </si>
  <si>
    <t xml:space="preserve">Ventil odvz.automat.se zpětnou klapkou DN 10 </t>
  </si>
  <si>
    <t>734209113R00</t>
  </si>
  <si>
    <t xml:space="preserve">Montáž armatur závitových,se 2závity, G 1/2 </t>
  </si>
  <si>
    <t>998734201R00</t>
  </si>
  <si>
    <t xml:space="preserve">Přesun hmot pro armatury, výšky do 6 m </t>
  </si>
  <si>
    <t>799</t>
  </si>
  <si>
    <t>Ostatní</t>
  </si>
  <si>
    <t xml:space="preserve">Zednická výpomoc </t>
  </si>
  <si>
    <t>hod</t>
  </si>
  <si>
    <t xml:space="preserve">Topná zkouška, napuštění systému </t>
  </si>
  <si>
    <t>03</t>
  </si>
  <si>
    <t xml:space="preserve">Rezerva rozpočtu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</si>
  <si>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</si>
  <si>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</si>
  <si>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</si>
  <si>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</si>
  <si>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</si>
  <si>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</si>
  <si>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</si>
  <si>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</si>
  <si>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SLEPÝ ROZPOČET</t>
  </si>
  <si>
    <t xml:space="preserve">Slepý rozpočet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</si>
</sst>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3" borderId="59" xfId="1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31" sqref="C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144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02</v>
      </c>
      <c r="D2" s="5" t="str">
        <f>Rekapitulace!G2</f>
        <v>Ústřední vytápění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0"/>
      <c r="D8" s="200"/>
      <c r="E8" s="201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0">
        <f>Projektant</f>
        <v>0</v>
      </c>
      <c r="D9" s="200"/>
      <c r="E9" s="201"/>
      <c r="F9" s="13"/>
      <c r="G9" s="34"/>
      <c r="H9" s="35"/>
    </row>
    <row r="10" spans="1:57">
      <c r="A10" s="29" t="s">
        <v>14</v>
      </c>
      <c r="B10" s="13"/>
      <c r="C10" s="200"/>
      <c r="D10" s="200"/>
      <c r="E10" s="200"/>
      <c r="F10" s="36"/>
      <c r="G10" s="37"/>
      <c r="H10" s="38"/>
    </row>
    <row r="11" spans="1:57" ht="13.5" customHeight="1">
      <c r="A11" s="29" t="s">
        <v>15</v>
      </c>
      <c r="B11" s="13"/>
      <c r="C11" s="200"/>
      <c r="D11" s="200"/>
      <c r="E11" s="200"/>
      <c r="F11" s="39" t="s">
        <v>16</v>
      </c>
      <c r="G11" s="40">
        <v>1199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2"/>
      <c r="D12" s="202"/>
      <c r="E12" s="202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3" t="s">
        <v>33</v>
      </c>
      <c r="B23" s="20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5">
        <f>C23-F32</f>
        <v>0</v>
      </c>
      <c r="G30" s="206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5">
        <f>ROUND(PRODUCT(F30,C31/100),0)</f>
        <v>0</v>
      </c>
      <c r="G31" s="206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5">
        <v>0</v>
      </c>
      <c r="G32" s="206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5">
        <f>ROUND(PRODUCT(F32,C33/100),0)</f>
        <v>0</v>
      </c>
      <c r="G33" s="206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7">
        <f>ROUND(SUM(F30:F33),0)</f>
        <v>0</v>
      </c>
      <c r="G34" s="208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199"/>
      <c r="C37" s="199"/>
      <c r="D37" s="199"/>
      <c r="E37" s="199"/>
      <c r="F37" s="199"/>
      <c r="G37" s="199"/>
      <c r="H37" t="s">
        <v>5</v>
      </c>
    </row>
    <row r="38" spans="1:8" ht="12.75" customHeight="1">
      <c r="A38" s="96"/>
      <c r="B38" s="199"/>
      <c r="C38" s="199"/>
      <c r="D38" s="199"/>
      <c r="E38" s="199"/>
      <c r="F38" s="199"/>
      <c r="G38" s="199"/>
      <c r="H38" t="s">
        <v>5</v>
      </c>
    </row>
    <row r="39" spans="1:8">
      <c r="A39" s="96"/>
      <c r="B39" s="199"/>
      <c r="C39" s="199"/>
      <c r="D39" s="199"/>
      <c r="E39" s="199"/>
      <c r="F39" s="199"/>
      <c r="G39" s="199"/>
      <c r="H39" t="s">
        <v>5</v>
      </c>
    </row>
    <row r="40" spans="1:8">
      <c r="A40" s="96"/>
      <c r="B40" s="199"/>
      <c r="C40" s="199"/>
      <c r="D40" s="199"/>
      <c r="E40" s="199"/>
      <c r="F40" s="199"/>
      <c r="G40" s="199"/>
      <c r="H40" t="s">
        <v>5</v>
      </c>
    </row>
    <row r="41" spans="1:8">
      <c r="A41" s="96"/>
      <c r="B41" s="199"/>
      <c r="C41" s="199"/>
      <c r="D41" s="199"/>
      <c r="E41" s="199"/>
      <c r="F41" s="199"/>
      <c r="G41" s="199"/>
      <c r="H41" t="s">
        <v>5</v>
      </c>
    </row>
    <row r="42" spans="1:8">
      <c r="A42" s="96"/>
      <c r="B42" s="199"/>
      <c r="C42" s="199"/>
      <c r="D42" s="199"/>
      <c r="E42" s="199"/>
      <c r="F42" s="199"/>
      <c r="G42" s="199"/>
      <c r="H42" t="s">
        <v>5</v>
      </c>
    </row>
    <row r="43" spans="1:8">
      <c r="A43" s="96"/>
      <c r="B43" s="199"/>
      <c r="C43" s="199"/>
      <c r="D43" s="199"/>
      <c r="E43" s="199"/>
      <c r="F43" s="199"/>
      <c r="G43" s="199"/>
      <c r="H43" t="s">
        <v>5</v>
      </c>
    </row>
    <row r="44" spans="1:8">
      <c r="A44" s="96"/>
      <c r="B44" s="199"/>
      <c r="C44" s="199"/>
      <c r="D44" s="199"/>
      <c r="E44" s="199"/>
      <c r="F44" s="199"/>
      <c r="G44" s="199"/>
      <c r="H44" t="s">
        <v>5</v>
      </c>
    </row>
    <row r="45" spans="1:8" ht="0.75" customHeight="1">
      <c r="A45" s="96"/>
      <c r="B45" s="199"/>
      <c r="C45" s="199"/>
      <c r="D45" s="199"/>
      <c r="E45" s="199"/>
      <c r="F45" s="199"/>
      <c r="G45" s="199"/>
      <c r="H45" t="s">
        <v>5</v>
      </c>
    </row>
    <row r="46" spans="1:8">
      <c r="B46" s="209"/>
      <c r="C46" s="209"/>
      <c r="D46" s="209"/>
      <c r="E46" s="209"/>
      <c r="F46" s="209"/>
      <c r="G46" s="209"/>
    </row>
    <row r="47" spans="1:8">
      <c r="B47" s="209"/>
      <c r="C47" s="209"/>
      <c r="D47" s="209"/>
      <c r="E47" s="209"/>
      <c r="F47" s="209"/>
      <c r="G47" s="209"/>
    </row>
    <row r="48" spans="1:8">
      <c r="B48" s="209"/>
      <c r="C48" s="209"/>
      <c r="D48" s="209"/>
      <c r="E48" s="209"/>
      <c r="F48" s="209"/>
      <c r="G48" s="209"/>
    </row>
    <row r="49" spans="2:7">
      <c r="B49" s="209"/>
      <c r="C49" s="209"/>
      <c r="D49" s="209"/>
      <c r="E49" s="209"/>
      <c r="F49" s="209"/>
      <c r="G49" s="209"/>
    </row>
    <row r="50" spans="2:7">
      <c r="B50" s="209"/>
      <c r="C50" s="209"/>
      <c r="D50" s="209"/>
      <c r="E50" s="209"/>
      <c r="F50" s="209"/>
      <c r="G50" s="209"/>
    </row>
    <row r="51" spans="2:7">
      <c r="B51" s="209"/>
      <c r="C51" s="209"/>
      <c r="D51" s="209"/>
      <c r="E51" s="209"/>
      <c r="F51" s="209"/>
      <c r="G51" s="209"/>
    </row>
    <row r="52" spans="2:7">
      <c r="B52" s="209"/>
      <c r="C52" s="209"/>
      <c r="D52" s="209"/>
      <c r="E52" s="209"/>
      <c r="F52" s="209"/>
      <c r="G52" s="209"/>
    </row>
    <row r="53" spans="2:7">
      <c r="B53" s="209"/>
      <c r="C53" s="209"/>
      <c r="D53" s="209"/>
      <c r="E53" s="209"/>
      <c r="F53" s="209"/>
      <c r="G53" s="209"/>
    </row>
    <row r="54" spans="2:7">
      <c r="B54" s="209"/>
      <c r="C54" s="209"/>
      <c r="D54" s="209"/>
      <c r="E54" s="209"/>
      <c r="F54" s="209"/>
      <c r="G54" s="209"/>
    </row>
    <row r="55" spans="2:7">
      <c r="B55" s="209"/>
      <c r="C55" s="209"/>
      <c r="D55" s="209"/>
      <c r="E55" s="209"/>
      <c r="F55" s="209"/>
      <c r="G55" s="209"/>
    </row>
  </sheetData>
  <sheetProtection password="B7B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0" t="s">
        <v>48</v>
      </c>
      <c r="B1" s="211"/>
      <c r="C1" s="97" t="str">
        <f>CONCATENATE(cislostavby," ",nazevstavby)</f>
        <v>1199 Rekonstrukce a rozdělení nebytových prostor v 1.PP</v>
      </c>
      <c r="D1" s="98"/>
      <c r="E1" s="99"/>
      <c r="F1" s="98"/>
      <c r="G1" s="100" t="s">
        <v>49</v>
      </c>
      <c r="H1" s="101" t="s">
        <v>79</v>
      </c>
      <c r="I1" s="102"/>
    </row>
    <row r="2" spans="1:57" ht="13.5" thickBot="1">
      <c r="A2" s="212" t="s">
        <v>50</v>
      </c>
      <c r="B2" s="213"/>
      <c r="C2" s="103" t="str">
        <f>CONCATENATE(cisloobjektu," ",nazevobjektu)</f>
        <v>01 Prodejna</v>
      </c>
      <c r="D2" s="104"/>
      <c r="E2" s="105"/>
      <c r="F2" s="104"/>
      <c r="G2" s="214" t="s">
        <v>80</v>
      </c>
      <c r="H2" s="215"/>
      <c r="I2" s="216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713</v>
      </c>
      <c r="B7" s="115" t="str">
        <f>Položky!C7</f>
        <v>Izolace tepelné</v>
      </c>
      <c r="C7" s="66"/>
      <c r="D7" s="116"/>
      <c r="E7" s="195">
        <f>Položky!BA11</f>
        <v>0</v>
      </c>
      <c r="F7" s="196">
        <f>Položky!BB11</f>
        <v>0</v>
      </c>
      <c r="G7" s="196">
        <f>Položky!BC11</f>
        <v>0</v>
      </c>
      <c r="H7" s="196">
        <f>Položky!BD11</f>
        <v>0</v>
      </c>
      <c r="I7" s="197">
        <f>Položky!BE11</f>
        <v>0</v>
      </c>
    </row>
    <row r="8" spans="1:57" s="35" customFormat="1">
      <c r="A8" s="194" t="str">
        <f>Položky!B12</f>
        <v>731</v>
      </c>
      <c r="B8" s="115" t="str">
        <f>Položky!C12</f>
        <v>Kotelny</v>
      </c>
      <c r="C8" s="66"/>
      <c r="D8" s="116"/>
      <c r="E8" s="195">
        <f>Položky!BA17</f>
        <v>0</v>
      </c>
      <c r="F8" s="196">
        <f>Položky!BB17</f>
        <v>0</v>
      </c>
      <c r="G8" s="196">
        <f>Položky!BC17</f>
        <v>0</v>
      </c>
      <c r="H8" s="196">
        <f>Položky!BD17</f>
        <v>0</v>
      </c>
      <c r="I8" s="197">
        <f>Položky!BE17</f>
        <v>0</v>
      </c>
    </row>
    <row r="9" spans="1:57" s="35" customFormat="1">
      <c r="A9" s="194" t="str">
        <f>Položky!B18</f>
        <v>733</v>
      </c>
      <c r="B9" s="115" t="str">
        <f>Položky!C18</f>
        <v>Rozvod potrubí</v>
      </c>
      <c r="C9" s="66"/>
      <c r="D9" s="116"/>
      <c r="E9" s="195">
        <f>Položky!BA25</f>
        <v>0</v>
      </c>
      <c r="F9" s="196">
        <f>Položky!BB25</f>
        <v>0</v>
      </c>
      <c r="G9" s="196">
        <f>Položky!BC25</f>
        <v>0</v>
      </c>
      <c r="H9" s="196">
        <f>Položky!BD25</f>
        <v>0</v>
      </c>
      <c r="I9" s="197">
        <f>Položky!BE25</f>
        <v>0</v>
      </c>
    </row>
    <row r="10" spans="1:57" s="35" customFormat="1">
      <c r="A10" s="194" t="str">
        <f>Položky!B26</f>
        <v>734</v>
      </c>
      <c r="B10" s="115" t="str">
        <f>Položky!C26</f>
        <v>Armatury</v>
      </c>
      <c r="C10" s="66"/>
      <c r="D10" s="116"/>
      <c r="E10" s="195">
        <f>Položky!BA34</f>
        <v>0</v>
      </c>
      <c r="F10" s="196">
        <f>Položky!BB34</f>
        <v>0</v>
      </c>
      <c r="G10" s="196">
        <f>Položky!BC34</f>
        <v>0</v>
      </c>
      <c r="H10" s="196">
        <f>Položky!BD34</f>
        <v>0</v>
      </c>
      <c r="I10" s="197">
        <f>Položky!BE34</f>
        <v>0</v>
      </c>
    </row>
    <row r="11" spans="1:57" s="35" customFormat="1" ht="13.5" thickBot="1">
      <c r="A11" s="194" t="str">
        <f>Položky!B35</f>
        <v>799</v>
      </c>
      <c r="B11" s="115" t="str">
        <f>Položky!C35</f>
        <v>Ostatní</v>
      </c>
      <c r="C11" s="66"/>
      <c r="D11" s="116"/>
      <c r="E11" s="195">
        <f>Položky!BA39</f>
        <v>0</v>
      </c>
      <c r="F11" s="196">
        <f>Položky!BB39</f>
        <v>0</v>
      </c>
      <c r="G11" s="196">
        <f>Položky!BC39</f>
        <v>0</v>
      </c>
      <c r="H11" s="196">
        <f>Položky!BD39</f>
        <v>0</v>
      </c>
      <c r="I11" s="197">
        <f>Položky!BE39</f>
        <v>0</v>
      </c>
    </row>
    <row r="12" spans="1:57" s="123" customFormat="1" ht="13.5" thickBot="1">
      <c r="A12" s="117"/>
      <c r="B12" s="118" t="s">
        <v>57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>
      <c r="A14" s="107" t="s">
        <v>58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>
      <c r="A15" s="77"/>
      <c r="B15" s="77"/>
      <c r="C15" s="77"/>
      <c r="D15" s="77"/>
      <c r="E15" s="77"/>
      <c r="F15" s="77"/>
      <c r="G15" s="77"/>
      <c r="H15" s="77"/>
      <c r="I15" s="77"/>
    </row>
    <row r="16" spans="1:57">
      <c r="A16" s="71" t="s">
        <v>59</v>
      </c>
      <c r="B16" s="72"/>
      <c r="C16" s="72"/>
      <c r="D16" s="125"/>
      <c r="E16" s="126" t="s">
        <v>60</v>
      </c>
      <c r="F16" s="127" t="s">
        <v>61</v>
      </c>
      <c r="G16" s="128" t="s">
        <v>62</v>
      </c>
      <c r="H16" s="129"/>
      <c r="I16" s="130" t="s">
        <v>60</v>
      </c>
    </row>
    <row r="17" spans="1:53">
      <c r="A17" s="64" t="s">
        <v>136</v>
      </c>
      <c r="B17" s="55"/>
      <c r="C17" s="55"/>
      <c r="D17" s="131"/>
      <c r="E17" s="132">
        <v>0</v>
      </c>
      <c r="F17" s="133">
        <v>0</v>
      </c>
      <c r="G17" s="134">
        <f t="shared" ref="G17:G24" si="0">CHOOSE(BA17+1,HSV+PSV,HSV+PSV+Mont,HSV+PSV+Dodavka+Mont,HSV,PSV,Mont,Dodavka,Mont+Dodavka,0)</f>
        <v>0</v>
      </c>
      <c r="H17" s="135"/>
      <c r="I17" s="136">
        <f t="shared" ref="I17:I24" si="1">E17+F17*G17/100</f>
        <v>0</v>
      </c>
      <c r="BA17">
        <v>0</v>
      </c>
    </row>
    <row r="18" spans="1:53">
      <c r="A18" s="64" t="s">
        <v>137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138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139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>
      <c r="A21" s="64" t="s">
        <v>140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141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>
      <c r="A23" s="64" t="s">
        <v>142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>
      <c r="A24" s="64" t="s">
        <v>143</v>
      </c>
      <c r="B24" s="55"/>
      <c r="C24" s="55"/>
      <c r="D24" s="131"/>
      <c r="E24" s="132">
        <v>0</v>
      </c>
      <c r="F24" s="133">
        <v>0</v>
      </c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ht="13.5" thickBot="1">
      <c r="A25" s="137"/>
      <c r="B25" s="138" t="s">
        <v>63</v>
      </c>
      <c r="C25" s="139"/>
      <c r="D25" s="140"/>
      <c r="E25" s="141"/>
      <c r="F25" s="142"/>
      <c r="G25" s="142"/>
      <c r="H25" s="217">
        <f>SUM(I17:I24)</f>
        <v>0</v>
      </c>
      <c r="I25" s="218"/>
    </row>
    <row r="27" spans="1:53">
      <c r="B27" s="123"/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sheetProtection password="B7B9" sheet="1" objects="1" scenarios="1"/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2"/>
  <sheetViews>
    <sheetView showGridLines="0" showZeros="0" workbookViewId="0">
      <selection activeCell="F9" sqref="F8:F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9" t="s">
        <v>145</v>
      </c>
      <c r="B1" s="219"/>
      <c r="C1" s="219"/>
      <c r="D1" s="219"/>
      <c r="E1" s="219"/>
      <c r="F1" s="219"/>
      <c r="G1" s="219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0" t="s">
        <v>48</v>
      </c>
      <c r="B3" s="211"/>
      <c r="C3" s="97" t="str">
        <f>CONCATENATE(cislostavby," ",nazevstavby)</f>
        <v>1199 Rekonstrukce a rozdělení nebytových prostor v 1.PP</v>
      </c>
      <c r="D3" s="151"/>
      <c r="E3" s="152" t="s">
        <v>64</v>
      </c>
      <c r="F3" s="153" t="str">
        <f>Rekapitulace!H1</f>
        <v>02</v>
      </c>
      <c r="G3" s="154"/>
    </row>
    <row r="4" spans="1:104" ht="13.5" thickBot="1">
      <c r="A4" s="220" t="s">
        <v>50</v>
      </c>
      <c r="B4" s="213"/>
      <c r="C4" s="103" t="str">
        <f>CONCATENATE(cisloobjektu," ",nazevobjektu)</f>
        <v>01 Prodejna</v>
      </c>
      <c r="D4" s="155"/>
      <c r="E4" s="221" t="str">
        <f>Rekapitulace!G2</f>
        <v>Ústřední vytápění</v>
      </c>
      <c r="F4" s="222"/>
      <c r="G4" s="223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1</v>
      </c>
      <c r="F8" s="198"/>
      <c r="G8" s="176">
        <f>E8*F8</f>
        <v>0</v>
      </c>
      <c r="O8" s="170">
        <v>2</v>
      </c>
      <c r="AA8" s="146">
        <v>3</v>
      </c>
      <c r="AB8" s="146">
        <v>7</v>
      </c>
      <c r="AC8" s="146">
        <v>283771031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3</v>
      </c>
      <c r="CB8" s="177">
        <v>7</v>
      </c>
      <c r="CZ8" s="146">
        <v>4.0000000000000003E-5</v>
      </c>
    </row>
    <row r="9" spans="1:104">
      <c r="A9" s="171">
        <v>2</v>
      </c>
      <c r="B9" s="172" t="s">
        <v>86</v>
      </c>
      <c r="C9" s="173" t="s">
        <v>87</v>
      </c>
      <c r="D9" s="174" t="s">
        <v>85</v>
      </c>
      <c r="E9" s="175">
        <v>15</v>
      </c>
      <c r="F9" s="198"/>
      <c r="G9" s="176">
        <f>E9*F9</f>
        <v>0</v>
      </c>
      <c r="O9" s="170">
        <v>2</v>
      </c>
      <c r="AA9" s="146">
        <v>3</v>
      </c>
      <c r="AB9" s="146">
        <v>7</v>
      </c>
      <c r="AC9" s="146">
        <v>283771120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3</v>
      </c>
      <c r="CB9" s="177">
        <v>7</v>
      </c>
      <c r="CZ9" s="146">
        <v>8.0000000000000007E-5</v>
      </c>
    </row>
    <row r="10" spans="1:104">
      <c r="A10" s="171">
        <v>3</v>
      </c>
      <c r="B10" s="172" t="s">
        <v>77</v>
      </c>
      <c r="C10" s="173" t="s">
        <v>88</v>
      </c>
      <c r="D10" s="174" t="s">
        <v>85</v>
      </c>
      <c r="E10" s="175">
        <v>16</v>
      </c>
      <c r="F10" s="198"/>
      <c r="G10" s="176">
        <f>E10*F10</f>
        <v>0</v>
      </c>
      <c r="O10" s="170">
        <v>2</v>
      </c>
      <c r="AA10" s="146">
        <v>12</v>
      </c>
      <c r="AB10" s="146">
        <v>0</v>
      </c>
      <c r="AC10" s="146">
        <v>1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12</v>
      </c>
      <c r="CB10" s="177">
        <v>0</v>
      </c>
      <c r="CZ10" s="146">
        <v>0</v>
      </c>
    </row>
    <row r="11" spans="1:104">
      <c r="A11" s="178"/>
      <c r="B11" s="179" t="s">
        <v>74</v>
      </c>
      <c r="C11" s="180" t="str">
        <f>CONCATENATE(B7," ",C7)</f>
        <v>713 Izolace tepelné</v>
      </c>
      <c r="D11" s="181"/>
      <c r="E11" s="182"/>
      <c r="F11" s="183"/>
      <c r="G11" s="184">
        <f>SUM(G7:G10)</f>
        <v>0</v>
      </c>
      <c r="O11" s="170">
        <v>4</v>
      </c>
      <c r="BA11" s="185">
        <f>SUM(BA7:BA10)</f>
        <v>0</v>
      </c>
      <c r="BB11" s="185">
        <f>SUM(BB7:BB10)</f>
        <v>0</v>
      </c>
      <c r="BC11" s="185">
        <f>SUM(BC7:BC10)</f>
        <v>0</v>
      </c>
      <c r="BD11" s="185">
        <f>SUM(BD7:BD10)</f>
        <v>0</v>
      </c>
      <c r="BE11" s="185">
        <f>SUM(BE7:BE10)</f>
        <v>0</v>
      </c>
    </row>
    <row r="12" spans="1:104">
      <c r="A12" s="163" t="s">
        <v>72</v>
      </c>
      <c r="B12" s="164" t="s">
        <v>89</v>
      </c>
      <c r="C12" s="165" t="s">
        <v>90</v>
      </c>
      <c r="D12" s="166"/>
      <c r="E12" s="167"/>
      <c r="F12" s="167"/>
      <c r="G12" s="168"/>
      <c r="H12" s="169"/>
      <c r="I12" s="169"/>
      <c r="O12" s="170">
        <v>1</v>
      </c>
    </row>
    <row r="13" spans="1:104">
      <c r="A13" s="171">
        <v>4</v>
      </c>
      <c r="B13" s="172" t="s">
        <v>77</v>
      </c>
      <c r="C13" s="173" t="s">
        <v>91</v>
      </c>
      <c r="D13" s="174" t="s">
        <v>92</v>
      </c>
      <c r="E13" s="175">
        <v>1</v>
      </c>
      <c r="F13" s="198"/>
      <c r="G13" s="176">
        <f>E13*F13</f>
        <v>0</v>
      </c>
      <c r="O13" s="170">
        <v>2</v>
      </c>
      <c r="AA13" s="146">
        <v>12</v>
      </c>
      <c r="AB13" s="146">
        <v>0</v>
      </c>
      <c r="AC13" s="146">
        <v>2</v>
      </c>
      <c r="AZ13" s="146">
        <v>2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12</v>
      </c>
      <c r="CB13" s="177">
        <v>0</v>
      </c>
      <c r="CZ13" s="146">
        <v>0</v>
      </c>
    </row>
    <row r="14" spans="1:104">
      <c r="A14" s="171">
        <v>5</v>
      </c>
      <c r="B14" s="172" t="s">
        <v>79</v>
      </c>
      <c r="C14" s="173" t="s">
        <v>93</v>
      </c>
      <c r="D14" s="174" t="s">
        <v>92</v>
      </c>
      <c r="E14" s="175">
        <v>1</v>
      </c>
      <c r="F14" s="198"/>
      <c r="G14" s="176">
        <f>E14*F14</f>
        <v>0</v>
      </c>
      <c r="O14" s="170">
        <v>2</v>
      </c>
      <c r="AA14" s="146">
        <v>12</v>
      </c>
      <c r="AB14" s="146">
        <v>0</v>
      </c>
      <c r="AC14" s="146">
        <v>3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12</v>
      </c>
      <c r="CB14" s="177">
        <v>0</v>
      </c>
      <c r="CZ14" s="146">
        <v>0</v>
      </c>
    </row>
    <row r="15" spans="1:104">
      <c r="A15" s="171">
        <v>6</v>
      </c>
      <c r="B15" s="172" t="s">
        <v>94</v>
      </c>
      <c r="C15" s="173" t="s">
        <v>95</v>
      </c>
      <c r="D15" s="174" t="s">
        <v>92</v>
      </c>
      <c r="E15" s="175">
        <v>1</v>
      </c>
      <c r="F15" s="198"/>
      <c r="G15" s="176">
        <f>E15*F15</f>
        <v>0</v>
      </c>
      <c r="O15" s="170">
        <v>2</v>
      </c>
      <c r="AA15" s="146">
        <v>12</v>
      </c>
      <c r="AB15" s="146">
        <v>0</v>
      </c>
      <c r="AC15" s="146">
        <v>4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12</v>
      </c>
      <c r="CB15" s="177">
        <v>0</v>
      </c>
      <c r="CZ15" s="146">
        <v>0</v>
      </c>
    </row>
    <row r="16" spans="1:104">
      <c r="A16" s="171">
        <v>7</v>
      </c>
      <c r="B16" s="172" t="s">
        <v>96</v>
      </c>
      <c r="C16" s="173" t="s">
        <v>97</v>
      </c>
      <c r="D16" s="174" t="s">
        <v>61</v>
      </c>
      <c r="E16" s="175">
        <v>160</v>
      </c>
      <c r="F16" s="198"/>
      <c r="G16" s="176">
        <f>E16*F16</f>
        <v>0</v>
      </c>
      <c r="O16" s="170">
        <v>2</v>
      </c>
      <c r="AA16" s="146">
        <v>7</v>
      </c>
      <c r="AB16" s="146">
        <v>2</v>
      </c>
      <c r="AC16" s="146">
        <v>2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7</v>
      </c>
      <c r="CB16" s="177">
        <v>2</v>
      </c>
      <c r="CZ16" s="146">
        <v>0</v>
      </c>
    </row>
    <row r="17" spans="1:104">
      <c r="A17" s="178"/>
      <c r="B17" s="179" t="s">
        <v>74</v>
      </c>
      <c r="C17" s="180" t="str">
        <f>CONCATENATE(B12," ",C12)</f>
        <v>731 Kotelny</v>
      </c>
      <c r="D17" s="181"/>
      <c r="E17" s="182"/>
      <c r="F17" s="183"/>
      <c r="G17" s="184">
        <f>SUM(G12:G16)</f>
        <v>0</v>
      </c>
      <c r="O17" s="170">
        <v>4</v>
      </c>
      <c r="BA17" s="185">
        <f>SUM(BA12:BA16)</f>
        <v>0</v>
      </c>
      <c r="BB17" s="185">
        <f>SUM(BB12:BB16)</f>
        <v>0</v>
      </c>
      <c r="BC17" s="185">
        <f>SUM(BC12:BC16)</f>
        <v>0</v>
      </c>
      <c r="BD17" s="185">
        <f>SUM(BD12:BD16)</f>
        <v>0</v>
      </c>
      <c r="BE17" s="185">
        <f>SUM(BE12:BE16)</f>
        <v>0</v>
      </c>
    </row>
    <row r="18" spans="1:104">
      <c r="A18" s="163" t="s">
        <v>72</v>
      </c>
      <c r="B18" s="164" t="s">
        <v>98</v>
      </c>
      <c r="C18" s="165" t="s">
        <v>99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8</v>
      </c>
      <c r="B19" s="172" t="s">
        <v>100</v>
      </c>
      <c r="C19" s="173" t="s">
        <v>101</v>
      </c>
      <c r="D19" s="174" t="s">
        <v>85</v>
      </c>
      <c r="E19" s="175">
        <v>1</v>
      </c>
      <c r="F19" s="198"/>
      <c r="G19" s="176">
        <f t="shared" ref="G19:G24" si="0"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ref="BA19:BA24" si="1">IF(AZ19=1,G19,0)</f>
        <v>0</v>
      </c>
      <c r="BB19" s="146">
        <f t="shared" ref="BB19:BB24" si="2">IF(AZ19=2,G19,0)</f>
        <v>0</v>
      </c>
      <c r="BC19" s="146">
        <f t="shared" ref="BC19:BC24" si="3">IF(AZ19=3,G19,0)</f>
        <v>0</v>
      </c>
      <c r="BD19" s="146">
        <f t="shared" ref="BD19:BD24" si="4">IF(AZ19=4,G19,0)</f>
        <v>0</v>
      </c>
      <c r="BE19" s="146">
        <f t="shared" ref="BE19:BE24" si="5">IF(AZ19=5,G19,0)</f>
        <v>0</v>
      </c>
      <c r="CA19" s="177">
        <v>1</v>
      </c>
      <c r="CB19" s="177">
        <v>7</v>
      </c>
      <c r="CZ19" s="146">
        <v>6.6800000000000002E-3</v>
      </c>
    </row>
    <row r="20" spans="1:104">
      <c r="A20" s="171">
        <v>9</v>
      </c>
      <c r="B20" s="172" t="s">
        <v>102</v>
      </c>
      <c r="C20" s="173" t="s">
        <v>103</v>
      </c>
      <c r="D20" s="174" t="s">
        <v>85</v>
      </c>
      <c r="E20" s="175">
        <v>15</v>
      </c>
      <c r="F20" s="198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6.2700000000000004E-3</v>
      </c>
    </row>
    <row r="21" spans="1:104">
      <c r="A21" s="171">
        <v>10</v>
      </c>
      <c r="B21" s="172" t="s">
        <v>104</v>
      </c>
      <c r="C21" s="173" t="s">
        <v>105</v>
      </c>
      <c r="D21" s="174" t="s">
        <v>85</v>
      </c>
      <c r="E21" s="175">
        <v>16</v>
      </c>
      <c r="F21" s="198"/>
      <c r="G21" s="176">
        <f t="shared" si="0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7</v>
      </c>
      <c r="CZ21" s="146">
        <v>0</v>
      </c>
    </row>
    <row r="22" spans="1:104">
      <c r="A22" s="171">
        <v>11</v>
      </c>
      <c r="B22" s="172" t="s">
        <v>106</v>
      </c>
      <c r="C22" s="173" t="s">
        <v>107</v>
      </c>
      <c r="D22" s="174" t="s">
        <v>92</v>
      </c>
      <c r="E22" s="175">
        <v>1</v>
      </c>
      <c r="F22" s="198"/>
      <c r="G22" s="176">
        <f t="shared" si="0"/>
        <v>0</v>
      </c>
      <c r="O22" s="170">
        <v>2</v>
      </c>
      <c r="AA22" s="146">
        <v>12</v>
      </c>
      <c r="AB22" s="146">
        <v>0</v>
      </c>
      <c r="AC22" s="146">
        <v>20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12</v>
      </c>
      <c r="CB22" s="177">
        <v>0</v>
      </c>
      <c r="CZ22" s="146">
        <v>0</v>
      </c>
    </row>
    <row r="23" spans="1:104">
      <c r="A23" s="171">
        <v>12</v>
      </c>
      <c r="B23" s="172" t="s">
        <v>108</v>
      </c>
      <c r="C23" s="173" t="s">
        <v>109</v>
      </c>
      <c r="D23" s="174" t="s">
        <v>73</v>
      </c>
      <c r="E23" s="175">
        <v>10</v>
      </c>
      <c r="F23" s="198"/>
      <c r="G23" s="176">
        <f t="shared" si="0"/>
        <v>0</v>
      </c>
      <c r="O23" s="170">
        <v>2</v>
      </c>
      <c r="AA23" s="146">
        <v>12</v>
      </c>
      <c r="AB23" s="146">
        <v>0</v>
      </c>
      <c r="AC23" s="146">
        <v>21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12</v>
      </c>
      <c r="CB23" s="177">
        <v>0</v>
      </c>
      <c r="CZ23" s="146">
        <v>0</v>
      </c>
    </row>
    <row r="24" spans="1:104">
      <c r="A24" s="171">
        <v>13</v>
      </c>
      <c r="B24" s="172" t="s">
        <v>110</v>
      </c>
      <c r="C24" s="173" t="s">
        <v>111</v>
      </c>
      <c r="D24" s="174" t="s">
        <v>61</v>
      </c>
      <c r="E24" s="175">
        <v>101.94</v>
      </c>
      <c r="F24" s="198"/>
      <c r="G24" s="176">
        <f t="shared" si="0"/>
        <v>0</v>
      </c>
      <c r="O24" s="170">
        <v>2</v>
      </c>
      <c r="AA24" s="146">
        <v>7</v>
      </c>
      <c r="AB24" s="146">
        <v>1002</v>
      </c>
      <c r="AC24" s="146">
        <v>5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7</v>
      </c>
      <c r="CB24" s="177">
        <v>1002</v>
      </c>
      <c r="CZ24" s="146">
        <v>0</v>
      </c>
    </row>
    <row r="25" spans="1:104">
      <c r="A25" s="178"/>
      <c r="B25" s="179" t="s">
        <v>74</v>
      </c>
      <c r="C25" s="180" t="str">
        <f>CONCATENATE(B18," ",C18)</f>
        <v>733 Rozvod potrubí</v>
      </c>
      <c r="D25" s="181"/>
      <c r="E25" s="182"/>
      <c r="F25" s="183"/>
      <c r="G25" s="184">
        <f>SUM(G18:G24)</f>
        <v>0</v>
      </c>
      <c r="O25" s="170">
        <v>4</v>
      </c>
      <c r="BA25" s="185">
        <f>SUM(BA18:BA24)</f>
        <v>0</v>
      </c>
      <c r="BB25" s="185">
        <f>SUM(BB18:BB24)</f>
        <v>0</v>
      </c>
      <c r="BC25" s="185">
        <f>SUM(BC18:BC24)</f>
        <v>0</v>
      </c>
      <c r="BD25" s="185">
        <f>SUM(BD18:BD24)</f>
        <v>0</v>
      </c>
      <c r="BE25" s="185">
        <f>SUM(BE18:BE24)</f>
        <v>0</v>
      </c>
    </row>
    <row r="26" spans="1:104">
      <c r="A26" s="163" t="s">
        <v>72</v>
      </c>
      <c r="B26" s="164" t="s">
        <v>112</v>
      </c>
      <c r="C26" s="165" t="s">
        <v>113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14</v>
      </c>
      <c r="B27" s="172" t="s">
        <v>114</v>
      </c>
      <c r="C27" s="173" t="s">
        <v>115</v>
      </c>
      <c r="D27" s="174" t="s">
        <v>116</v>
      </c>
      <c r="E27" s="175">
        <v>1</v>
      </c>
      <c r="F27" s="198"/>
      <c r="G27" s="176">
        <f t="shared" ref="G27:G33" si="6">E27*F27</f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ref="BA27:BA33" si="7">IF(AZ27=1,G27,0)</f>
        <v>0</v>
      </c>
      <c r="BB27" s="146">
        <f t="shared" ref="BB27:BB33" si="8">IF(AZ27=2,G27,0)</f>
        <v>0</v>
      </c>
      <c r="BC27" s="146">
        <f t="shared" ref="BC27:BC33" si="9">IF(AZ27=3,G27,0)</f>
        <v>0</v>
      </c>
      <c r="BD27" s="146">
        <f t="shared" ref="BD27:BD33" si="10">IF(AZ27=4,G27,0)</f>
        <v>0</v>
      </c>
      <c r="BE27" s="146">
        <f t="shared" ref="BE27:BE33" si="11">IF(AZ27=5,G27,0)</f>
        <v>0</v>
      </c>
      <c r="CA27" s="177">
        <v>1</v>
      </c>
      <c r="CB27" s="177">
        <v>7</v>
      </c>
      <c r="CZ27" s="146">
        <v>0</v>
      </c>
    </row>
    <row r="28" spans="1:104">
      <c r="A28" s="171">
        <v>15</v>
      </c>
      <c r="B28" s="172" t="s">
        <v>117</v>
      </c>
      <c r="C28" s="173" t="s">
        <v>118</v>
      </c>
      <c r="D28" s="174" t="s">
        <v>73</v>
      </c>
      <c r="E28" s="175">
        <v>2</v>
      </c>
      <c r="F28" s="198"/>
      <c r="G28" s="176">
        <f t="shared" si="6"/>
        <v>0</v>
      </c>
      <c r="O28" s="170">
        <v>2</v>
      </c>
      <c r="AA28" s="146">
        <v>12</v>
      </c>
      <c r="AB28" s="146">
        <v>0</v>
      </c>
      <c r="AC28" s="146">
        <v>5</v>
      </c>
      <c r="AZ28" s="146">
        <v>2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12</v>
      </c>
      <c r="CB28" s="177">
        <v>0</v>
      </c>
      <c r="CZ28" s="146">
        <v>0</v>
      </c>
    </row>
    <row r="29" spans="1:104">
      <c r="A29" s="171">
        <v>16</v>
      </c>
      <c r="B29" s="172" t="s">
        <v>119</v>
      </c>
      <c r="C29" s="173" t="s">
        <v>120</v>
      </c>
      <c r="D29" s="174" t="s">
        <v>73</v>
      </c>
      <c r="E29" s="175">
        <v>1</v>
      </c>
      <c r="F29" s="198"/>
      <c r="G29" s="176">
        <f t="shared" si="6"/>
        <v>0</v>
      </c>
      <c r="O29" s="170">
        <v>2</v>
      </c>
      <c r="AA29" s="146">
        <v>12</v>
      </c>
      <c r="AB29" s="146">
        <v>0</v>
      </c>
      <c r="AC29" s="146">
        <v>19</v>
      </c>
      <c r="AZ29" s="146">
        <v>2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12</v>
      </c>
      <c r="CB29" s="177">
        <v>0</v>
      </c>
      <c r="CZ29" s="146">
        <v>0</v>
      </c>
    </row>
    <row r="30" spans="1:104">
      <c r="A30" s="171">
        <v>17</v>
      </c>
      <c r="B30" s="172" t="s">
        <v>121</v>
      </c>
      <c r="C30" s="173" t="s">
        <v>122</v>
      </c>
      <c r="D30" s="174" t="s">
        <v>73</v>
      </c>
      <c r="E30" s="175">
        <v>1</v>
      </c>
      <c r="F30" s="198"/>
      <c r="G30" s="176">
        <f t="shared" si="6"/>
        <v>0</v>
      </c>
      <c r="O30" s="170">
        <v>2</v>
      </c>
      <c r="AA30" s="146">
        <v>12</v>
      </c>
      <c r="AB30" s="146">
        <v>0</v>
      </c>
      <c r="AC30" s="146">
        <v>22</v>
      </c>
      <c r="AZ30" s="146">
        <v>2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12</v>
      </c>
      <c r="CB30" s="177">
        <v>0</v>
      </c>
      <c r="CZ30" s="146">
        <v>0</v>
      </c>
    </row>
    <row r="31" spans="1:104">
      <c r="A31" s="171">
        <v>18</v>
      </c>
      <c r="B31" s="172" t="s">
        <v>123</v>
      </c>
      <c r="C31" s="173" t="s">
        <v>124</v>
      </c>
      <c r="D31" s="174" t="s">
        <v>116</v>
      </c>
      <c r="E31" s="175">
        <v>1</v>
      </c>
      <c r="F31" s="198"/>
      <c r="G31" s="176">
        <f t="shared" si="6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7</v>
      </c>
      <c r="CZ31" s="146">
        <v>0</v>
      </c>
    </row>
    <row r="32" spans="1:104">
      <c r="A32" s="171">
        <v>19</v>
      </c>
      <c r="B32" s="172" t="s">
        <v>125</v>
      </c>
      <c r="C32" s="173" t="s">
        <v>126</v>
      </c>
      <c r="D32" s="174" t="s">
        <v>116</v>
      </c>
      <c r="E32" s="175">
        <v>5</v>
      </c>
      <c r="F32" s="198"/>
      <c r="G32" s="176">
        <f t="shared" si="6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7</v>
      </c>
      <c r="CZ32" s="146">
        <v>0</v>
      </c>
    </row>
    <row r="33" spans="1:104">
      <c r="A33" s="171">
        <v>20</v>
      </c>
      <c r="B33" s="172" t="s">
        <v>127</v>
      </c>
      <c r="C33" s="173" t="s">
        <v>128</v>
      </c>
      <c r="D33" s="174" t="s">
        <v>61</v>
      </c>
      <c r="E33" s="175">
        <v>50.284399999999998</v>
      </c>
      <c r="F33" s="198"/>
      <c r="G33" s="176">
        <f t="shared" si="6"/>
        <v>0</v>
      </c>
      <c r="O33" s="170">
        <v>2</v>
      </c>
      <c r="AA33" s="146">
        <v>7</v>
      </c>
      <c r="AB33" s="146">
        <v>1002</v>
      </c>
      <c r="AC33" s="146">
        <v>5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7</v>
      </c>
      <c r="CB33" s="177">
        <v>1002</v>
      </c>
      <c r="CZ33" s="146">
        <v>0</v>
      </c>
    </row>
    <row r="34" spans="1:104">
      <c r="A34" s="178"/>
      <c r="B34" s="179" t="s">
        <v>74</v>
      </c>
      <c r="C34" s="180" t="str">
        <f>CONCATENATE(B26," ",C26)</f>
        <v>734 Armatury</v>
      </c>
      <c r="D34" s="181"/>
      <c r="E34" s="182"/>
      <c r="F34" s="183"/>
      <c r="G34" s="184">
        <f>SUM(G26:G33)</f>
        <v>0</v>
      </c>
      <c r="O34" s="170">
        <v>4</v>
      </c>
      <c r="BA34" s="185">
        <f>SUM(BA26:BA33)</f>
        <v>0</v>
      </c>
      <c r="BB34" s="185">
        <f>SUM(BB26:BB33)</f>
        <v>0</v>
      </c>
      <c r="BC34" s="185">
        <f>SUM(BC26:BC33)</f>
        <v>0</v>
      </c>
      <c r="BD34" s="185">
        <f>SUM(BD26:BD33)</f>
        <v>0</v>
      </c>
      <c r="BE34" s="185">
        <f>SUM(BE26:BE33)</f>
        <v>0</v>
      </c>
    </row>
    <row r="35" spans="1:104">
      <c r="A35" s="163" t="s">
        <v>72</v>
      </c>
      <c r="B35" s="164" t="s">
        <v>129</v>
      </c>
      <c r="C35" s="165" t="s">
        <v>130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21</v>
      </c>
      <c r="B36" s="172" t="s">
        <v>77</v>
      </c>
      <c r="C36" s="173" t="s">
        <v>131</v>
      </c>
      <c r="D36" s="174" t="s">
        <v>132</v>
      </c>
      <c r="E36" s="175">
        <v>6</v>
      </c>
      <c r="F36" s="198"/>
      <c r="G36" s="176">
        <f>E36*F36</f>
        <v>0</v>
      </c>
      <c r="O36" s="170">
        <v>2</v>
      </c>
      <c r="AA36" s="146">
        <v>12</v>
      </c>
      <c r="AB36" s="146">
        <v>0</v>
      </c>
      <c r="AC36" s="146">
        <v>7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12</v>
      </c>
      <c r="CB36" s="177">
        <v>0</v>
      </c>
      <c r="CZ36" s="146">
        <v>0</v>
      </c>
    </row>
    <row r="37" spans="1:104">
      <c r="A37" s="171">
        <v>22</v>
      </c>
      <c r="B37" s="172" t="s">
        <v>79</v>
      </c>
      <c r="C37" s="173" t="s">
        <v>133</v>
      </c>
      <c r="D37" s="174" t="s">
        <v>132</v>
      </c>
      <c r="E37" s="175">
        <v>15</v>
      </c>
      <c r="F37" s="198"/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6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>
      <c r="A38" s="171">
        <v>23</v>
      </c>
      <c r="B38" s="172" t="s">
        <v>134</v>
      </c>
      <c r="C38" s="173" t="s">
        <v>135</v>
      </c>
      <c r="D38" s="174" t="s">
        <v>92</v>
      </c>
      <c r="E38" s="175">
        <v>1</v>
      </c>
      <c r="F38" s="198"/>
      <c r="G38" s="176">
        <f>E38*F38</f>
        <v>0</v>
      </c>
      <c r="O38" s="170">
        <v>2</v>
      </c>
      <c r="AA38" s="146">
        <v>12</v>
      </c>
      <c r="AB38" s="146">
        <v>0</v>
      </c>
      <c r="AC38" s="146">
        <v>23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12</v>
      </c>
      <c r="CB38" s="177">
        <v>0</v>
      </c>
      <c r="CZ38" s="146">
        <v>0</v>
      </c>
    </row>
    <row r="39" spans="1:104">
      <c r="A39" s="178"/>
      <c r="B39" s="179" t="s">
        <v>74</v>
      </c>
      <c r="C39" s="180" t="str">
        <f>CONCATENATE(B35," ",C35)</f>
        <v>799 Ostatní</v>
      </c>
      <c r="D39" s="181"/>
      <c r="E39" s="182"/>
      <c r="F39" s="183"/>
      <c r="G39" s="184">
        <f>SUM(G35:G38)</f>
        <v>0</v>
      </c>
      <c r="O39" s="170">
        <v>4</v>
      </c>
      <c r="BA39" s="185">
        <f>SUM(BA35:BA38)</f>
        <v>0</v>
      </c>
      <c r="BB39" s="185">
        <f>SUM(BB35:BB38)</f>
        <v>0</v>
      </c>
      <c r="BC39" s="185">
        <f>SUM(BC35:BC38)</f>
        <v>0</v>
      </c>
      <c r="BD39" s="185">
        <f>SUM(BD35:BD38)</f>
        <v>0</v>
      </c>
      <c r="BE39" s="185">
        <f>SUM(BE35:BE38)</f>
        <v>0</v>
      </c>
    </row>
    <row r="40" spans="1:104">
      <c r="E40" s="146"/>
    </row>
    <row r="41" spans="1:104">
      <c r="E41" s="146"/>
    </row>
    <row r="42" spans="1:104">
      <c r="E42" s="146"/>
    </row>
    <row r="43" spans="1:104">
      <c r="E43" s="146"/>
    </row>
    <row r="44" spans="1:104">
      <c r="E44" s="146"/>
    </row>
    <row r="45" spans="1:104">
      <c r="E45" s="146"/>
    </row>
    <row r="46" spans="1:104">
      <c r="E46" s="146"/>
    </row>
    <row r="47" spans="1:104">
      <c r="E47" s="146"/>
    </row>
    <row r="48" spans="1:104">
      <c r="E48" s="146"/>
    </row>
    <row r="49" spans="1:7">
      <c r="E49" s="146"/>
    </row>
    <row r="50" spans="1:7">
      <c r="E50" s="146"/>
    </row>
    <row r="51" spans="1:7">
      <c r="E51" s="146"/>
    </row>
    <row r="52" spans="1:7">
      <c r="E52" s="146"/>
    </row>
    <row r="53" spans="1:7">
      <c r="E53" s="146"/>
    </row>
    <row r="54" spans="1:7">
      <c r="E54" s="146"/>
    </row>
    <row r="55" spans="1:7">
      <c r="E55" s="146"/>
    </row>
    <row r="56" spans="1:7">
      <c r="E56" s="146"/>
    </row>
    <row r="57" spans="1:7">
      <c r="E57" s="146"/>
    </row>
    <row r="58" spans="1:7">
      <c r="E58" s="146"/>
    </row>
    <row r="59" spans="1:7">
      <c r="E59" s="146"/>
    </row>
    <row r="60" spans="1:7">
      <c r="E60" s="146"/>
    </row>
    <row r="61" spans="1:7">
      <c r="E61" s="146"/>
    </row>
    <row r="62" spans="1:7">
      <c r="E62" s="146"/>
    </row>
    <row r="63" spans="1:7">
      <c r="A63" s="186"/>
      <c r="B63" s="186"/>
      <c r="C63" s="186"/>
      <c r="D63" s="186"/>
      <c r="E63" s="186"/>
      <c r="F63" s="186"/>
      <c r="G63" s="186"/>
    </row>
    <row r="64" spans="1:7">
      <c r="A64" s="186"/>
      <c r="B64" s="186"/>
      <c r="C64" s="186"/>
      <c r="D64" s="186"/>
      <c r="E64" s="186"/>
      <c r="F64" s="186"/>
      <c r="G64" s="186"/>
    </row>
    <row r="65" spans="1:7">
      <c r="A65" s="186"/>
      <c r="B65" s="186"/>
      <c r="C65" s="186"/>
      <c r="D65" s="186"/>
      <c r="E65" s="186"/>
      <c r="F65" s="186"/>
      <c r="G65" s="186"/>
    </row>
    <row r="66" spans="1:7">
      <c r="A66" s="186"/>
      <c r="B66" s="186"/>
      <c r="C66" s="186"/>
      <c r="D66" s="186"/>
      <c r="E66" s="186"/>
      <c r="F66" s="186"/>
      <c r="G66" s="186"/>
    </row>
    <row r="67" spans="1:7">
      <c r="E67" s="146"/>
    </row>
    <row r="68" spans="1:7">
      <c r="E68" s="14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E79" s="14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A98" s="187"/>
      <c r="B98" s="187"/>
    </row>
    <row r="99" spans="1:7">
      <c r="A99" s="186"/>
      <c r="B99" s="186"/>
      <c r="C99" s="189"/>
      <c r="D99" s="189"/>
      <c r="E99" s="190"/>
      <c r="F99" s="189"/>
      <c r="G99" s="191"/>
    </row>
    <row r="100" spans="1:7">
      <c r="A100" s="192"/>
      <c r="B100" s="192"/>
      <c r="C100" s="186"/>
      <c r="D100" s="186"/>
      <c r="E100" s="193"/>
      <c r="F100" s="186"/>
      <c r="G100" s="186"/>
    </row>
    <row r="101" spans="1:7">
      <c r="A101" s="186"/>
      <c r="B101" s="186"/>
      <c r="C101" s="186"/>
      <c r="D101" s="186"/>
      <c r="E101" s="193"/>
      <c r="F101" s="186"/>
      <c r="G101" s="186"/>
    </row>
    <row r="102" spans="1:7">
      <c r="A102" s="186"/>
      <c r="B102" s="186"/>
      <c r="C102" s="186"/>
      <c r="D102" s="186"/>
      <c r="E102" s="193"/>
      <c r="F102" s="186"/>
      <c r="G102" s="186"/>
    </row>
    <row r="103" spans="1:7">
      <c r="A103" s="186"/>
      <c r="B103" s="186"/>
      <c r="C103" s="186"/>
      <c r="D103" s="186"/>
      <c r="E103" s="193"/>
      <c r="F103" s="186"/>
      <c r="G103" s="186"/>
    </row>
    <row r="104" spans="1:7">
      <c r="A104" s="186"/>
      <c r="B104" s="186"/>
      <c r="C104" s="186"/>
      <c r="D104" s="186"/>
      <c r="E104" s="193"/>
      <c r="F104" s="186"/>
      <c r="G104" s="186"/>
    </row>
    <row r="105" spans="1:7">
      <c r="A105" s="186"/>
      <c r="B105" s="186"/>
      <c r="C105" s="186"/>
      <c r="D105" s="186"/>
      <c r="E105" s="193"/>
      <c r="F105" s="186"/>
      <c r="G105" s="186"/>
    </row>
    <row r="106" spans="1:7">
      <c r="A106" s="186"/>
      <c r="B106" s="186"/>
      <c r="C106" s="186"/>
      <c r="D106" s="186"/>
      <c r="E106" s="193"/>
      <c r="F106" s="186"/>
      <c r="G106" s="186"/>
    </row>
    <row r="107" spans="1:7">
      <c r="A107" s="186"/>
      <c r="B107" s="186"/>
      <c r="C107" s="186"/>
      <c r="D107" s="186"/>
      <c r="E107" s="193"/>
      <c r="F107" s="186"/>
      <c r="G107" s="186"/>
    </row>
    <row r="108" spans="1:7">
      <c r="A108" s="186"/>
      <c r="B108" s="186"/>
      <c r="C108" s="186"/>
      <c r="D108" s="186"/>
      <c r="E108" s="193"/>
      <c r="F108" s="186"/>
      <c r="G108" s="186"/>
    </row>
    <row r="109" spans="1:7">
      <c r="A109" s="186"/>
      <c r="B109" s="186"/>
      <c r="C109" s="186"/>
      <c r="D109" s="186"/>
      <c r="E109" s="193"/>
      <c r="F109" s="186"/>
      <c r="G109" s="186"/>
    </row>
    <row r="110" spans="1:7">
      <c r="A110" s="186"/>
      <c r="B110" s="186"/>
      <c r="C110" s="186"/>
      <c r="D110" s="186"/>
      <c r="E110" s="193"/>
      <c r="F110" s="186"/>
      <c r="G110" s="186"/>
    </row>
    <row r="111" spans="1:7">
      <c r="A111" s="186"/>
      <c r="B111" s="186"/>
      <c r="C111" s="186"/>
      <c r="D111" s="186"/>
      <c r="E111" s="193"/>
      <c r="F111" s="186"/>
      <c r="G111" s="186"/>
    </row>
    <row r="112" spans="1:7">
      <c r="A112" s="186"/>
      <c r="B112" s="186"/>
      <c r="C112" s="186"/>
      <c r="D112" s="186"/>
      <c r="E112" s="193"/>
      <c r="F112" s="186"/>
      <c r="G112" s="186"/>
    </row>
  </sheetData>
  <sheetProtection password="8879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iveta.nemcova</cp:lastModifiedBy>
  <dcterms:created xsi:type="dcterms:W3CDTF">2016-11-23T21:55:59Z</dcterms:created>
  <dcterms:modified xsi:type="dcterms:W3CDTF">2016-11-24T14:15:42Z</dcterms:modified>
</cp:coreProperties>
</file>