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420" windowWidth="14115" windowHeight="46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Položky!$A$1:$G$69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68" i="3"/>
  <c r="BD68"/>
  <c r="BC68"/>
  <c r="BB68"/>
  <c r="BB69" s="1"/>
  <c r="F10" i="2" s="1"/>
  <c r="G68" i="3"/>
  <c r="BA68" s="1"/>
  <c r="BE67"/>
  <c r="BD67"/>
  <c r="BC67"/>
  <c r="BC69" s="1"/>
  <c r="G10" i="2" s="1"/>
  <c r="BB67" i="3"/>
  <c r="G67"/>
  <c r="BA67" s="1"/>
  <c r="B10" i="2"/>
  <c r="A10"/>
  <c r="C69" i="3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9" i="2"/>
  <c r="A9"/>
  <c r="C65" i="3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8" i="2"/>
  <c r="A8"/>
  <c r="C43" i="3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7" i="2"/>
  <c r="A7"/>
  <c r="C22" i="3"/>
  <c r="E4"/>
  <c r="C4"/>
  <c r="F3"/>
  <c r="C3"/>
  <c r="C2" i="2"/>
  <c r="C1"/>
  <c r="F33" i="1"/>
  <c r="C33"/>
  <c r="C31"/>
  <c r="C9"/>
  <c r="G7"/>
  <c r="D2"/>
  <c r="C2"/>
  <c r="BA22" i="3" l="1"/>
  <c r="E7" i="2" s="1"/>
  <c r="BD69" i="3"/>
  <c r="H10" i="2" s="1"/>
  <c r="G69" i="3"/>
  <c r="BE65"/>
  <c r="I9" i="2" s="1"/>
  <c r="BE22" i="3"/>
  <c r="I7" i="2" s="1"/>
  <c r="BA43" i="3"/>
  <c r="E8" i="2" s="1"/>
  <c r="BD22" i="3"/>
  <c r="H7" i="2" s="1"/>
  <c r="BC22" i="3"/>
  <c r="G7" i="2" s="1"/>
  <c r="BC65" i="3"/>
  <c r="G9" i="2" s="1"/>
  <c r="BC43" i="3"/>
  <c r="G8" i="2" s="1"/>
  <c r="BA65" i="3"/>
  <c r="E9" i="2" s="1"/>
  <c r="BA69" i="3"/>
  <c r="E10" i="2" s="1"/>
  <c r="BE43" i="3"/>
  <c r="I8" i="2" s="1"/>
  <c r="BD43" i="3"/>
  <c r="H8" i="2" s="1"/>
  <c r="G43" i="3"/>
  <c r="BD65"/>
  <c r="H9" i="2" s="1"/>
  <c r="BE69" i="3"/>
  <c r="I10" i="2" s="1"/>
  <c r="G22" i="3"/>
  <c r="G65"/>
  <c r="BB8"/>
  <c r="BB22" s="1"/>
  <c r="F7" i="2" s="1"/>
  <c r="BB24" i="3"/>
  <c r="BB43" s="1"/>
  <c r="F8" i="2" s="1"/>
  <c r="BB45" i="3"/>
  <c r="BB65" s="1"/>
  <c r="F9" i="2" s="1"/>
  <c r="E11" l="1"/>
  <c r="C15" i="1" s="1"/>
  <c r="G11" i="2"/>
  <c r="C18" i="1" s="1"/>
  <c r="H11" i="2"/>
  <c r="C17" i="1" s="1"/>
  <c r="I11" i="2"/>
  <c r="C21" i="1" s="1"/>
  <c r="F11" i="2"/>
  <c r="C16" i="1" l="1"/>
  <c r="C19" s="1"/>
  <c r="C22" s="1"/>
  <c r="G23" i="2"/>
  <c r="I23" s="1"/>
  <c r="G21"/>
  <c r="I21" s="1"/>
  <c r="G20" i="1" s="1"/>
  <c r="G19" i="2"/>
  <c r="I19" s="1"/>
  <c r="G18" i="1" s="1"/>
  <c r="G17" i="2"/>
  <c r="I17" s="1"/>
  <c r="G16" i="1" s="1"/>
  <c r="G22" i="2"/>
  <c r="I22" s="1"/>
  <c r="G21" i="1" s="1"/>
  <c r="G20" i="2"/>
  <c r="I20" s="1"/>
  <c r="G19" i="1" s="1"/>
  <c r="G18" i="2"/>
  <c r="I18" s="1"/>
  <c r="G17" i="1" s="1"/>
  <c r="G16" i="2"/>
  <c r="I16" s="1"/>
  <c r="H24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<sst xmlns="http://schemas.openxmlformats.org/spreadsheetml/2006/main" count="291" uniqueCount="212">
  <si>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</si>
  <si>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</si>
  <si>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</si>
  <si>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</si>
  <si>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</si>
  <si>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</si>
  <si>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</si>
  <si>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</si>
  <si>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</si>
  <si>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</si>
  <si>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</si>
  <si>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</si>
  <si>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</si>
  <si>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</si>
  <si>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</si>
  <si>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</si>
  <si>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</si>
  <si>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</si>
  <si>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</si>
  <si>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</si>
  <si>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</si>
  <si>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</si>
  <si>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</si>
  <si>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</si>
  <si>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</si>
  <si>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</si>
  <si>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</si>
  <si>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</si>
  <si>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</si>
  <si>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</si>
  <si>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</si>
  <si>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</si>
  <si>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</si>
  <si>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</si>
  <si>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</si>
  <si>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</si>
  <si>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</si>
  <si>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</si>
  <si>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</si>
  <si>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</si>
  <si>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</si>
  <si>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</si>
  <si>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</si>
  <si>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</si>
  <si>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</si>
  <si>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</si>
  <si>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</si>
  <si>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</si>
  <si>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</si>
  <si>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</si>
  <si>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</si>
  <si>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</si>
  <si>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</si>
  <si>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</si>
  <si>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</si>
  <si>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</si>
  <si>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</si>
  <si>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</si>
  <si>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</si>
  <si>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</si>
  <si>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</si>
  <si>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</si>
  <si>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</si>
  <si>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</si>
  <si>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</si>
  <si>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</si>
  <si>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</si>
  <si>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</si>
  <si>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</si>
  <si>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</si>
  <si>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</si>
  <si>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</si>
  <si>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</si>
  <si>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</si>
  <si>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</si>
  <si>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1199</t>
  </si>
  <si>
    <t>Rekonstrukce a rozdělení nebytových prostor v 1.PP</t>
  </si>
  <si>
    <t>01</t>
  </si>
  <si>
    <t>Prodejna</t>
  </si>
  <si>
    <t>Zdravotechnika</t>
  </si>
  <si>
    <t>721</t>
  </si>
  <si>
    <t>Vnitřní kanalizace</t>
  </si>
  <si>
    <t>721176224R00</t>
  </si>
  <si>
    <t xml:space="preserve">Potrubí KG svodné (ležaté) v zemi D 160 x 4,0 mm </t>
  </si>
  <si>
    <t>m</t>
  </si>
  <si>
    <t>721176223R00</t>
  </si>
  <si>
    <t xml:space="preserve">Potrubí KG svodné (ležaté) v zemi D 125 x 3,2 mm </t>
  </si>
  <si>
    <t>721176222R00</t>
  </si>
  <si>
    <t xml:space="preserve">Potrubí KG svodné (ležaté) v zemi D 110 x 3,2 mm 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</si>
  <si>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</si>
  <si>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</si>
  <si>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</si>
  <si>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</si>
  <si>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721140917R00</t>
  </si>
  <si>
    <t xml:space="preserve">Propojení dosavadního potrubí DN 150 </t>
  </si>
  <si>
    <t>kus</t>
  </si>
  <si>
    <t>721140922R00</t>
  </si>
  <si>
    <t xml:space="preserve">Přechod PVC /litina DN 150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</si>
  <si>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</si>
  <si>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</si>
  <si>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</si>
  <si>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</si>
  <si>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725334301R00</t>
  </si>
  <si>
    <t xml:space="preserve">Nálevka se sifonem PP HL21, DN 32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</si>
  <si>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</si>
  <si>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</si>
  <si>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</si>
  <si>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</si>
  <si>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721290112R00</t>
  </si>
  <si>
    <t xml:space="preserve">Zkouška těsnosti kanalizace vodou DN 150 </t>
  </si>
  <si>
    <t>998721201R00</t>
  </si>
  <si>
    <t xml:space="preserve">Přesun hmot pro vnitřní kanalizaci, výšky do 6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</si>
  <si>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</si>
  <si>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</si>
  <si>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</si>
  <si>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</si>
  <si>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</si>
  <si>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</si>
  <si>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722174313R00</t>
  </si>
  <si>
    <t>Potrubí z PP-R 80 PN 20, D 32 mm (v případě výměny)</t>
  </si>
  <si>
    <t>722181213RT7</t>
  </si>
  <si>
    <t>Izolace návleková MIRELON PRO tl. stěny 13 mm vnitřní průměr 22 mm</t>
  </si>
  <si>
    <t>722181214RT8</t>
  </si>
  <si>
    <t>Izolace návleková MIRELON PRO tl. stěny 20 mm vnitřní průměr 25 mm</t>
  </si>
  <si>
    <t>722181214RT9</t>
  </si>
  <si>
    <t>Izolace návleková MIRELON PRO tl. stěny 20 mm vnitřní průměr 32 mm</t>
  </si>
  <si>
    <t>722171213R00</t>
  </si>
  <si>
    <t xml:space="preserve">Plstěný pás pro DN 25 </t>
  </si>
  <si>
    <t>7220121</t>
  </si>
  <si>
    <t>Očištění potrubí 5/4, izolace potrubí plstěnými pásy a Mirelon</t>
  </si>
  <si>
    <t>722221113R00</t>
  </si>
  <si>
    <t xml:space="preserve">Kohout vypouštěcí kulový,  DN 15 </t>
  </si>
  <si>
    <t>722232115U00</t>
  </si>
  <si>
    <t xml:space="preserve">Kulový kohout R254DL 1  závit+páčka </t>
  </si>
  <si>
    <t>722232114U00</t>
  </si>
  <si>
    <t xml:space="preserve">Kulový kohout R254DL 3/4  záv+páčka </t>
  </si>
  <si>
    <t>722232111U00</t>
  </si>
  <si>
    <t xml:space="preserve">Kulový kohout regulační3/8 záv+páčka </t>
  </si>
  <si>
    <t>722190401R00</t>
  </si>
  <si>
    <t xml:space="preserve">Vyvedení a upevnění výpustek DN 15 </t>
  </si>
  <si>
    <t>722202213R00</t>
  </si>
  <si>
    <t xml:space="preserve">Nástěnka MZD PP-R INSTAPLAST D 20xR1/2 </t>
  </si>
  <si>
    <t>722235524R00</t>
  </si>
  <si>
    <t xml:space="preserve">Filtr Comap 5271L, 5273 </t>
  </si>
  <si>
    <t>722262301U00</t>
  </si>
  <si>
    <t xml:space="preserve">Vodoměr závit 40°C G 3/4x105mm </t>
  </si>
  <si>
    <t>722280108R00</t>
  </si>
  <si>
    <t xml:space="preserve">Tlaková zkouška vodovodního potrubí DN 50 </t>
  </si>
  <si>
    <t>722290234R00</t>
  </si>
  <si>
    <t xml:space="preserve">Proplach a dezinfekce vodovod.potrubí DN 80 </t>
  </si>
  <si>
    <t>998722201R00</t>
  </si>
  <si>
    <t xml:space="preserve">Přesun hmot pro vnitřní vodovod, výšky do 6 m </t>
  </si>
  <si>
    <t>725</t>
  </si>
  <si>
    <t>Zařizovací předměty</t>
  </si>
  <si>
    <t>725010</t>
  </si>
  <si>
    <t xml:space="preserve">Kombifix WC Geberit na zazdění </t>
  </si>
  <si>
    <t>725011</t>
  </si>
  <si>
    <t xml:space="preserve">Závěsný WC KOLO č. K83100 </t>
  </si>
  <si>
    <t>725012</t>
  </si>
  <si>
    <t xml:space="preserve">Sedátko WC KOLO Primo K8011 </t>
  </si>
  <si>
    <t>725013</t>
  </si>
  <si>
    <t xml:space="preserve">Ovládací deska Samba </t>
  </si>
  <si>
    <t>725014</t>
  </si>
  <si>
    <t xml:space="preserve">Zvuková izolace WC </t>
  </si>
  <si>
    <t>725015</t>
  </si>
  <si>
    <t xml:space="preserve">Umývatko Kolo č. K82236 </t>
  </si>
  <si>
    <t>725016</t>
  </si>
  <si>
    <t xml:space="preserve">Umyvadlový sifon chrom </t>
  </si>
  <si>
    <t>725017</t>
  </si>
  <si>
    <t xml:space="preserve">Eletrický ohřívač CLAGE M3 </t>
  </si>
  <si>
    <t>725018</t>
  </si>
  <si>
    <t xml:space="preserve">Baterie nízkotlaká armatura SNM - 1100-04200 </t>
  </si>
  <si>
    <t>725119110R00</t>
  </si>
  <si>
    <t xml:space="preserve">Montáž splachovací nádrže Kombifix pro WC </t>
  </si>
  <si>
    <t>725119213U00</t>
  </si>
  <si>
    <t xml:space="preserve">Mtž klozet mís závěsných </t>
  </si>
  <si>
    <t>725219401R00</t>
  </si>
  <si>
    <t xml:space="preserve">Montáž umyvadel na šrouby do zdiva </t>
  </si>
  <si>
    <t>soubor</t>
  </si>
  <si>
    <t>725819402R00</t>
  </si>
  <si>
    <t xml:space="preserve">Montáž ventilu rohového bez trubičky G 1/2 </t>
  </si>
  <si>
    <t>725539102R00</t>
  </si>
  <si>
    <t xml:space="preserve">Montáž elektr.ohřívačů </t>
  </si>
  <si>
    <t>725822721U00</t>
  </si>
  <si>
    <t xml:space="preserve">Mtž baterie umyvadlová,  stoj G 1/2 </t>
  </si>
  <si>
    <t>725859102R00</t>
  </si>
  <si>
    <t xml:space="preserve">Montáž ventilu odpadního do D 50 mm </t>
  </si>
  <si>
    <t>725110811R00</t>
  </si>
  <si>
    <t xml:space="preserve">Demontáž klozetů splachovacích </t>
  </si>
  <si>
    <t>725210821R00</t>
  </si>
  <si>
    <t xml:space="preserve">Demontáž umyvadel bez výtokových armatur </t>
  </si>
  <si>
    <t>725530811R00</t>
  </si>
  <si>
    <t xml:space="preserve">Demontáž, zásobník elektrický přepadový </t>
  </si>
  <si>
    <t>998725201R00</t>
  </si>
  <si>
    <t xml:space="preserve">Přesun hmot pro zařizovací předměty, výšky do 6 m </t>
  </si>
  <si>
    <t>799</t>
  </si>
  <si>
    <t>Ostatní</t>
  </si>
  <si>
    <t xml:space="preserve">Pomocné práce </t>
  </si>
  <si>
    <t>hod</t>
  </si>
  <si>
    <t>02</t>
  </si>
  <si>
    <t xml:space="preserve">Rezerva rozpočtu </t>
  </si>
  <si>
    <t>sou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</si>
  <si>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</si>
  <si>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</si>
  <si>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</si>
  <si>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</si>
  <si>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</si>
  <si>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</si>
  <si>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</si>
  <si>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</si>
  <si>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SLEPÝ ROZPOČET</t>
  </si>
  <si>
    <t xml:space="preserve">Slepý rozpočet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</si>
</sst>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3" borderId="59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J30" sqref="J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210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1"/>
      <c r="D8" s="201"/>
      <c r="E8" s="202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1">
        <f>Projektant</f>
        <v>0</v>
      </c>
      <c r="D9" s="201"/>
      <c r="E9" s="202"/>
      <c r="F9" s="13"/>
      <c r="G9" s="34"/>
      <c r="H9" s="35"/>
    </row>
    <row r="10" spans="1:57">
      <c r="A10" s="29" t="s">
        <v>14</v>
      </c>
      <c r="B10" s="13"/>
      <c r="C10" s="201"/>
      <c r="D10" s="201"/>
      <c r="E10" s="201"/>
      <c r="F10" s="36"/>
      <c r="G10" s="37"/>
      <c r="H10" s="38"/>
    </row>
    <row r="11" spans="1:57" ht="13.5" customHeight="1">
      <c r="A11" s="29" t="s">
        <v>15</v>
      </c>
      <c r="B11" s="13"/>
      <c r="C11" s="201"/>
      <c r="D11" s="201"/>
      <c r="E11" s="201"/>
      <c r="F11" s="39" t="s">
        <v>16</v>
      </c>
      <c r="G11" s="40">
        <v>1199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3"/>
      <c r="D12" s="203"/>
      <c r="E12" s="203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4" t="s">
        <v>33</v>
      </c>
      <c r="B23" s="205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6">
        <f>C23-F32</f>
        <v>0</v>
      </c>
      <c r="G30" s="207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6">
        <f>ROUND(PRODUCT(F30,C31/100),0)</f>
        <v>0</v>
      </c>
      <c r="G31" s="207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0"/>
      <c r="C37" s="200"/>
      <c r="D37" s="200"/>
      <c r="E37" s="200"/>
      <c r="F37" s="200"/>
      <c r="G37" s="200"/>
      <c r="H37" t="s">
        <v>5</v>
      </c>
    </row>
    <row r="38" spans="1:8" ht="12.75" customHeight="1">
      <c r="A38" s="96"/>
      <c r="B38" s="200"/>
      <c r="C38" s="200"/>
      <c r="D38" s="200"/>
      <c r="E38" s="200"/>
      <c r="F38" s="200"/>
      <c r="G38" s="200"/>
      <c r="H38" t="s">
        <v>5</v>
      </c>
    </row>
    <row r="39" spans="1:8">
      <c r="A39" s="96"/>
      <c r="B39" s="200"/>
      <c r="C39" s="200"/>
      <c r="D39" s="200"/>
      <c r="E39" s="200"/>
      <c r="F39" s="200"/>
      <c r="G39" s="200"/>
      <c r="H39" t="s">
        <v>5</v>
      </c>
    </row>
    <row r="40" spans="1:8">
      <c r="A40" s="96"/>
      <c r="B40" s="200"/>
      <c r="C40" s="200"/>
      <c r="D40" s="200"/>
      <c r="E40" s="200"/>
      <c r="F40" s="200"/>
      <c r="G40" s="200"/>
      <c r="H40" t="s">
        <v>5</v>
      </c>
    </row>
    <row r="41" spans="1:8">
      <c r="A41" s="96"/>
      <c r="B41" s="200"/>
      <c r="C41" s="200"/>
      <c r="D41" s="200"/>
      <c r="E41" s="200"/>
      <c r="F41" s="200"/>
      <c r="G41" s="200"/>
      <c r="H41" t="s">
        <v>5</v>
      </c>
    </row>
    <row r="42" spans="1:8">
      <c r="A42" s="96"/>
      <c r="B42" s="200"/>
      <c r="C42" s="200"/>
      <c r="D42" s="200"/>
      <c r="E42" s="200"/>
      <c r="F42" s="200"/>
      <c r="G42" s="200"/>
      <c r="H42" t="s">
        <v>5</v>
      </c>
    </row>
    <row r="43" spans="1:8">
      <c r="A43" s="96"/>
      <c r="B43" s="200"/>
      <c r="C43" s="200"/>
      <c r="D43" s="200"/>
      <c r="E43" s="200"/>
      <c r="F43" s="200"/>
      <c r="G43" s="200"/>
      <c r="H43" t="s">
        <v>5</v>
      </c>
    </row>
    <row r="44" spans="1:8">
      <c r="A44" s="96"/>
      <c r="B44" s="200"/>
      <c r="C44" s="200"/>
      <c r="D44" s="200"/>
      <c r="E44" s="200"/>
      <c r="F44" s="200"/>
      <c r="G44" s="200"/>
      <c r="H44" t="s">
        <v>5</v>
      </c>
    </row>
    <row r="45" spans="1:8" ht="0.75" customHeight="1">
      <c r="A45" s="96"/>
      <c r="B45" s="200"/>
      <c r="C45" s="200"/>
      <c r="D45" s="200"/>
      <c r="E45" s="200"/>
      <c r="F45" s="200"/>
      <c r="G45" s="200"/>
      <c r="H45" t="s">
        <v>5</v>
      </c>
    </row>
    <row r="46" spans="1:8">
      <c r="B46" s="199"/>
      <c r="C46" s="199"/>
      <c r="D46" s="199"/>
      <c r="E46" s="199"/>
      <c r="F46" s="199"/>
      <c r="G46" s="199"/>
    </row>
    <row r="47" spans="1:8">
      <c r="B47" s="199"/>
      <c r="C47" s="199"/>
      <c r="D47" s="199"/>
      <c r="E47" s="199"/>
      <c r="F47" s="199"/>
      <c r="G47" s="199"/>
    </row>
    <row r="48" spans="1:8">
      <c r="B48" s="199"/>
      <c r="C48" s="199"/>
      <c r="D48" s="199"/>
      <c r="E48" s="199"/>
      <c r="F48" s="199"/>
      <c r="G48" s="199"/>
    </row>
    <row r="49" spans="2:7">
      <c r="B49" s="199"/>
      <c r="C49" s="199"/>
      <c r="D49" s="199"/>
      <c r="E49" s="199"/>
      <c r="F49" s="199"/>
      <c r="G49" s="199"/>
    </row>
    <row r="50" spans="2:7">
      <c r="B50" s="199"/>
      <c r="C50" s="199"/>
      <c r="D50" s="199"/>
      <c r="E50" s="199"/>
      <c r="F50" s="199"/>
      <c r="G50" s="199"/>
    </row>
    <row r="51" spans="2:7">
      <c r="B51" s="199"/>
      <c r="C51" s="199"/>
      <c r="D51" s="199"/>
      <c r="E51" s="199"/>
      <c r="F51" s="199"/>
      <c r="G51" s="199"/>
    </row>
    <row r="52" spans="2:7">
      <c r="B52" s="199"/>
      <c r="C52" s="199"/>
      <c r="D52" s="199"/>
      <c r="E52" s="199"/>
      <c r="F52" s="199"/>
      <c r="G52" s="199"/>
    </row>
    <row r="53" spans="2:7">
      <c r="B53" s="199"/>
      <c r="C53" s="199"/>
      <c r="D53" s="199"/>
      <c r="E53" s="199"/>
      <c r="F53" s="199"/>
      <c r="G53" s="199"/>
    </row>
    <row r="54" spans="2:7">
      <c r="B54" s="199"/>
      <c r="C54" s="199"/>
      <c r="D54" s="199"/>
      <c r="E54" s="199"/>
      <c r="F54" s="199"/>
      <c r="G54" s="199"/>
    </row>
    <row r="55" spans="2:7">
      <c r="B55" s="199"/>
      <c r="C55" s="199"/>
      <c r="D55" s="199"/>
      <c r="E55" s="199"/>
      <c r="F55" s="199"/>
      <c r="G55" s="199"/>
    </row>
  </sheetData>
  <sheetProtection password="B7B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H24" sqref="H24:I2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0" t="s">
        <v>48</v>
      </c>
      <c r="B1" s="211"/>
      <c r="C1" s="97" t="str">
        <f>CONCATENATE(cislostavby," ",nazevstavby)</f>
        <v>1199 Rekonstrukce a rozdělení nebytových prostor v 1.PP</v>
      </c>
      <c r="D1" s="98"/>
      <c r="E1" s="99"/>
      <c r="F1" s="98"/>
      <c r="G1" s="100" t="s">
        <v>49</v>
      </c>
      <c r="H1" s="101" t="s">
        <v>77</v>
      </c>
      <c r="I1" s="102"/>
    </row>
    <row r="2" spans="1:57" ht="13.5" thickBot="1">
      <c r="A2" s="212" t="s">
        <v>50</v>
      </c>
      <c r="B2" s="213"/>
      <c r="C2" s="103" t="str">
        <f>CONCATENATE(cisloobjektu," ",nazevobjektu)</f>
        <v>01 Prodejna</v>
      </c>
      <c r="D2" s="104"/>
      <c r="E2" s="105"/>
      <c r="F2" s="104"/>
      <c r="G2" s="214" t="s">
        <v>79</v>
      </c>
      <c r="H2" s="215"/>
      <c r="I2" s="216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721</v>
      </c>
      <c r="B7" s="115" t="str">
        <f>Položky!C7</f>
        <v>Vnitřní kanalizace</v>
      </c>
      <c r="C7" s="66"/>
      <c r="D7" s="116"/>
      <c r="E7" s="195">
        <f>Položky!BA22</f>
        <v>0</v>
      </c>
      <c r="F7" s="196">
        <f>Položky!BB22</f>
        <v>0</v>
      </c>
      <c r="G7" s="196">
        <f>Položky!BC22</f>
        <v>0</v>
      </c>
      <c r="H7" s="196">
        <f>Položky!BD22</f>
        <v>0</v>
      </c>
      <c r="I7" s="197">
        <f>Položky!BE22</f>
        <v>0</v>
      </c>
    </row>
    <row r="8" spans="1:57" s="35" customFormat="1">
      <c r="A8" s="194" t="str">
        <f>Položky!B23</f>
        <v>722</v>
      </c>
      <c r="B8" s="115" t="str">
        <f>Položky!C23</f>
        <v>Vnitřní vodovod</v>
      </c>
      <c r="C8" s="66"/>
      <c r="D8" s="116"/>
      <c r="E8" s="195">
        <f>Položky!BA43</f>
        <v>0</v>
      </c>
      <c r="F8" s="196">
        <f>Položky!BB43</f>
        <v>0</v>
      </c>
      <c r="G8" s="196">
        <f>Položky!BC43</f>
        <v>0</v>
      </c>
      <c r="H8" s="196">
        <f>Položky!BD43</f>
        <v>0</v>
      </c>
      <c r="I8" s="197">
        <f>Položky!BE43</f>
        <v>0</v>
      </c>
    </row>
    <row r="9" spans="1:57" s="35" customFormat="1">
      <c r="A9" s="194" t="str">
        <f>Položky!B44</f>
        <v>725</v>
      </c>
      <c r="B9" s="115" t="str">
        <f>Položky!C44</f>
        <v>Zařizovací předměty</v>
      </c>
      <c r="C9" s="66"/>
      <c r="D9" s="116"/>
      <c r="E9" s="195">
        <f>Položky!BA65</f>
        <v>0</v>
      </c>
      <c r="F9" s="196">
        <f>Položky!BB65</f>
        <v>0</v>
      </c>
      <c r="G9" s="196">
        <f>Položky!BC65</f>
        <v>0</v>
      </c>
      <c r="H9" s="196">
        <f>Položky!BD65</f>
        <v>0</v>
      </c>
      <c r="I9" s="197">
        <f>Položky!BE65</f>
        <v>0</v>
      </c>
    </row>
    <row r="10" spans="1:57" s="35" customFormat="1" ht="13.5" thickBot="1">
      <c r="A10" s="194" t="str">
        <f>Položky!B66</f>
        <v>799</v>
      </c>
      <c r="B10" s="115" t="str">
        <f>Položky!C66</f>
        <v>Ostatní</v>
      </c>
      <c r="C10" s="66"/>
      <c r="D10" s="116"/>
      <c r="E10" s="195">
        <f>Položky!BA69</f>
        <v>0</v>
      </c>
      <c r="F10" s="196">
        <f>Položky!BB69</f>
        <v>0</v>
      </c>
      <c r="G10" s="196">
        <f>Položky!BC69</f>
        <v>0</v>
      </c>
      <c r="H10" s="196">
        <f>Položky!BD69</f>
        <v>0</v>
      </c>
      <c r="I10" s="197">
        <f>Položky!BE69</f>
        <v>0</v>
      </c>
    </row>
    <row r="11" spans="1:57" s="123" customFormat="1" ht="13.5" thickBot="1">
      <c r="A11" s="117"/>
      <c r="B11" s="118" t="s">
        <v>57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58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59</v>
      </c>
      <c r="B15" s="72"/>
      <c r="C15" s="72"/>
      <c r="D15" s="125"/>
      <c r="E15" s="126" t="s">
        <v>60</v>
      </c>
      <c r="F15" s="127" t="s">
        <v>61</v>
      </c>
      <c r="G15" s="128" t="s">
        <v>62</v>
      </c>
      <c r="H15" s="129"/>
      <c r="I15" s="130" t="s">
        <v>60</v>
      </c>
    </row>
    <row r="16" spans="1:57">
      <c r="A16" s="64" t="s">
        <v>202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0</v>
      </c>
      <c r="H16" s="135"/>
      <c r="I16" s="136">
        <f t="shared" ref="I16:I23" si="1">E16+F16*G16/100</f>
        <v>0</v>
      </c>
      <c r="BA16">
        <v>0</v>
      </c>
    </row>
    <row r="17" spans="1:53">
      <c r="A17" s="64" t="s">
        <v>203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>
      <c r="A18" s="64" t="s">
        <v>204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205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206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>
      <c r="A21" s="64" t="s">
        <v>207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208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>
      <c r="A23" s="64" t="s">
        <v>209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ht="13.5" thickBot="1">
      <c r="A24" s="137"/>
      <c r="B24" s="138" t="s">
        <v>63</v>
      </c>
      <c r="C24" s="139"/>
      <c r="D24" s="140"/>
      <c r="E24" s="141"/>
      <c r="F24" s="142"/>
      <c r="G24" s="142"/>
      <c r="H24" s="217">
        <f>SUM(I16:I23)</f>
        <v>0</v>
      </c>
      <c r="I24" s="218"/>
    </row>
    <row r="26" spans="1:53">
      <c r="B26" s="123"/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sheetProtection password="B7B9" sheet="1" objects="1" scenarios="1"/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2"/>
  <sheetViews>
    <sheetView showGridLines="0" showZeros="0" workbookViewId="0">
      <selection activeCell="F9" sqref="F9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9" t="s">
        <v>211</v>
      </c>
      <c r="B1" s="219"/>
      <c r="C1" s="219"/>
      <c r="D1" s="219"/>
      <c r="E1" s="219"/>
      <c r="F1" s="219"/>
      <c r="G1" s="219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0" t="s">
        <v>48</v>
      </c>
      <c r="B3" s="211"/>
      <c r="C3" s="97" t="str">
        <f>CONCATENATE(cislostavby," ",nazevstavby)</f>
        <v>1199 Rekonstrukce a rozdělení nebytových prostor v 1.PP</v>
      </c>
      <c r="D3" s="151"/>
      <c r="E3" s="152" t="s">
        <v>64</v>
      </c>
      <c r="F3" s="153" t="str">
        <f>Rekapitulace!H1</f>
        <v>01</v>
      </c>
      <c r="G3" s="154"/>
    </row>
    <row r="4" spans="1:104" ht="13.5" thickBot="1">
      <c r="A4" s="220" t="s">
        <v>50</v>
      </c>
      <c r="B4" s="213"/>
      <c r="C4" s="103" t="str">
        <f>CONCATENATE(cisloobjektu," ",nazevobjektu)</f>
        <v>01 Prodejna</v>
      </c>
      <c r="D4" s="155"/>
      <c r="E4" s="221" t="str">
        <f>Rekapitulace!G2</f>
        <v>Zdravotechnika</v>
      </c>
      <c r="F4" s="222"/>
      <c r="G4" s="223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82</v>
      </c>
      <c r="C8" s="173" t="s">
        <v>83</v>
      </c>
      <c r="D8" s="174" t="s">
        <v>84</v>
      </c>
      <c r="E8" s="175">
        <v>2</v>
      </c>
      <c r="F8" s="198"/>
      <c r="G8" s="176">
        <f t="shared" ref="G8:G21" si="0"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 t="shared" ref="BA8:BA21" si="1">IF(AZ8=1,G8,0)</f>
        <v>0</v>
      </c>
      <c r="BB8" s="146">
        <f t="shared" ref="BB8:BB21" si="2">IF(AZ8=2,G8,0)</f>
        <v>0</v>
      </c>
      <c r="BC8" s="146">
        <f t="shared" ref="BC8:BC21" si="3">IF(AZ8=3,G8,0)</f>
        <v>0</v>
      </c>
      <c r="BD8" s="146">
        <f t="shared" ref="BD8:BD21" si="4">IF(AZ8=4,G8,0)</f>
        <v>0</v>
      </c>
      <c r="BE8" s="146">
        <f t="shared" ref="BE8:BE21" si="5">IF(AZ8=5,G8,0)</f>
        <v>0</v>
      </c>
      <c r="CA8" s="177">
        <v>1</v>
      </c>
      <c r="CB8" s="177">
        <v>7</v>
      </c>
      <c r="CZ8" s="146">
        <v>0</v>
      </c>
    </row>
    <row r="9" spans="1:104">
      <c r="A9" s="171">
        <v>2</v>
      </c>
      <c r="B9" s="172" t="s">
        <v>85</v>
      </c>
      <c r="C9" s="173" t="s">
        <v>86</v>
      </c>
      <c r="D9" s="174" t="s">
        <v>84</v>
      </c>
      <c r="E9" s="175">
        <v>5</v>
      </c>
      <c r="F9" s="198"/>
      <c r="G9" s="176">
        <f t="shared" si="0"/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7</v>
      </c>
      <c r="CZ9" s="146">
        <v>0</v>
      </c>
    </row>
    <row r="10" spans="1:104">
      <c r="A10" s="171">
        <v>3</v>
      </c>
      <c r="B10" s="172" t="s">
        <v>87</v>
      </c>
      <c r="C10" s="173" t="s">
        <v>88</v>
      </c>
      <c r="D10" s="174" t="s">
        <v>84</v>
      </c>
      <c r="E10" s="175">
        <v>2</v>
      </c>
      <c r="F10" s="198"/>
      <c r="G10" s="176">
        <f t="shared" si="0"/>
        <v>0</v>
      </c>
      <c r="O10" s="170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7</v>
      </c>
      <c r="CZ10" s="146">
        <v>0</v>
      </c>
    </row>
    <row r="11" spans="1:104">
      <c r="A11" s="171">
        <v>4</v>
      </c>
      <c r="B11" s="172" t="s">
        <v>89</v>
      </c>
      <c r="C11" s="173" t="s">
        <v>90</v>
      </c>
      <c r="D11" s="174" t="s">
        <v>84</v>
      </c>
      <c r="E11" s="175">
        <v>4</v>
      </c>
      <c r="F11" s="198"/>
      <c r="G11" s="176">
        <f t="shared" si="0"/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7</v>
      </c>
      <c r="CZ11" s="146">
        <v>0</v>
      </c>
    </row>
    <row r="12" spans="1:104">
      <c r="A12" s="171">
        <v>5</v>
      </c>
      <c r="B12" s="172" t="s">
        <v>91</v>
      </c>
      <c r="C12" s="173" t="s">
        <v>92</v>
      </c>
      <c r="D12" s="174" t="s">
        <v>84</v>
      </c>
      <c r="E12" s="175">
        <v>3</v>
      </c>
      <c r="F12" s="198"/>
      <c r="G12" s="176">
        <f t="shared" si="0"/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7</v>
      </c>
      <c r="CZ12" s="146">
        <v>0</v>
      </c>
    </row>
    <row r="13" spans="1:104">
      <c r="A13" s="171">
        <v>6</v>
      </c>
      <c r="B13" s="172" t="s">
        <v>93</v>
      </c>
      <c r="C13" s="173" t="s">
        <v>94</v>
      </c>
      <c r="D13" s="174" t="s">
        <v>95</v>
      </c>
      <c r="E13" s="175">
        <v>1</v>
      </c>
      <c r="F13" s="198"/>
      <c r="G13" s="176">
        <f t="shared" si="0"/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7</v>
      </c>
      <c r="CZ13" s="146">
        <v>0</v>
      </c>
    </row>
    <row r="14" spans="1:104">
      <c r="A14" s="171">
        <v>7</v>
      </c>
      <c r="B14" s="172" t="s">
        <v>96</v>
      </c>
      <c r="C14" s="173" t="s">
        <v>97</v>
      </c>
      <c r="D14" s="174" t="s">
        <v>95</v>
      </c>
      <c r="E14" s="175">
        <v>1</v>
      </c>
      <c r="F14" s="198"/>
      <c r="G14" s="176">
        <f t="shared" si="0"/>
        <v>0</v>
      </c>
      <c r="O14" s="170">
        <v>2</v>
      </c>
      <c r="AA14" s="146">
        <v>12</v>
      </c>
      <c r="AB14" s="146">
        <v>0</v>
      </c>
      <c r="AC14" s="146">
        <v>38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12</v>
      </c>
      <c r="CB14" s="177">
        <v>0</v>
      </c>
      <c r="CZ14" s="146">
        <v>0</v>
      </c>
    </row>
    <row r="15" spans="1:104">
      <c r="A15" s="171">
        <v>8</v>
      </c>
      <c r="B15" s="172" t="s">
        <v>98</v>
      </c>
      <c r="C15" s="173" t="s">
        <v>99</v>
      </c>
      <c r="D15" s="174" t="s">
        <v>95</v>
      </c>
      <c r="E15" s="175">
        <v>1</v>
      </c>
      <c r="F15" s="198"/>
      <c r="G15" s="176">
        <f t="shared" si="0"/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7</v>
      </c>
      <c r="CZ15" s="146">
        <v>0</v>
      </c>
    </row>
    <row r="16" spans="1:104">
      <c r="A16" s="171">
        <v>9</v>
      </c>
      <c r="B16" s="172" t="s">
        <v>100</v>
      </c>
      <c r="C16" s="173" t="s">
        <v>101</v>
      </c>
      <c r="D16" s="174" t="s">
        <v>95</v>
      </c>
      <c r="E16" s="175">
        <v>2</v>
      </c>
      <c r="F16" s="198"/>
      <c r="G16" s="176">
        <f t="shared" si="0"/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7</v>
      </c>
      <c r="CZ16" s="146">
        <v>0</v>
      </c>
    </row>
    <row r="17" spans="1:104">
      <c r="A17" s="171">
        <v>10</v>
      </c>
      <c r="B17" s="172" t="s">
        <v>102</v>
      </c>
      <c r="C17" s="173" t="s">
        <v>103</v>
      </c>
      <c r="D17" s="174" t="s">
        <v>95</v>
      </c>
      <c r="E17" s="175">
        <v>1</v>
      </c>
      <c r="F17" s="198"/>
      <c r="G17" s="176">
        <f t="shared" si="0"/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7</v>
      </c>
      <c r="CZ17" s="146">
        <v>9.0000000000000006E-5</v>
      </c>
    </row>
    <row r="18" spans="1:104">
      <c r="A18" s="171">
        <v>11</v>
      </c>
      <c r="B18" s="172" t="s">
        <v>104</v>
      </c>
      <c r="C18" s="173" t="s">
        <v>105</v>
      </c>
      <c r="D18" s="174" t="s">
        <v>95</v>
      </c>
      <c r="E18" s="175">
        <v>2</v>
      </c>
      <c r="F18" s="198"/>
      <c r="G18" s="176">
        <f t="shared" si="0"/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7</v>
      </c>
      <c r="CZ18" s="146">
        <v>0</v>
      </c>
    </row>
    <row r="19" spans="1:104">
      <c r="A19" s="171">
        <v>12</v>
      </c>
      <c r="B19" s="172" t="s">
        <v>106</v>
      </c>
      <c r="C19" s="173" t="s">
        <v>107</v>
      </c>
      <c r="D19" s="174" t="s">
        <v>84</v>
      </c>
      <c r="E19" s="175">
        <v>14</v>
      </c>
      <c r="F19" s="198"/>
      <c r="G19" s="176">
        <f t="shared" si="0"/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7</v>
      </c>
      <c r="CZ19" s="146">
        <v>0</v>
      </c>
    </row>
    <row r="20" spans="1:104">
      <c r="A20" s="171">
        <v>13</v>
      </c>
      <c r="B20" s="172" t="s">
        <v>108</v>
      </c>
      <c r="C20" s="173" t="s">
        <v>109</v>
      </c>
      <c r="D20" s="174" t="s">
        <v>84</v>
      </c>
      <c r="E20" s="175">
        <v>2</v>
      </c>
      <c r="F20" s="198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0</v>
      </c>
    </row>
    <row r="21" spans="1:104">
      <c r="A21" s="171">
        <v>14</v>
      </c>
      <c r="B21" s="172" t="s">
        <v>110</v>
      </c>
      <c r="C21" s="173" t="s">
        <v>111</v>
      </c>
      <c r="D21" s="174" t="s">
        <v>61</v>
      </c>
      <c r="E21" s="175">
        <v>95.447500000000005</v>
      </c>
      <c r="F21" s="198"/>
      <c r="G21" s="176">
        <f t="shared" si="0"/>
        <v>0</v>
      </c>
      <c r="O21" s="170">
        <v>2</v>
      </c>
      <c r="AA21" s="146">
        <v>7</v>
      </c>
      <c r="AB21" s="146">
        <v>1002</v>
      </c>
      <c r="AC21" s="146">
        <v>5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7</v>
      </c>
      <c r="CB21" s="177">
        <v>1002</v>
      </c>
      <c r="CZ21" s="146">
        <v>0</v>
      </c>
    </row>
    <row r="22" spans="1:104">
      <c r="A22" s="178"/>
      <c r="B22" s="179" t="s">
        <v>74</v>
      </c>
      <c r="C22" s="180" t="str">
        <f>CONCATENATE(B7," ",C7)</f>
        <v>721 Vnitřní kanalizace</v>
      </c>
      <c r="D22" s="181"/>
      <c r="E22" s="182"/>
      <c r="F22" s="183"/>
      <c r="G22" s="184">
        <f>SUM(G7:G21)</f>
        <v>0</v>
      </c>
      <c r="O22" s="170">
        <v>4</v>
      </c>
      <c r="BA22" s="185">
        <f>SUM(BA7:BA21)</f>
        <v>0</v>
      </c>
      <c r="BB22" s="185">
        <f>SUM(BB7:BB21)</f>
        <v>0</v>
      </c>
      <c r="BC22" s="185">
        <f>SUM(BC7:BC21)</f>
        <v>0</v>
      </c>
      <c r="BD22" s="185">
        <f>SUM(BD7:BD21)</f>
        <v>0</v>
      </c>
      <c r="BE22" s="185">
        <f>SUM(BE7:BE21)</f>
        <v>0</v>
      </c>
    </row>
    <row r="23" spans="1:104">
      <c r="A23" s="163" t="s">
        <v>72</v>
      </c>
      <c r="B23" s="164" t="s">
        <v>112</v>
      </c>
      <c r="C23" s="165" t="s">
        <v>113</v>
      </c>
      <c r="D23" s="166"/>
      <c r="E23" s="167"/>
      <c r="F23" s="167"/>
      <c r="G23" s="168"/>
      <c r="H23" s="169"/>
      <c r="I23" s="169"/>
      <c r="O23" s="170">
        <v>1</v>
      </c>
    </row>
    <row r="24" spans="1:104">
      <c r="A24" s="171">
        <v>15</v>
      </c>
      <c r="B24" s="172" t="s">
        <v>114</v>
      </c>
      <c r="C24" s="173" t="s">
        <v>115</v>
      </c>
      <c r="D24" s="174" t="s">
        <v>84</v>
      </c>
      <c r="E24" s="175">
        <v>15</v>
      </c>
      <c r="F24" s="198"/>
      <c r="G24" s="176">
        <f t="shared" ref="G24:G42" si="6">E24*F24</f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ref="BA24:BA42" si="7">IF(AZ24=1,G24,0)</f>
        <v>0</v>
      </c>
      <c r="BB24" s="146">
        <f t="shared" ref="BB24:BB42" si="8">IF(AZ24=2,G24,0)</f>
        <v>0</v>
      </c>
      <c r="BC24" s="146">
        <f t="shared" ref="BC24:BC42" si="9">IF(AZ24=3,G24,0)</f>
        <v>0</v>
      </c>
      <c r="BD24" s="146">
        <f t="shared" ref="BD24:BD42" si="10">IF(AZ24=4,G24,0)</f>
        <v>0</v>
      </c>
      <c r="BE24" s="146">
        <f t="shared" ref="BE24:BE42" si="11">IF(AZ24=5,G24,0)</f>
        <v>0</v>
      </c>
      <c r="CA24" s="177">
        <v>1</v>
      </c>
      <c r="CB24" s="177">
        <v>7</v>
      </c>
      <c r="CZ24" s="146">
        <v>0</v>
      </c>
    </row>
    <row r="25" spans="1:104">
      <c r="A25" s="171">
        <v>16</v>
      </c>
      <c r="B25" s="172" t="s">
        <v>116</v>
      </c>
      <c r="C25" s="173" t="s">
        <v>117</v>
      </c>
      <c r="D25" s="174" t="s">
        <v>84</v>
      </c>
      <c r="E25" s="175">
        <v>1</v>
      </c>
      <c r="F25" s="198"/>
      <c r="G25" s="176">
        <f t="shared" si="6"/>
        <v>0</v>
      </c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7">
        <v>1</v>
      </c>
      <c r="CB25" s="177">
        <v>7</v>
      </c>
      <c r="CZ25" s="146">
        <v>0</v>
      </c>
    </row>
    <row r="26" spans="1:104">
      <c r="A26" s="171">
        <v>17</v>
      </c>
      <c r="B26" s="172" t="s">
        <v>118</v>
      </c>
      <c r="C26" s="173" t="s">
        <v>119</v>
      </c>
      <c r="D26" s="174" t="s">
        <v>84</v>
      </c>
      <c r="E26" s="175">
        <v>5</v>
      </c>
      <c r="F26" s="198"/>
      <c r="G26" s="176">
        <f t="shared" si="6"/>
        <v>0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7"/>
        <v>0</v>
      </c>
      <c r="BB26" s="146">
        <f t="shared" si="8"/>
        <v>0</v>
      </c>
      <c r="BC26" s="146">
        <f t="shared" si="9"/>
        <v>0</v>
      </c>
      <c r="BD26" s="146">
        <f t="shared" si="10"/>
        <v>0</v>
      </c>
      <c r="BE26" s="146">
        <f t="shared" si="11"/>
        <v>0</v>
      </c>
      <c r="CA26" s="177">
        <v>1</v>
      </c>
      <c r="CB26" s="177">
        <v>7</v>
      </c>
      <c r="CZ26" s="146">
        <v>0</v>
      </c>
    </row>
    <row r="27" spans="1:104" ht="22.5">
      <c r="A27" s="171">
        <v>18</v>
      </c>
      <c r="B27" s="172" t="s">
        <v>120</v>
      </c>
      <c r="C27" s="173" t="s">
        <v>121</v>
      </c>
      <c r="D27" s="174" t="s">
        <v>84</v>
      </c>
      <c r="E27" s="175">
        <v>15</v>
      </c>
      <c r="F27" s="198"/>
      <c r="G27" s="176">
        <f t="shared" si="6"/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1</v>
      </c>
      <c r="CB27" s="177">
        <v>7</v>
      </c>
      <c r="CZ27" s="146">
        <v>0</v>
      </c>
    </row>
    <row r="28" spans="1:104" ht="22.5">
      <c r="A28" s="171">
        <v>19</v>
      </c>
      <c r="B28" s="172" t="s">
        <v>122</v>
      </c>
      <c r="C28" s="173" t="s">
        <v>123</v>
      </c>
      <c r="D28" s="174" t="s">
        <v>84</v>
      </c>
      <c r="E28" s="175">
        <v>1</v>
      </c>
      <c r="F28" s="198"/>
      <c r="G28" s="176">
        <f t="shared" si="6"/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7</v>
      </c>
      <c r="CZ28" s="146">
        <v>0</v>
      </c>
    </row>
    <row r="29" spans="1:104" ht="22.5">
      <c r="A29" s="171">
        <v>20</v>
      </c>
      <c r="B29" s="172" t="s">
        <v>124</v>
      </c>
      <c r="C29" s="173" t="s">
        <v>125</v>
      </c>
      <c r="D29" s="174" t="s">
        <v>84</v>
      </c>
      <c r="E29" s="175">
        <v>5</v>
      </c>
      <c r="F29" s="198"/>
      <c r="G29" s="176">
        <f t="shared" si="6"/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7</v>
      </c>
      <c r="CZ29" s="146">
        <v>0</v>
      </c>
    </row>
    <row r="30" spans="1:104">
      <c r="A30" s="171">
        <v>21</v>
      </c>
      <c r="B30" s="172" t="s">
        <v>126</v>
      </c>
      <c r="C30" s="173" t="s">
        <v>127</v>
      </c>
      <c r="D30" s="174" t="s">
        <v>84</v>
      </c>
      <c r="E30" s="175">
        <v>8</v>
      </c>
      <c r="F30" s="198"/>
      <c r="G30" s="176">
        <f t="shared" si="6"/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7</v>
      </c>
      <c r="CZ30" s="146">
        <v>0</v>
      </c>
    </row>
    <row r="31" spans="1:104" ht="22.5">
      <c r="A31" s="171">
        <v>22</v>
      </c>
      <c r="B31" s="172" t="s">
        <v>128</v>
      </c>
      <c r="C31" s="173" t="s">
        <v>129</v>
      </c>
      <c r="D31" s="174" t="s">
        <v>84</v>
      </c>
      <c r="E31" s="175">
        <v>5</v>
      </c>
      <c r="F31" s="198"/>
      <c r="G31" s="176">
        <f t="shared" si="6"/>
        <v>0</v>
      </c>
      <c r="O31" s="170">
        <v>2</v>
      </c>
      <c r="AA31" s="146">
        <v>12</v>
      </c>
      <c r="AB31" s="146">
        <v>0</v>
      </c>
      <c r="AC31" s="146">
        <v>39</v>
      </c>
      <c r="AZ31" s="146">
        <v>2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12</v>
      </c>
      <c r="CB31" s="177">
        <v>0</v>
      </c>
      <c r="CZ31" s="146">
        <v>0</v>
      </c>
    </row>
    <row r="32" spans="1:104">
      <c r="A32" s="171">
        <v>23</v>
      </c>
      <c r="B32" s="172" t="s">
        <v>130</v>
      </c>
      <c r="C32" s="173" t="s">
        <v>131</v>
      </c>
      <c r="D32" s="174" t="s">
        <v>95</v>
      </c>
      <c r="E32" s="175">
        <v>1</v>
      </c>
      <c r="F32" s="198"/>
      <c r="G32" s="176">
        <f t="shared" si="6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7</v>
      </c>
      <c r="CZ32" s="146">
        <v>0</v>
      </c>
    </row>
    <row r="33" spans="1:104">
      <c r="A33" s="171">
        <v>24</v>
      </c>
      <c r="B33" s="172" t="s">
        <v>132</v>
      </c>
      <c r="C33" s="173" t="s">
        <v>133</v>
      </c>
      <c r="D33" s="174" t="s">
        <v>95</v>
      </c>
      <c r="E33" s="175">
        <v>1</v>
      </c>
      <c r="F33" s="198"/>
      <c r="G33" s="176">
        <f t="shared" si="6"/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7</v>
      </c>
      <c r="CZ33" s="146">
        <v>0</v>
      </c>
    </row>
    <row r="34" spans="1:104">
      <c r="A34" s="171">
        <v>25</v>
      </c>
      <c r="B34" s="172" t="s">
        <v>134</v>
      </c>
      <c r="C34" s="173" t="s">
        <v>135</v>
      </c>
      <c r="D34" s="174" t="s">
        <v>95</v>
      </c>
      <c r="E34" s="175">
        <v>1</v>
      </c>
      <c r="F34" s="198"/>
      <c r="G34" s="176">
        <f t="shared" si="6"/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si="7"/>
        <v>0</v>
      </c>
      <c r="BB34" s="146">
        <f t="shared" si="8"/>
        <v>0</v>
      </c>
      <c r="BC34" s="146">
        <f t="shared" si="9"/>
        <v>0</v>
      </c>
      <c r="BD34" s="146">
        <f t="shared" si="10"/>
        <v>0</v>
      </c>
      <c r="BE34" s="146">
        <f t="shared" si="11"/>
        <v>0</v>
      </c>
      <c r="CA34" s="177">
        <v>1</v>
      </c>
      <c r="CB34" s="177">
        <v>7</v>
      </c>
      <c r="CZ34" s="146">
        <v>3.6999999999999999E-4</v>
      </c>
    </row>
    <row r="35" spans="1:104">
      <c r="A35" s="171">
        <v>26</v>
      </c>
      <c r="B35" s="172" t="s">
        <v>136</v>
      </c>
      <c r="C35" s="173" t="s">
        <v>137</v>
      </c>
      <c r="D35" s="174" t="s">
        <v>95</v>
      </c>
      <c r="E35" s="175">
        <v>2</v>
      </c>
      <c r="F35" s="198"/>
      <c r="G35" s="176">
        <f t="shared" si="6"/>
        <v>0</v>
      </c>
      <c r="O35" s="170">
        <v>2</v>
      </c>
      <c r="AA35" s="146">
        <v>12</v>
      </c>
      <c r="AB35" s="146">
        <v>0</v>
      </c>
      <c r="AC35" s="146">
        <v>40</v>
      </c>
      <c r="AZ35" s="146">
        <v>2</v>
      </c>
      <c r="BA35" s="146">
        <f t="shared" si="7"/>
        <v>0</v>
      </c>
      <c r="BB35" s="146">
        <f t="shared" si="8"/>
        <v>0</v>
      </c>
      <c r="BC35" s="146">
        <f t="shared" si="9"/>
        <v>0</v>
      </c>
      <c r="BD35" s="146">
        <f t="shared" si="10"/>
        <v>0</v>
      </c>
      <c r="BE35" s="146">
        <f t="shared" si="11"/>
        <v>0</v>
      </c>
      <c r="CA35" s="177">
        <v>12</v>
      </c>
      <c r="CB35" s="177">
        <v>0</v>
      </c>
      <c r="CZ35" s="146">
        <v>1E-4</v>
      </c>
    </row>
    <row r="36" spans="1:104">
      <c r="A36" s="171">
        <v>27</v>
      </c>
      <c r="B36" s="172" t="s">
        <v>138</v>
      </c>
      <c r="C36" s="173" t="s">
        <v>139</v>
      </c>
      <c r="D36" s="174" t="s">
        <v>95</v>
      </c>
      <c r="E36" s="175">
        <v>8</v>
      </c>
      <c r="F36" s="198"/>
      <c r="G36" s="176">
        <f t="shared" si="6"/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 t="shared" si="7"/>
        <v>0</v>
      </c>
      <c r="BB36" s="146">
        <f t="shared" si="8"/>
        <v>0</v>
      </c>
      <c r="BC36" s="146">
        <f t="shared" si="9"/>
        <v>0</v>
      </c>
      <c r="BD36" s="146">
        <f t="shared" si="10"/>
        <v>0</v>
      </c>
      <c r="BE36" s="146">
        <f t="shared" si="11"/>
        <v>0</v>
      </c>
      <c r="CA36" s="177">
        <v>1</v>
      </c>
      <c r="CB36" s="177">
        <v>7</v>
      </c>
      <c r="CZ36" s="146">
        <v>0</v>
      </c>
    </row>
    <row r="37" spans="1:104">
      <c r="A37" s="171">
        <v>28</v>
      </c>
      <c r="B37" s="172" t="s">
        <v>140</v>
      </c>
      <c r="C37" s="173" t="s">
        <v>141</v>
      </c>
      <c r="D37" s="174" t="s">
        <v>95</v>
      </c>
      <c r="E37" s="175">
        <v>8</v>
      </c>
      <c r="F37" s="198"/>
      <c r="G37" s="176">
        <f t="shared" si="6"/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 t="shared" si="7"/>
        <v>0</v>
      </c>
      <c r="BB37" s="146">
        <f t="shared" si="8"/>
        <v>0</v>
      </c>
      <c r="BC37" s="146">
        <f t="shared" si="9"/>
        <v>0</v>
      </c>
      <c r="BD37" s="146">
        <f t="shared" si="10"/>
        <v>0</v>
      </c>
      <c r="BE37" s="146">
        <f t="shared" si="11"/>
        <v>0</v>
      </c>
      <c r="CA37" s="177">
        <v>1</v>
      </c>
      <c r="CB37" s="177">
        <v>7</v>
      </c>
      <c r="CZ37" s="146">
        <v>0</v>
      </c>
    </row>
    <row r="38" spans="1:104">
      <c r="A38" s="171">
        <v>29</v>
      </c>
      <c r="B38" s="172" t="s">
        <v>142</v>
      </c>
      <c r="C38" s="173" t="s">
        <v>143</v>
      </c>
      <c r="D38" s="174" t="s">
        <v>95</v>
      </c>
      <c r="E38" s="175">
        <v>1</v>
      </c>
      <c r="F38" s="198"/>
      <c r="G38" s="176">
        <f t="shared" si="6"/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si="7"/>
        <v>0</v>
      </c>
      <c r="BB38" s="146">
        <f t="shared" si="8"/>
        <v>0</v>
      </c>
      <c r="BC38" s="146">
        <f t="shared" si="9"/>
        <v>0</v>
      </c>
      <c r="BD38" s="146">
        <f t="shared" si="10"/>
        <v>0</v>
      </c>
      <c r="BE38" s="146">
        <f t="shared" si="11"/>
        <v>0</v>
      </c>
      <c r="CA38" s="177">
        <v>1</v>
      </c>
      <c r="CB38" s="177">
        <v>7</v>
      </c>
      <c r="CZ38" s="146">
        <v>0</v>
      </c>
    </row>
    <row r="39" spans="1:104">
      <c r="A39" s="171">
        <v>30</v>
      </c>
      <c r="B39" s="172" t="s">
        <v>144</v>
      </c>
      <c r="C39" s="173" t="s">
        <v>145</v>
      </c>
      <c r="D39" s="174" t="s">
        <v>95</v>
      </c>
      <c r="E39" s="175">
        <v>1</v>
      </c>
      <c r="F39" s="198"/>
      <c r="G39" s="176">
        <f t="shared" si="6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7"/>
        <v>0</v>
      </c>
      <c r="BB39" s="146">
        <f t="shared" si="8"/>
        <v>0</v>
      </c>
      <c r="BC39" s="146">
        <f t="shared" si="9"/>
        <v>0</v>
      </c>
      <c r="BD39" s="146">
        <f t="shared" si="10"/>
        <v>0</v>
      </c>
      <c r="BE39" s="146">
        <f t="shared" si="11"/>
        <v>0</v>
      </c>
      <c r="CA39" s="177">
        <v>1</v>
      </c>
      <c r="CB39" s="177">
        <v>7</v>
      </c>
      <c r="CZ39" s="146">
        <v>5.13E-3</v>
      </c>
    </row>
    <row r="40" spans="1:104">
      <c r="A40" s="171">
        <v>31</v>
      </c>
      <c r="B40" s="172" t="s">
        <v>146</v>
      </c>
      <c r="C40" s="173" t="s">
        <v>147</v>
      </c>
      <c r="D40" s="174" t="s">
        <v>84</v>
      </c>
      <c r="E40" s="175">
        <v>21</v>
      </c>
      <c r="F40" s="198"/>
      <c r="G40" s="176">
        <f t="shared" si="6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7"/>
        <v>0</v>
      </c>
      <c r="BB40" s="146">
        <f t="shared" si="8"/>
        <v>0</v>
      </c>
      <c r="BC40" s="146">
        <f t="shared" si="9"/>
        <v>0</v>
      </c>
      <c r="BD40" s="146">
        <f t="shared" si="10"/>
        <v>0</v>
      </c>
      <c r="BE40" s="146">
        <f t="shared" si="11"/>
        <v>0</v>
      </c>
      <c r="CA40" s="177">
        <v>1</v>
      </c>
      <c r="CB40" s="177">
        <v>7</v>
      </c>
      <c r="CZ40" s="146">
        <v>0</v>
      </c>
    </row>
    <row r="41" spans="1:104">
      <c r="A41" s="171">
        <v>32</v>
      </c>
      <c r="B41" s="172" t="s">
        <v>148</v>
      </c>
      <c r="C41" s="173" t="s">
        <v>149</v>
      </c>
      <c r="D41" s="174" t="s">
        <v>84</v>
      </c>
      <c r="E41" s="175">
        <v>21</v>
      </c>
      <c r="F41" s="198"/>
      <c r="G41" s="176">
        <f t="shared" si="6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7"/>
        <v>0</v>
      </c>
      <c r="BB41" s="146">
        <f t="shared" si="8"/>
        <v>0</v>
      </c>
      <c r="BC41" s="146">
        <f t="shared" si="9"/>
        <v>0</v>
      </c>
      <c r="BD41" s="146">
        <f t="shared" si="10"/>
        <v>0</v>
      </c>
      <c r="BE41" s="146">
        <f t="shared" si="11"/>
        <v>0</v>
      </c>
      <c r="CA41" s="177">
        <v>1</v>
      </c>
      <c r="CB41" s="177">
        <v>7</v>
      </c>
      <c r="CZ41" s="146">
        <v>0</v>
      </c>
    </row>
    <row r="42" spans="1:104">
      <c r="A42" s="171">
        <v>33</v>
      </c>
      <c r="B42" s="172" t="s">
        <v>150</v>
      </c>
      <c r="C42" s="173" t="s">
        <v>151</v>
      </c>
      <c r="D42" s="174" t="s">
        <v>61</v>
      </c>
      <c r="E42" s="175">
        <v>166.5395</v>
      </c>
      <c r="F42" s="198"/>
      <c r="G42" s="176">
        <f t="shared" si="6"/>
        <v>0</v>
      </c>
      <c r="O42" s="170">
        <v>2</v>
      </c>
      <c r="AA42" s="146">
        <v>7</v>
      </c>
      <c r="AB42" s="146">
        <v>1002</v>
      </c>
      <c r="AC42" s="146">
        <v>5</v>
      </c>
      <c r="AZ42" s="146">
        <v>2</v>
      </c>
      <c r="BA42" s="146">
        <f t="shared" si="7"/>
        <v>0</v>
      </c>
      <c r="BB42" s="146">
        <f t="shared" si="8"/>
        <v>0</v>
      </c>
      <c r="BC42" s="146">
        <f t="shared" si="9"/>
        <v>0</v>
      </c>
      <c r="BD42" s="146">
        <f t="shared" si="10"/>
        <v>0</v>
      </c>
      <c r="BE42" s="146">
        <f t="shared" si="11"/>
        <v>0</v>
      </c>
      <c r="CA42" s="177">
        <v>7</v>
      </c>
      <c r="CB42" s="177">
        <v>1002</v>
      </c>
      <c r="CZ42" s="146">
        <v>0</v>
      </c>
    </row>
    <row r="43" spans="1:104">
      <c r="A43" s="178"/>
      <c r="B43" s="179" t="s">
        <v>74</v>
      </c>
      <c r="C43" s="180" t="str">
        <f>CONCATENATE(B23," ",C23)</f>
        <v>722 Vnitřní vodovod</v>
      </c>
      <c r="D43" s="181"/>
      <c r="E43" s="182"/>
      <c r="F43" s="183"/>
      <c r="G43" s="184">
        <f>SUM(G23:G42)</f>
        <v>0</v>
      </c>
      <c r="O43" s="170">
        <v>4</v>
      </c>
      <c r="BA43" s="185">
        <f>SUM(BA23:BA42)</f>
        <v>0</v>
      </c>
      <c r="BB43" s="185">
        <f>SUM(BB23:BB42)</f>
        <v>0</v>
      </c>
      <c r="BC43" s="185">
        <f>SUM(BC23:BC42)</f>
        <v>0</v>
      </c>
      <c r="BD43" s="185">
        <f>SUM(BD23:BD42)</f>
        <v>0</v>
      </c>
      <c r="BE43" s="185">
        <f>SUM(BE23:BE42)</f>
        <v>0</v>
      </c>
    </row>
    <row r="44" spans="1:104">
      <c r="A44" s="163" t="s">
        <v>72</v>
      </c>
      <c r="B44" s="164" t="s">
        <v>152</v>
      </c>
      <c r="C44" s="165" t="s">
        <v>153</v>
      </c>
      <c r="D44" s="166"/>
      <c r="E44" s="167"/>
      <c r="F44" s="167"/>
      <c r="G44" s="168"/>
      <c r="H44" s="169"/>
      <c r="I44" s="169"/>
      <c r="O44" s="170">
        <v>1</v>
      </c>
    </row>
    <row r="45" spans="1:104">
      <c r="A45" s="171">
        <v>34</v>
      </c>
      <c r="B45" s="172" t="s">
        <v>154</v>
      </c>
      <c r="C45" s="173" t="s">
        <v>155</v>
      </c>
      <c r="D45" s="174" t="s">
        <v>73</v>
      </c>
      <c r="E45" s="175">
        <v>2</v>
      </c>
      <c r="F45" s="198"/>
      <c r="G45" s="176">
        <f t="shared" ref="G45:G64" si="12">E45*F45</f>
        <v>0</v>
      </c>
      <c r="O45" s="170">
        <v>2</v>
      </c>
      <c r="AA45" s="146">
        <v>12</v>
      </c>
      <c r="AB45" s="146">
        <v>0</v>
      </c>
      <c r="AC45" s="146">
        <v>43</v>
      </c>
      <c r="AZ45" s="146">
        <v>2</v>
      </c>
      <c r="BA45" s="146">
        <f t="shared" ref="BA45:BA64" si="13">IF(AZ45=1,G45,0)</f>
        <v>0</v>
      </c>
      <c r="BB45" s="146">
        <f t="shared" ref="BB45:BB64" si="14">IF(AZ45=2,G45,0)</f>
        <v>0</v>
      </c>
      <c r="BC45" s="146">
        <f t="shared" ref="BC45:BC64" si="15">IF(AZ45=3,G45,0)</f>
        <v>0</v>
      </c>
      <c r="BD45" s="146">
        <f t="shared" ref="BD45:BD64" si="16">IF(AZ45=4,G45,0)</f>
        <v>0</v>
      </c>
      <c r="BE45" s="146">
        <f t="shared" ref="BE45:BE64" si="17">IF(AZ45=5,G45,0)</f>
        <v>0</v>
      </c>
      <c r="CA45" s="177">
        <v>12</v>
      </c>
      <c r="CB45" s="177">
        <v>0</v>
      </c>
      <c r="CZ45" s="146">
        <v>0</v>
      </c>
    </row>
    <row r="46" spans="1:104">
      <c r="A46" s="171">
        <v>35</v>
      </c>
      <c r="B46" s="172" t="s">
        <v>156</v>
      </c>
      <c r="C46" s="173" t="s">
        <v>157</v>
      </c>
      <c r="D46" s="174" t="s">
        <v>73</v>
      </c>
      <c r="E46" s="175">
        <v>2</v>
      </c>
      <c r="F46" s="198"/>
      <c r="G46" s="176">
        <f t="shared" si="12"/>
        <v>0</v>
      </c>
      <c r="O46" s="170">
        <v>2</v>
      </c>
      <c r="AA46" s="146">
        <v>12</v>
      </c>
      <c r="AB46" s="146">
        <v>0</v>
      </c>
      <c r="AC46" s="146">
        <v>44</v>
      </c>
      <c r="AZ46" s="146">
        <v>2</v>
      </c>
      <c r="BA46" s="146">
        <f t="shared" si="13"/>
        <v>0</v>
      </c>
      <c r="BB46" s="146">
        <f t="shared" si="14"/>
        <v>0</v>
      </c>
      <c r="BC46" s="146">
        <f t="shared" si="15"/>
        <v>0</v>
      </c>
      <c r="BD46" s="146">
        <f t="shared" si="16"/>
        <v>0</v>
      </c>
      <c r="BE46" s="146">
        <f t="shared" si="17"/>
        <v>0</v>
      </c>
      <c r="CA46" s="177">
        <v>12</v>
      </c>
      <c r="CB46" s="177">
        <v>0</v>
      </c>
      <c r="CZ46" s="146">
        <v>0</v>
      </c>
    </row>
    <row r="47" spans="1:104">
      <c r="A47" s="171">
        <v>36</v>
      </c>
      <c r="B47" s="172" t="s">
        <v>158</v>
      </c>
      <c r="C47" s="173" t="s">
        <v>159</v>
      </c>
      <c r="D47" s="174" t="s">
        <v>73</v>
      </c>
      <c r="E47" s="175">
        <v>2</v>
      </c>
      <c r="F47" s="198"/>
      <c r="G47" s="176">
        <f t="shared" si="12"/>
        <v>0</v>
      </c>
      <c r="O47" s="170">
        <v>2</v>
      </c>
      <c r="AA47" s="146">
        <v>12</v>
      </c>
      <c r="AB47" s="146">
        <v>0</v>
      </c>
      <c r="AC47" s="146">
        <v>45</v>
      </c>
      <c r="AZ47" s="146">
        <v>2</v>
      </c>
      <c r="BA47" s="146">
        <f t="shared" si="13"/>
        <v>0</v>
      </c>
      <c r="BB47" s="146">
        <f t="shared" si="14"/>
        <v>0</v>
      </c>
      <c r="BC47" s="146">
        <f t="shared" si="15"/>
        <v>0</v>
      </c>
      <c r="BD47" s="146">
        <f t="shared" si="16"/>
        <v>0</v>
      </c>
      <c r="BE47" s="146">
        <f t="shared" si="17"/>
        <v>0</v>
      </c>
      <c r="CA47" s="177">
        <v>12</v>
      </c>
      <c r="CB47" s="177">
        <v>0</v>
      </c>
      <c r="CZ47" s="146">
        <v>0</v>
      </c>
    </row>
    <row r="48" spans="1:104">
      <c r="A48" s="171">
        <v>37</v>
      </c>
      <c r="B48" s="172" t="s">
        <v>160</v>
      </c>
      <c r="C48" s="173" t="s">
        <v>161</v>
      </c>
      <c r="D48" s="174" t="s">
        <v>73</v>
      </c>
      <c r="E48" s="175">
        <v>2</v>
      </c>
      <c r="F48" s="198"/>
      <c r="G48" s="176">
        <f t="shared" si="12"/>
        <v>0</v>
      </c>
      <c r="O48" s="170">
        <v>2</v>
      </c>
      <c r="AA48" s="146">
        <v>12</v>
      </c>
      <c r="AB48" s="146">
        <v>0</v>
      </c>
      <c r="AC48" s="146">
        <v>46</v>
      </c>
      <c r="AZ48" s="146">
        <v>2</v>
      </c>
      <c r="BA48" s="146">
        <f t="shared" si="13"/>
        <v>0</v>
      </c>
      <c r="BB48" s="146">
        <f t="shared" si="14"/>
        <v>0</v>
      </c>
      <c r="BC48" s="146">
        <f t="shared" si="15"/>
        <v>0</v>
      </c>
      <c r="BD48" s="146">
        <f t="shared" si="16"/>
        <v>0</v>
      </c>
      <c r="BE48" s="146">
        <f t="shared" si="17"/>
        <v>0</v>
      </c>
      <c r="CA48" s="177">
        <v>12</v>
      </c>
      <c r="CB48" s="177">
        <v>0</v>
      </c>
      <c r="CZ48" s="146">
        <v>0</v>
      </c>
    </row>
    <row r="49" spans="1:104">
      <c r="A49" s="171">
        <v>38</v>
      </c>
      <c r="B49" s="172" t="s">
        <v>162</v>
      </c>
      <c r="C49" s="173" t="s">
        <v>163</v>
      </c>
      <c r="D49" s="174" t="s">
        <v>73</v>
      </c>
      <c r="E49" s="175">
        <v>2</v>
      </c>
      <c r="F49" s="198"/>
      <c r="G49" s="176">
        <f t="shared" si="12"/>
        <v>0</v>
      </c>
      <c r="O49" s="170">
        <v>2</v>
      </c>
      <c r="AA49" s="146">
        <v>12</v>
      </c>
      <c r="AB49" s="146">
        <v>0</v>
      </c>
      <c r="AC49" s="146">
        <v>47</v>
      </c>
      <c r="AZ49" s="146">
        <v>2</v>
      </c>
      <c r="BA49" s="146">
        <f t="shared" si="13"/>
        <v>0</v>
      </c>
      <c r="BB49" s="146">
        <f t="shared" si="14"/>
        <v>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12</v>
      </c>
      <c r="CB49" s="177">
        <v>0</v>
      </c>
      <c r="CZ49" s="146">
        <v>0</v>
      </c>
    </row>
    <row r="50" spans="1:104">
      <c r="A50" s="171">
        <v>39</v>
      </c>
      <c r="B50" s="172" t="s">
        <v>164</v>
      </c>
      <c r="C50" s="173" t="s">
        <v>165</v>
      </c>
      <c r="D50" s="174" t="s">
        <v>73</v>
      </c>
      <c r="E50" s="175">
        <v>2</v>
      </c>
      <c r="F50" s="198"/>
      <c r="G50" s="176">
        <f t="shared" si="12"/>
        <v>0</v>
      </c>
      <c r="O50" s="170">
        <v>2</v>
      </c>
      <c r="AA50" s="146">
        <v>12</v>
      </c>
      <c r="AB50" s="146">
        <v>0</v>
      </c>
      <c r="AC50" s="146">
        <v>48</v>
      </c>
      <c r="AZ50" s="146">
        <v>2</v>
      </c>
      <c r="BA50" s="146">
        <f t="shared" si="13"/>
        <v>0</v>
      </c>
      <c r="BB50" s="146">
        <f t="shared" si="14"/>
        <v>0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12</v>
      </c>
      <c r="CB50" s="177">
        <v>0</v>
      </c>
      <c r="CZ50" s="146">
        <v>0</v>
      </c>
    </row>
    <row r="51" spans="1:104">
      <c r="A51" s="171">
        <v>40</v>
      </c>
      <c r="B51" s="172" t="s">
        <v>166</v>
      </c>
      <c r="C51" s="173" t="s">
        <v>167</v>
      </c>
      <c r="D51" s="174" t="s">
        <v>73</v>
      </c>
      <c r="E51" s="175">
        <v>2</v>
      </c>
      <c r="F51" s="198"/>
      <c r="G51" s="176">
        <f t="shared" si="12"/>
        <v>0</v>
      </c>
      <c r="O51" s="170">
        <v>2</v>
      </c>
      <c r="AA51" s="146">
        <v>12</v>
      </c>
      <c r="AB51" s="146">
        <v>0</v>
      </c>
      <c r="AC51" s="146">
        <v>49</v>
      </c>
      <c r="AZ51" s="146">
        <v>2</v>
      </c>
      <c r="BA51" s="146">
        <f t="shared" si="13"/>
        <v>0</v>
      </c>
      <c r="BB51" s="146">
        <f t="shared" si="14"/>
        <v>0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12</v>
      </c>
      <c r="CB51" s="177">
        <v>0</v>
      </c>
      <c r="CZ51" s="146">
        <v>0</v>
      </c>
    </row>
    <row r="52" spans="1:104">
      <c r="A52" s="171">
        <v>41</v>
      </c>
      <c r="B52" s="172" t="s">
        <v>168</v>
      </c>
      <c r="C52" s="173" t="s">
        <v>169</v>
      </c>
      <c r="D52" s="174" t="s">
        <v>73</v>
      </c>
      <c r="E52" s="175">
        <v>2</v>
      </c>
      <c r="F52" s="198"/>
      <c r="G52" s="176">
        <f t="shared" si="12"/>
        <v>0</v>
      </c>
      <c r="O52" s="170">
        <v>2</v>
      </c>
      <c r="AA52" s="146">
        <v>12</v>
      </c>
      <c r="AB52" s="146">
        <v>0</v>
      </c>
      <c r="AC52" s="146">
        <v>50</v>
      </c>
      <c r="AZ52" s="146">
        <v>2</v>
      </c>
      <c r="BA52" s="146">
        <f t="shared" si="13"/>
        <v>0</v>
      </c>
      <c r="BB52" s="146">
        <f t="shared" si="14"/>
        <v>0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12</v>
      </c>
      <c r="CB52" s="177">
        <v>0</v>
      </c>
      <c r="CZ52" s="146">
        <v>0</v>
      </c>
    </row>
    <row r="53" spans="1:104">
      <c r="A53" s="171">
        <v>42</v>
      </c>
      <c r="B53" s="172" t="s">
        <v>170</v>
      </c>
      <c r="C53" s="173" t="s">
        <v>171</v>
      </c>
      <c r="D53" s="174" t="s">
        <v>73</v>
      </c>
      <c r="E53" s="175">
        <v>2</v>
      </c>
      <c r="F53" s="198"/>
      <c r="G53" s="176">
        <f t="shared" si="12"/>
        <v>0</v>
      </c>
      <c r="O53" s="170">
        <v>2</v>
      </c>
      <c r="AA53" s="146">
        <v>12</v>
      </c>
      <c r="AB53" s="146">
        <v>0</v>
      </c>
      <c r="AC53" s="146">
        <v>51</v>
      </c>
      <c r="AZ53" s="146">
        <v>2</v>
      </c>
      <c r="BA53" s="146">
        <f t="shared" si="13"/>
        <v>0</v>
      </c>
      <c r="BB53" s="146">
        <f t="shared" si="14"/>
        <v>0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12</v>
      </c>
      <c r="CB53" s="177">
        <v>0</v>
      </c>
      <c r="CZ53" s="146">
        <v>0</v>
      </c>
    </row>
    <row r="54" spans="1:104">
      <c r="A54" s="171">
        <v>43</v>
      </c>
      <c r="B54" s="172" t="s">
        <v>172</v>
      </c>
      <c r="C54" s="173" t="s">
        <v>173</v>
      </c>
      <c r="D54" s="174" t="s">
        <v>95</v>
      </c>
      <c r="E54" s="175">
        <v>2</v>
      </c>
      <c r="F54" s="198"/>
      <c r="G54" s="176">
        <f t="shared" si="12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3"/>
        <v>0</v>
      </c>
      <c r="BB54" s="146">
        <f t="shared" si="14"/>
        <v>0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1</v>
      </c>
      <c r="CB54" s="177">
        <v>7</v>
      </c>
      <c r="CZ54" s="146">
        <v>0</v>
      </c>
    </row>
    <row r="55" spans="1:104">
      <c r="A55" s="171">
        <v>44</v>
      </c>
      <c r="B55" s="172" t="s">
        <v>174</v>
      </c>
      <c r="C55" s="173" t="s">
        <v>175</v>
      </c>
      <c r="D55" s="174" t="s">
        <v>95</v>
      </c>
      <c r="E55" s="175">
        <v>2</v>
      </c>
      <c r="F55" s="198"/>
      <c r="G55" s="176">
        <f t="shared" si="12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3"/>
        <v>0</v>
      </c>
      <c r="BB55" s="146">
        <f t="shared" si="14"/>
        <v>0</v>
      </c>
      <c r="BC55" s="146">
        <f t="shared" si="15"/>
        <v>0</v>
      </c>
      <c r="BD55" s="146">
        <f t="shared" si="16"/>
        <v>0</v>
      </c>
      <c r="BE55" s="146">
        <f t="shared" si="17"/>
        <v>0</v>
      </c>
      <c r="CA55" s="177">
        <v>1</v>
      </c>
      <c r="CB55" s="177">
        <v>7</v>
      </c>
      <c r="CZ55" s="146">
        <v>0</v>
      </c>
    </row>
    <row r="56" spans="1:104">
      <c r="A56" s="171">
        <v>45</v>
      </c>
      <c r="B56" s="172" t="s">
        <v>176</v>
      </c>
      <c r="C56" s="173" t="s">
        <v>177</v>
      </c>
      <c r="D56" s="174" t="s">
        <v>178</v>
      </c>
      <c r="E56" s="175">
        <v>2</v>
      </c>
      <c r="F56" s="198"/>
      <c r="G56" s="176">
        <f t="shared" si="12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3"/>
        <v>0</v>
      </c>
      <c r="BB56" s="146">
        <f t="shared" si="14"/>
        <v>0</v>
      </c>
      <c r="BC56" s="146">
        <f t="shared" si="15"/>
        <v>0</v>
      </c>
      <c r="BD56" s="146">
        <f t="shared" si="16"/>
        <v>0</v>
      </c>
      <c r="BE56" s="146">
        <f t="shared" si="17"/>
        <v>0</v>
      </c>
      <c r="CA56" s="177">
        <v>1</v>
      </c>
      <c r="CB56" s="177">
        <v>7</v>
      </c>
      <c r="CZ56" s="146">
        <v>0</v>
      </c>
    </row>
    <row r="57" spans="1:104">
      <c r="A57" s="171">
        <v>46</v>
      </c>
      <c r="B57" s="172" t="s">
        <v>179</v>
      </c>
      <c r="C57" s="173" t="s">
        <v>180</v>
      </c>
      <c r="D57" s="174" t="s">
        <v>178</v>
      </c>
      <c r="E57" s="175">
        <v>2</v>
      </c>
      <c r="F57" s="198"/>
      <c r="G57" s="176">
        <f t="shared" si="12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3"/>
        <v>0</v>
      </c>
      <c r="BB57" s="146">
        <f t="shared" si="14"/>
        <v>0</v>
      </c>
      <c r="BC57" s="146">
        <f t="shared" si="15"/>
        <v>0</v>
      </c>
      <c r="BD57" s="146">
        <f t="shared" si="16"/>
        <v>0</v>
      </c>
      <c r="BE57" s="146">
        <f t="shared" si="17"/>
        <v>0</v>
      </c>
      <c r="CA57" s="177">
        <v>1</v>
      </c>
      <c r="CB57" s="177">
        <v>7</v>
      </c>
      <c r="CZ57" s="146">
        <v>0</v>
      </c>
    </row>
    <row r="58" spans="1:104">
      <c r="A58" s="171">
        <v>47</v>
      </c>
      <c r="B58" s="172" t="s">
        <v>181</v>
      </c>
      <c r="C58" s="173" t="s">
        <v>182</v>
      </c>
      <c r="D58" s="174" t="s">
        <v>178</v>
      </c>
      <c r="E58" s="175">
        <v>2</v>
      </c>
      <c r="F58" s="198"/>
      <c r="G58" s="176">
        <f t="shared" si="12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3"/>
        <v>0</v>
      </c>
      <c r="BB58" s="146">
        <f t="shared" si="14"/>
        <v>0</v>
      </c>
      <c r="BC58" s="146">
        <f t="shared" si="15"/>
        <v>0</v>
      </c>
      <c r="BD58" s="146">
        <f t="shared" si="16"/>
        <v>0</v>
      </c>
      <c r="BE58" s="146">
        <f t="shared" si="17"/>
        <v>0</v>
      </c>
      <c r="CA58" s="177">
        <v>1</v>
      </c>
      <c r="CB58" s="177">
        <v>7</v>
      </c>
      <c r="CZ58" s="146">
        <v>2.8819999999999998E-2</v>
      </c>
    </row>
    <row r="59" spans="1:104">
      <c r="A59" s="171">
        <v>48</v>
      </c>
      <c r="B59" s="172" t="s">
        <v>183</v>
      </c>
      <c r="C59" s="173" t="s">
        <v>184</v>
      </c>
      <c r="D59" s="174" t="s">
        <v>95</v>
      </c>
      <c r="E59" s="175">
        <v>2</v>
      </c>
      <c r="F59" s="198"/>
      <c r="G59" s="176">
        <f t="shared" si="12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3"/>
        <v>0</v>
      </c>
      <c r="BB59" s="146">
        <f t="shared" si="14"/>
        <v>0</v>
      </c>
      <c r="BC59" s="146">
        <f t="shared" si="15"/>
        <v>0</v>
      </c>
      <c r="BD59" s="146">
        <f t="shared" si="16"/>
        <v>0</v>
      </c>
      <c r="BE59" s="146">
        <f t="shared" si="17"/>
        <v>0</v>
      </c>
      <c r="CA59" s="177">
        <v>1</v>
      </c>
      <c r="CB59" s="177">
        <v>7</v>
      </c>
      <c r="CZ59" s="146">
        <v>0</v>
      </c>
    </row>
    <row r="60" spans="1:104">
      <c r="A60" s="171">
        <v>49</v>
      </c>
      <c r="B60" s="172" t="s">
        <v>185</v>
      </c>
      <c r="C60" s="173" t="s">
        <v>186</v>
      </c>
      <c r="D60" s="174" t="s">
        <v>95</v>
      </c>
      <c r="E60" s="175">
        <v>2</v>
      </c>
      <c r="F60" s="198"/>
      <c r="G60" s="176">
        <f t="shared" si="12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3"/>
        <v>0</v>
      </c>
      <c r="BB60" s="146">
        <f t="shared" si="14"/>
        <v>0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7</v>
      </c>
      <c r="CZ60" s="146">
        <v>0</v>
      </c>
    </row>
    <row r="61" spans="1:104">
      <c r="A61" s="171">
        <v>50</v>
      </c>
      <c r="B61" s="172" t="s">
        <v>187</v>
      </c>
      <c r="C61" s="173" t="s">
        <v>188</v>
      </c>
      <c r="D61" s="174" t="s">
        <v>178</v>
      </c>
      <c r="E61" s="175">
        <v>1</v>
      </c>
      <c r="F61" s="198"/>
      <c r="G61" s="176">
        <f t="shared" si="12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3"/>
        <v>0</v>
      </c>
      <c r="BB61" s="146">
        <f t="shared" si="14"/>
        <v>0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7</v>
      </c>
      <c r="CZ61" s="146">
        <v>0</v>
      </c>
    </row>
    <row r="62" spans="1:104">
      <c r="A62" s="171">
        <v>51</v>
      </c>
      <c r="B62" s="172" t="s">
        <v>189</v>
      </c>
      <c r="C62" s="173" t="s">
        <v>190</v>
      </c>
      <c r="D62" s="174" t="s">
        <v>178</v>
      </c>
      <c r="E62" s="175">
        <v>1</v>
      </c>
      <c r="F62" s="198"/>
      <c r="G62" s="176">
        <f t="shared" si="12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13"/>
        <v>0</v>
      </c>
      <c r="BB62" s="146">
        <f t="shared" si="14"/>
        <v>0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1</v>
      </c>
      <c r="CB62" s="177">
        <v>7</v>
      </c>
      <c r="CZ62" s="146">
        <v>0</v>
      </c>
    </row>
    <row r="63" spans="1:104">
      <c r="A63" s="171">
        <v>52</v>
      </c>
      <c r="B63" s="172" t="s">
        <v>191</v>
      </c>
      <c r="C63" s="173" t="s">
        <v>192</v>
      </c>
      <c r="D63" s="174" t="s">
        <v>178</v>
      </c>
      <c r="E63" s="175">
        <v>1</v>
      </c>
      <c r="F63" s="198"/>
      <c r="G63" s="176">
        <f t="shared" si="12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13"/>
        <v>0</v>
      </c>
      <c r="BB63" s="146">
        <f t="shared" si="14"/>
        <v>0</v>
      </c>
      <c r="BC63" s="146">
        <f t="shared" si="15"/>
        <v>0</v>
      </c>
      <c r="BD63" s="146">
        <f t="shared" si="16"/>
        <v>0</v>
      </c>
      <c r="BE63" s="146">
        <f t="shared" si="17"/>
        <v>0</v>
      </c>
      <c r="CA63" s="177">
        <v>1</v>
      </c>
      <c r="CB63" s="177">
        <v>7</v>
      </c>
      <c r="CZ63" s="146">
        <v>0</v>
      </c>
    </row>
    <row r="64" spans="1:104">
      <c r="A64" s="171">
        <v>53</v>
      </c>
      <c r="B64" s="172" t="s">
        <v>193</v>
      </c>
      <c r="C64" s="173" t="s">
        <v>194</v>
      </c>
      <c r="D64" s="174" t="s">
        <v>61</v>
      </c>
      <c r="E64" s="175">
        <v>357.40140000000002</v>
      </c>
      <c r="F64" s="198"/>
      <c r="G64" s="176">
        <f t="shared" si="12"/>
        <v>0</v>
      </c>
      <c r="O64" s="170">
        <v>2</v>
      </c>
      <c r="AA64" s="146">
        <v>7</v>
      </c>
      <c r="AB64" s="146">
        <v>1002</v>
      </c>
      <c r="AC64" s="146">
        <v>5</v>
      </c>
      <c r="AZ64" s="146">
        <v>2</v>
      </c>
      <c r="BA64" s="146">
        <f t="shared" si="13"/>
        <v>0</v>
      </c>
      <c r="BB64" s="146">
        <f t="shared" si="14"/>
        <v>0</v>
      </c>
      <c r="BC64" s="146">
        <f t="shared" si="15"/>
        <v>0</v>
      </c>
      <c r="BD64" s="146">
        <f t="shared" si="16"/>
        <v>0</v>
      </c>
      <c r="BE64" s="146">
        <f t="shared" si="17"/>
        <v>0</v>
      </c>
      <c r="CA64" s="177">
        <v>7</v>
      </c>
      <c r="CB64" s="177">
        <v>1002</v>
      </c>
      <c r="CZ64" s="146">
        <v>0</v>
      </c>
    </row>
    <row r="65" spans="1:104">
      <c r="A65" s="178"/>
      <c r="B65" s="179" t="s">
        <v>74</v>
      </c>
      <c r="C65" s="180" t="str">
        <f>CONCATENATE(B44," ",C44)</f>
        <v>725 Zařizovací předměty</v>
      </c>
      <c r="D65" s="181"/>
      <c r="E65" s="182"/>
      <c r="F65" s="183"/>
      <c r="G65" s="184">
        <f>SUM(G44:G64)</f>
        <v>0</v>
      </c>
      <c r="O65" s="170">
        <v>4</v>
      </c>
      <c r="BA65" s="185">
        <f>SUM(BA44:BA64)</f>
        <v>0</v>
      </c>
      <c r="BB65" s="185">
        <f>SUM(BB44:BB64)</f>
        <v>0</v>
      </c>
      <c r="BC65" s="185">
        <f>SUM(BC44:BC64)</f>
        <v>0</v>
      </c>
      <c r="BD65" s="185">
        <f>SUM(BD44:BD64)</f>
        <v>0</v>
      </c>
      <c r="BE65" s="185">
        <f>SUM(BE44:BE64)</f>
        <v>0</v>
      </c>
    </row>
    <row r="66" spans="1:104">
      <c r="A66" s="163" t="s">
        <v>72</v>
      </c>
      <c r="B66" s="164" t="s">
        <v>195</v>
      </c>
      <c r="C66" s="165" t="s">
        <v>196</v>
      </c>
      <c r="D66" s="166"/>
      <c r="E66" s="167"/>
      <c r="F66" s="167"/>
      <c r="G66" s="168"/>
      <c r="H66" s="169"/>
      <c r="I66" s="169"/>
      <c r="O66" s="170">
        <v>1</v>
      </c>
    </row>
    <row r="67" spans="1:104">
      <c r="A67" s="171">
        <v>54</v>
      </c>
      <c r="B67" s="172" t="s">
        <v>77</v>
      </c>
      <c r="C67" s="173" t="s">
        <v>197</v>
      </c>
      <c r="D67" s="174" t="s">
        <v>198</v>
      </c>
      <c r="E67" s="175">
        <v>15</v>
      </c>
      <c r="F67" s="198"/>
      <c r="G67" s="176">
        <f>E67*F67</f>
        <v>0</v>
      </c>
      <c r="O67" s="170">
        <v>2</v>
      </c>
      <c r="AA67" s="146">
        <v>12</v>
      </c>
      <c r="AB67" s="146">
        <v>0</v>
      </c>
      <c r="AC67" s="146">
        <v>56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>
      <c r="A68" s="171">
        <v>55</v>
      </c>
      <c r="B68" s="172" t="s">
        <v>199</v>
      </c>
      <c r="C68" s="173" t="s">
        <v>200</v>
      </c>
      <c r="D68" s="174" t="s">
        <v>201</v>
      </c>
      <c r="E68" s="175">
        <v>1</v>
      </c>
      <c r="F68" s="198"/>
      <c r="G68" s="176">
        <f>E68*F68</f>
        <v>0</v>
      </c>
      <c r="O68" s="170">
        <v>2</v>
      </c>
      <c r="AA68" s="146">
        <v>12</v>
      </c>
      <c r="AB68" s="146">
        <v>0</v>
      </c>
      <c r="AC68" s="146">
        <v>57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12</v>
      </c>
      <c r="CB68" s="177">
        <v>0</v>
      </c>
      <c r="CZ68" s="146">
        <v>0</v>
      </c>
    </row>
    <row r="69" spans="1:104">
      <c r="A69" s="178"/>
      <c r="B69" s="179" t="s">
        <v>74</v>
      </c>
      <c r="C69" s="180" t="str">
        <f>CONCATENATE(B66," ",C66)</f>
        <v>799 Ostatní</v>
      </c>
      <c r="D69" s="181"/>
      <c r="E69" s="182"/>
      <c r="F69" s="183"/>
      <c r="G69" s="184">
        <f>SUM(G66:G68)</f>
        <v>0</v>
      </c>
      <c r="O69" s="170">
        <v>4</v>
      </c>
      <c r="BA69" s="185">
        <f>SUM(BA66:BA68)</f>
        <v>0</v>
      </c>
      <c r="BB69" s="185">
        <f>SUM(BB66:BB68)</f>
        <v>0</v>
      </c>
      <c r="BC69" s="185">
        <f>SUM(BC66:BC68)</f>
        <v>0</v>
      </c>
      <c r="BD69" s="185">
        <f>SUM(BD66:BD68)</f>
        <v>0</v>
      </c>
      <c r="BE69" s="185">
        <f>SUM(BE66:BE68)</f>
        <v>0</v>
      </c>
    </row>
    <row r="70" spans="1:104">
      <c r="E70" s="146"/>
    </row>
    <row r="71" spans="1:104">
      <c r="E71" s="146"/>
    </row>
    <row r="72" spans="1:104">
      <c r="E72" s="146"/>
    </row>
    <row r="73" spans="1:104">
      <c r="E73" s="146"/>
    </row>
    <row r="74" spans="1:104">
      <c r="E74" s="146"/>
    </row>
    <row r="75" spans="1:104">
      <c r="E75" s="146"/>
    </row>
    <row r="76" spans="1:104">
      <c r="E76" s="146"/>
    </row>
    <row r="77" spans="1:104">
      <c r="E77" s="146"/>
    </row>
    <row r="78" spans="1:104">
      <c r="E78" s="146"/>
    </row>
    <row r="79" spans="1:104">
      <c r="E79" s="146"/>
    </row>
    <row r="80" spans="1:104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A93" s="186"/>
      <c r="B93" s="186"/>
      <c r="C93" s="186"/>
      <c r="D93" s="186"/>
      <c r="E93" s="186"/>
      <c r="F93" s="186"/>
      <c r="G93" s="186"/>
    </row>
    <row r="94" spans="1:7">
      <c r="A94" s="186"/>
      <c r="B94" s="186"/>
      <c r="C94" s="186"/>
      <c r="D94" s="186"/>
      <c r="E94" s="186"/>
      <c r="F94" s="186"/>
      <c r="G94" s="186"/>
    </row>
    <row r="95" spans="1:7">
      <c r="A95" s="186"/>
      <c r="B95" s="186"/>
      <c r="C95" s="186"/>
      <c r="D95" s="186"/>
      <c r="E95" s="186"/>
      <c r="F95" s="186"/>
      <c r="G95" s="186"/>
    </row>
    <row r="96" spans="1:7">
      <c r="A96" s="186"/>
      <c r="B96" s="186"/>
      <c r="C96" s="186"/>
      <c r="D96" s="186"/>
      <c r="E96" s="186"/>
      <c r="F96" s="186"/>
      <c r="G96" s="18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5">
      <c r="E113" s="146"/>
    </row>
    <row r="114" spans="1:5">
      <c r="E114" s="146"/>
    </row>
    <row r="115" spans="1:5">
      <c r="E115" s="146"/>
    </row>
    <row r="116" spans="1:5">
      <c r="E116" s="146"/>
    </row>
    <row r="117" spans="1:5">
      <c r="E117" s="146"/>
    </row>
    <row r="118" spans="1:5">
      <c r="E118" s="146"/>
    </row>
    <row r="119" spans="1:5">
      <c r="E119" s="146"/>
    </row>
    <row r="120" spans="1:5">
      <c r="E120" s="146"/>
    </row>
    <row r="121" spans="1:5">
      <c r="E121" s="146"/>
    </row>
    <row r="122" spans="1:5">
      <c r="E122" s="146"/>
    </row>
    <row r="123" spans="1:5">
      <c r="E123" s="146"/>
    </row>
    <row r="124" spans="1:5">
      <c r="E124" s="146"/>
    </row>
    <row r="125" spans="1:5">
      <c r="E125" s="146"/>
    </row>
    <row r="126" spans="1:5">
      <c r="E126" s="146"/>
    </row>
    <row r="127" spans="1:5">
      <c r="E127" s="146"/>
    </row>
    <row r="128" spans="1:5">
      <c r="A128" s="187"/>
      <c r="B128" s="187"/>
    </row>
    <row r="129" spans="1:7">
      <c r="A129" s="186"/>
      <c r="B129" s="186"/>
      <c r="C129" s="189"/>
      <c r="D129" s="189"/>
      <c r="E129" s="190"/>
      <c r="F129" s="189"/>
      <c r="G129" s="191"/>
    </row>
    <row r="130" spans="1:7">
      <c r="A130" s="192"/>
      <c r="B130" s="192"/>
      <c r="C130" s="186"/>
      <c r="D130" s="186"/>
      <c r="E130" s="193"/>
      <c r="F130" s="186"/>
      <c r="G130" s="186"/>
    </row>
    <row r="131" spans="1:7">
      <c r="A131" s="186"/>
      <c r="B131" s="186"/>
      <c r="C131" s="186"/>
      <c r="D131" s="186"/>
      <c r="E131" s="193"/>
      <c r="F131" s="186"/>
      <c r="G131" s="186"/>
    </row>
    <row r="132" spans="1:7">
      <c r="A132" s="186"/>
      <c r="B132" s="186"/>
      <c r="C132" s="186"/>
      <c r="D132" s="186"/>
      <c r="E132" s="193"/>
      <c r="F132" s="186"/>
      <c r="G132" s="186"/>
    </row>
    <row r="133" spans="1:7">
      <c r="A133" s="186"/>
      <c r="B133" s="186"/>
      <c r="C133" s="186"/>
      <c r="D133" s="186"/>
      <c r="E133" s="193"/>
      <c r="F133" s="186"/>
      <c r="G133" s="186"/>
    </row>
    <row r="134" spans="1:7">
      <c r="A134" s="186"/>
      <c r="B134" s="186"/>
      <c r="C134" s="186"/>
      <c r="D134" s="186"/>
      <c r="E134" s="193"/>
      <c r="F134" s="186"/>
      <c r="G134" s="186"/>
    </row>
    <row r="135" spans="1:7">
      <c r="A135" s="186"/>
      <c r="B135" s="186"/>
      <c r="C135" s="186"/>
      <c r="D135" s="186"/>
      <c r="E135" s="193"/>
      <c r="F135" s="186"/>
      <c r="G135" s="186"/>
    </row>
    <row r="136" spans="1:7">
      <c r="A136" s="186"/>
      <c r="B136" s="186"/>
      <c r="C136" s="186"/>
      <c r="D136" s="186"/>
      <c r="E136" s="193"/>
      <c r="F136" s="186"/>
      <c r="G136" s="186"/>
    </row>
    <row r="137" spans="1:7">
      <c r="A137" s="186"/>
      <c r="B137" s="186"/>
      <c r="C137" s="186"/>
      <c r="D137" s="186"/>
      <c r="E137" s="193"/>
      <c r="F137" s="186"/>
      <c r="G137" s="186"/>
    </row>
    <row r="138" spans="1:7">
      <c r="A138" s="186"/>
      <c r="B138" s="186"/>
      <c r="C138" s="186"/>
      <c r="D138" s="186"/>
      <c r="E138" s="193"/>
      <c r="F138" s="186"/>
      <c r="G138" s="186"/>
    </row>
    <row r="139" spans="1:7">
      <c r="A139" s="186"/>
      <c r="B139" s="186"/>
      <c r="C139" s="186"/>
      <c r="D139" s="186"/>
      <c r="E139" s="193"/>
      <c r="F139" s="186"/>
      <c r="G139" s="186"/>
    </row>
    <row r="140" spans="1:7">
      <c r="A140" s="186"/>
      <c r="B140" s="186"/>
      <c r="C140" s="186"/>
      <c r="D140" s="186"/>
      <c r="E140" s="193"/>
      <c r="F140" s="186"/>
      <c r="G140" s="186"/>
    </row>
    <row r="141" spans="1:7">
      <c r="A141" s="186"/>
      <c r="B141" s="186"/>
      <c r="C141" s="186"/>
      <c r="D141" s="186"/>
      <c r="E141" s="193"/>
      <c r="F141" s="186"/>
      <c r="G141" s="186"/>
    </row>
    <row r="142" spans="1:7">
      <c r="A142" s="186"/>
      <c r="B142" s="186"/>
      <c r="C142" s="186"/>
      <c r="D142" s="186"/>
      <c r="E142" s="193"/>
      <c r="F142" s="186"/>
      <c r="G142" s="186"/>
    </row>
  </sheetData>
  <sheetProtection password="8879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iveta.nemcova</cp:lastModifiedBy>
  <dcterms:created xsi:type="dcterms:W3CDTF">2016-11-23T21:57:17Z</dcterms:created>
  <dcterms:modified xsi:type="dcterms:W3CDTF">2016-11-25T04:54:49Z</dcterms:modified>
</cp:coreProperties>
</file>