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85" yWindow="390" windowWidth="22695" windowHeight="874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Položky!$A$1:$G$138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37" i="3"/>
  <c r="BD137"/>
  <c r="BC137"/>
  <c r="BB137"/>
  <c r="BA137"/>
  <c r="G137"/>
  <c r="BE136"/>
  <c r="BD136"/>
  <c r="BC136"/>
  <c r="BB136"/>
  <c r="G136"/>
  <c r="BA136" s="1"/>
  <c r="BE135"/>
  <c r="BD135"/>
  <c r="BC135"/>
  <c r="BB135"/>
  <c r="G135"/>
  <c r="BA135" s="1"/>
  <c r="BE134"/>
  <c r="BD134"/>
  <c r="BC134"/>
  <c r="BC138" s="1"/>
  <c r="G26" i="2" s="1"/>
  <c r="BB134" i="3"/>
  <c r="G134"/>
  <c r="BA134" s="1"/>
  <c r="B26" i="2"/>
  <c r="A26"/>
  <c r="C138" i="3"/>
  <c r="BE127"/>
  <c r="BD127"/>
  <c r="BC127"/>
  <c r="BA127"/>
  <c r="G127"/>
  <c r="BB127" s="1"/>
  <c r="BE122"/>
  <c r="BD122"/>
  <c r="BC122"/>
  <c r="BA122"/>
  <c r="G122"/>
  <c r="B25" i="2"/>
  <c r="A25"/>
  <c r="BA132" i="3"/>
  <c r="E25" i="2" s="1"/>
  <c r="C132" i="3"/>
  <c r="BE119"/>
  <c r="BE120" s="1"/>
  <c r="I24" i="2" s="1"/>
  <c r="BD119" i="3"/>
  <c r="BD120" s="1"/>
  <c r="H24" i="2" s="1"/>
  <c r="BC119" i="3"/>
  <c r="BA119"/>
  <c r="BA120" s="1"/>
  <c r="E24" i="2" s="1"/>
  <c r="G119" i="3"/>
  <c r="G120" s="1"/>
  <c r="B24" i="2"/>
  <c r="A24"/>
  <c r="BC120" i="3"/>
  <c r="G24" i="2" s="1"/>
  <c r="C120" i="3"/>
  <c r="BE114"/>
  <c r="BD114"/>
  <c r="BD117" s="1"/>
  <c r="H23" i="2" s="1"/>
  <c r="BC114" i="3"/>
  <c r="BC117" s="1"/>
  <c r="G23" i="2" s="1"/>
  <c r="BB114" i="3"/>
  <c r="BB117" s="1"/>
  <c r="F23" i="2" s="1"/>
  <c r="G114" i="3"/>
  <c r="BA114" s="1"/>
  <c r="BA117" s="1"/>
  <c r="E23" i="2" s="1"/>
  <c r="B23"/>
  <c r="A23"/>
  <c r="BE117" i="3"/>
  <c r="I23" i="2" s="1"/>
  <c r="C117" i="3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BA112" s="1"/>
  <c r="E22" i="2" s="1"/>
  <c r="G108" i="3"/>
  <c r="B22" i="2"/>
  <c r="A22"/>
  <c r="C112" i="3"/>
  <c r="BE105"/>
  <c r="BD105"/>
  <c r="BC105"/>
  <c r="BA105"/>
  <c r="G105"/>
  <c r="BB105" s="1"/>
  <c r="BE104"/>
  <c r="BD104"/>
  <c r="BC104"/>
  <c r="BC106" s="1"/>
  <c r="G21" i="2" s="1"/>
  <c r="BA104" i="3"/>
  <c r="G104"/>
  <c r="BB104" s="1"/>
  <c r="BE103"/>
  <c r="BD103"/>
  <c r="BC103"/>
  <c r="BB103"/>
  <c r="BA103"/>
  <c r="G103"/>
  <c r="B21" i="2"/>
  <c r="A21"/>
  <c r="C106" i="3"/>
  <c r="BE100"/>
  <c r="BD100"/>
  <c r="BC100"/>
  <c r="BA100"/>
  <c r="G100"/>
  <c r="BB100" s="1"/>
  <c r="BE97"/>
  <c r="BD97"/>
  <c r="BC97"/>
  <c r="BB97"/>
  <c r="BA97"/>
  <c r="G97"/>
  <c r="BE96"/>
  <c r="BD96"/>
  <c r="BC96"/>
  <c r="BA96"/>
  <c r="G96"/>
  <c r="BB96" s="1"/>
  <c r="BE95"/>
  <c r="BD95"/>
  <c r="BC95"/>
  <c r="BB95"/>
  <c r="BA95"/>
  <c r="G95"/>
  <c r="BE91"/>
  <c r="BD91"/>
  <c r="BC91"/>
  <c r="BA91"/>
  <c r="G91"/>
  <c r="B20" i="2"/>
  <c r="A20"/>
  <c r="C101" i="3"/>
  <c r="BE88"/>
  <c r="BD88"/>
  <c r="BC88"/>
  <c r="BB88"/>
  <c r="BA88"/>
  <c r="G88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19" i="2"/>
  <c r="A19"/>
  <c r="C89" i="3"/>
  <c r="BE81"/>
  <c r="BE82" s="1"/>
  <c r="I18" i="2" s="1"/>
  <c r="BD81" i="3"/>
  <c r="BD82" s="1"/>
  <c r="H18" i="2" s="1"/>
  <c r="BC81" i="3"/>
  <c r="BC82" s="1"/>
  <c r="G18" i="2" s="1"/>
  <c r="BA81" i="3"/>
  <c r="BA82" s="1"/>
  <c r="E18" i="2" s="1"/>
  <c r="G81" i="3"/>
  <c r="G82" s="1"/>
  <c r="B18" i="2"/>
  <c r="A18"/>
  <c r="C82" i="3"/>
  <c r="BE78"/>
  <c r="BE79" s="1"/>
  <c r="I17" i="2" s="1"/>
  <c r="BD78" i="3"/>
  <c r="BD79" s="1"/>
  <c r="H17" i="2" s="1"/>
  <c r="BC78" i="3"/>
  <c r="BC79" s="1"/>
  <c r="G17" i="2" s="1"/>
  <c r="BA78" i="3"/>
  <c r="BA79" s="1"/>
  <c r="E17" i="2" s="1"/>
  <c r="G78" i="3"/>
  <c r="G79" s="1"/>
  <c r="B17" i="2"/>
  <c r="A17"/>
  <c r="C79" i="3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16" i="2"/>
  <c r="A16"/>
  <c r="C76" i="3"/>
  <c r="BE69"/>
  <c r="BE70" s="1"/>
  <c r="I15" i="2" s="1"/>
  <c r="BD69" i="3"/>
  <c r="BD70" s="1"/>
  <c r="H15" i="2" s="1"/>
  <c r="BC69" i="3"/>
  <c r="BB69"/>
  <c r="BB70" s="1"/>
  <c r="F15" i="2" s="1"/>
  <c r="G69" i="3"/>
  <c r="B15" i="2"/>
  <c r="A15"/>
  <c r="BC70" i="3"/>
  <c r="G15" i="2" s="1"/>
  <c r="C70" i="3"/>
  <c r="BE66"/>
  <c r="BD66"/>
  <c r="BC66"/>
  <c r="BB66"/>
  <c r="G66"/>
  <c r="BA66" s="1"/>
  <c r="BE64"/>
  <c r="BD64"/>
  <c r="BC64"/>
  <c r="BC67" s="1"/>
  <c r="G14" i="2" s="1"/>
  <c r="BB64" i="3"/>
  <c r="BB67" s="1"/>
  <c r="F14" i="2" s="1"/>
  <c r="G64" i="3"/>
  <c r="B14" i="2"/>
  <c r="A14"/>
  <c r="C67" i="3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7"/>
  <c r="BD57"/>
  <c r="BC57"/>
  <c r="BB57"/>
  <c r="G57"/>
  <c r="BA57" s="1"/>
  <c r="BE50"/>
  <c r="BD50"/>
  <c r="BC50"/>
  <c r="BB50"/>
  <c r="G50"/>
  <c r="BA50" s="1"/>
  <c r="BE47"/>
  <c r="BD47"/>
  <c r="BC47"/>
  <c r="BB47"/>
  <c r="G47"/>
  <c r="B13" i="2"/>
  <c r="A13"/>
  <c r="C62" i="3"/>
  <c r="BE44"/>
  <c r="BD44"/>
  <c r="BC44"/>
  <c r="BB44"/>
  <c r="G44"/>
  <c r="BA44" s="1"/>
  <c r="BE43"/>
  <c r="BD43"/>
  <c r="BC43"/>
  <c r="BB43"/>
  <c r="G43"/>
  <c r="B12" i="2"/>
  <c r="A12"/>
  <c r="C45" i="3"/>
  <c r="BE40"/>
  <c r="BE41" s="1"/>
  <c r="I11" i="2" s="1"/>
  <c r="BD40" i="3"/>
  <c r="BD41" s="1"/>
  <c r="BC40"/>
  <c r="BC41" s="1"/>
  <c r="G11" i="2" s="1"/>
  <c r="BB40" i="3"/>
  <c r="BB41" s="1"/>
  <c r="G40"/>
  <c r="H11" i="2"/>
  <c r="F11"/>
  <c r="B11"/>
  <c r="A11"/>
  <c r="C41" i="3"/>
  <c r="BE36"/>
  <c r="BD36"/>
  <c r="BC36"/>
  <c r="BB36"/>
  <c r="G36"/>
  <c r="BA36" s="1"/>
  <c r="BE34"/>
  <c r="BD34"/>
  <c r="BC34"/>
  <c r="BC38" s="1"/>
  <c r="G10" i="2" s="1"/>
  <c r="BB34" i="3"/>
  <c r="G34"/>
  <c r="B10" i="2"/>
  <c r="A10"/>
  <c r="C38" i="3"/>
  <c r="BE31"/>
  <c r="BD31"/>
  <c r="BC31"/>
  <c r="BB31"/>
  <c r="G31"/>
  <c r="BA31" s="1"/>
  <c r="BE30"/>
  <c r="BD30"/>
  <c r="BC30"/>
  <c r="BB30"/>
  <c r="G30"/>
  <c r="B9" i="2"/>
  <c r="A9"/>
  <c r="C32" i="3"/>
  <c r="BE27"/>
  <c r="BE28" s="1"/>
  <c r="I8" i="2" s="1"/>
  <c r="BD27" i="3"/>
  <c r="BD28" s="1"/>
  <c r="H8" i="2" s="1"/>
  <c r="BC27" i="3"/>
  <c r="BC28" s="1"/>
  <c r="G8" i="2" s="1"/>
  <c r="BB27" i="3"/>
  <c r="BB28" s="1"/>
  <c r="F8" i="2" s="1"/>
  <c r="G27" i="3"/>
  <c r="B8" i="2"/>
  <c r="A8"/>
  <c r="C28" i="3"/>
  <c r="BE21"/>
  <c r="BD21"/>
  <c r="BC21"/>
  <c r="BB21"/>
  <c r="G21"/>
  <c r="BA21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3"/>
  <c r="BD13"/>
  <c r="BC13"/>
  <c r="BB13"/>
  <c r="G13"/>
  <c r="BA13" s="1"/>
  <c r="BE10"/>
  <c r="BD10"/>
  <c r="BC10"/>
  <c r="BB10"/>
  <c r="G10"/>
  <c r="BA10" s="1"/>
  <c r="BE8"/>
  <c r="BD8"/>
  <c r="BC8"/>
  <c r="BB8"/>
  <c r="G8"/>
  <c r="B7" i="2"/>
  <c r="A7"/>
  <c r="C25" i="3"/>
  <c r="E4"/>
  <c r="C4"/>
  <c r="F3"/>
  <c r="C3"/>
  <c r="C2" i="2"/>
  <c r="C1"/>
  <c r="C33" i="1"/>
  <c r="F33" s="1"/>
  <c r="C31"/>
  <c r="D2"/>
  <c r="C2"/>
  <c r="BB138" i="3" l="1"/>
  <c r="F26" i="2" s="1"/>
  <c r="BD138" i="3"/>
  <c r="H26" i="2" s="1"/>
  <c r="BE138" i="3"/>
  <c r="I26" i="2" s="1"/>
  <c r="BD112" i="3"/>
  <c r="H22" i="2" s="1"/>
  <c r="BE112" i="3"/>
  <c r="I22" i="2" s="1"/>
  <c r="BC112" i="3"/>
  <c r="G22" i="2" s="1"/>
  <c r="BE106" i="3"/>
  <c r="I21" i="2" s="1"/>
  <c r="BA106" i="3"/>
  <c r="E21" i="2" s="1"/>
  <c r="BC101" i="3"/>
  <c r="G20" i="2" s="1"/>
  <c r="BA101" i="3"/>
  <c r="E20" i="2" s="1"/>
  <c r="BE101" i="3"/>
  <c r="I20" i="2" s="1"/>
  <c r="BD101" i="3"/>
  <c r="H20" i="2" s="1"/>
  <c r="BD67" i="3"/>
  <c r="H14" i="2" s="1"/>
  <c r="BB62" i="3"/>
  <c r="F13" i="2" s="1"/>
  <c r="BB45" i="3"/>
  <c r="F12" i="2" s="1"/>
  <c r="BD45" i="3"/>
  <c r="H12" i="2" s="1"/>
  <c r="BC45" i="3"/>
  <c r="G12" i="2" s="1"/>
  <c r="BE38" i="3"/>
  <c r="I10" i="2" s="1"/>
  <c r="BE62" i="3"/>
  <c r="I13" i="2" s="1"/>
  <c r="BC132" i="3"/>
  <c r="G25" i="2" s="1"/>
  <c r="BE132" i="3"/>
  <c r="I25" i="2" s="1"/>
  <c r="BD132" i="3"/>
  <c r="H25" i="2" s="1"/>
  <c r="BE45" i="3"/>
  <c r="I12" i="2" s="1"/>
  <c r="BC62" i="3"/>
  <c r="G13" i="2" s="1"/>
  <c r="BE25" i="3"/>
  <c r="I7" i="2" s="1"/>
  <c r="BE89" i="3"/>
  <c r="I19" i="2" s="1"/>
  <c r="BC76" i="3"/>
  <c r="G16" i="2" s="1"/>
  <c r="BA76" i="3"/>
  <c r="E16" i="2" s="1"/>
  <c r="G76" i="3"/>
  <c r="BE76"/>
  <c r="I16" i="2" s="1"/>
  <c r="BE67" i="3"/>
  <c r="I14" i="2" s="1"/>
  <c r="BE32" i="3"/>
  <c r="I9" i="2" s="1"/>
  <c r="BC32" i="3"/>
  <c r="G9" i="2" s="1"/>
  <c r="BC25" i="3"/>
  <c r="G7" i="2" s="1"/>
  <c r="BC89" i="3"/>
  <c r="G19" i="2" s="1"/>
  <c r="BA89" i="3"/>
  <c r="E19" i="2" s="1"/>
  <c r="BA138" i="3"/>
  <c r="E26" i="2" s="1"/>
  <c r="BB78" i="3"/>
  <c r="BB79" s="1"/>
  <c r="F17" i="2" s="1"/>
  <c r="BB119" i="3"/>
  <c r="BB120" s="1"/>
  <c r="F24" i="2" s="1"/>
  <c r="G101" i="3"/>
  <c r="G112"/>
  <c r="G138"/>
  <c r="BD62"/>
  <c r="H13" i="2" s="1"/>
  <c r="BD76" i="3"/>
  <c r="H16" i="2" s="1"/>
  <c r="G89" i="3"/>
  <c r="G132"/>
  <c r="BD25"/>
  <c r="H7" i="2" s="1"/>
  <c r="BB32" i="3"/>
  <c r="F9" i="2" s="1"/>
  <c r="BD38" i="3"/>
  <c r="H10" i="2" s="1"/>
  <c r="G45" i="3"/>
  <c r="BA43"/>
  <c r="BA45" s="1"/>
  <c r="E12" i="2" s="1"/>
  <c r="G67" i="3"/>
  <c r="BA64"/>
  <c r="BA67" s="1"/>
  <c r="E14" i="2" s="1"/>
  <c r="G25" i="3"/>
  <c r="BA8"/>
  <c r="BA25" s="1"/>
  <c r="E7" i="2" s="1"/>
  <c r="BA34" i="3"/>
  <c r="BA38" s="1"/>
  <c r="E10" i="2" s="1"/>
  <c r="G38" i="3"/>
  <c r="BB72"/>
  <c r="BB76" s="1"/>
  <c r="F16" i="2" s="1"/>
  <c r="BB89" i="3"/>
  <c r="F19" i="2" s="1"/>
  <c r="BB106" i="3"/>
  <c r="F21" i="2" s="1"/>
  <c r="BB25" i="3"/>
  <c r="F7" i="2" s="1"/>
  <c r="G28" i="3"/>
  <c r="BA27"/>
  <c r="BA28" s="1"/>
  <c r="E8" i="2" s="1"/>
  <c r="BD32" i="3"/>
  <c r="H9" i="2" s="1"/>
  <c r="BB38" i="3"/>
  <c r="F10" i="2" s="1"/>
  <c r="BA47" i="3"/>
  <c r="BA62" s="1"/>
  <c r="E13" i="2" s="1"/>
  <c r="G62" i="3"/>
  <c r="BA69"/>
  <c r="BA70" s="1"/>
  <c r="E15" i="2" s="1"/>
  <c r="G70" i="3"/>
  <c r="G32"/>
  <c r="BA30"/>
  <c r="BA32" s="1"/>
  <c r="E9" i="2" s="1"/>
  <c r="G41" i="3"/>
  <c r="BA40"/>
  <c r="BA41" s="1"/>
  <c r="E11" i="2" s="1"/>
  <c r="BB81" i="3"/>
  <c r="BB82" s="1"/>
  <c r="F18" i="2" s="1"/>
  <c r="BD89" i="3"/>
  <c r="H19" i="2" s="1"/>
  <c r="BB91" i="3"/>
  <c r="BB101" s="1"/>
  <c r="F20" i="2" s="1"/>
  <c r="G106" i="3"/>
  <c r="BD106"/>
  <c r="H21" i="2" s="1"/>
  <c r="BB108" i="3"/>
  <c r="BB112" s="1"/>
  <c r="F22" i="2" s="1"/>
  <c r="BB122" i="3"/>
  <c r="BB132" s="1"/>
  <c r="F25" i="2" s="1"/>
  <c r="G117" i="3"/>
  <c r="I27" i="2" l="1"/>
  <c r="C21" i="1" s="1"/>
  <c r="G27" i="2"/>
  <c r="C18" i="1" s="1"/>
  <c r="F27" i="2"/>
  <c r="C16" i="1" s="1"/>
  <c r="E27" i="2"/>
  <c r="H27"/>
  <c r="C17" i="1" s="1"/>
  <c r="G39" i="2" l="1"/>
  <c r="I39" s="1"/>
  <c r="G38"/>
  <c r="I38" s="1"/>
  <c r="G21" i="1" s="1"/>
  <c r="G37" i="2"/>
  <c r="I37" s="1"/>
  <c r="G20" i="1" s="1"/>
  <c r="G36" i="2"/>
  <c r="I36" s="1"/>
  <c r="G19" i="1" s="1"/>
  <c r="G35" i="2"/>
  <c r="I35" s="1"/>
  <c r="G18" i="1" s="1"/>
  <c r="G34" i="2"/>
  <c r="I34" s="1"/>
  <c r="G17" i="1" s="1"/>
  <c r="G33" i="2"/>
  <c r="I33" s="1"/>
  <c r="G16" i="1" s="1"/>
  <c r="G32" i="2"/>
  <c r="I32" s="1"/>
  <c r="C15" i="1"/>
  <c r="C19" s="1"/>
  <c r="C22" s="1"/>
  <c r="H40" i="2" l="1"/>
  <c r="G23" i="1" s="1"/>
  <c r="G22" s="1"/>
  <c r="G15"/>
  <c r="C23" l="1"/>
  <c r="F30" s="1"/>
  <c r="F31" s="1"/>
  <c r="F34" s="1"/>
</calcChain>
</file>

<file path=xl/sharedStrings.xml><?xml version="1.0" encoding="utf-8"?>
<sst xmlns="http://schemas.openxmlformats.org/spreadsheetml/2006/main" count="430" uniqueCount="288">
  <si>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</si>
  <si>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</si>
  <si>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</si>
  <si>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</si>
  <si>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</si>
  <si>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</si>
  <si>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</si>
  <si>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</si>
  <si>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</si>
  <si>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</si>
  <si>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</si>
  <si>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</si>
  <si>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</si>
  <si>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</si>
  <si>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</si>
  <si>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</si>
  <si>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</si>
  <si>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</si>
  <si>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</si>
  <si>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</si>
  <si>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</si>
  <si>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</si>
  <si>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</si>
  <si>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</si>
  <si>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</si>
  <si>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</si>
  <si>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</si>
  <si>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</si>
  <si>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</si>
  <si>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</si>
  <si>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</si>
  <si>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</si>
  <si>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</si>
  <si>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</si>
  <si>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</si>
  <si>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</si>
  <si>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</si>
  <si>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</si>
  <si>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</si>
  <si>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</si>
  <si>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</si>
  <si>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</si>
  <si>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</si>
  <si>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</si>
  <si>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</si>
  <si>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</si>
  <si>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</si>
  <si>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</si>
  <si>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</si>
  <si>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</si>
  <si>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</si>
  <si>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</si>
  <si>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</si>
  <si>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</si>
  <si>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</si>
  <si>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</si>
  <si>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</si>
  <si>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</si>
  <si>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</si>
  <si>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</si>
  <si>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</si>
  <si>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</si>
  <si>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</si>
  <si>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</si>
  <si>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</si>
  <si>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</si>
  <si>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</si>
  <si>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</si>
  <si>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</si>
  <si>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</si>
  <si>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</si>
  <si>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</si>
  <si>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</si>
  <si>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</si>
  <si>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</si>
  <si>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</si>
  <si>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</si>
  <si>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600</t>
  </si>
  <si>
    <t>Leitnerova</t>
  </si>
  <si>
    <t>001</t>
  </si>
  <si>
    <t>Stavební úpravy</t>
  </si>
  <si>
    <t>3</t>
  </si>
  <si>
    <t>Svislé a kompletní konstrukce</t>
  </si>
  <si>
    <t>317941123R00</t>
  </si>
  <si>
    <t xml:space="preserve">Osazení ocelových válcovaných nosníků  č.14-22 </t>
  </si>
  <si>
    <t>t</t>
  </si>
  <si>
    <t>S03:2*1,765*0,0219</t>
  </si>
  <si>
    <t>342254911R00</t>
  </si>
  <si>
    <t xml:space="preserve">Příčky z desek pórobetonových tl. 200 mm </t>
  </si>
  <si>
    <t>m2</t>
  </si>
  <si>
    <t>S12:0,87*1,99</t>
  </si>
  <si>
    <t>dveře do předsálí:0,87*1,99</t>
  </si>
  <si>
    <t>342264051RT2</t>
  </si>
  <si>
    <t>51,72</t>
  </si>
  <si>
    <t>342261211RS3</t>
  </si>
  <si>
    <t>Příčka sádrokarton. ocel.kce, 2x oplášť. tl.100 mm desky standard impreg. tl. 12,5 mm, minerál 4 cm</t>
  </si>
  <si>
    <t>342264098RT1</t>
  </si>
  <si>
    <t>Příplatek k podhledu sádrokart. za plochu do 10 m2 pro plochy do 2 m2</t>
  </si>
  <si>
    <t>342264098RT2</t>
  </si>
  <si>
    <t>Příplatek k podhledu sádrokart. za plochu do 10 m2 pro plochy 2 - 5 m2</t>
  </si>
  <si>
    <t>342264098RT3</t>
  </si>
  <si>
    <t>Příplatek k podhledu sádrokart. za plochu do 10 m2 pro plochy 5 - 10 m2</t>
  </si>
  <si>
    <t>346244381RT2</t>
  </si>
  <si>
    <t>Plentování ocelových nosníků výšky do 20 cm s použitím suché maltové směsi</t>
  </si>
  <si>
    <t>S06:3,2*(0,2+0,3+0,2)</t>
  </si>
  <si>
    <t>13480810</t>
  </si>
  <si>
    <t>Tyč průřezu I 180, hrubé, jakost oceli 11373</t>
  </si>
  <si>
    <t>S02:2*1,765*0,0219</t>
  </si>
  <si>
    <t>S06:2*3*0,0219</t>
  </si>
  <si>
    <t>63</t>
  </si>
  <si>
    <t>Podlahy a podlahové konstrukce</t>
  </si>
  <si>
    <t>632415120R00</t>
  </si>
  <si>
    <t xml:space="preserve">Potěr Morfico samonivelační ručně tl. 20 mm </t>
  </si>
  <si>
    <t>61</t>
  </si>
  <si>
    <t>Upravy povrchů vnitřní</t>
  </si>
  <si>
    <t>612421331R00</t>
  </si>
  <si>
    <t xml:space="preserve">Oprava vápen.omítek stěn do 30 % pl. - štukových </t>
  </si>
  <si>
    <t>612421637R00</t>
  </si>
  <si>
    <t xml:space="preserve">Omítka vnitřní zdiva, MVC, štuková </t>
  </si>
  <si>
    <t>631312611R00</t>
  </si>
  <si>
    <t xml:space="preserve">Mazanina betonová tl. 5 - 8 cm C 16/20 </t>
  </si>
  <si>
    <t>m3</t>
  </si>
  <si>
    <t>1,292*0,08</t>
  </si>
  <si>
    <t>631319171R00</t>
  </si>
  <si>
    <t xml:space="preserve">Příplatek za stržení povrchu mazaniny tl. 8 cm </t>
  </si>
  <si>
    <t>94</t>
  </si>
  <si>
    <t>Lešení a stavební výtahy</t>
  </si>
  <si>
    <t>941955003R00</t>
  </si>
  <si>
    <t xml:space="preserve">Lešení lehké pomocné, výška podlahy do 2,5 m </t>
  </si>
  <si>
    <t>95</t>
  </si>
  <si>
    <t>Dokončovací konstrukce na pozemních stavbách</t>
  </si>
  <si>
    <t>952901111R00</t>
  </si>
  <si>
    <t xml:space="preserve">Vyčištění budov o výšce podlaží do 4 m </t>
  </si>
  <si>
    <t>95.1</t>
  </si>
  <si>
    <t xml:space="preserve">Zednické přípomoci pro řemesla - odhad </t>
  </si>
  <si>
    <t>kpl</t>
  </si>
  <si>
    <t>96</t>
  </si>
  <si>
    <t>Bourání konstrukcí</t>
  </si>
  <si>
    <t>02R</t>
  </si>
  <si>
    <t xml:space="preserve">Demontáž hlediště a jeviště vč.revize podlahy </t>
  </si>
  <si>
    <t>B02:40,470</t>
  </si>
  <si>
    <t>B10:22,78</t>
  </si>
  <si>
    <t>962032231R00</t>
  </si>
  <si>
    <t xml:space="preserve">Bourání zdiva z cihel pálených na MVC </t>
  </si>
  <si>
    <t>barový pult:1,576</t>
  </si>
  <si>
    <t>podlaha šatny:1,605</t>
  </si>
  <si>
    <t>bourání příček:0,516</t>
  </si>
  <si>
    <t>dveře B08:1</t>
  </si>
  <si>
    <t>bour.zdí B11:5,1</t>
  </si>
  <si>
    <t>dveře B12:0,462</t>
  </si>
  <si>
    <t>965042131RT1</t>
  </si>
  <si>
    <t>Bourání mazanin betonových  tl. 10 cm, pl. 4 m2 ručně tl. mazaniny 5 - 8 cm</t>
  </si>
  <si>
    <t>1,292*0,1</t>
  </si>
  <si>
    <t>968061126R00</t>
  </si>
  <si>
    <t xml:space="preserve">Vyvěšení dřevěných dveřních křídel pl. nad 2 m2 </t>
  </si>
  <si>
    <t>kus</t>
  </si>
  <si>
    <t>968072455R00</t>
  </si>
  <si>
    <t xml:space="preserve">Vybourání kovových dveřních zárubní pl. do 2 m2 </t>
  </si>
  <si>
    <t>96.1</t>
  </si>
  <si>
    <t xml:space="preserve">Vybourání betonových schodů </t>
  </si>
  <si>
    <t>97</t>
  </si>
  <si>
    <t>Prorážení otvorů</t>
  </si>
  <si>
    <t>978012191R00</t>
  </si>
  <si>
    <t xml:space="preserve">Otlučení omítek vnitřních rákosov.stropů do 100 % </t>
  </si>
  <si>
    <t>podhled kav.:51,72</t>
  </si>
  <si>
    <t>01R</t>
  </si>
  <si>
    <t xml:space="preserve">revize krovu </t>
  </si>
  <si>
    <t>99</t>
  </si>
  <si>
    <t>Staveništní přesun hmot</t>
  </si>
  <si>
    <t>998011002R00</t>
  </si>
  <si>
    <t xml:space="preserve">Přesun hmot pro budovy zděné výšky do 12 m </t>
  </si>
  <si>
    <t>713</t>
  </si>
  <si>
    <t>Izolace tepelné</t>
  </si>
  <si>
    <t>713111111R00</t>
  </si>
  <si>
    <t xml:space="preserve">Izolace tepelné stropů vrchem kladené volně </t>
  </si>
  <si>
    <t>713111211RK2</t>
  </si>
  <si>
    <t>Montáž parozábrany krovů spodem s přelepením spojů Jutafol N 110 speciál</t>
  </si>
  <si>
    <t>63166825</t>
  </si>
  <si>
    <t>Deska Rotaflex tepelná TD 01 tl. 140 mm</t>
  </si>
  <si>
    <t>998713202R00</t>
  </si>
  <si>
    <t xml:space="preserve">Přesun hmot pro izolace tepelné, výšky do 12 m </t>
  </si>
  <si>
    <t>720</t>
  </si>
  <si>
    <t>Zdravotechnická instalace</t>
  </si>
  <si>
    <t>S09</t>
  </si>
  <si>
    <t>723</t>
  </si>
  <si>
    <t>Vnitřní plynovod</t>
  </si>
  <si>
    <t>S13</t>
  </si>
  <si>
    <t>766</t>
  </si>
  <si>
    <t>Konstrukce truhlářské</t>
  </si>
  <si>
    <t>61160102</t>
  </si>
  <si>
    <t>61160104</t>
  </si>
  <si>
    <t>S15</t>
  </si>
  <si>
    <t>S07</t>
  </si>
  <si>
    <t>998766202R00</t>
  </si>
  <si>
    <t xml:space="preserve">Přesun hmot pro truhlářské konstr., výšky do 12 m </t>
  </si>
  <si>
    <t>771</t>
  </si>
  <si>
    <t>Podlahy z dlaždic a obklady</t>
  </si>
  <si>
    <t>771575109R00</t>
  </si>
  <si>
    <t xml:space="preserve">Montáž podlah keram.,hladké, tmel, 30x30 cm </t>
  </si>
  <si>
    <t>S04:3,863</t>
  </si>
  <si>
    <t>S08:1,292</t>
  </si>
  <si>
    <t>S09:4+2,5</t>
  </si>
  <si>
    <t>771579791R00</t>
  </si>
  <si>
    <t xml:space="preserve">Příplatek za plochu podlah keram. do 5 m2 jednotl. </t>
  </si>
  <si>
    <t>771579795R00</t>
  </si>
  <si>
    <t xml:space="preserve">Příplatek za spárování vodotěsnou hmotou - plošně </t>
  </si>
  <si>
    <t>7712</t>
  </si>
  <si>
    <t xml:space="preserve">Keramická dlažba protiskluzná dle výběru investora </t>
  </si>
  <si>
    <t>11,65*1,15</t>
  </si>
  <si>
    <t>0,6025</t>
  </si>
  <si>
    <t>998771202R00</t>
  </si>
  <si>
    <t xml:space="preserve">Přesun hmot pro podlahy z dlaždic, výšky do 12 m </t>
  </si>
  <si>
    <t>775</t>
  </si>
  <si>
    <t>Podlahy vlysové a parketové</t>
  </si>
  <si>
    <t>775591900R00</t>
  </si>
  <si>
    <t xml:space="preserve">Oprava podlah, broušení vlysů, parket trojnásobné </t>
  </si>
  <si>
    <t>775591905U00</t>
  </si>
  <si>
    <t xml:space="preserve">Opr podlah vlysy tmel celá plocha </t>
  </si>
  <si>
    <t>998775101R00</t>
  </si>
  <si>
    <t xml:space="preserve">Přesun hmot pro podlahy vlysové, výšky do 6 m </t>
  </si>
  <si>
    <t>781</t>
  </si>
  <si>
    <t>Obklady keramické</t>
  </si>
  <si>
    <t>781280111R00</t>
  </si>
  <si>
    <t xml:space="preserve">Obkládání stěn mozaikou ze čtverců vel.do 50x50 mm </t>
  </si>
  <si>
    <t>781419705R00</t>
  </si>
  <si>
    <t xml:space="preserve">Příplatek za spárovací hmotu - plošně </t>
  </si>
  <si>
    <t>781419706R00</t>
  </si>
  <si>
    <t xml:space="preserve">Příplatek za spárovací vodotěsnou hmotu - plošně </t>
  </si>
  <si>
    <t>781419711R00</t>
  </si>
  <si>
    <t xml:space="preserve">Příplatek k obkladu stěn za plochu do 10 m2 jedntl </t>
  </si>
  <si>
    <t>5</t>
  </si>
  <si>
    <t>Komunikace</t>
  </si>
  <si>
    <t>597623021</t>
  </si>
  <si>
    <t>Mozaika 5x5 Color Two 30x30 bílá mat</t>
  </si>
  <si>
    <t>25,46*1,15</t>
  </si>
  <si>
    <t>0,721</t>
  </si>
  <si>
    <t>998781202R00</t>
  </si>
  <si>
    <t xml:space="preserve">Přesun hmot pro obklady keramické, výšky do 12 m </t>
  </si>
  <si>
    <t>784</t>
  </si>
  <si>
    <t>Malby</t>
  </si>
  <si>
    <t>784191101R00</t>
  </si>
  <si>
    <t xml:space="preserve">Penetrace podkladu univerzální Primalex 1x </t>
  </si>
  <si>
    <t>sál:240+177</t>
  </si>
  <si>
    <t>39</t>
  </si>
  <si>
    <t>104+26</t>
  </si>
  <si>
    <t>346+113</t>
  </si>
  <si>
    <t>784195222R00</t>
  </si>
  <si>
    <t xml:space="preserve">Malba Primalex Plus, barva, bez penetrace, 2 x </t>
  </si>
  <si>
    <t>D96</t>
  </si>
  <si>
    <t>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</si>
  <si>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</si>
  <si>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</si>
  <si>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</si>
  <si>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</si>
  <si>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</si>
  <si>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</si>
  <si>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</si>
  <si>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</si>
  <si>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</si>
  <si>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</si>
  <si>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</si>
  <si>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</si>
  <si>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</si>
  <si>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</si>
  <si>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</si>
  <si>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</si>
  <si>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Ceny položek, které se odkazují na pozdější návrhy architekta, bude nutné v následné fázi upřesnit dle požadavků architekta. Rozsah prací na konstrukcích v současnosti zakrytých je stanoven kvalifikovaným odhadem. V projektové dokumentaci není uvažován žádný zásah do elektroinstalace.</t>
  </si>
  <si>
    <t>Stavební úpravy Leitnerova</t>
  </si>
  <si>
    <t xml:space="preserve">Úprava plynovodu a přemístění topného tělesa </t>
  </si>
  <si>
    <t>Podhled sádrokartonový na zavěšenou ocel. konstr. desky protipožární tl. 2x12,5 mm, bez izolace</t>
  </si>
  <si>
    <t xml:space="preserve">Dveře vnitřní hladké plné 1kř. 70x197 bílé D+M vč.kování, skrytá zárubeň </t>
  </si>
  <si>
    <t xml:space="preserve">Dveře vnitřní hladké plné 1kř. 90x197 bílé D+M vč.kování, skrytá zárubeň </t>
  </si>
  <si>
    <t>51,72 + 16,59</t>
  </si>
  <si>
    <t>podhled kav-predsali.:51,72+ 16,59</t>
  </si>
  <si>
    <t>WC handi. - mísa, umývadlo, madla, zrcadlo, rozvod vody a kanal + výlevka a baterie (úklid) + instalace vzt - odhad</t>
  </si>
  <si>
    <t>B05:40,470</t>
  </si>
  <si>
    <t>B9:22,78</t>
  </si>
  <si>
    <t>dveře B6:0,462</t>
  </si>
  <si>
    <t>S10:2,4*(0,2+0,3+0,2)</t>
  </si>
  <si>
    <t>S10:2*2,4*0,0219</t>
  </si>
  <si>
    <t>S06:2*1,45*0,0219</t>
  </si>
  <si>
    <t>S18:2*1,2*0,0219</t>
  </si>
  <si>
    <t>S06+S18:2*1,45*0,0219 + 2*1,2*0,0219</t>
  </si>
  <si>
    <t>Dveře vnitřní akust. s obl.zár., plné 2000/2200 D+M vč.kov.; S11</t>
  </si>
  <si>
    <t>Dveře dřevěné kazetové dýhované 90/197 do obložkové zárubně (35 cm) - D+M - odhad; S3, S15</t>
  </si>
  <si>
    <t>sál:255+188 -12(dveře)</t>
  </si>
  <si>
    <t>104+26 -11(dveře)</t>
  </si>
  <si>
    <t>280+103 -32(dveře+okna)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</si>
</sst>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0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4" borderId="59" xfId="1" applyNumberFormat="1" applyFont="1" applyFill="1" applyBorder="1" applyAlignment="1">
      <alignment horizontal="right"/>
    </xf>
    <xf numFmtId="4" fontId="20" fillId="5" borderId="62" xfId="1" applyNumberFormat="1" applyFont="1" applyFill="1" applyBorder="1" applyAlignment="1">
      <alignment horizontal="right" wrapText="1"/>
    </xf>
    <xf numFmtId="0" fontId="17" fillId="4" borderId="59" xfId="1" applyFont="1" applyFill="1" applyBorder="1" applyAlignment="1">
      <alignment horizontal="center" vertical="top"/>
    </xf>
    <xf numFmtId="49" fontId="17" fillId="4" borderId="59" xfId="1" applyNumberFormat="1" applyFont="1" applyFill="1" applyBorder="1" applyAlignment="1">
      <alignment horizontal="left" vertical="top"/>
    </xf>
    <xf numFmtId="0" fontId="17" fillId="4" borderId="59" xfId="1" applyFont="1" applyFill="1" applyBorder="1" applyAlignment="1">
      <alignment vertical="top" wrapText="1"/>
    </xf>
    <xf numFmtId="49" fontId="17" fillId="4" borderId="59" xfId="1" applyNumberFormat="1" applyFont="1" applyFill="1" applyBorder="1" applyAlignment="1">
      <alignment horizontal="center" shrinkToFit="1"/>
    </xf>
    <xf numFmtId="4" fontId="17" fillId="4" borderId="59" xfId="1" applyNumberFormat="1" applyFont="1" applyFill="1" applyBorder="1"/>
    <xf numFmtId="0" fontId="10" fillId="4" borderId="0" xfId="1" applyFill="1"/>
    <xf numFmtId="0" fontId="16" fillId="4" borderId="0" xfId="1" applyFont="1" applyFill="1"/>
    <xf numFmtId="0" fontId="18" fillId="4" borderId="0" xfId="1" applyFont="1" applyFill="1"/>
    <xf numFmtId="0" fontId="5" fillId="4" borderId="56" xfId="1" applyFont="1" applyFill="1" applyBorder="1" applyAlignment="1">
      <alignment horizontal="center"/>
    </xf>
    <xf numFmtId="49" fontId="5" fillId="4" borderId="56" xfId="1" applyNumberFormat="1" applyFont="1" applyFill="1" applyBorder="1" applyAlignment="1">
      <alignment horizontal="right"/>
    </xf>
    <xf numFmtId="0" fontId="20" fillId="5" borderId="34" xfId="1" applyFont="1" applyFill="1" applyBorder="1" applyAlignment="1">
      <alignment horizontal="left" wrapText="1"/>
    </xf>
    <xf numFmtId="0" fontId="20" fillId="4" borderId="13" xfId="0" applyFont="1" applyFill="1" applyBorder="1" applyAlignment="1">
      <alignment horizontal="right"/>
    </xf>
    <xf numFmtId="0" fontId="19" fillId="4" borderId="0" xfId="1" applyFont="1" applyFill="1" applyAlignment="1">
      <alignment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9" fontId="20" fillId="5" borderId="60" xfId="1" applyNumberFormat="1" applyFont="1" applyFill="1" applyBorder="1" applyAlignment="1">
      <alignment horizontal="left" wrapText="1"/>
    </xf>
    <xf numFmtId="49" fontId="21" fillId="4" borderId="61" xfId="0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17" fillId="6" borderId="59" xfId="1" applyNumberFormat="1" applyFont="1" applyFill="1" applyBorder="1" applyAlignment="1" applyProtection="1">
      <alignment horizontal="right"/>
      <protection locked="0"/>
    </xf>
    <xf numFmtId="167" fontId="17" fillId="0" borderId="59" xfId="1" applyNumberFormat="1" applyFont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F30" sqref="F30:G3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001</v>
      </c>
      <c r="D2" s="5" t="str">
        <f>Rekapitulace!G2</f>
        <v>Stavební úpravy Leitnerova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11</v>
      </c>
      <c r="G7" s="22"/>
    </row>
    <row r="8" spans="1:57">
      <c r="A8" s="29" t="s">
        <v>12</v>
      </c>
      <c r="B8" s="13"/>
      <c r="C8" s="221"/>
      <c r="D8" s="221"/>
      <c r="E8" s="222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21"/>
      <c r="D9" s="221"/>
      <c r="E9" s="222"/>
      <c r="F9" s="13"/>
      <c r="G9" s="34"/>
      <c r="H9" s="35"/>
    </row>
    <row r="10" spans="1:57">
      <c r="A10" s="29" t="s">
        <v>15</v>
      </c>
      <c r="B10" s="13"/>
      <c r="C10" s="221"/>
      <c r="D10" s="221"/>
      <c r="E10" s="221"/>
      <c r="F10" s="36"/>
      <c r="G10" s="37"/>
      <c r="H10" s="38"/>
    </row>
    <row r="11" spans="1:57" ht="13.5" customHeight="1">
      <c r="A11" s="29" t="s">
        <v>16</v>
      </c>
      <c r="B11" s="13"/>
      <c r="C11" s="221"/>
      <c r="D11" s="221"/>
      <c r="E11" s="221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23"/>
      <c r="D12" s="223"/>
      <c r="E12" s="22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Rekapitulace!A32</f>
        <v>Ztížené výrobní podmínky</v>
      </c>
      <c r="E15" s="58"/>
      <c r="F15" s="59"/>
      <c r="G15" s="56">
        <f>Rekapitulace!I32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Rekapitulace!A33</f>
        <v>Oborová přirážka</v>
      </c>
      <c r="E16" s="60"/>
      <c r="F16" s="61"/>
      <c r="G16" s="56">
        <f>Rekapitulace!I33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Rekapitulace!A34</f>
        <v>Přesun stavebních kapacit</v>
      </c>
      <c r="E17" s="60"/>
      <c r="F17" s="61"/>
      <c r="G17" s="56">
        <f>Rekapitulace!I34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Rekapitulace!A35</f>
        <v>Mimostaveništní doprava</v>
      </c>
      <c r="E18" s="60"/>
      <c r="F18" s="61"/>
      <c r="G18" s="56">
        <f>Rekapitulace!I35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Rekapitulace!A36</f>
        <v>Zařízení staveniště</v>
      </c>
      <c r="E19" s="60"/>
      <c r="F19" s="61"/>
      <c r="G19" s="56">
        <f>Rekapitulace!I36</f>
        <v>0</v>
      </c>
    </row>
    <row r="20" spans="1:7" ht="15.95" customHeight="1">
      <c r="A20" s="64"/>
      <c r="B20" s="55"/>
      <c r="C20" s="56"/>
      <c r="D20" s="9" t="str">
        <f>Rekapitulace!A37</f>
        <v>Provoz investora</v>
      </c>
      <c r="E20" s="60"/>
      <c r="F20" s="61"/>
      <c r="G20" s="56">
        <f>Rekapitulace!I37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Rekapitulace!A38</f>
        <v>Kompletační činnost (IČD)</v>
      </c>
      <c r="E21" s="60"/>
      <c r="F21" s="61"/>
      <c r="G21" s="56">
        <f>Rekapitulace!I38</f>
        <v>0</v>
      </c>
    </row>
    <row r="22" spans="1:7" ht="15.95" customHeight="1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24" t="s">
        <v>34</v>
      </c>
      <c r="B23" s="225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26">
        <f>C23-F32</f>
        <v>0</v>
      </c>
      <c r="G30" s="227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26">
        <f>ROUND(PRODUCT(F30,C31/100),0)</f>
        <v>0</v>
      </c>
      <c r="G31" s="227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26">
        <v>0</v>
      </c>
      <c r="G32" s="227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26">
        <f>ROUND(PRODUCT(F32,C33/100),0)</f>
        <v>0</v>
      </c>
      <c r="G33" s="227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28">
        <f>ROUND(SUM(F30:F33),0)</f>
        <v>0</v>
      </c>
      <c r="G34" s="229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20" t="s">
        <v>266</v>
      </c>
      <c r="C37" s="220"/>
      <c r="D37" s="220"/>
      <c r="E37" s="220"/>
      <c r="F37" s="220"/>
      <c r="G37" s="220"/>
      <c r="H37" t="s">
        <v>6</v>
      </c>
    </row>
    <row r="38" spans="1:8" ht="12.75" customHeight="1">
      <c r="A38" s="96"/>
      <c r="B38" s="220"/>
      <c r="C38" s="220"/>
      <c r="D38" s="220"/>
      <c r="E38" s="220"/>
      <c r="F38" s="220"/>
      <c r="G38" s="220"/>
      <c r="H38" t="s">
        <v>6</v>
      </c>
    </row>
    <row r="39" spans="1:8">
      <c r="A39" s="96"/>
      <c r="B39" s="220"/>
      <c r="C39" s="220"/>
      <c r="D39" s="220"/>
      <c r="E39" s="220"/>
      <c r="F39" s="220"/>
      <c r="G39" s="220"/>
      <c r="H39" t="s">
        <v>6</v>
      </c>
    </row>
    <row r="40" spans="1:8">
      <c r="A40" s="96"/>
      <c r="B40" s="220"/>
      <c r="C40" s="220"/>
      <c r="D40" s="220"/>
      <c r="E40" s="220"/>
      <c r="F40" s="220"/>
      <c r="G40" s="220"/>
      <c r="H40" t="s">
        <v>6</v>
      </c>
    </row>
    <row r="41" spans="1:8">
      <c r="A41" s="96"/>
      <c r="B41" s="220"/>
      <c r="C41" s="220"/>
      <c r="D41" s="220"/>
      <c r="E41" s="220"/>
      <c r="F41" s="220"/>
      <c r="G41" s="220"/>
      <c r="H41" t="s">
        <v>6</v>
      </c>
    </row>
    <row r="42" spans="1:8">
      <c r="A42" s="96"/>
      <c r="B42" s="220"/>
      <c r="C42" s="220"/>
      <c r="D42" s="220"/>
      <c r="E42" s="220"/>
      <c r="F42" s="220"/>
      <c r="G42" s="220"/>
      <c r="H42" t="s">
        <v>6</v>
      </c>
    </row>
    <row r="43" spans="1:8">
      <c r="A43" s="96"/>
      <c r="B43" s="220"/>
      <c r="C43" s="220"/>
      <c r="D43" s="220"/>
      <c r="E43" s="220"/>
      <c r="F43" s="220"/>
      <c r="G43" s="220"/>
      <c r="H43" t="s">
        <v>6</v>
      </c>
    </row>
    <row r="44" spans="1:8">
      <c r="A44" s="96"/>
      <c r="B44" s="220"/>
      <c r="C44" s="220"/>
      <c r="D44" s="220"/>
      <c r="E44" s="220"/>
      <c r="F44" s="220"/>
      <c r="G44" s="220"/>
      <c r="H44" t="s">
        <v>6</v>
      </c>
    </row>
    <row r="45" spans="1:8" ht="0.75" customHeight="1">
      <c r="A45" s="96"/>
      <c r="B45" s="220"/>
      <c r="C45" s="220"/>
      <c r="D45" s="220"/>
      <c r="E45" s="220"/>
      <c r="F45" s="220"/>
      <c r="G45" s="220"/>
      <c r="H45" t="s">
        <v>6</v>
      </c>
    </row>
    <row r="46" spans="1:8">
      <c r="B46" s="219"/>
      <c r="C46" s="219"/>
      <c r="D46" s="219"/>
      <c r="E46" s="219"/>
      <c r="F46" s="219"/>
      <c r="G46" s="219"/>
    </row>
    <row r="47" spans="1:8">
      <c r="B47" s="219"/>
      <c r="C47" s="219"/>
      <c r="D47" s="219"/>
      <c r="E47" s="219"/>
      <c r="F47" s="219"/>
      <c r="G47" s="219"/>
    </row>
    <row r="48" spans="1:8">
      <c r="B48" s="219"/>
      <c r="C48" s="219"/>
      <c r="D48" s="219"/>
      <c r="E48" s="219"/>
      <c r="F48" s="219"/>
      <c r="G48" s="219"/>
    </row>
    <row r="49" spans="2:7">
      <c r="B49" s="219"/>
      <c r="C49" s="219"/>
      <c r="D49" s="219"/>
      <c r="E49" s="219"/>
      <c r="F49" s="219"/>
      <c r="G49" s="219"/>
    </row>
    <row r="50" spans="2:7">
      <c r="B50" s="219"/>
      <c r="C50" s="219"/>
      <c r="D50" s="219"/>
      <c r="E50" s="219"/>
      <c r="F50" s="219"/>
      <c r="G50" s="219"/>
    </row>
    <row r="51" spans="2:7">
      <c r="B51" s="219"/>
      <c r="C51" s="219"/>
      <c r="D51" s="219"/>
      <c r="E51" s="219"/>
      <c r="F51" s="219"/>
      <c r="G51" s="219"/>
    </row>
    <row r="52" spans="2:7">
      <c r="B52" s="219"/>
      <c r="C52" s="219"/>
      <c r="D52" s="219"/>
      <c r="E52" s="219"/>
      <c r="F52" s="219"/>
      <c r="G52" s="219"/>
    </row>
    <row r="53" spans="2:7">
      <c r="B53" s="219"/>
      <c r="C53" s="219"/>
      <c r="D53" s="219"/>
      <c r="E53" s="219"/>
      <c r="F53" s="219"/>
      <c r="G53" s="219"/>
    </row>
    <row r="54" spans="2:7">
      <c r="B54" s="219"/>
      <c r="C54" s="219"/>
      <c r="D54" s="219"/>
      <c r="E54" s="219"/>
      <c r="F54" s="219"/>
      <c r="G54" s="219"/>
    </row>
    <row r="55" spans="2:7">
      <c r="B55" s="219"/>
      <c r="C55" s="219"/>
      <c r="D55" s="219"/>
      <c r="E55" s="219"/>
      <c r="F55" s="219"/>
      <c r="G55" s="219"/>
    </row>
  </sheetData>
  <sheetProtection password="887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workbookViewId="0">
      <selection activeCell="G3" sqref="G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30" t="s">
        <v>49</v>
      </c>
      <c r="B1" s="231"/>
      <c r="C1" s="97" t="str">
        <f>CONCATENATE(cislostavby," ",nazevstavby)</f>
        <v>600 Leitnerova</v>
      </c>
      <c r="D1" s="98"/>
      <c r="E1" s="99"/>
      <c r="F1" s="98"/>
      <c r="G1" s="100" t="s">
        <v>50</v>
      </c>
      <c r="H1" s="101" t="s">
        <v>79</v>
      </c>
      <c r="I1" s="102"/>
    </row>
    <row r="2" spans="1:9" ht="13.5" thickBot="1">
      <c r="A2" s="232" t="s">
        <v>51</v>
      </c>
      <c r="B2" s="233"/>
      <c r="C2" s="103" t="str">
        <f>CONCATENATE(cisloobjektu," ",nazevobjektu)</f>
        <v>001 Stavební úpravy</v>
      </c>
      <c r="D2" s="104"/>
      <c r="E2" s="105"/>
      <c r="F2" s="104"/>
      <c r="G2" s="234" t="s">
        <v>267</v>
      </c>
      <c r="H2" s="235"/>
      <c r="I2" s="236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200" t="str">
        <f>Položky!B7</f>
        <v>3</v>
      </c>
      <c r="B7" s="115" t="str">
        <f>Položky!C7</f>
        <v>Svislé a kompletní konstrukce</v>
      </c>
      <c r="C7" s="66"/>
      <c r="D7" s="116"/>
      <c r="E7" s="201">
        <f>Položky!BA25</f>
        <v>0</v>
      </c>
      <c r="F7" s="202">
        <f>Položky!BB25</f>
        <v>0</v>
      </c>
      <c r="G7" s="202">
        <f>Položky!BC25</f>
        <v>0</v>
      </c>
      <c r="H7" s="202">
        <f>Položky!BD25</f>
        <v>0</v>
      </c>
      <c r="I7" s="203">
        <f>Položky!BE25</f>
        <v>0</v>
      </c>
    </row>
    <row r="8" spans="1:9" s="35" customFormat="1">
      <c r="A8" s="200" t="str">
        <f>Položky!B26</f>
        <v>63</v>
      </c>
      <c r="B8" s="115" t="str">
        <f>Položky!C26</f>
        <v>Podlahy a podlahové konstrukce</v>
      </c>
      <c r="C8" s="66"/>
      <c r="D8" s="116"/>
      <c r="E8" s="201">
        <f>Položky!BA28</f>
        <v>0</v>
      </c>
      <c r="F8" s="202">
        <f>Položky!BB28</f>
        <v>0</v>
      </c>
      <c r="G8" s="202">
        <f>Položky!BC28</f>
        <v>0</v>
      </c>
      <c r="H8" s="202">
        <f>Položky!BD28</f>
        <v>0</v>
      </c>
      <c r="I8" s="203">
        <f>Položky!BE28</f>
        <v>0</v>
      </c>
    </row>
    <row r="9" spans="1:9" s="35" customFormat="1">
      <c r="A9" s="200" t="str">
        <f>Položky!B29</f>
        <v>61</v>
      </c>
      <c r="B9" s="115" t="str">
        <f>Položky!C29</f>
        <v>Upravy povrchů vnitřní</v>
      </c>
      <c r="C9" s="66"/>
      <c r="D9" s="116"/>
      <c r="E9" s="201">
        <f>Položky!BA32</f>
        <v>0</v>
      </c>
      <c r="F9" s="202">
        <f>Položky!BB32</f>
        <v>0</v>
      </c>
      <c r="G9" s="202">
        <f>Položky!BC32</f>
        <v>0</v>
      </c>
      <c r="H9" s="202">
        <f>Položky!BD32</f>
        <v>0</v>
      </c>
      <c r="I9" s="203">
        <f>Položky!BE32</f>
        <v>0</v>
      </c>
    </row>
    <row r="10" spans="1:9" s="35" customFormat="1">
      <c r="A10" s="200" t="str">
        <f>Položky!B33</f>
        <v>63</v>
      </c>
      <c r="B10" s="115" t="str">
        <f>Položky!C33</f>
        <v>Podlahy a podlahové konstrukce</v>
      </c>
      <c r="C10" s="66"/>
      <c r="D10" s="116"/>
      <c r="E10" s="201">
        <f>Položky!BA38</f>
        <v>0</v>
      </c>
      <c r="F10" s="202">
        <f>Položky!BB38</f>
        <v>0</v>
      </c>
      <c r="G10" s="202">
        <f>Položky!BC38</f>
        <v>0</v>
      </c>
      <c r="H10" s="202">
        <f>Položky!BD38</f>
        <v>0</v>
      </c>
      <c r="I10" s="203">
        <f>Položky!BE38</f>
        <v>0</v>
      </c>
    </row>
    <row r="11" spans="1:9" s="35" customFormat="1">
      <c r="A11" s="200" t="str">
        <f>Položky!B39</f>
        <v>94</v>
      </c>
      <c r="B11" s="115" t="str">
        <f>Položky!C39</f>
        <v>Lešení a stavební výtahy</v>
      </c>
      <c r="C11" s="66"/>
      <c r="D11" s="116"/>
      <c r="E11" s="201">
        <f>Položky!BA41</f>
        <v>0</v>
      </c>
      <c r="F11" s="202">
        <f>Položky!BB41</f>
        <v>0</v>
      </c>
      <c r="G11" s="202">
        <f>Položky!BC41</f>
        <v>0</v>
      </c>
      <c r="H11" s="202">
        <f>Položky!BD41</f>
        <v>0</v>
      </c>
      <c r="I11" s="203">
        <f>Položky!BE41</f>
        <v>0</v>
      </c>
    </row>
    <row r="12" spans="1:9" s="35" customFormat="1">
      <c r="A12" s="200" t="str">
        <f>Položky!B42</f>
        <v>95</v>
      </c>
      <c r="B12" s="115" t="str">
        <f>Položky!C42</f>
        <v>Dokončovací konstrukce na pozemních stavbách</v>
      </c>
      <c r="C12" s="66"/>
      <c r="D12" s="116"/>
      <c r="E12" s="201">
        <f>Položky!BA45</f>
        <v>0</v>
      </c>
      <c r="F12" s="202">
        <f>Položky!BB45</f>
        <v>0</v>
      </c>
      <c r="G12" s="202">
        <f>Položky!BC45</f>
        <v>0</v>
      </c>
      <c r="H12" s="202">
        <f>Položky!BD45</f>
        <v>0</v>
      </c>
      <c r="I12" s="203">
        <f>Položky!BE45</f>
        <v>0</v>
      </c>
    </row>
    <row r="13" spans="1:9" s="35" customFormat="1">
      <c r="A13" s="200" t="str">
        <f>Položky!B46</f>
        <v>96</v>
      </c>
      <c r="B13" s="115" t="str">
        <f>Položky!C46</f>
        <v>Bourání konstrukcí</v>
      </c>
      <c r="C13" s="66"/>
      <c r="D13" s="116"/>
      <c r="E13" s="201">
        <f>Položky!BA62</f>
        <v>0</v>
      </c>
      <c r="F13" s="202">
        <f>Položky!BB62</f>
        <v>0</v>
      </c>
      <c r="G13" s="202">
        <f>Položky!BC62</f>
        <v>0</v>
      </c>
      <c r="H13" s="202">
        <f>Položky!BD62</f>
        <v>0</v>
      </c>
      <c r="I13" s="203">
        <f>Položky!BE62</f>
        <v>0</v>
      </c>
    </row>
    <row r="14" spans="1:9" s="35" customFormat="1">
      <c r="A14" s="200" t="str">
        <f>Položky!B63</f>
        <v>97</v>
      </c>
      <c r="B14" s="115" t="str">
        <f>Položky!C63</f>
        <v>Prorážení otvorů</v>
      </c>
      <c r="C14" s="66"/>
      <c r="D14" s="116"/>
      <c r="E14" s="201">
        <f>Položky!BA67</f>
        <v>0</v>
      </c>
      <c r="F14" s="202">
        <f>Položky!BB67</f>
        <v>0</v>
      </c>
      <c r="G14" s="202">
        <f>Položky!BC67</f>
        <v>0</v>
      </c>
      <c r="H14" s="202">
        <f>Položky!BD67</f>
        <v>0</v>
      </c>
      <c r="I14" s="203">
        <f>Položky!BE67</f>
        <v>0</v>
      </c>
    </row>
    <row r="15" spans="1:9" s="35" customFormat="1">
      <c r="A15" s="200" t="str">
        <f>Položky!B68</f>
        <v>99</v>
      </c>
      <c r="B15" s="115" t="str">
        <f>Položky!C68</f>
        <v>Staveništní přesun hmot</v>
      </c>
      <c r="C15" s="66"/>
      <c r="D15" s="116"/>
      <c r="E15" s="201">
        <f>Položky!BA70</f>
        <v>0</v>
      </c>
      <c r="F15" s="202">
        <f>Položky!BB70</f>
        <v>0</v>
      </c>
      <c r="G15" s="202">
        <f>Položky!BC70</f>
        <v>0</v>
      </c>
      <c r="H15" s="202">
        <f>Položky!BD70</f>
        <v>0</v>
      </c>
      <c r="I15" s="203">
        <f>Položky!BE70</f>
        <v>0</v>
      </c>
    </row>
    <row r="16" spans="1:9" s="35" customFormat="1">
      <c r="A16" s="200" t="str">
        <f>Položky!B71</f>
        <v>713</v>
      </c>
      <c r="B16" s="115" t="str">
        <f>Položky!C71</f>
        <v>Izolace tepelné</v>
      </c>
      <c r="C16" s="66"/>
      <c r="D16" s="116"/>
      <c r="E16" s="201">
        <f>Položky!BA76</f>
        <v>0</v>
      </c>
      <c r="F16" s="202">
        <f>Položky!BB76</f>
        <v>0</v>
      </c>
      <c r="G16" s="202">
        <f>Položky!BC76</f>
        <v>0</v>
      </c>
      <c r="H16" s="202">
        <f>Položky!BD76</f>
        <v>0</v>
      </c>
      <c r="I16" s="203">
        <f>Položky!BE76</f>
        <v>0</v>
      </c>
    </row>
    <row r="17" spans="1:57" s="35" customFormat="1">
      <c r="A17" s="200" t="str">
        <f>Položky!B77</f>
        <v>720</v>
      </c>
      <c r="B17" s="115" t="str">
        <f>Položky!C77</f>
        <v>Zdravotechnická instalace</v>
      </c>
      <c r="C17" s="66"/>
      <c r="D17" s="116"/>
      <c r="E17" s="201">
        <f>Položky!BA79</f>
        <v>0</v>
      </c>
      <c r="F17" s="202">
        <f>Položky!BB79</f>
        <v>0</v>
      </c>
      <c r="G17" s="202">
        <f>Položky!BC79</f>
        <v>0</v>
      </c>
      <c r="H17" s="202">
        <f>Položky!BD79</f>
        <v>0</v>
      </c>
      <c r="I17" s="203">
        <f>Položky!BE79</f>
        <v>0</v>
      </c>
    </row>
    <row r="18" spans="1:57" s="35" customFormat="1">
      <c r="A18" s="200" t="str">
        <f>Položky!B80</f>
        <v>723</v>
      </c>
      <c r="B18" s="115" t="str">
        <f>Položky!C80</f>
        <v>Vnitřní plynovod</v>
      </c>
      <c r="C18" s="66"/>
      <c r="D18" s="116"/>
      <c r="E18" s="201">
        <f>Položky!BA82</f>
        <v>0</v>
      </c>
      <c r="F18" s="202">
        <f>Položky!BB82</f>
        <v>0</v>
      </c>
      <c r="G18" s="202">
        <f>Položky!BC82</f>
        <v>0</v>
      </c>
      <c r="H18" s="202">
        <f>Položky!BD82</f>
        <v>0</v>
      </c>
      <c r="I18" s="203">
        <f>Položky!BE82</f>
        <v>0</v>
      </c>
    </row>
    <row r="19" spans="1:57" s="35" customFormat="1">
      <c r="A19" s="200" t="str">
        <f>Položky!B83</f>
        <v>766</v>
      </c>
      <c r="B19" s="115" t="str">
        <f>Položky!C83</f>
        <v>Konstrukce truhlářské</v>
      </c>
      <c r="C19" s="66"/>
      <c r="D19" s="116"/>
      <c r="E19" s="201">
        <f>Položky!BA89</f>
        <v>0</v>
      </c>
      <c r="F19" s="202">
        <f>Položky!BB89</f>
        <v>0</v>
      </c>
      <c r="G19" s="202">
        <f>Položky!BC89</f>
        <v>0</v>
      </c>
      <c r="H19" s="202">
        <f>Položky!BD89</f>
        <v>0</v>
      </c>
      <c r="I19" s="203">
        <f>Položky!BE89</f>
        <v>0</v>
      </c>
    </row>
    <row r="20" spans="1:57" s="35" customFormat="1">
      <c r="A20" s="200" t="str">
        <f>Položky!B90</f>
        <v>771</v>
      </c>
      <c r="B20" s="115" t="str">
        <f>Položky!C90</f>
        <v>Podlahy z dlaždic a obklady</v>
      </c>
      <c r="C20" s="66"/>
      <c r="D20" s="116"/>
      <c r="E20" s="201">
        <f>Položky!BA101</f>
        <v>0</v>
      </c>
      <c r="F20" s="202">
        <f>Položky!BB101</f>
        <v>0</v>
      </c>
      <c r="G20" s="202">
        <f>Položky!BC101</f>
        <v>0</v>
      </c>
      <c r="H20" s="202">
        <f>Položky!BD101</f>
        <v>0</v>
      </c>
      <c r="I20" s="203">
        <f>Položky!BE101</f>
        <v>0</v>
      </c>
    </row>
    <row r="21" spans="1:57" s="35" customFormat="1">
      <c r="A21" s="200" t="str">
        <f>Položky!B102</f>
        <v>775</v>
      </c>
      <c r="B21" s="115" t="str">
        <f>Položky!C102</f>
        <v>Podlahy vlysové a parketové</v>
      </c>
      <c r="C21" s="66"/>
      <c r="D21" s="116"/>
      <c r="E21" s="201">
        <f>Položky!BA106</f>
        <v>0</v>
      </c>
      <c r="F21" s="202">
        <f>Položky!BB106</f>
        <v>0</v>
      </c>
      <c r="G21" s="202">
        <f>Položky!BC106</f>
        <v>0</v>
      </c>
      <c r="H21" s="202">
        <f>Položky!BD106</f>
        <v>0</v>
      </c>
      <c r="I21" s="203">
        <f>Položky!BE106</f>
        <v>0</v>
      </c>
    </row>
    <row r="22" spans="1:57" s="35" customFormat="1">
      <c r="A22" s="200" t="str">
        <f>Položky!B107</f>
        <v>781</v>
      </c>
      <c r="B22" s="115" t="str">
        <f>Položky!C107</f>
        <v>Obklady keramické</v>
      </c>
      <c r="C22" s="66"/>
      <c r="D22" s="116"/>
      <c r="E22" s="201">
        <f>Položky!BA112</f>
        <v>0</v>
      </c>
      <c r="F22" s="202">
        <f>Položky!BB112</f>
        <v>0</v>
      </c>
      <c r="G22" s="202">
        <f>Položky!BC112</f>
        <v>0</v>
      </c>
      <c r="H22" s="202">
        <f>Položky!BD112</f>
        <v>0</v>
      </c>
      <c r="I22" s="203">
        <f>Položky!BE112</f>
        <v>0</v>
      </c>
    </row>
    <row r="23" spans="1:57" s="35" customFormat="1">
      <c r="A23" s="200" t="str">
        <f>Položky!B113</f>
        <v>5</v>
      </c>
      <c r="B23" s="115" t="str">
        <f>Položky!C113</f>
        <v>Komunikace</v>
      </c>
      <c r="C23" s="66"/>
      <c r="D23" s="116"/>
      <c r="E23" s="201">
        <f>Položky!BA117</f>
        <v>0</v>
      </c>
      <c r="F23" s="202">
        <f>Položky!BB117</f>
        <v>0</v>
      </c>
      <c r="G23" s="202">
        <f>Položky!BC117</f>
        <v>0</v>
      </c>
      <c r="H23" s="202">
        <f>Položky!BD117</f>
        <v>0</v>
      </c>
      <c r="I23" s="203">
        <f>Položky!BE117</f>
        <v>0</v>
      </c>
    </row>
    <row r="24" spans="1:57" s="35" customFormat="1">
      <c r="A24" s="200" t="str">
        <f>Položky!B118</f>
        <v>781</v>
      </c>
      <c r="B24" s="115" t="str">
        <f>Položky!C118</f>
        <v>Obklady keramické</v>
      </c>
      <c r="C24" s="66"/>
      <c r="D24" s="116"/>
      <c r="E24" s="201">
        <f>Položky!BA120</f>
        <v>0</v>
      </c>
      <c r="F24" s="202">
        <f>Položky!BB120</f>
        <v>0</v>
      </c>
      <c r="G24" s="202">
        <f>Položky!BC120</f>
        <v>0</v>
      </c>
      <c r="H24" s="202">
        <f>Položky!BD120</f>
        <v>0</v>
      </c>
      <c r="I24" s="203">
        <f>Položky!BE120</f>
        <v>0</v>
      </c>
    </row>
    <row r="25" spans="1:57" s="35" customFormat="1">
      <c r="A25" s="200" t="str">
        <f>Položky!B121</f>
        <v>784</v>
      </c>
      <c r="B25" s="115" t="str">
        <f>Položky!C121</f>
        <v>Malby</v>
      </c>
      <c r="C25" s="66"/>
      <c r="D25" s="116"/>
      <c r="E25" s="201">
        <f>Položky!BA132</f>
        <v>0</v>
      </c>
      <c r="F25" s="202">
        <f>Položky!BB132</f>
        <v>0</v>
      </c>
      <c r="G25" s="202">
        <f>Položky!BC132</f>
        <v>0</v>
      </c>
      <c r="H25" s="202">
        <f>Položky!BD132</f>
        <v>0</v>
      </c>
      <c r="I25" s="203">
        <f>Položky!BE132</f>
        <v>0</v>
      </c>
    </row>
    <row r="26" spans="1:57" s="35" customFormat="1" ht="13.5" thickBot="1">
      <c r="A26" s="200" t="str">
        <f>Položky!B133</f>
        <v>D96</v>
      </c>
      <c r="B26" s="115" t="str">
        <f>Položky!C133</f>
        <v>Přesuny suti a vybouraných hmot</v>
      </c>
      <c r="C26" s="66"/>
      <c r="D26" s="116"/>
      <c r="E26" s="201">
        <f>Položky!BA138</f>
        <v>0</v>
      </c>
      <c r="F26" s="202">
        <f>Položky!BB138</f>
        <v>0</v>
      </c>
      <c r="G26" s="202">
        <f>Položky!BC138</f>
        <v>0</v>
      </c>
      <c r="H26" s="202">
        <f>Položky!BD138</f>
        <v>0</v>
      </c>
      <c r="I26" s="203">
        <f>Položky!BE138</f>
        <v>0</v>
      </c>
    </row>
    <row r="27" spans="1:57" s="123" customFormat="1" ht="13.5" thickBot="1">
      <c r="A27" s="117"/>
      <c r="B27" s="118" t="s">
        <v>58</v>
      </c>
      <c r="C27" s="118"/>
      <c r="D27" s="119"/>
      <c r="E27" s="120">
        <f>SUM(E7:E26)</f>
        <v>0</v>
      </c>
      <c r="F27" s="121">
        <f>SUM(F7:F26)</f>
        <v>0</v>
      </c>
      <c r="G27" s="121">
        <f>SUM(G7:G26)</f>
        <v>0</v>
      </c>
      <c r="H27" s="121">
        <f>SUM(H7:H26)</f>
        <v>0</v>
      </c>
      <c r="I27" s="122">
        <f>SUM(I7:I26)</f>
        <v>0</v>
      </c>
    </row>
    <row r="28" spans="1:57">
      <c r="A28" s="66"/>
      <c r="B28" s="66"/>
      <c r="C28" s="66"/>
      <c r="D28" s="66"/>
      <c r="E28" s="66"/>
      <c r="F28" s="66"/>
      <c r="G28" s="66"/>
      <c r="H28" s="66"/>
      <c r="I28" s="66"/>
    </row>
    <row r="29" spans="1:57" ht="19.5" customHeight="1">
      <c r="A29" s="107" t="s">
        <v>59</v>
      </c>
      <c r="B29" s="107"/>
      <c r="C29" s="107"/>
      <c r="D29" s="107"/>
      <c r="E29" s="107"/>
      <c r="F29" s="107"/>
      <c r="G29" s="124"/>
      <c r="H29" s="107"/>
      <c r="I29" s="107"/>
      <c r="BA29" s="41"/>
      <c r="BB29" s="41"/>
      <c r="BC29" s="41"/>
      <c r="BD29" s="41"/>
      <c r="BE29" s="41"/>
    </row>
    <row r="30" spans="1:57" ht="13.5" thickBot="1">
      <c r="A30" s="77"/>
      <c r="B30" s="77"/>
      <c r="C30" s="77"/>
      <c r="D30" s="77"/>
      <c r="E30" s="77"/>
      <c r="F30" s="77"/>
      <c r="G30" s="77"/>
      <c r="H30" s="77"/>
      <c r="I30" s="77"/>
    </row>
    <row r="31" spans="1:57">
      <c r="A31" s="71" t="s">
        <v>60</v>
      </c>
      <c r="B31" s="72"/>
      <c r="C31" s="72"/>
      <c r="D31" s="125"/>
      <c r="E31" s="126" t="s">
        <v>61</v>
      </c>
      <c r="F31" s="127" t="s">
        <v>62</v>
      </c>
      <c r="G31" s="128" t="s">
        <v>63</v>
      </c>
      <c r="H31" s="129"/>
      <c r="I31" s="130" t="s">
        <v>61</v>
      </c>
    </row>
    <row r="32" spans="1:57">
      <c r="A32" s="64" t="s">
        <v>258</v>
      </c>
      <c r="B32" s="55"/>
      <c r="C32" s="55"/>
      <c r="D32" s="131"/>
      <c r="E32" s="132">
        <v>0</v>
      </c>
      <c r="F32" s="133">
        <v>0</v>
      </c>
      <c r="G32" s="134">
        <f t="shared" ref="G32:G39" si="0">CHOOSE(BA32+1,HSV+PSV,HSV+PSV+Mont,HSV+PSV+Dodavka+Mont,HSV,PSV,Mont,Dodavka,Mont+Dodavka,0)</f>
        <v>0</v>
      </c>
      <c r="H32" s="135"/>
      <c r="I32" s="136">
        <f t="shared" ref="I32:I39" si="1">E32+F32*G32/100</f>
        <v>0</v>
      </c>
      <c r="BA32">
        <v>0</v>
      </c>
    </row>
    <row r="33" spans="1:53">
      <c r="A33" s="64" t="s">
        <v>259</v>
      </c>
      <c r="B33" s="55"/>
      <c r="C33" s="55"/>
      <c r="D33" s="131"/>
      <c r="E33" s="132">
        <v>0</v>
      </c>
      <c r="F33" s="133">
        <v>0</v>
      </c>
      <c r="G33" s="134">
        <f t="shared" si="0"/>
        <v>0</v>
      </c>
      <c r="H33" s="135"/>
      <c r="I33" s="136">
        <f t="shared" si="1"/>
        <v>0</v>
      </c>
      <c r="BA33">
        <v>0</v>
      </c>
    </row>
    <row r="34" spans="1:53">
      <c r="A34" s="64" t="s">
        <v>260</v>
      </c>
      <c r="B34" s="55"/>
      <c r="C34" s="55"/>
      <c r="D34" s="131"/>
      <c r="E34" s="132">
        <v>0</v>
      </c>
      <c r="F34" s="133">
        <v>0</v>
      </c>
      <c r="G34" s="134">
        <f t="shared" si="0"/>
        <v>0</v>
      </c>
      <c r="H34" s="135"/>
      <c r="I34" s="136">
        <f t="shared" si="1"/>
        <v>0</v>
      </c>
      <c r="BA34">
        <v>0</v>
      </c>
    </row>
    <row r="35" spans="1:53">
      <c r="A35" s="64" t="s">
        <v>261</v>
      </c>
      <c r="B35" s="55"/>
      <c r="C35" s="55"/>
      <c r="D35" s="131"/>
      <c r="E35" s="132">
        <v>0</v>
      </c>
      <c r="F35" s="133">
        <v>0</v>
      </c>
      <c r="G35" s="134">
        <f t="shared" si="0"/>
        <v>0</v>
      </c>
      <c r="H35" s="135"/>
      <c r="I35" s="136">
        <f t="shared" si="1"/>
        <v>0</v>
      </c>
      <c r="BA35">
        <v>0</v>
      </c>
    </row>
    <row r="36" spans="1:53">
      <c r="A36" s="64" t="s">
        <v>262</v>
      </c>
      <c r="B36" s="55"/>
      <c r="C36" s="55"/>
      <c r="D36" s="131"/>
      <c r="E36" s="132">
        <v>0</v>
      </c>
      <c r="F36" s="133">
        <v>0</v>
      </c>
      <c r="G36" s="134">
        <f t="shared" si="0"/>
        <v>0</v>
      </c>
      <c r="H36" s="135"/>
      <c r="I36" s="136">
        <f t="shared" si="1"/>
        <v>0</v>
      </c>
      <c r="BA36">
        <v>1</v>
      </c>
    </row>
    <row r="37" spans="1:53">
      <c r="A37" s="64" t="s">
        <v>263</v>
      </c>
      <c r="B37" s="55"/>
      <c r="C37" s="55"/>
      <c r="D37" s="131"/>
      <c r="E37" s="132">
        <v>0</v>
      </c>
      <c r="F37" s="133">
        <v>0</v>
      </c>
      <c r="G37" s="134">
        <f t="shared" si="0"/>
        <v>0</v>
      </c>
      <c r="H37" s="135"/>
      <c r="I37" s="136">
        <f t="shared" si="1"/>
        <v>0</v>
      </c>
      <c r="BA37">
        <v>1</v>
      </c>
    </row>
    <row r="38" spans="1:53">
      <c r="A38" s="64" t="s">
        <v>264</v>
      </c>
      <c r="B38" s="55"/>
      <c r="C38" s="55"/>
      <c r="D38" s="131"/>
      <c r="E38" s="132">
        <v>0</v>
      </c>
      <c r="F38" s="133">
        <v>0</v>
      </c>
      <c r="G38" s="134">
        <f t="shared" si="0"/>
        <v>0</v>
      </c>
      <c r="H38" s="135"/>
      <c r="I38" s="136">
        <f t="shared" si="1"/>
        <v>0</v>
      </c>
      <c r="BA38">
        <v>2</v>
      </c>
    </row>
    <row r="39" spans="1:53">
      <c r="A39" s="64" t="s">
        <v>265</v>
      </c>
      <c r="B39" s="55"/>
      <c r="C39" s="55"/>
      <c r="D39" s="131"/>
      <c r="E39" s="132">
        <v>0</v>
      </c>
      <c r="F39" s="133">
        <v>0</v>
      </c>
      <c r="G39" s="134">
        <f t="shared" si="0"/>
        <v>0</v>
      </c>
      <c r="H39" s="135"/>
      <c r="I39" s="136">
        <f t="shared" si="1"/>
        <v>0</v>
      </c>
      <c r="BA39">
        <v>2</v>
      </c>
    </row>
    <row r="40" spans="1:53" ht="13.5" thickBot="1">
      <c r="A40" s="137"/>
      <c r="B40" s="138" t="s">
        <v>64</v>
      </c>
      <c r="C40" s="139"/>
      <c r="D40" s="140"/>
      <c r="E40" s="141"/>
      <c r="F40" s="142"/>
      <c r="G40" s="142"/>
      <c r="H40" s="237">
        <f>SUM(I32:I39)</f>
        <v>0</v>
      </c>
      <c r="I40" s="238"/>
    </row>
    <row r="42" spans="1:53">
      <c r="B42" s="123"/>
      <c r="F42" s="143"/>
      <c r="G42" s="144"/>
      <c r="H42" s="144"/>
      <c r="I42" s="145"/>
    </row>
    <row r="43" spans="1:53"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</sheetData>
  <sheetProtection password="8879" sheet="1" objects="1" scenarios="1"/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11"/>
  <sheetViews>
    <sheetView showGridLines="0" showZeros="0" zoomScale="125" zoomScaleNormal="125" workbookViewId="0">
      <selection activeCell="F8" sqref="F8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>
      <c r="A1" s="243" t="s">
        <v>65</v>
      </c>
      <c r="B1" s="243"/>
      <c r="C1" s="243"/>
      <c r="D1" s="243"/>
      <c r="E1" s="243"/>
      <c r="F1" s="243"/>
      <c r="G1" s="243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30" t="s">
        <v>49</v>
      </c>
      <c r="B3" s="231"/>
      <c r="C3" s="97" t="str">
        <f>CONCATENATE(cislostavby," ",nazevstavby)</f>
        <v>600 Leitnerova</v>
      </c>
      <c r="D3" s="151"/>
      <c r="E3" s="152" t="s">
        <v>66</v>
      </c>
      <c r="F3" s="153" t="str">
        <f>Rekapitulace!H1</f>
        <v>001</v>
      </c>
      <c r="G3" s="154"/>
    </row>
    <row r="4" spans="1:104" ht="13.5" thickBot="1">
      <c r="A4" s="244" t="s">
        <v>51</v>
      </c>
      <c r="B4" s="233"/>
      <c r="C4" s="103" t="str">
        <f>CONCATENATE(cisloobjektu," ",nazevobjektu)</f>
        <v>001 Stavební úpravy</v>
      </c>
      <c r="D4" s="155"/>
      <c r="E4" s="245" t="str">
        <f>Rekapitulace!G2</f>
        <v>Stavební úpravy Leitnerova</v>
      </c>
      <c r="F4" s="246"/>
      <c r="G4" s="247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s="211" customFormat="1">
      <c r="A8" s="206">
        <v>1</v>
      </c>
      <c r="B8" s="207" t="s">
        <v>83</v>
      </c>
      <c r="C8" s="208" t="s">
        <v>84</v>
      </c>
      <c r="D8" s="209" t="s">
        <v>85</v>
      </c>
      <c r="E8" s="204">
        <v>0.1125</v>
      </c>
      <c r="F8" s="248"/>
      <c r="G8" s="210">
        <f>E8*F8</f>
        <v>0</v>
      </c>
      <c r="O8" s="212">
        <v>2</v>
      </c>
      <c r="AA8" s="211">
        <v>1</v>
      </c>
      <c r="AB8" s="211">
        <v>1</v>
      </c>
      <c r="AC8" s="211">
        <v>1</v>
      </c>
      <c r="AZ8" s="211">
        <v>1</v>
      </c>
      <c r="BA8" s="211">
        <f>IF(AZ8=1,G8,0)</f>
        <v>0</v>
      </c>
      <c r="BB8" s="211">
        <f>IF(AZ8=2,G8,0)</f>
        <v>0</v>
      </c>
      <c r="BC8" s="211">
        <f>IF(AZ8=3,G8,0)</f>
        <v>0</v>
      </c>
      <c r="BD8" s="211">
        <f>IF(AZ8=4,G8,0)</f>
        <v>0</v>
      </c>
      <c r="BE8" s="211">
        <f>IF(AZ8=5,G8,0)</f>
        <v>0</v>
      </c>
      <c r="CA8" s="213">
        <v>1</v>
      </c>
      <c r="CB8" s="213">
        <v>1</v>
      </c>
      <c r="CZ8" s="211">
        <v>1.7090000000000001E-2</v>
      </c>
    </row>
    <row r="9" spans="1:104" s="211" customFormat="1">
      <c r="A9" s="214"/>
      <c r="B9" s="215"/>
      <c r="C9" s="241" t="s">
        <v>282</v>
      </c>
      <c r="D9" s="242"/>
      <c r="E9" s="205">
        <v>0.1125</v>
      </c>
      <c r="F9" s="216"/>
      <c r="G9" s="217"/>
      <c r="M9" s="218" t="s">
        <v>86</v>
      </c>
      <c r="O9" s="212"/>
    </row>
    <row r="10" spans="1:104" s="211" customFormat="1">
      <c r="A10" s="206">
        <v>2</v>
      </c>
      <c r="B10" s="207" t="s">
        <v>87</v>
      </c>
      <c r="C10" s="208" t="s">
        <v>88</v>
      </c>
      <c r="D10" s="209" t="s">
        <v>89</v>
      </c>
      <c r="E10" s="204">
        <v>3.4626000000000001</v>
      </c>
      <c r="F10" s="248"/>
      <c r="G10" s="210">
        <f>E10*F10</f>
        <v>0</v>
      </c>
      <c r="O10" s="212">
        <v>2</v>
      </c>
      <c r="AA10" s="211">
        <v>1</v>
      </c>
      <c r="AB10" s="211">
        <v>1</v>
      </c>
      <c r="AC10" s="211">
        <v>1</v>
      </c>
      <c r="AZ10" s="211">
        <v>1</v>
      </c>
      <c r="BA10" s="211">
        <f>IF(AZ10=1,G10,0)</f>
        <v>0</v>
      </c>
      <c r="BB10" s="211">
        <f>IF(AZ10=2,G10,0)</f>
        <v>0</v>
      </c>
      <c r="BC10" s="211">
        <f>IF(AZ10=3,G10,0)</f>
        <v>0</v>
      </c>
      <c r="BD10" s="211">
        <f>IF(AZ10=4,G10,0)</f>
        <v>0</v>
      </c>
      <c r="BE10" s="211">
        <f>IF(AZ10=5,G10,0)</f>
        <v>0</v>
      </c>
      <c r="CA10" s="213">
        <v>1</v>
      </c>
      <c r="CB10" s="213">
        <v>1</v>
      </c>
      <c r="CZ10" s="211">
        <v>0.17244999999999999</v>
      </c>
    </row>
    <row r="11" spans="1:104" s="211" customFormat="1">
      <c r="A11" s="214"/>
      <c r="B11" s="215"/>
      <c r="C11" s="241" t="s">
        <v>90</v>
      </c>
      <c r="D11" s="242"/>
      <c r="E11" s="205">
        <v>1.7313000000000001</v>
      </c>
      <c r="F11" s="216"/>
      <c r="G11" s="217"/>
      <c r="M11" s="218" t="s">
        <v>90</v>
      </c>
      <c r="O11" s="212"/>
    </row>
    <row r="12" spans="1:104" s="211" customFormat="1">
      <c r="A12" s="214"/>
      <c r="B12" s="215"/>
      <c r="C12" s="241" t="s">
        <v>91</v>
      </c>
      <c r="D12" s="242"/>
      <c r="E12" s="205">
        <v>1.7313000000000001</v>
      </c>
      <c r="F12" s="216"/>
      <c r="G12" s="217"/>
      <c r="M12" s="218" t="s">
        <v>91</v>
      </c>
      <c r="O12" s="212"/>
    </row>
    <row r="13" spans="1:104" s="211" customFormat="1" ht="22.5">
      <c r="A13" s="206">
        <v>3</v>
      </c>
      <c r="B13" s="207" t="s">
        <v>92</v>
      </c>
      <c r="C13" s="208" t="s">
        <v>269</v>
      </c>
      <c r="D13" s="209" t="s">
        <v>89</v>
      </c>
      <c r="E13" s="204">
        <v>68.31</v>
      </c>
      <c r="F13" s="248"/>
      <c r="G13" s="210">
        <f>E13*F13</f>
        <v>0</v>
      </c>
      <c r="O13" s="212">
        <v>2</v>
      </c>
      <c r="AA13" s="211">
        <v>1</v>
      </c>
      <c r="AB13" s="211">
        <v>1</v>
      </c>
      <c r="AC13" s="211">
        <v>1</v>
      </c>
      <c r="AZ13" s="211">
        <v>1</v>
      </c>
      <c r="BA13" s="211">
        <f>IF(AZ13=1,G13,0)</f>
        <v>0</v>
      </c>
      <c r="BB13" s="211">
        <f>IF(AZ13=2,G13,0)</f>
        <v>0</v>
      </c>
      <c r="BC13" s="211">
        <f>IF(AZ13=3,G13,0)</f>
        <v>0</v>
      </c>
      <c r="BD13" s="211">
        <f>IF(AZ13=4,G13,0)</f>
        <v>0</v>
      </c>
      <c r="BE13" s="211">
        <f>IF(AZ13=5,G13,0)</f>
        <v>0</v>
      </c>
      <c r="CA13" s="213">
        <v>1</v>
      </c>
      <c r="CB13" s="213">
        <v>1</v>
      </c>
      <c r="CZ13" s="211">
        <v>2.01E-2</v>
      </c>
    </row>
    <row r="14" spans="1:104" s="211" customFormat="1">
      <c r="A14" s="214"/>
      <c r="B14" s="215"/>
      <c r="C14" s="241" t="s">
        <v>272</v>
      </c>
      <c r="D14" s="242"/>
      <c r="E14" s="205">
        <v>68.31</v>
      </c>
      <c r="F14" s="216"/>
      <c r="G14" s="217"/>
      <c r="M14" s="218" t="s">
        <v>93</v>
      </c>
      <c r="O14" s="212"/>
    </row>
    <row r="15" spans="1:104" s="211" customFormat="1" ht="22.5">
      <c r="A15" s="206">
        <v>4</v>
      </c>
      <c r="B15" s="207" t="s">
        <v>94</v>
      </c>
      <c r="C15" s="208" t="s">
        <v>95</v>
      </c>
      <c r="D15" s="209" t="s">
        <v>89</v>
      </c>
      <c r="E15" s="204">
        <v>13.55</v>
      </c>
      <c r="F15" s="248">
        <v>0</v>
      </c>
      <c r="G15" s="210">
        <f>E15*F15</f>
        <v>0</v>
      </c>
      <c r="O15" s="212">
        <v>2</v>
      </c>
      <c r="AA15" s="211">
        <v>1</v>
      </c>
      <c r="AB15" s="211">
        <v>1</v>
      </c>
      <c r="AC15" s="211">
        <v>1</v>
      </c>
      <c r="AZ15" s="211">
        <v>1</v>
      </c>
      <c r="BA15" s="211">
        <f>IF(AZ15=1,G15,0)</f>
        <v>0</v>
      </c>
      <c r="BB15" s="211">
        <f>IF(AZ15=2,G15,0)</f>
        <v>0</v>
      </c>
      <c r="BC15" s="211">
        <f>IF(AZ15=3,G15,0)</f>
        <v>0</v>
      </c>
      <c r="BD15" s="211">
        <f>IF(AZ15=4,G15,0)</f>
        <v>0</v>
      </c>
      <c r="BE15" s="211">
        <f>IF(AZ15=5,G15,0)</f>
        <v>0</v>
      </c>
      <c r="CA15" s="213">
        <v>1</v>
      </c>
      <c r="CB15" s="213">
        <v>1</v>
      </c>
      <c r="CZ15" s="211">
        <v>4.6120000000000001E-2</v>
      </c>
    </row>
    <row r="16" spans="1:104" s="211" customFormat="1" ht="22.5">
      <c r="A16" s="206">
        <v>5</v>
      </c>
      <c r="B16" s="207" t="s">
        <v>96</v>
      </c>
      <c r="C16" s="208" t="s">
        <v>97</v>
      </c>
      <c r="D16" s="209" t="s">
        <v>89</v>
      </c>
      <c r="E16" s="204">
        <v>1</v>
      </c>
      <c r="F16" s="248">
        <v>0</v>
      </c>
      <c r="G16" s="210">
        <f>E16*F16</f>
        <v>0</v>
      </c>
      <c r="O16" s="212">
        <v>2</v>
      </c>
      <c r="AA16" s="211">
        <v>1</v>
      </c>
      <c r="AB16" s="211">
        <v>1</v>
      </c>
      <c r="AC16" s="211">
        <v>1</v>
      </c>
      <c r="AZ16" s="211">
        <v>1</v>
      </c>
      <c r="BA16" s="211">
        <f>IF(AZ16=1,G16,0)</f>
        <v>0</v>
      </c>
      <c r="BB16" s="211">
        <f>IF(AZ16=2,G16,0)</f>
        <v>0</v>
      </c>
      <c r="BC16" s="211">
        <f>IF(AZ16=3,G16,0)</f>
        <v>0</v>
      </c>
      <c r="BD16" s="211">
        <f>IF(AZ16=4,G16,0)</f>
        <v>0</v>
      </c>
      <c r="BE16" s="211">
        <f>IF(AZ16=5,G16,0)</f>
        <v>0</v>
      </c>
      <c r="CA16" s="213">
        <v>1</v>
      </c>
      <c r="CB16" s="213">
        <v>1</v>
      </c>
      <c r="CZ16" s="211">
        <v>0</v>
      </c>
    </row>
    <row r="17" spans="1:104" s="211" customFormat="1" ht="22.5">
      <c r="A17" s="206">
        <v>6</v>
      </c>
      <c r="B17" s="207" t="s">
        <v>98</v>
      </c>
      <c r="C17" s="208" t="s">
        <v>99</v>
      </c>
      <c r="D17" s="209" t="s">
        <v>89</v>
      </c>
      <c r="E17" s="204">
        <v>2</v>
      </c>
      <c r="F17" s="248">
        <v>0</v>
      </c>
      <c r="G17" s="210">
        <f>E17*F17</f>
        <v>0</v>
      </c>
      <c r="O17" s="212">
        <v>2</v>
      </c>
      <c r="AA17" s="211">
        <v>1</v>
      </c>
      <c r="AB17" s="211">
        <v>1</v>
      </c>
      <c r="AC17" s="211">
        <v>1</v>
      </c>
      <c r="AZ17" s="211">
        <v>1</v>
      </c>
      <c r="BA17" s="211">
        <f>IF(AZ17=1,G17,0)</f>
        <v>0</v>
      </c>
      <c r="BB17" s="211">
        <f>IF(AZ17=2,G17,0)</f>
        <v>0</v>
      </c>
      <c r="BC17" s="211">
        <f>IF(AZ17=3,G17,0)</f>
        <v>0</v>
      </c>
      <c r="BD17" s="211">
        <f>IF(AZ17=4,G17,0)</f>
        <v>0</v>
      </c>
      <c r="BE17" s="211">
        <f>IF(AZ17=5,G17,0)</f>
        <v>0</v>
      </c>
      <c r="CA17" s="213">
        <v>1</v>
      </c>
      <c r="CB17" s="213">
        <v>1</v>
      </c>
      <c r="CZ17" s="211">
        <v>0</v>
      </c>
    </row>
    <row r="18" spans="1:104" s="211" customFormat="1" ht="22.5">
      <c r="A18" s="206">
        <v>7</v>
      </c>
      <c r="B18" s="207" t="s">
        <v>100</v>
      </c>
      <c r="C18" s="208" t="s">
        <v>101</v>
      </c>
      <c r="D18" s="209" t="s">
        <v>89</v>
      </c>
      <c r="E18" s="204">
        <v>13.75</v>
      </c>
      <c r="F18" s="248">
        <v>0</v>
      </c>
      <c r="G18" s="210">
        <f>E18*F18</f>
        <v>0</v>
      </c>
      <c r="O18" s="212">
        <v>2</v>
      </c>
      <c r="AA18" s="211">
        <v>1</v>
      </c>
      <c r="AB18" s="211">
        <v>1</v>
      </c>
      <c r="AC18" s="211">
        <v>1</v>
      </c>
      <c r="AZ18" s="211">
        <v>1</v>
      </c>
      <c r="BA18" s="211">
        <f>IF(AZ18=1,G18,0)</f>
        <v>0</v>
      </c>
      <c r="BB18" s="211">
        <f>IF(AZ18=2,G18,0)</f>
        <v>0</v>
      </c>
      <c r="BC18" s="211">
        <f>IF(AZ18=3,G18,0)</f>
        <v>0</v>
      </c>
      <c r="BD18" s="211">
        <f>IF(AZ18=4,G18,0)</f>
        <v>0</v>
      </c>
      <c r="BE18" s="211">
        <f>IF(AZ18=5,G18,0)</f>
        <v>0</v>
      </c>
      <c r="CA18" s="213">
        <v>1</v>
      </c>
      <c r="CB18" s="213">
        <v>1</v>
      </c>
      <c r="CZ18" s="211">
        <v>0</v>
      </c>
    </row>
    <row r="19" spans="1:104" s="211" customFormat="1" ht="22.5">
      <c r="A19" s="206">
        <v>8</v>
      </c>
      <c r="B19" s="207" t="s">
        <v>102</v>
      </c>
      <c r="C19" s="208" t="s">
        <v>103</v>
      </c>
      <c r="D19" s="209" t="s">
        <v>89</v>
      </c>
      <c r="E19" s="204">
        <v>1.68</v>
      </c>
      <c r="F19" s="248">
        <v>0</v>
      </c>
      <c r="G19" s="210">
        <f>E19*F19</f>
        <v>0</v>
      </c>
      <c r="O19" s="212">
        <v>2</v>
      </c>
      <c r="AA19" s="211">
        <v>1</v>
      </c>
      <c r="AB19" s="211">
        <v>1</v>
      </c>
      <c r="AC19" s="211">
        <v>1</v>
      </c>
      <c r="AZ19" s="211">
        <v>1</v>
      </c>
      <c r="BA19" s="211">
        <f>IF(AZ19=1,G19,0)</f>
        <v>0</v>
      </c>
      <c r="BB19" s="211">
        <f>IF(AZ19=2,G19,0)</f>
        <v>0</v>
      </c>
      <c r="BC19" s="211">
        <f>IF(AZ19=3,G19,0)</f>
        <v>0</v>
      </c>
      <c r="BD19" s="211">
        <f>IF(AZ19=4,G19,0)</f>
        <v>0</v>
      </c>
      <c r="BE19" s="211">
        <f>IF(AZ19=5,G19,0)</f>
        <v>0</v>
      </c>
      <c r="CA19" s="213">
        <v>1</v>
      </c>
      <c r="CB19" s="213">
        <v>1</v>
      </c>
      <c r="CZ19" s="211">
        <v>0.1656</v>
      </c>
    </row>
    <row r="20" spans="1:104" s="211" customFormat="1">
      <c r="A20" s="214"/>
      <c r="B20" s="215"/>
      <c r="C20" s="241" t="s">
        <v>278</v>
      </c>
      <c r="D20" s="242"/>
      <c r="E20" s="205">
        <v>1.68</v>
      </c>
      <c r="F20" s="216"/>
      <c r="G20" s="217"/>
      <c r="M20" s="218" t="s">
        <v>104</v>
      </c>
      <c r="O20" s="212"/>
    </row>
    <row r="21" spans="1:104" s="211" customFormat="1">
      <c r="A21" s="206">
        <v>9</v>
      </c>
      <c r="B21" s="207" t="s">
        <v>105</v>
      </c>
      <c r="C21" s="208" t="s">
        <v>106</v>
      </c>
      <c r="D21" s="209" t="s">
        <v>85</v>
      </c>
      <c r="E21" s="204">
        <v>0.22</v>
      </c>
      <c r="F21" s="248">
        <v>0</v>
      </c>
      <c r="G21" s="210">
        <f>E21*F21</f>
        <v>0</v>
      </c>
      <c r="O21" s="212">
        <v>2</v>
      </c>
      <c r="AA21" s="211">
        <v>3</v>
      </c>
      <c r="AB21" s="211">
        <v>1</v>
      </c>
      <c r="AC21" s="211">
        <v>13480810</v>
      </c>
      <c r="AZ21" s="211">
        <v>1</v>
      </c>
      <c r="BA21" s="211">
        <f>IF(AZ21=1,G21,0)</f>
        <v>0</v>
      </c>
      <c r="BB21" s="211">
        <f>IF(AZ21=2,G21,0)</f>
        <v>0</v>
      </c>
      <c r="BC21" s="211">
        <f>IF(AZ21=3,G21,0)</f>
        <v>0</v>
      </c>
      <c r="BD21" s="211">
        <f>IF(AZ21=4,G21,0)</f>
        <v>0</v>
      </c>
      <c r="BE21" s="211">
        <f>IF(AZ21=5,G21,0)</f>
        <v>0</v>
      </c>
      <c r="CA21" s="213">
        <v>3</v>
      </c>
      <c r="CB21" s="213">
        <v>1</v>
      </c>
      <c r="CZ21" s="211">
        <v>1</v>
      </c>
    </row>
    <row r="22" spans="1:104" s="211" customFormat="1">
      <c r="A22" s="214"/>
      <c r="B22" s="215"/>
      <c r="C22" s="241" t="s">
        <v>280</v>
      </c>
      <c r="D22" s="242"/>
      <c r="E22" s="205">
        <v>0.06</v>
      </c>
      <c r="F22" s="216"/>
      <c r="G22" s="217"/>
      <c r="M22" s="218" t="s">
        <v>107</v>
      </c>
      <c r="O22" s="212"/>
    </row>
    <row r="23" spans="1:104" s="211" customFormat="1">
      <c r="A23" s="214"/>
      <c r="B23" s="215"/>
      <c r="C23" s="241" t="s">
        <v>281</v>
      </c>
      <c r="D23" s="242"/>
      <c r="E23" s="205">
        <v>5.2499999999999998E-2</v>
      </c>
      <c r="F23" s="216"/>
      <c r="G23" s="217"/>
      <c r="M23" s="218" t="s">
        <v>86</v>
      </c>
      <c r="O23" s="212"/>
    </row>
    <row r="24" spans="1:104" s="211" customFormat="1">
      <c r="A24" s="214"/>
      <c r="B24" s="215"/>
      <c r="C24" s="241" t="s">
        <v>279</v>
      </c>
      <c r="D24" s="242"/>
      <c r="E24" s="205">
        <v>0.1051</v>
      </c>
      <c r="F24" s="216"/>
      <c r="G24" s="217"/>
      <c r="M24" s="218" t="s">
        <v>108</v>
      </c>
      <c r="O24" s="212"/>
    </row>
    <row r="25" spans="1:104">
      <c r="A25" s="184"/>
      <c r="B25" s="185" t="s">
        <v>76</v>
      </c>
      <c r="C25" s="186" t="str">
        <f>CONCATENATE(B7," ",C7)</f>
        <v>3 Svislé a kompletní konstrukce</v>
      </c>
      <c r="D25" s="187"/>
      <c r="E25" s="188"/>
      <c r="F25" s="189"/>
      <c r="G25" s="190">
        <f>SUM(G7:G24)</f>
        <v>0</v>
      </c>
      <c r="O25" s="170">
        <v>4</v>
      </c>
      <c r="BA25" s="191">
        <f>SUM(BA7:BA24)</f>
        <v>0</v>
      </c>
      <c r="BB25" s="191">
        <f>SUM(BB7:BB24)</f>
        <v>0</v>
      </c>
      <c r="BC25" s="191">
        <f>SUM(BC7:BC24)</f>
        <v>0</v>
      </c>
      <c r="BD25" s="191">
        <f>SUM(BD7:BD24)</f>
        <v>0</v>
      </c>
      <c r="BE25" s="191">
        <f>SUM(BE7:BE24)</f>
        <v>0</v>
      </c>
    </row>
    <row r="26" spans="1:104">
      <c r="A26" s="163" t="s">
        <v>74</v>
      </c>
      <c r="B26" s="164" t="s">
        <v>109</v>
      </c>
      <c r="C26" s="165" t="s">
        <v>110</v>
      </c>
      <c r="D26" s="166"/>
      <c r="E26" s="167"/>
      <c r="F26" s="167"/>
      <c r="G26" s="168"/>
      <c r="H26" s="169"/>
      <c r="I26" s="169"/>
      <c r="O26" s="170">
        <v>1</v>
      </c>
    </row>
    <row r="27" spans="1:104">
      <c r="A27" s="171">
        <v>10</v>
      </c>
      <c r="B27" s="172" t="s">
        <v>111</v>
      </c>
      <c r="C27" s="173" t="s">
        <v>112</v>
      </c>
      <c r="D27" s="174" t="s">
        <v>89</v>
      </c>
      <c r="E27" s="175">
        <v>1.292</v>
      </c>
      <c r="F27" s="248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3.6150000000000002E-2</v>
      </c>
    </row>
    <row r="28" spans="1:104">
      <c r="A28" s="184"/>
      <c r="B28" s="185" t="s">
        <v>76</v>
      </c>
      <c r="C28" s="186" t="str">
        <f>CONCATENATE(B26," ",C26)</f>
        <v>63 Podlahy a podlahové konstrukce</v>
      </c>
      <c r="D28" s="187"/>
      <c r="E28" s="188"/>
      <c r="F28" s="189"/>
      <c r="G28" s="190">
        <f>SUM(G26:G27)</f>
        <v>0</v>
      </c>
      <c r="O28" s="170">
        <v>4</v>
      </c>
      <c r="BA28" s="191">
        <f>SUM(BA26:BA27)</f>
        <v>0</v>
      </c>
      <c r="BB28" s="191">
        <f>SUM(BB26:BB27)</f>
        <v>0</v>
      </c>
      <c r="BC28" s="191">
        <f>SUM(BC26:BC27)</f>
        <v>0</v>
      </c>
      <c r="BD28" s="191">
        <f>SUM(BD26:BD27)</f>
        <v>0</v>
      </c>
      <c r="BE28" s="191">
        <f>SUM(BE26:BE27)</f>
        <v>0</v>
      </c>
    </row>
    <row r="29" spans="1:104">
      <c r="A29" s="163" t="s">
        <v>74</v>
      </c>
      <c r="B29" s="164" t="s">
        <v>113</v>
      </c>
      <c r="C29" s="165" t="s">
        <v>114</v>
      </c>
      <c r="D29" s="166"/>
      <c r="E29" s="167"/>
      <c r="F29" s="167"/>
      <c r="G29" s="168"/>
      <c r="H29" s="169"/>
      <c r="I29" s="169"/>
      <c r="O29" s="170">
        <v>1</v>
      </c>
    </row>
    <row r="30" spans="1:104">
      <c r="A30" s="171">
        <v>11</v>
      </c>
      <c r="B30" s="172" t="s">
        <v>115</v>
      </c>
      <c r="C30" s="173" t="s">
        <v>116</v>
      </c>
      <c r="D30" s="174" t="s">
        <v>89</v>
      </c>
      <c r="E30" s="204">
        <v>40</v>
      </c>
      <c r="F30" s="248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1.5740000000000001E-2</v>
      </c>
    </row>
    <row r="31" spans="1:104">
      <c r="A31" s="171">
        <v>12</v>
      </c>
      <c r="B31" s="172" t="s">
        <v>117</v>
      </c>
      <c r="C31" s="173" t="s">
        <v>118</v>
      </c>
      <c r="D31" s="174" t="s">
        <v>89</v>
      </c>
      <c r="E31" s="204">
        <v>20</v>
      </c>
      <c r="F31" s="248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4.7660000000000001E-2</v>
      </c>
    </row>
    <row r="32" spans="1:104">
      <c r="A32" s="184"/>
      <c r="B32" s="185" t="s">
        <v>76</v>
      </c>
      <c r="C32" s="186" t="str">
        <f>CONCATENATE(B29," ",C29)</f>
        <v>61 Upravy povrchů vnitřní</v>
      </c>
      <c r="D32" s="187"/>
      <c r="E32" s="188"/>
      <c r="F32" s="189"/>
      <c r="G32" s="190">
        <f>SUM(G29:G31)</f>
        <v>0</v>
      </c>
      <c r="O32" s="170">
        <v>4</v>
      </c>
      <c r="BA32" s="191">
        <f>SUM(BA29:BA31)</f>
        <v>0</v>
      </c>
      <c r="BB32" s="191">
        <f>SUM(BB29:BB31)</f>
        <v>0</v>
      </c>
      <c r="BC32" s="191">
        <f>SUM(BC29:BC31)</f>
        <v>0</v>
      </c>
      <c r="BD32" s="191">
        <f>SUM(BD29:BD31)</f>
        <v>0</v>
      </c>
      <c r="BE32" s="191">
        <f>SUM(BE29:BE31)</f>
        <v>0</v>
      </c>
    </row>
    <row r="33" spans="1:104">
      <c r="A33" s="163" t="s">
        <v>74</v>
      </c>
      <c r="B33" s="164" t="s">
        <v>109</v>
      </c>
      <c r="C33" s="165" t="s">
        <v>110</v>
      </c>
      <c r="D33" s="166"/>
      <c r="E33" s="167"/>
      <c r="F33" s="167"/>
      <c r="G33" s="168"/>
      <c r="H33" s="169"/>
      <c r="I33" s="169"/>
      <c r="O33" s="170">
        <v>1</v>
      </c>
    </row>
    <row r="34" spans="1:104">
      <c r="A34" s="171">
        <v>13</v>
      </c>
      <c r="B34" s="172" t="s">
        <v>119</v>
      </c>
      <c r="C34" s="173" t="s">
        <v>120</v>
      </c>
      <c r="D34" s="174" t="s">
        <v>121</v>
      </c>
      <c r="E34" s="175">
        <v>0.10340000000000001</v>
      </c>
      <c r="F34" s="248">
        <v>0</v>
      </c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2.5249999999999999</v>
      </c>
    </row>
    <row r="35" spans="1:104">
      <c r="A35" s="178"/>
      <c r="B35" s="180"/>
      <c r="C35" s="239" t="s">
        <v>122</v>
      </c>
      <c r="D35" s="240"/>
      <c r="E35" s="181">
        <v>0.10340000000000001</v>
      </c>
      <c r="F35" s="182"/>
      <c r="G35" s="183"/>
      <c r="M35" s="179" t="s">
        <v>122</v>
      </c>
      <c r="O35" s="170"/>
    </row>
    <row r="36" spans="1:104">
      <c r="A36" s="171">
        <v>14</v>
      </c>
      <c r="B36" s="172" t="s">
        <v>123</v>
      </c>
      <c r="C36" s="173" t="s">
        <v>124</v>
      </c>
      <c r="D36" s="174" t="s">
        <v>121</v>
      </c>
      <c r="E36" s="175">
        <v>0.10340000000000001</v>
      </c>
      <c r="F36" s="248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</v>
      </c>
    </row>
    <row r="37" spans="1:104">
      <c r="A37" s="178"/>
      <c r="B37" s="180"/>
      <c r="C37" s="239" t="s">
        <v>122</v>
      </c>
      <c r="D37" s="240"/>
      <c r="E37" s="181">
        <v>0.10340000000000001</v>
      </c>
      <c r="F37" s="182"/>
      <c r="G37" s="183"/>
      <c r="M37" s="179" t="s">
        <v>122</v>
      </c>
      <c r="O37" s="170"/>
    </row>
    <row r="38" spans="1:104">
      <c r="A38" s="184"/>
      <c r="B38" s="185" t="s">
        <v>76</v>
      </c>
      <c r="C38" s="186" t="str">
        <f>CONCATENATE(B33," ",C33)</f>
        <v>63 Podlahy a podlahové konstrukce</v>
      </c>
      <c r="D38" s="187"/>
      <c r="E38" s="188"/>
      <c r="F38" s="189"/>
      <c r="G38" s="190">
        <f>SUM(G33:G37)</f>
        <v>0</v>
      </c>
      <c r="O38" s="170">
        <v>4</v>
      </c>
      <c r="BA38" s="191">
        <f>SUM(BA33:BA37)</f>
        <v>0</v>
      </c>
      <c r="BB38" s="191">
        <f>SUM(BB33:BB37)</f>
        <v>0</v>
      </c>
      <c r="BC38" s="191">
        <f>SUM(BC33:BC37)</f>
        <v>0</v>
      </c>
      <c r="BD38" s="191">
        <f>SUM(BD33:BD37)</f>
        <v>0</v>
      </c>
      <c r="BE38" s="191">
        <f>SUM(BE33:BE37)</f>
        <v>0</v>
      </c>
    </row>
    <row r="39" spans="1:104">
      <c r="A39" s="163" t="s">
        <v>74</v>
      </c>
      <c r="B39" s="164" t="s">
        <v>125</v>
      </c>
      <c r="C39" s="165" t="s">
        <v>126</v>
      </c>
      <c r="D39" s="166"/>
      <c r="E39" s="167"/>
      <c r="F39" s="167"/>
      <c r="G39" s="168"/>
      <c r="H39" s="169"/>
      <c r="I39" s="169"/>
      <c r="O39" s="170">
        <v>1</v>
      </c>
    </row>
    <row r="40" spans="1:104">
      <c r="A40" s="171">
        <v>15</v>
      </c>
      <c r="B40" s="172" t="s">
        <v>127</v>
      </c>
      <c r="C40" s="173" t="s">
        <v>128</v>
      </c>
      <c r="D40" s="174" t="s">
        <v>89</v>
      </c>
      <c r="E40" s="175">
        <v>51</v>
      </c>
      <c r="F40" s="248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5.9199999999999999E-3</v>
      </c>
    </row>
    <row r="41" spans="1:104">
      <c r="A41" s="184"/>
      <c r="B41" s="185" t="s">
        <v>76</v>
      </c>
      <c r="C41" s="186" t="str">
        <f>CONCATENATE(B39," ",C39)</f>
        <v>94 Lešení a stavební výtahy</v>
      </c>
      <c r="D41" s="187"/>
      <c r="E41" s="188"/>
      <c r="F41" s="189"/>
      <c r="G41" s="190">
        <f>SUM(G39:G40)</f>
        <v>0</v>
      </c>
      <c r="O41" s="170">
        <v>4</v>
      </c>
      <c r="BA41" s="191">
        <f>SUM(BA39:BA40)</f>
        <v>0</v>
      </c>
      <c r="BB41" s="191">
        <f>SUM(BB39:BB40)</f>
        <v>0</v>
      </c>
      <c r="BC41" s="191">
        <f>SUM(BC39:BC40)</f>
        <v>0</v>
      </c>
      <c r="BD41" s="191">
        <f>SUM(BD39:BD40)</f>
        <v>0</v>
      </c>
      <c r="BE41" s="191">
        <f>SUM(BE39:BE40)</f>
        <v>0</v>
      </c>
    </row>
    <row r="42" spans="1:104">
      <c r="A42" s="163" t="s">
        <v>74</v>
      </c>
      <c r="B42" s="164" t="s">
        <v>129</v>
      </c>
      <c r="C42" s="165" t="s">
        <v>130</v>
      </c>
      <c r="D42" s="166"/>
      <c r="E42" s="167"/>
      <c r="F42" s="167"/>
      <c r="G42" s="168"/>
      <c r="H42" s="169"/>
      <c r="I42" s="169"/>
      <c r="O42" s="170">
        <v>1</v>
      </c>
    </row>
    <row r="43" spans="1:104">
      <c r="A43" s="171">
        <v>16</v>
      </c>
      <c r="B43" s="172" t="s">
        <v>131</v>
      </c>
      <c r="C43" s="173" t="s">
        <v>132</v>
      </c>
      <c r="D43" s="174" t="s">
        <v>89</v>
      </c>
      <c r="E43" s="175">
        <v>320</v>
      </c>
      <c r="F43" s="248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4.0000000000000003E-5</v>
      </c>
    </row>
    <row r="44" spans="1:104">
      <c r="A44" s="171">
        <v>17</v>
      </c>
      <c r="B44" s="172" t="s">
        <v>133</v>
      </c>
      <c r="C44" s="173" t="s">
        <v>134</v>
      </c>
      <c r="D44" s="174" t="s">
        <v>135</v>
      </c>
      <c r="E44" s="175">
        <v>1</v>
      </c>
      <c r="F44" s="248">
        <v>0</v>
      </c>
      <c r="G44" s="176">
        <f>E44*F44</f>
        <v>0</v>
      </c>
      <c r="O44" s="170">
        <v>2</v>
      </c>
      <c r="AA44" s="146">
        <v>12</v>
      </c>
      <c r="AB44" s="146">
        <v>0</v>
      </c>
      <c r="AC44" s="146">
        <v>17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12</v>
      </c>
      <c r="CB44" s="177">
        <v>0</v>
      </c>
      <c r="CZ44" s="146">
        <v>1.4999999999999999E-2</v>
      </c>
    </row>
    <row r="45" spans="1:104">
      <c r="A45" s="184"/>
      <c r="B45" s="185" t="s">
        <v>76</v>
      </c>
      <c r="C45" s="186" t="str">
        <f>CONCATENATE(B42," ",C42)</f>
        <v>95 Dokončovací konstrukce na pozemních stavbách</v>
      </c>
      <c r="D45" s="187"/>
      <c r="E45" s="188"/>
      <c r="F45" s="189"/>
      <c r="G45" s="190">
        <f>SUM(G42:G44)</f>
        <v>0</v>
      </c>
      <c r="O45" s="170">
        <v>4</v>
      </c>
      <c r="BA45" s="191">
        <f>SUM(BA42:BA44)</f>
        <v>0</v>
      </c>
      <c r="BB45" s="191">
        <f>SUM(BB42:BB44)</f>
        <v>0</v>
      </c>
      <c r="BC45" s="191">
        <f>SUM(BC42:BC44)</f>
        <v>0</v>
      </c>
      <c r="BD45" s="191">
        <f>SUM(BD42:BD44)</f>
        <v>0</v>
      </c>
      <c r="BE45" s="191">
        <f>SUM(BE42:BE44)</f>
        <v>0</v>
      </c>
    </row>
    <row r="46" spans="1:104">
      <c r="A46" s="163" t="s">
        <v>74</v>
      </c>
      <c r="B46" s="164" t="s">
        <v>136</v>
      </c>
      <c r="C46" s="165" t="s">
        <v>137</v>
      </c>
      <c r="D46" s="166"/>
      <c r="E46" s="167"/>
      <c r="F46" s="167"/>
      <c r="G46" s="168"/>
      <c r="H46" s="169"/>
      <c r="I46" s="169"/>
      <c r="O46" s="170">
        <v>1</v>
      </c>
    </row>
    <row r="47" spans="1:104" s="211" customFormat="1">
      <c r="A47" s="206">
        <v>18</v>
      </c>
      <c r="B47" s="207" t="s">
        <v>138</v>
      </c>
      <c r="C47" s="208" t="s">
        <v>139</v>
      </c>
      <c r="D47" s="209" t="s">
        <v>89</v>
      </c>
      <c r="E47" s="204">
        <v>63.25</v>
      </c>
      <c r="F47" s="248">
        <v>0</v>
      </c>
      <c r="G47" s="210">
        <f>E47*F47</f>
        <v>0</v>
      </c>
      <c r="O47" s="212">
        <v>2</v>
      </c>
      <c r="AA47" s="211">
        <v>12</v>
      </c>
      <c r="AB47" s="211">
        <v>0</v>
      </c>
      <c r="AC47" s="211">
        <v>18</v>
      </c>
      <c r="AZ47" s="211">
        <v>1</v>
      </c>
      <c r="BA47" s="211">
        <f>IF(AZ47=1,G47,0)</f>
        <v>0</v>
      </c>
      <c r="BB47" s="211">
        <f>IF(AZ47=2,G47,0)</f>
        <v>0</v>
      </c>
      <c r="BC47" s="211">
        <f>IF(AZ47=3,G47,0)</f>
        <v>0</v>
      </c>
      <c r="BD47" s="211">
        <f>IF(AZ47=4,G47,0)</f>
        <v>0</v>
      </c>
      <c r="BE47" s="211">
        <f>IF(AZ47=5,G47,0)</f>
        <v>0</v>
      </c>
      <c r="CA47" s="213">
        <v>12</v>
      </c>
      <c r="CB47" s="213">
        <v>0</v>
      </c>
      <c r="CZ47" s="211">
        <v>0</v>
      </c>
    </row>
    <row r="48" spans="1:104" s="211" customFormat="1">
      <c r="A48" s="214"/>
      <c r="B48" s="215"/>
      <c r="C48" s="241" t="s">
        <v>275</v>
      </c>
      <c r="D48" s="242"/>
      <c r="E48" s="205">
        <v>40.47</v>
      </c>
      <c r="F48" s="216"/>
      <c r="G48" s="217"/>
      <c r="M48" s="218" t="s">
        <v>140</v>
      </c>
      <c r="O48" s="212"/>
    </row>
    <row r="49" spans="1:104" s="211" customFormat="1">
      <c r="A49" s="214"/>
      <c r="B49" s="215"/>
      <c r="C49" s="241" t="s">
        <v>276</v>
      </c>
      <c r="D49" s="242"/>
      <c r="E49" s="205">
        <v>22.78</v>
      </c>
      <c r="F49" s="216"/>
      <c r="G49" s="217"/>
      <c r="M49" s="218" t="s">
        <v>141</v>
      </c>
      <c r="O49" s="212"/>
    </row>
    <row r="50" spans="1:104">
      <c r="A50" s="171">
        <v>19</v>
      </c>
      <c r="B50" s="172" t="s">
        <v>142</v>
      </c>
      <c r="C50" s="173" t="s">
        <v>143</v>
      </c>
      <c r="D50" s="174" t="s">
        <v>121</v>
      </c>
      <c r="E50" s="175">
        <v>10.259</v>
      </c>
      <c r="F50" s="248">
        <v>0</v>
      </c>
      <c r="G50" s="176">
        <f>E50*F50</f>
        <v>0</v>
      </c>
      <c r="O50" s="170">
        <v>2</v>
      </c>
      <c r="AA50" s="146">
        <v>1</v>
      </c>
      <c r="AB50" s="146">
        <v>1</v>
      </c>
      <c r="AC50" s="146">
        <v>1</v>
      </c>
      <c r="AZ50" s="146">
        <v>1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1</v>
      </c>
      <c r="CB50" s="177">
        <v>1</v>
      </c>
      <c r="CZ50" s="146">
        <v>1.2800000000000001E-3</v>
      </c>
    </row>
    <row r="51" spans="1:104">
      <c r="A51" s="178"/>
      <c r="B51" s="180"/>
      <c r="C51" s="239" t="s">
        <v>144</v>
      </c>
      <c r="D51" s="240"/>
      <c r="E51" s="181">
        <v>1.5760000000000001</v>
      </c>
      <c r="F51" s="182"/>
      <c r="G51" s="183"/>
      <c r="M51" s="179" t="s">
        <v>144</v>
      </c>
      <c r="O51" s="170"/>
    </row>
    <row r="52" spans="1:104">
      <c r="A52" s="178"/>
      <c r="B52" s="180"/>
      <c r="C52" s="239" t="s">
        <v>145</v>
      </c>
      <c r="D52" s="240"/>
      <c r="E52" s="181">
        <v>1.605</v>
      </c>
      <c r="F52" s="182"/>
      <c r="G52" s="183"/>
      <c r="M52" s="179" t="s">
        <v>145</v>
      </c>
      <c r="O52" s="170"/>
    </row>
    <row r="53" spans="1:104">
      <c r="A53" s="178"/>
      <c r="B53" s="180"/>
      <c r="C53" s="239" t="s">
        <v>146</v>
      </c>
      <c r="D53" s="240"/>
      <c r="E53" s="181">
        <v>0.51600000000000001</v>
      </c>
      <c r="F53" s="182"/>
      <c r="G53" s="183"/>
      <c r="M53" s="179" t="s">
        <v>146</v>
      </c>
      <c r="O53" s="170"/>
    </row>
    <row r="54" spans="1:104">
      <c r="A54" s="178"/>
      <c r="B54" s="180"/>
      <c r="C54" s="239" t="s">
        <v>147</v>
      </c>
      <c r="D54" s="240"/>
      <c r="E54" s="181">
        <v>1</v>
      </c>
      <c r="F54" s="182"/>
      <c r="G54" s="183"/>
      <c r="M54" s="179" t="s">
        <v>147</v>
      </c>
      <c r="O54" s="170"/>
    </row>
    <row r="55" spans="1:104">
      <c r="A55" s="178"/>
      <c r="B55" s="180"/>
      <c r="C55" s="239" t="s">
        <v>148</v>
      </c>
      <c r="D55" s="240"/>
      <c r="E55" s="181">
        <v>5.0999999999999996</v>
      </c>
      <c r="F55" s="182"/>
      <c r="G55" s="183"/>
      <c r="M55" s="179" t="s">
        <v>148</v>
      </c>
      <c r="O55" s="170"/>
    </row>
    <row r="56" spans="1:104">
      <c r="A56" s="178"/>
      <c r="B56" s="180"/>
      <c r="C56" s="239" t="s">
        <v>277</v>
      </c>
      <c r="D56" s="240"/>
      <c r="E56" s="181">
        <v>0.46200000000000002</v>
      </c>
      <c r="F56" s="182"/>
      <c r="G56" s="183"/>
      <c r="M56" s="179" t="s">
        <v>149</v>
      </c>
      <c r="O56" s="170"/>
    </row>
    <row r="57" spans="1:104" ht="22.5">
      <c r="A57" s="171">
        <v>20</v>
      </c>
      <c r="B57" s="172" t="s">
        <v>150</v>
      </c>
      <c r="C57" s="173" t="s">
        <v>151</v>
      </c>
      <c r="D57" s="174" t="s">
        <v>121</v>
      </c>
      <c r="E57" s="175">
        <v>0.12920000000000001</v>
      </c>
      <c r="F57" s="248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0</v>
      </c>
    </row>
    <row r="58" spans="1:104">
      <c r="A58" s="178"/>
      <c r="B58" s="180"/>
      <c r="C58" s="239" t="s">
        <v>152</v>
      </c>
      <c r="D58" s="240"/>
      <c r="E58" s="181">
        <v>0.12920000000000001</v>
      </c>
      <c r="F58" s="182"/>
      <c r="G58" s="183"/>
      <c r="M58" s="179" t="s">
        <v>152</v>
      </c>
      <c r="O58" s="170"/>
    </row>
    <row r="59" spans="1:104">
      <c r="A59" s="171">
        <v>21</v>
      </c>
      <c r="B59" s="172" t="s">
        <v>153</v>
      </c>
      <c r="C59" s="173" t="s">
        <v>154</v>
      </c>
      <c r="D59" s="174" t="s">
        <v>155</v>
      </c>
      <c r="E59" s="175">
        <v>4</v>
      </c>
      <c r="F59" s="248">
        <v>0</v>
      </c>
      <c r="G59" s="176">
        <f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0</v>
      </c>
    </row>
    <row r="60" spans="1:104">
      <c r="A60" s="171">
        <v>22</v>
      </c>
      <c r="B60" s="172" t="s">
        <v>156</v>
      </c>
      <c r="C60" s="173" t="s">
        <v>157</v>
      </c>
      <c r="D60" s="174" t="s">
        <v>89</v>
      </c>
      <c r="E60" s="204">
        <v>5.12</v>
      </c>
      <c r="F60" s="248">
        <v>0</v>
      </c>
      <c r="G60" s="176">
        <f>E60*F60</f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1</v>
      </c>
      <c r="CZ60" s="146">
        <v>1.17E-3</v>
      </c>
    </row>
    <row r="61" spans="1:104">
      <c r="A61" s="171">
        <v>23</v>
      </c>
      <c r="B61" s="172" t="s">
        <v>158</v>
      </c>
      <c r="C61" s="173" t="s">
        <v>159</v>
      </c>
      <c r="D61" s="174" t="s">
        <v>135</v>
      </c>
      <c r="E61" s="175">
        <v>1</v>
      </c>
      <c r="F61" s="248">
        <v>0</v>
      </c>
      <c r="G61" s="176">
        <f>E61*F61</f>
        <v>0</v>
      </c>
      <c r="O61" s="170">
        <v>2</v>
      </c>
      <c r="AA61" s="146">
        <v>12</v>
      </c>
      <c r="AB61" s="146">
        <v>0</v>
      </c>
      <c r="AC61" s="146">
        <v>25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12</v>
      </c>
      <c r="CB61" s="177">
        <v>0</v>
      </c>
      <c r="CZ61" s="146">
        <v>0</v>
      </c>
    </row>
    <row r="62" spans="1:104">
      <c r="A62" s="184"/>
      <c r="B62" s="185" t="s">
        <v>76</v>
      </c>
      <c r="C62" s="186" t="str">
        <f>CONCATENATE(B46," ",C46)</f>
        <v>96 Bourání konstrukcí</v>
      </c>
      <c r="D62" s="187"/>
      <c r="E62" s="188"/>
      <c r="F62" s="189"/>
      <c r="G62" s="190">
        <f>SUM(G46:G61)</f>
        <v>0</v>
      </c>
      <c r="O62" s="170">
        <v>4</v>
      </c>
      <c r="BA62" s="191">
        <f>SUM(BA46:BA61)</f>
        <v>0</v>
      </c>
      <c r="BB62" s="191">
        <f>SUM(BB46:BB61)</f>
        <v>0</v>
      </c>
      <c r="BC62" s="191">
        <f>SUM(BC46:BC61)</f>
        <v>0</v>
      </c>
      <c r="BD62" s="191">
        <f>SUM(BD46:BD61)</f>
        <v>0</v>
      </c>
      <c r="BE62" s="191">
        <f>SUM(BE46:BE61)</f>
        <v>0</v>
      </c>
    </row>
    <row r="63" spans="1:104">
      <c r="A63" s="163" t="s">
        <v>74</v>
      </c>
      <c r="B63" s="164" t="s">
        <v>160</v>
      </c>
      <c r="C63" s="165" t="s">
        <v>161</v>
      </c>
      <c r="D63" s="166"/>
      <c r="E63" s="167"/>
      <c r="F63" s="167"/>
      <c r="G63" s="168"/>
      <c r="H63" s="169"/>
      <c r="I63" s="169"/>
      <c r="O63" s="170">
        <v>1</v>
      </c>
    </row>
    <row r="64" spans="1:104">
      <c r="A64" s="171">
        <v>24</v>
      </c>
      <c r="B64" s="172" t="s">
        <v>162</v>
      </c>
      <c r="C64" s="173" t="s">
        <v>163</v>
      </c>
      <c r="D64" s="174" t="s">
        <v>89</v>
      </c>
      <c r="E64" s="204">
        <v>68.31</v>
      </c>
      <c r="F64" s="248">
        <v>0</v>
      </c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0</v>
      </c>
    </row>
    <row r="65" spans="1:104">
      <c r="A65" s="178"/>
      <c r="B65" s="180"/>
      <c r="C65" s="239" t="s">
        <v>273</v>
      </c>
      <c r="D65" s="240"/>
      <c r="E65" s="205">
        <v>68.31</v>
      </c>
      <c r="F65" s="182"/>
      <c r="G65" s="183"/>
      <c r="M65" s="179" t="s">
        <v>164</v>
      </c>
      <c r="O65" s="170"/>
    </row>
    <row r="66" spans="1:104">
      <c r="A66" s="171">
        <v>25</v>
      </c>
      <c r="B66" s="172" t="s">
        <v>165</v>
      </c>
      <c r="C66" s="173" t="s">
        <v>166</v>
      </c>
      <c r="D66" s="174" t="s">
        <v>135</v>
      </c>
      <c r="E66" s="175">
        <v>1</v>
      </c>
      <c r="F66" s="248">
        <v>0</v>
      </c>
      <c r="G66" s="176">
        <f>E66*F66</f>
        <v>0</v>
      </c>
      <c r="O66" s="170">
        <v>2</v>
      </c>
      <c r="AA66" s="146">
        <v>12</v>
      </c>
      <c r="AB66" s="146">
        <v>0</v>
      </c>
      <c r="AC66" s="146">
        <v>27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12</v>
      </c>
      <c r="CB66" s="177">
        <v>0</v>
      </c>
      <c r="CZ66" s="146">
        <v>0</v>
      </c>
    </row>
    <row r="67" spans="1:104">
      <c r="A67" s="184"/>
      <c r="B67" s="185" t="s">
        <v>76</v>
      </c>
      <c r="C67" s="186" t="str">
        <f>CONCATENATE(B63," ",C63)</f>
        <v>97 Prorážení otvorů</v>
      </c>
      <c r="D67" s="187"/>
      <c r="E67" s="188"/>
      <c r="F67" s="189"/>
      <c r="G67" s="190">
        <f>SUM(G63:G66)</f>
        <v>0</v>
      </c>
      <c r="O67" s="170">
        <v>4</v>
      </c>
      <c r="BA67" s="191">
        <f>SUM(BA63:BA66)</f>
        <v>0</v>
      </c>
      <c r="BB67" s="191">
        <f>SUM(BB63:BB66)</f>
        <v>0</v>
      </c>
      <c r="BC67" s="191">
        <f>SUM(BC63:BC66)</f>
        <v>0</v>
      </c>
      <c r="BD67" s="191">
        <f>SUM(BD63:BD66)</f>
        <v>0</v>
      </c>
      <c r="BE67" s="191">
        <f>SUM(BE63:BE66)</f>
        <v>0</v>
      </c>
    </row>
    <row r="68" spans="1:104">
      <c r="A68" s="163" t="s">
        <v>74</v>
      </c>
      <c r="B68" s="164" t="s">
        <v>167</v>
      </c>
      <c r="C68" s="165" t="s">
        <v>168</v>
      </c>
      <c r="D68" s="166"/>
      <c r="E68" s="167"/>
      <c r="F68" s="167"/>
      <c r="G68" s="168"/>
      <c r="H68" s="169"/>
      <c r="I68" s="169"/>
      <c r="O68" s="170">
        <v>1</v>
      </c>
    </row>
    <row r="69" spans="1:104">
      <c r="A69" s="171">
        <v>26</v>
      </c>
      <c r="B69" s="172" t="s">
        <v>169</v>
      </c>
      <c r="C69" s="173" t="s">
        <v>170</v>
      </c>
      <c r="D69" s="174" t="s">
        <v>85</v>
      </c>
      <c r="E69" s="175">
        <v>6.8142867469999997</v>
      </c>
      <c r="F69" s="248">
        <v>0</v>
      </c>
      <c r="G69" s="176">
        <f>E69*F69</f>
        <v>0</v>
      </c>
      <c r="O69" s="170">
        <v>2</v>
      </c>
      <c r="AA69" s="146">
        <v>7</v>
      </c>
      <c r="AB69" s="146">
        <v>1</v>
      </c>
      <c r="AC69" s="146">
        <v>2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7</v>
      </c>
      <c r="CB69" s="177">
        <v>1</v>
      </c>
      <c r="CZ69" s="146">
        <v>0</v>
      </c>
    </row>
    <row r="70" spans="1:104">
      <c r="A70" s="184"/>
      <c r="B70" s="185" t="s">
        <v>76</v>
      </c>
      <c r="C70" s="186" t="str">
        <f>CONCATENATE(B68," ",C68)</f>
        <v>99 Staveništní přesun hmot</v>
      </c>
      <c r="D70" s="187"/>
      <c r="E70" s="188"/>
      <c r="F70" s="189"/>
      <c r="G70" s="190">
        <f>SUM(G68:G69)</f>
        <v>0</v>
      </c>
      <c r="O70" s="170">
        <v>4</v>
      </c>
      <c r="BA70" s="191">
        <f>SUM(BA68:BA69)</f>
        <v>0</v>
      </c>
      <c r="BB70" s="191">
        <f>SUM(BB68:BB69)</f>
        <v>0</v>
      </c>
      <c r="BC70" s="191">
        <f>SUM(BC68:BC69)</f>
        <v>0</v>
      </c>
      <c r="BD70" s="191">
        <f>SUM(BD68:BD69)</f>
        <v>0</v>
      </c>
      <c r="BE70" s="191">
        <f>SUM(BE68:BE69)</f>
        <v>0</v>
      </c>
    </row>
    <row r="71" spans="1:104">
      <c r="A71" s="163" t="s">
        <v>74</v>
      </c>
      <c r="B71" s="164" t="s">
        <v>171</v>
      </c>
      <c r="C71" s="165" t="s">
        <v>172</v>
      </c>
      <c r="D71" s="166"/>
      <c r="E71" s="167"/>
      <c r="F71" s="167"/>
      <c r="G71" s="168"/>
      <c r="H71" s="169"/>
      <c r="I71" s="169"/>
      <c r="O71" s="170">
        <v>1</v>
      </c>
    </row>
    <row r="72" spans="1:104">
      <c r="A72" s="171">
        <v>27</v>
      </c>
      <c r="B72" s="172" t="s">
        <v>173</v>
      </c>
      <c r="C72" s="173" t="s">
        <v>174</v>
      </c>
      <c r="D72" s="174" t="s">
        <v>89</v>
      </c>
      <c r="E72" s="175">
        <v>68.31</v>
      </c>
      <c r="F72" s="248">
        <v>0</v>
      </c>
      <c r="G72" s="176">
        <f>E72*F72</f>
        <v>0</v>
      </c>
      <c r="O72" s="170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1</v>
      </c>
      <c r="CB72" s="177">
        <v>7</v>
      </c>
      <c r="CZ72" s="146">
        <v>0</v>
      </c>
    </row>
    <row r="73" spans="1:104" ht="22.5">
      <c r="A73" s="171">
        <v>28</v>
      </c>
      <c r="B73" s="172" t="s">
        <v>175</v>
      </c>
      <c r="C73" s="173" t="s">
        <v>176</v>
      </c>
      <c r="D73" s="174" t="s">
        <v>89</v>
      </c>
      <c r="E73" s="175">
        <v>68.31</v>
      </c>
      <c r="F73" s="248">
        <v>0</v>
      </c>
      <c r="G73" s="176">
        <f>E73*F73</f>
        <v>0</v>
      </c>
      <c r="O73" s="170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7</v>
      </c>
      <c r="CZ73" s="146">
        <v>1.4999999999999999E-4</v>
      </c>
    </row>
    <row r="74" spans="1:104">
      <c r="A74" s="171">
        <v>29</v>
      </c>
      <c r="B74" s="172" t="s">
        <v>177</v>
      </c>
      <c r="C74" s="173" t="s">
        <v>178</v>
      </c>
      <c r="D74" s="174" t="s">
        <v>89</v>
      </c>
      <c r="E74" s="175">
        <v>68.31</v>
      </c>
      <c r="F74" s="248">
        <v>0</v>
      </c>
      <c r="G74" s="176">
        <f>E74*F74</f>
        <v>0</v>
      </c>
      <c r="O74" s="170">
        <v>2</v>
      </c>
      <c r="AA74" s="146">
        <v>3</v>
      </c>
      <c r="AB74" s="146">
        <v>7</v>
      </c>
      <c r="AC74" s="146">
        <v>63166825</v>
      </c>
      <c r="AZ74" s="146">
        <v>2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3</v>
      </c>
      <c r="CB74" s="177">
        <v>7</v>
      </c>
      <c r="CZ74" s="146">
        <v>0</v>
      </c>
    </row>
    <row r="75" spans="1:104">
      <c r="A75" s="171">
        <v>30</v>
      </c>
      <c r="B75" s="172" t="s">
        <v>179</v>
      </c>
      <c r="C75" s="173" t="s">
        <v>180</v>
      </c>
      <c r="D75" s="174" t="s">
        <v>62</v>
      </c>
      <c r="E75" s="175">
        <v>206.36</v>
      </c>
      <c r="F75" s="248">
        <v>0</v>
      </c>
      <c r="G75" s="176">
        <f>E75*F75</f>
        <v>0</v>
      </c>
      <c r="O75" s="170">
        <v>2</v>
      </c>
      <c r="AA75" s="146">
        <v>7</v>
      </c>
      <c r="AB75" s="146">
        <v>1002</v>
      </c>
      <c r="AC75" s="146">
        <v>5</v>
      </c>
      <c r="AZ75" s="146">
        <v>2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7</v>
      </c>
      <c r="CB75" s="177">
        <v>1002</v>
      </c>
      <c r="CZ75" s="146">
        <v>0</v>
      </c>
    </row>
    <row r="76" spans="1:104">
      <c r="A76" s="184"/>
      <c r="B76" s="185" t="s">
        <v>76</v>
      </c>
      <c r="C76" s="186" t="str">
        <f>CONCATENATE(B71," ",C71)</f>
        <v>713 Izolace tepelné</v>
      </c>
      <c r="D76" s="187"/>
      <c r="E76" s="188"/>
      <c r="F76" s="189"/>
      <c r="G76" s="190">
        <f>SUM(G71:G75)</f>
        <v>0</v>
      </c>
      <c r="O76" s="170">
        <v>4</v>
      </c>
      <c r="BA76" s="191">
        <f>SUM(BA71:BA75)</f>
        <v>0</v>
      </c>
      <c r="BB76" s="191">
        <f>SUM(BB71:BB75)</f>
        <v>0</v>
      </c>
      <c r="BC76" s="191">
        <f>SUM(BC71:BC75)</f>
        <v>0</v>
      </c>
      <c r="BD76" s="191">
        <f>SUM(BD71:BD75)</f>
        <v>0</v>
      </c>
      <c r="BE76" s="191">
        <f>SUM(BE71:BE75)</f>
        <v>0</v>
      </c>
    </row>
    <row r="77" spans="1:104">
      <c r="A77" s="163" t="s">
        <v>74</v>
      </c>
      <c r="B77" s="164" t="s">
        <v>181</v>
      </c>
      <c r="C77" s="165" t="s">
        <v>182</v>
      </c>
      <c r="D77" s="166"/>
      <c r="E77" s="167"/>
      <c r="F77" s="167"/>
      <c r="G77" s="168"/>
      <c r="H77" s="169"/>
      <c r="I77" s="169"/>
      <c r="O77" s="170">
        <v>1</v>
      </c>
    </row>
    <row r="78" spans="1:104" ht="33.75">
      <c r="A78" s="171">
        <v>31</v>
      </c>
      <c r="B78" s="172" t="s">
        <v>183</v>
      </c>
      <c r="C78" s="173" t="s">
        <v>274</v>
      </c>
      <c r="D78" s="174" t="s">
        <v>135</v>
      </c>
      <c r="E78" s="175">
        <v>1</v>
      </c>
      <c r="F78" s="248">
        <v>0</v>
      </c>
      <c r="G78" s="176">
        <f>E78*F78</f>
        <v>0</v>
      </c>
      <c r="O78" s="170">
        <v>2</v>
      </c>
      <c r="AA78" s="146">
        <v>12</v>
      </c>
      <c r="AB78" s="146">
        <v>0</v>
      </c>
      <c r="AC78" s="146">
        <v>33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12</v>
      </c>
      <c r="CB78" s="177">
        <v>0</v>
      </c>
      <c r="CZ78" s="146">
        <v>3</v>
      </c>
    </row>
    <row r="79" spans="1:104">
      <c r="A79" s="184"/>
      <c r="B79" s="185" t="s">
        <v>76</v>
      </c>
      <c r="C79" s="186" t="str">
        <f>CONCATENATE(B77," ",C77)</f>
        <v>720 Zdravotechnická instalace</v>
      </c>
      <c r="D79" s="187"/>
      <c r="E79" s="188"/>
      <c r="F79" s="189"/>
      <c r="G79" s="190">
        <f>SUM(G77:G78)</f>
        <v>0</v>
      </c>
      <c r="O79" s="170">
        <v>4</v>
      </c>
      <c r="BA79" s="191">
        <f>SUM(BA77:BA78)</f>
        <v>0</v>
      </c>
      <c r="BB79" s="191">
        <f>SUM(BB77:BB78)</f>
        <v>0</v>
      </c>
      <c r="BC79" s="191">
        <f>SUM(BC77:BC78)</f>
        <v>0</v>
      </c>
      <c r="BD79" s="191">
        <f>SUM(BD77:BD78)</f>
        <v>0</v>
      </c>
      <c r="BE79" s="191">
        <f>SUM(BE77:BE78)</f>
        <v>0</v>
      </c>
    </row>
    <row r="80" spans="1:104">
      <c r="A80" s="163" t="s">
        <v>74</v>
      </c>
      <c r="B80" s="164" t="s">
        <v>184</v>
      </c>
      <c r="C80" s="165" t="s">
        <v>185</v>
      </c>
      <c r="D80" s="166"/>
      <c r="E80" s="167"/>
      <c r="F80" s="167"/>
      <c r="G80" s="168"/>
      <c r="H80" s="169"/>
      <c r="I80" s="169"/>
      <c r="O80" s="170">
        <v>1</v>
      </c>
    </row>
    <row r="81" spans="1:104">
      <c r="A81" s="171">
        <v>32</v>
      </c>
      <c r="B81" s="172" t="s">
        <v>186</v>
      </c>
      <c r="C81" s="173" t="s">
        <v>268</v>
      </c>
      <c r="D81" s="174" t="s">
        <v>135</v>
      </c>
      <c r="E81" s="175">
        <v>1</v>
      </c>
      <c r="F81" s="248">
        <v>0</v>
      </c>
      <c r="G81" s="176">
        <f>E81*F81</f>
        <v>0</v>
      </c>
      <c r="O81" s="170">
        <v>2</v>
      </c>
      <c r="AA81" s="146">
        <v>12</v>
      </c>
      <c r="AB81" s="146">
        <v>0</v>
      </c>
      <c r="AC81" s="146">
        <v>35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12</v>
      </c>
      <c r="CB81" s="177">
        <v>0</v>
      </c>
      <c r="CZ81" s="146">
        <v>0</v>
      </c>
    </row>
    <row r="82" spans="1:104">
      <c r="A82" s="184"/>
      <c r="B82" s="185" t="s">
        <v>76</v>
      </c>
      <c r="C82" s="186" t="str">
        <f>CONCATENATE(B80," ",C80)</f>
        <v>723 Vnitřní plynovod</v>
      </c>
      <c r="D82" s="187"/>
      <c r="E82" s="188"/>
      <c r="F82" s="189"/>
      <c r="G82" s="190">
        <f>SUM(G80:G81)</f>
        <v>0</v>
      </c>
      <c r="O82" s="170">
        <v>4</v>
      </c>
      <c r="BA82" s="191">
        <f>SUM(BA80:BA81)</f>
        <v>0</v>
      </c>
      <c r="BB82" s="191">
        <f>SUM(BB80:BB81)</f>
        <v>0</v>
      </c>
      <c r="BC82" s="191">
        <f>SUM(BC80:BC81)</f>
        <v>0</v>
      </c>
      <c r="BD82" s="191">
        <f>SUM(BD80:BD81)</f>
        <v>0</v>
      </c>
      <c r="BE82" s="191">
        <f>SUM(BE80:BE81)</f>
        <v>0</v>
      </c>
    </row>
    <row r="83" spans="1:104">
      <c r="A83" s="163" t="s">
        <v>74</v>
      </c>
      <c r="B83" s="164" t="s">
        <v>187</v>
      </c>
      <c r="C83" s="165" t="s">
        <v>188</v>
      </c>
      <c r="D83" s="166"/>
      <c r="E83" s="167"/>
      <c r="F83" s="167"/>
      <c r="G83" s="168"/>
      <c r="H83" s="169"/>
      <c r="I83" s="169"/>
      <c r="O83" s="170">
        <v>1</v>
      </c>
    </row>
    <row r="84" spans="1:104" s="211" customFormat="1" ht="22.5">
      <c r="A84" s="206">
        <v>33</v>
      </c>
      <c r="B84" s="207" t="s">
        <v>189</v>
      </c>
      <c r="C84" s="208" t="s">
        <v>270</v>
      </c>
      <c r="D84" s="209" t="s">
        <v>155</v>
      </c>
      <c r="E84" s="204">
        <v>3</v>
      </c>
      <c r="F84" s="248">
        <v>0</v>
      </c>
      <c r="G84" s="210">
        <f>E84*F84</f>
        <v>0</v>
      </c>
      <c r="O84" s="212">
        <v>2</v>
      </c>
      <c r="AA84" s="211">
        <v>3</v>
      </c>
      <c r="AB84" s="211">
        <v>7</v>
      </c>
      <c r="AC84" s="211">
        <v>61160102</v>
      </c>
      <c r="AZ84" s="211">
        <v>2</v>
      </c>
      <c r="BA84" s="211">
        <f>IF(AZ84=1,G84,0)</f>
        <v>0</v>
      </c>
      <c r="BB84" s="211">
        <f>IF(AZ84=2,G84,0)</f>
        <v>0</v>
      </c>
      <c r="BC84" s="211">
        <f>IF(AZ84=3,G84,0)</f>
        <v>0</v>
      </c>
      <c r="BD84" s="211">
        <f>IF(AZ84=4,G84,0)</f>
        <v>0</v>
      </c>
      <c r="BE84" s="211">
        <f>IF(AZ84=5,G84,0)</f>
        <v>0</v>
      </c>
      <c r="CA84" s="213">
        <v>3</v>
      </c>
      <c r="CB84" s="213">
        <v>7</v>
      </c>
      <c r="CZ84" s="211">
        <v>0</v>
      </c>
    </row>
    <row r="85" spans="1:104" s="211" customFormat="1" ht="22.5">
      <c r="A85" s="206">
        <v>34</v>
      </c>
      <c r="B85" s="207" t="s">
        <v>190</v>
      </c>
      <c r="C85" s="208" t="s">
        <v>271</v>
      </c>
      <c r="D85" s="209" t="s">
        <v>155</v>
      </c>
      <c r="E85" s="204">
        <v>2</v>
      </c>
      <c r="F85" s="248">
        <v>0</v>
      </c>
      <c r="G85" s="210">
        <f>E85*F85</f>
        <v>0</v>
      </c>
      <c r="O85" s="212">
        <v>2</v>
      </c>
      <c r="AA85" s="211">
        <v>3</v>
      </c>
      <c r="AB85" s="211">
        <v>7</v>
      </c>
      <c r="AC85" s="211">
        <v>61160104</v>
      </c>
      <c r="AZ85" s="211">
        <v>2</v>
      </c>
      <c r="BA85" s="211">
        <f>IF(AZ85=1,G85,0)</f>
        <v>0</v>
      </c>
      <c r="BB85" s="211">
        <f>IF(AZ85=2,G85,0)</f>
        <v>0</v>
      </c>
      <c r="BC85" s="211">
        <f>IF(AZ85=3,G85,0)</f>
        <v>0</v>
      </c>
      <c r="BD85" s="211">
        <f>IF(AZ85=4,G85,0)</f>
        <v>0</v>
      </c>
      <c r="BE85" s="211">
        <f>IF(AZ85=5,G85,0)</f>
        <v>0</v>
      </c>
      <c r="CA85" s="213">
        <v>3</v>
      </c>
      <c r="CB85" s="213">
        <v>7</v>
      </c>
      <c r="CZ85" s="211">
        <v>0</v>
      </c>
    </row>
    <row r="86" spans="1:104" s="211" customFormat="1" ht="22.5">
      <c r="A86" s="206">
        <v>35</v>
      </c>
      <c r="B86" s="207" t="s">
        <v>191</v>
      </c>
      <c r="C86" s="208" t="s">
        <v>283</v>
      </c>
      <c r="D86" s="209" t="s">
        <v>75</v>
      </c>
      <c r="E86" s="204">
        <v>1</v>
      </c>
      <c r="F86" s="248">
        <v>0</v>
      </c>
      <c r="G86" s="210">
        <f>E86*F86</f>
        <v>0</v>
      </c>
      <c r="O86" s="212">
        <v>2</v>
      </c>
      <c r="AA86" s="211">
        <v>12</v>
      </c>
      <c r="AB86" s="211">
        <v>0</v>
      </c>
      <c r="AC86" s="211">
        <v>41</v>
      </c>
      <c r="AZ86" s="211">
        <v>2</v>
      </c>
      <c r="BA86" s="211">
        <f>IF(AZ86=1,G86,0)</f>
        <v>0</v>
      </c>
      <c r="BB86" s="211">
        <f>IF(AZ86=2,G86,0)</f>
        <v>0</v>
      </c>
      <c r="BC86" s="211">
        <f>IF(AZ86=3,G86,0)</f>
        <v>0</v>
      </c>
      <c r="BD86" s="211">
        <f>IF(AZ86=4,G86,0)</f>
        <v>0</v>
      </c>
      <c r="BE86" s="211">
        <f>IF(AZ86=5,G86,0)</f>
        <v>0</v>
      </c>
      <c r="CA86" s="213">
        <v>12</v>
      </c>
      <c r="CB86" s="213">
        <v>0</v>
      </c>
      <c r="CZ86" s="211">
        <v>2.7E-2</v>
      </c>
    </row>
    <row r="87" spans="1:104" ht="22.5">
      <c r="A87" s="171">
        <v>36</v>
      </c>
      <c r="B87" s="172" t="s">
        <v>192</v>
      </c>
      <c r="C87" s="173" t="s">
        <v>284</v>
      </c>
      <c r="D87" s="174" t="s">
        <v>75</v>
      </c>
      <c r="E87" s="175">
        <v>2</v>
      </c>
      <c r="F87" s="248">
        <v>0</v>
      </c>
      <c r="G87" s="176">
        <f>E87*F87</f>
        <v>0</v>
      </c>
      <c r="O87" s="170">
        <v>2</v>
      </c>
      <c r="AA87" s="146">
        <v>12</v>
      </c>
      <c r="AB87" s="146">
        <v>0</v>
      </c>
      <c r="AC87" s="146">
        <v>63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12</v>
      </c>
      <c r="CB87" s="177">
        <v>0</v>
      </c>
      <c r="CZ87" s="146">
        <v>9.6000000000000002E-2</v>
      </c>
    </row>
    <row r="88" spans="1:104">
      <c r="A88" s="171">
        <v>37</v>
      </c>
      <c r="B88" s="172" t="s">
        <v>193</v>
      </c>
      <c r="C88" s="173" t="s">
        <v>194</v>
      </c>
      <c r="D88" s="174" t="s">
        <v>62</v>
      </c>
      <c r="E88" s="175">
        <v>240.4</v>
      </c>
      <c r="F88" s="248">
        <v>0</v>
      </c>
      <c r="G88" s="176">
        <f>E88*F88</f>
        <v>0</v>
      </c>
      <c r="O88" s="170">
        <v>2</v>
      </c>
      <c r="AA88" s="146">
        <v>7</v>
      </c>
      <c r="AB88" s="146">
        <v>1002</v>
      </c>
      <c r="AC88" s="146">
        <v>5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7</v>
      </c>
      <c r="CB88" s="177">
        <v>1002</v>
      </c>
      <c r="CZ88" s="146">
        <v>0</v>
      </c>
    </row>
    <row r="89" spans="1:104">
      <c r="A89" s="184"/>
      <c r="B89" s="185" t="s">
        <v>76</v>
      </c>
      <c r="C89" s="186" t="str">
        <f>CONCATENATE(B83," ",C83)</f>
        <v>766 Konstrukce truhlářské</v>
      </c>
      <c r="D89" s="187"/>
      <c r="E89" s="188"/>
      <c r="F89" s="189"/>
      <c r="G89" s="190">
        <f>SUM(G83:G88)</f>
        <v>0</v>
      </c>
      <c r="O89" s="170">
        <v>4</v>
      </c>
      <c r="BA89" s="191">
        <f>SUM(BA83:BA88)</f>
        <v>0</v>
      </c>
      <c r="BB89" s="191">
        <f>SUM(BB83:BB88)</f>
        <v>0</v>
      </c>
      <c r="BC89" s="191">
        <f>SUM(BC83:BC88)</f>
        <v>0</v>
      </c>
      <c r="BD89" s="191">
        <f>SUM(BD83:BD88)</f>
        <v>0</v>
      </c>
      <c r="BE89" s="191">
        <f>SUM(BE83:BE88)</f>
        <v>0</v>
      </c>
    </row>
    <row r="90" spans="1:104">
      <c r="A90" s="163" t="s">
        <v>74</v>
      </c>
      <c r="B90" s="164" t="s">
        <v>195</v>
      </c>
      <c r="C90" s="165" t="s">
        <v>196</v>
      </c>
      <c r="D90" s="166"/>
      <c r="E90" s="167"/>
      <c r="F90" s="167"/>
      <c r="G90" s="168"/>
      <c r="H90" s="169"/>
      <c r="I90" s="169"/>
      <c r="O90" s="170">
        <v>1</v>
      </c>
    </row>
    <row r="91" spans="1:104">
      <c r="A91" s="171">
        <v>38</v>
      </c>
      <c r="B91" s="172" t="s">
        <v>197</v>
      </c>
      <c r="C91" s="173" t="s">
        <v>198</v>
      </c>
      <c r="D91" s="174" t="s">
        <v>89</v>
      </c>
      <c r="E91" s="175">
        <v>11.654999999999999</v>
      </c>
      <c r="F91" s="248">
        <v>0</v>
      </c>
      <c r="G91" s="176">
        <f>E91*F91</f>
        <v>0</v>
      </c>
      <c r="O91" s="170">
        <v>2</v>
      </c>
      <c r="AA91" s="146">
        <v>1</v>
      </c>
      <c r="AB91" s="146">
        <v>7</v>
      </c>
      <c r="AC91" s="146">
        <v>7</v>
      </c>
      <c r="AZ91" s="146">
        <v>2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7</v>
      </c>
      <c r="CZ91" s="146">
        <v>5.0400000000000002E-3</v>
      </c>
    </row>
    <row r="92" spans="1:104">
      <c r="A92" s="178"/>
      <c r="B92" s="180"/>
      <c r="C92" s="239" t="s">
        <v>199</v>
      </c>
      <c r="D92" s="240"/>
      <c r="E92" s="181">
        <v>3.863</v>
      </c>
      <c r="F92" s="182"/>
      <c r="G92" s="183"/>
      <c r="M92" s="179" t="s">
        <v>199</v>
      </c>
      <c r="O92" s="170"/>
    </row>
    <row r="93" spans="1:104">
      <c r="A93" s="178"/>
      <c r="B93" s="180"/>
      <c r="C93" s="239" t="s">
        <v>200</v>
      </c>
      <c r="D93" s="240"/>
      <c r="E93" s="181">
        <v>1.292</v>
      </c>
      <c r="F93" s="182"/>
      <c r="G93" s="183"/>
      <c r="M93" s="179" t="s">
        <v>200</v>
      </c>
      <c r="O93" s="170"/>
    </row>
    <row r="94" spans="1:104">
      <c r="A94" s="178"/>
      <c r="B94" s="180"/>
      <c r="C94" s="239" t="s">
        <v>201</v>
      </c>
      <c r="D94" s="240"/>
      <c r="E94" s="181">
        <v>6.5</v>
      </c>
      <c r="F94" s="182"/>
      <c r="G94" s="183"/>
      <c r="M94" s="179" t="s">
        <v>201</v>
      </c>
      <c r="O94" s="170"/>
    </row>
    <row r="95" spans="1:104">
      <c r="A95" s="171">
        <v>39</v>
      </c>
      <c r="B95" s="172" t="s">
        <v>202</v>
      </c>
      <c r="C95" s="173" t="s">
        <v>203</v>
      </c>
      <c r="D95" s="174" t="s">
        <v>89</v>
      </c>
      <c r="E95" s="175">
        <v>11.65</v>
      </c>
      <c r="F95" s="248">
        <v>0</v>
      </c>
      <c r="G95" s="176">
        <f>E95*F95</f>
        <v>0</v>
      </c>
      <c r="O95" s="170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7</v>
      </c>
      <c r="CZ95" s="146">
        <v>0</v>
      </c>
    </row>
    <row r="96" spans="1:104">
      <c r="A96" s="171">
        <v>40</v>
      </c>
      <c r="B96" s="172" t="s">
        <v>204</v>
      </c>
      <c r="C96" s="173" t="s">
        <v>205</v>
      </c>
      <c r="D96" s="174" t="s">
        <v>89</v>
      </c>
      <c r="E96" s="175">
        <v>11.65</v>
      </c>
      <c r="F96" s="248">
        <v>0</v>
      </c>
      <c r="G96" s="176">
        <f>E96*F96</f>
        <v>0</v>
      </c>
      <c r="O96" s="170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7</v>
      </c>
      <c r="CZ96" s="146">
        <v>8.0000000000000004E-4</v>
      </c>
    </row>
    <row r="97" spans="1:104">
      <c r="A97" s="171">
        <v>41</v>
      </c>
      <c r="B97" s="172" t="s">
        <v>206</v>
      </c>
      <c r="C97" s="173" t="s">
        <v>207</v>
      </c>
      <c r="D97" s="174" t="s">
        <v>89</v>
      </c>
      <c r="E97" s="175">
        <v>14</v>
      </c>
      <c r="F97" s="248">
        <v>0</v>
      </c>
      <c r="G97" s="176">
        <f>E97*F97</f>
        <v>0</v>
      </c>
      <c r="O97" s="170">
        <v>2</v>
      </c>
      <c r="AA97" s="146">
        <v>12</v>
      </c>
      <c r="AB97" s="146">
        <v>0</v>
      </c>
      <c r="AC97" s="146">
        <v>46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12</v>
      </c>
      <c r="CB97" s="177">
        <v>0</v>
      </c>
      <c r="CZ97" s="146">
        <v>0</v>
      </c>
    </row>
    <row r="98" spans="1:104">
      <c r="A98" s="178"/>
      <c r="B98" s="180"/>
      <c r="C98" s="239" t="s">
        <v>208</v>
      </c>
      <c r="D98" s="240"/>
      <c r="E98" s="181">
        <v>13.397500000000001</v>
      </c>
      <c r="F98" s="182"/>
      <c r="G98" s="183"/>
      <c r="M98" s="179" t="s">
        <v>208</v>
      </c>
      <c r="O98" s="170"/>
    </row>
    <row r="99" spans="1:104">
      <c r="A99" s="178"/>
      <c r="B99" s="180"/>
      <c r="C99" s="239" t="s">
        <v>209</v>
      </c>
      <c r="D99" s="240"/>
      <c r="E99" s="181">
        <v>0.60250000000000004</v>
      </c>
      <c r="F99" s="182"/>
      <c r="G99" s="183"/>
      <c r="M99" s="179" t="s">
        <v>209</v>
      </c>
      <c r="O99" s="170"/>
    </row>
    <row r="100" spans="1:104">
      <c r="A100" s="171">
        <v>42</v>
      </c>
      <c r="B100" s="172" t="s">
        <v>210</v>
      </c>
      <c r="C100" s="173" t="s">
        <v>211</v>
      </c>
      <c r="D100" s="174" t="s">
        <v>62</v>
      </c>
      <c r="E100" s="175">
        <v>112.17555</v>
      </c>
      <c r="F100" s="248">
        <v>0</v>
      </c>
      <c r="G100" s="176">
        <f>E100*F100</f>
        <v>0</v>
      </c>
      <c r="O100" s="170">
        <v>2</v>
      </c>
      <c r="AA100" s="146">
        <v>7</v>
      </c>
      <c r="AB100" s="146">
        <v>1002</v>
      </c>
      <c r="AC100" s="146">
        <v>5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7</v>
      </c>
      <c r="CB100" s="177">
        <v>1002</v>
      </c>
      <c r="CZ100" s="146">
        <v>0</v>
      </c>
    </row>
    <row r="101" spans="1:104">
      <c r="A101" s="184"/>
      <c r="B101" s="185" t="s">
        <v>76</v>
      </c>
      <c r="C101" s="186" t="str">
        <f>CONCATENATE(B90," ",C90)</f>
        <v>771 Podlahy z dlaždic a obklady</v>
      </c>
      <c r="D101" s="187"/>
      <c r="E101" s="188"/>
      <c r="F101" s="189"/>
      <c r="G101" s="190">
        <f>SUM(G90:G100)</f>
        <v>0</v>
      </c>
      <c r="O101" s="170">
        <v>4</v>
      </c>
      <c r="BA101" s="191">
        <f>SUM(BA90:BA100)</f>
        <v>0</v>
      </c>
      <c r="BB101" s="191">
        <f>SUM(BB90:BB100)</f>
        <v>0</v>
      </c>
      <c r="BC101" s="191">
        <f>SUM(BC90:BC100)</f>
        <v>0</v>
      </c>
      <c r="BD101" s="191">
        <f>SUM(BD90:BD100)</f>
        <v>0</v>
      </c>
      <c r="BE101" s="191">
        <f>SUM(BE90:BE100)</f>
        <v>0</v>
      </c>
    </row>
    <row r="102" spans="1:104">
      <c r="A102" s="163" t="s">
        <v>74</v>
      </c>
      <c r="B102" s="164" t="s">
        <v>212</v>
      </c>
      <c r="C102" s="165" t="s">
        <v>213</v>
      </c>
      <c r="D102" s="166"/>
      <c r="E102" s="167"/>
      <c r="F102" s="167"/>
      <c r="G102" s="168"/>
      <c r="H102" s="169"/>
      <c r="I102" s="169"/>
      <c r="O102" s="170">
        <v>1</v>
      </c>
    </row>
    <row r="103" spans="1:104">
      <c r="A103" s="171">
        <v>43</v>
      </c>
      <c r="B103" s="172" t="s">
        <v>214</v>
      </c>
      <c r="C103" s="173" t="s">
        <v>215</v>
      </c>
      <c r="D103" s="174" t="s">
        <v>89</v>
      </c>
      <c r="E103" s="175">
        <v>48.47</v>
      </c>
      <c r="F103" s="248">
        <v>0</v>
      </c>
      <c r="G103" s="176">
        <f>E103*F103</f>
        <v>0</v>
      </c>
      <c r="O103" s="170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7</v>
      </c>
      <c r="CZ103" s="146">
        <v>1.0000000000000001E-5</v>
      </c>
    </row>
    <row r="104" spans="1:104">
      <c r="A104" s="171">
        <v>44</v>
      </c>
      <c r="B104" s="172" t="s">
        <v>216</v>
      </c>
      <c r="C104" s="173" t="s">
        <v>217</v>
      </c>
      <c r="D104" s="174" t="s">
        <v>89</v>
      </c>
      <c r="E104" s="175">
        <v>48.47</v>
      </c>
      <c r="F104" s="248">
        <v>0</v>
      </c>
      <c r="G104" s="176">
        <f>E104*F104</f>
        <v>0</v>
      </c>
      <c r="O104" s="170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7</v>
      </c>
      <c r="CZ104" s="146">
        <v>8.0000000000000007E-5</v>
      </c>
    </row>
    <row r="105" spans="1:104">
      <c r="A105" s="171">
        <v>45</v>
      </c>
      <c r="B105" s="172" t="s">
        <v>218</v>
      </c>
      <c r="C105" s="173" t="s">
        <v>219</v>
      </c>
      <c r="D105" s="174" t="s">
        <v>85</v>
      </c>
      <c r="E105" s="249">
        <v>4.3623000000000004E-3</v>
      </c>
      <c r="F105" s="248">
        <v>0</v>
      </c>
      <c r="G105" s="176">
        <f>E105*F105</f>
        <v>0</v>
      </c>
      <c r="O105" s="170">
        <v>2</v>
      </c>
      <c r="AA105" s="146">
        <v>7</v>
      </c>
      <c r="AB105" s="146">
        <v>1001</v>
      </c>
      <c r="AC105" s="146">
        <v>5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7</v>
      </c>
      <c r="CB105" s="177">
        <v>1001</v>
      </c>
      <c r="CZ105" s="146">
        <v>0</v>
      </c>
    </row>
    <row r="106" spans="1:104">
      <c r="A106" s="184"/>
      <c r="B106" s="185" t="s">
        <v>76</v>
      </c>
      <c r="C106" s="186" t="str">
        <f>CONCATENATE(B102," ",C102)</f>
        <v>775 Podlahy vlysové a parketové</v>
      </c>
      <c r="D106" s="187"/>
      <c r="E106" s="188"/>
      <c r="F106" s="189"/>
      <c r="G106" s="190">
        <f>SUM(G102:G105)</f>
        <v>0</v>
      </c>
      <c r="O106" s="170">
        <v>4</v>
      </c>
      <c r="BA106" s="191">
        <f>SUM(BA102:BA105)</f>
        <v>0</v>
      </c>
      <c r="BB106" s="191">
        <f>SUM(BB102:BB105)</f>
        <v>0</v>
      </c>
      <c r="BC106" s="191">
        <f>SUM(BC102:BC105)</f>
        <v>0</v>
      </c>
      <c r="BD106" s="191">
        <f>SUM(BD102:BD105)</f>
        <v>0</v>
      </c>
      <c r="BE106" s="191">
        <f>SUM(BE102:BE105)</f>
        <v>0</v>
      </c>
    </row>
    <row r="107" spans="1:104">
      <c r="A107" s="163" t="s">
        <v>74</v>
      </c>
      <c r="B107" s="164" t="s">
        <v>220</v>
      </c>
      <c r="C107" s="165" t="s">
        <v>221</v>
      </c>
      <c r="D107" s="166"/>
      <c r="E107" s="167"/>
      <c r="F107" s="167"/>
      <c r="G107" s="168"/>
      <c r="H107" s="169"/>
      <c r="I107" s="169"/>
      <c r="O107" s="170">
        <v>1</v>
      </c>
    </row>
    <row r="108" spans="1:104">
      <c r="A108" s="171">
        <v>46</v>
      </c>
      <c r="B108" s="172" t="s">
        <v>222</v>
      </c>
      <c r="C108" s="173" t="s">
        <v>223</v>
      </c>
      <c r="D108" s="174" t="s">
        <v>89</v>
      </c>
      <c r="E108" s="175">
        <v>25.46</v>
      </c>
      <c r="F108" s="248">
        <v>0</v>
      </c>
      <c r="G108" s="176">
        <f>E108*F108</f>
        <v>0</v>
      </c>
      <c r="O108" s="170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</v>
      </c>
      <c r="CB108" s="177">
        <v>7</v>
      </c>
      <c r="CZ108" s="146">
        <v>0</v>
      </c>
    </row>
    <row r="109" spans="1:104">
      <c r="A109" s="171">
        <v>47</v>
      </c>
      <c r="B109" s="172" t="s">
        <v>224</v>
      </c>
      <c r="C109" s="173" t="s">
        <v>225</v>
      </c>
      <c r="D109" s="174" t="s">
        <v>89</v>
      </c>
      <c r="E109" s="175">
        <v>25.46</v>
      </c>
      <c r="F109" s="248">
        <v>0</v>
      </c>
      <c r="G109" s="176">
        <f>E109*F109</f>
        <v>0</v>
      </c>
      <c r="O109" s="170">
        <v>2</v>
      </c>
      <c r="AA109" s="146">
        <v>1</v>
      </c>
      <c r="AB109" s="146">
        <v>7</v>
      </c>
      <c r="AC109" s="146">
        <v>7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7</v>
      </c>
      <c r="CZ109" s="146">
        <v>4.0000000000000002E-4</v>
      </c>
    </row>
    <row r="110" spans="1:104">
      <c r="A110" s="171">
        <v>48</v>
      </c>
      <c r="B110" s="172" t="s">
        <v>226</v>
      </c>
      <c r="C110" s="173" t="s">
        <v>227</v>
      </c>
      <c r="D110" s="174" t="s">
        <v>89</v>
      </c>
      <c r="E110" s="175">
        <v>25.46</v>
      </c>
      <c r="F110" s="248">
        <v>0</v>
      </c>
      <c r="G110" s="176">
        <f>E110*F110</f>
        <v>0</v>
      </c>
      <c r="O110" s="170">
        <v>2</v>
      </c>
      <c r="AA110" s="146">
        <v>1</v>
      </c>
      <c r="AB110" s="146">
        <v>7</v>
      </c>
      <c r="AC110" s="146">
        <v>7</v>
      </c>
      <c r="AZ110" s="146">
        <v>2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1</v>
      </c>
      <c r="CB110" s="177">
        <v>7</v>
      </c>
      <c r="CZ110" s="146">
        <v>1.1E-4</v>
      </c>
    </row>
    <row r="111" spans="1:104">
      <c r="A111" s="171">
        <v>49</v>
      </c>
      <c r="B111" s="172" t="s">
        <v>228</v>
      </c>
      <c r="C111" s="173" t="s">
        <v>229</v>
      </c>
      <c r="D111" s="174" t="s">
        <v>89</v>
      </c>
      <c r="E111" s="175">
        <v>25.46</v>
      </c>
      <c r="F111" s="248">
        <v>0</v>
      </c>
      <c r="G111" s="176">
        <f>E111*F111</f>
        <v>0</v>
      </c>
      <c r="O111" s="170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7</v>
      </c>
      <c r="CZ111" s="146">
        <v>0</v>
      </c>
    </row>
    <row r="112" spans="1:104">
      <c r="A112" s="184"/>
      <c r="B112" s="185" t="s">
        <v>76</v>
      </c>
      <c r="C112" s="186" t="str">
        <f>CONCATENATE(B107," ",C107)</f>
        <v>781 Obklady keramické</v>
      </c>
      <c r="D112" s="187"/>
      <c r="E112" s="188"/>
      <c r="F112" s="189"/>
      <c r="G112" s="190">
        <f>SUM(G107:G111)</f>
        <v>0</v>
      </c>
      <c r="O112" s="170">
        <v>4</v>
      </c>
      <c r="BA112" s="191">
        <f>SUM(BA107:BA111)</f>
        <v>0</v>
      </c>
      <c r="BB112" s="191">
        <f>SUM(BB107:BB111)</f>
        <v>0</v>
      </c>
      <c r="BC112" s="191">
        <f>SUM(BC107:BC111)</f>
        <v>0</v>
      </c>
      <c r="BD112" s="191">
        <f>SUM(BD107:BD111)</f>
        <v>0</v>
      </c>
      <c r="BE112" s="191">
        <f>SUM(BE107:BE111)</f>
        <v>0</v>
      </c>
    </row>
    <row r="113" spans="1:104">
      <c r="A113" s="163" t="s">
        <v>74</v>
      </c>
      <c r="B113" s="164" t="s">
        <v>230</v>
      </c>
      <c r="C113" s="165" t="s">
        <v>231</v>
      </c>
      <c r="D113" s="166"/>
      <c r="E113" s="167"/>
      <c r="F113" s="167"/>
      <c r="G113" s="168"/>
      <c r="H113" s="169"/>
      <c r="I113" s="169"/>
      <c r="O113" s="170">
        <v>1</v>
      </c>
    </row>
    <row r="114" spans="1:104">
      <c r="A114" s="171">
        <v>50</v>
      </c>
      <c r="B114" s="172" t="s">
        <v>232</v>
      </c>
      <c r="C114" s="173" t="s">
        <v>233</v>
      </c>
      <c r="D114" s="174" t="s">
        <v>89</v>
      </c>
      <c r="E114" s="175">
        <v>30</v>
      </c>
      <c r="F114" s="248">
        <v>0</v>
      </c>
      <c r="G114" s="176">
        <f>E114*F114</f>
        <v>0</v>
      </c>
      <c r="O114" s="170">
        <v>2</v>
      </c>
      <c r="AA114" s="146">
        <v>3</v>
      </c>
      <c r="AB114" s="146">
        <v>1</v>
      </c>
      <c r="AC114" s="146">
        <v>597623021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3</v>
      </c>
      <c r="CB114" s="177">
        <v>1</v>
      </c>
      <c r="CZ114" s="146">
        <v>1.29E-2</v>
      </c>
    </row>
    <row r="115" spans="1:104">
      <c r="A115" s="178"/>
      <c r="B115" s="180"/>
      <c r="C115" s="239" t="s">
        <v>234</v>
      </c>
      <c r="D115" s="240"/>
      <c r="E115" s="181">
        <v>29.279</v>
      </c>
      <c r="F115" s="182"/>
      <c r="G115" s="183"/>
      <c r="M115" s="179" t="s">
        <v>234</v>
      </c>
      <c r="O115" s="170"/>
    </row>
    <row r="116" spans="1:104">
      <c r="A116" s="178"/>
      <c r="B116" s="180"/>
      <c r="C116" s="239" t="s">
        <v>235</v>
      </c>
      <c r="D116" s="240"/>
      <c r="E116" s="181">
        <v>0.72099999999999997</v>
      </c>
      <c r="F116" s="182"/>
      <c r="G116" s="183"/>
      <c r="M116" s="179" t="s">
        <v>235</v>
      </c>
      <c r="O116" s="170"/>
    </row>
    <row r="117" spans="1:104">
      <c r="A117" s="184"/>
      <c r="B117" s="185" t="s">
        <v>76</v>
      </c>
      <c r="C117" s="186" t="str">
        <f>CONCATENATE(B113," ",C113)</f>
        <v>5 Komunikace</v>
      </c>
      <c r="D117" s="187"/>
      <c r="E117" s="188"/>
      <c r="F117" s="189"/>
      <c r="G117" s="190">
        <f>SUM(G113:G116)</f>
        <v>0</v>
      </c>
      <c r="O117" s="170">
        <v>4</v>
      </c>
      <c r="BA117" s="191">
        <f>SUM(BA113:BA116)</f>
        <v>0</v>
      </c>
      <c r="BB117" s="191">
        <f>SUM(BB113:BB116)</f>
        <v>0</v>
      </c>
      <c r="BC117" s="191">
        <f>SUM(BC113:BC116)</f>
        <v>0</v>
      </c>
      <c r="BD117" s="191">
        <f>SUM(BD113:BD116)</f>
        <v>0</v>
      </c>
      <c r="BE117" s="191">
        <f>SUM(BE113:BE116)</f>
        <v>0</v>
      </c>
    </row>
    <row r="118" spans="1:104">
      <c r="A118" s="163" t="s">
        <v>74</v>
      </c>
      <c r="B118" s="164" t="s">
        <v>220</v>
      </c>
      <c r="C118" s="165" t="s">
        <v>221</v>
      </c>
      <c r="D118" s="166"/>
      <c r="E118" s="167"/>
      <c r="F118" s="167"/>
      <c r="G118" s="168"/>
      <c r="H118" s="169"/>
      <c r="I118" s="169"/>
      <c r="O118" s="170">
        <v>1</v>
      </c>
    </row>
    <row r="119" spans="1:104">
      <c r="A119" s="171">
        <v>51</v>
      </c>
      <c r="B119" s="172" t="s">
        <v>236</v>
      </c>
      <c r="C119" s="173" t="s">
        <v>237</v>
      </c>
      <c r="D119" s="174" t="s">
        <v>62</v>
      </c>
      <c r="E119" s="175">
        <v>212.35422199999999</v>
      </c>
      <c r="F119" s="248">
        <v>0</v>
      </c>
      <c r="G119" s="176">
        <f>E119*F119</f>
        <v>0</v>
      </c>
      <c r="O119" s="170">
        <v>2</v>
      </c>
      <c r="AA119" s="146">
        <v>7</v>
      </c>
      <c r="AB119" s="146">
        <v>1002</v>
      </c>
      <c r="AC119" s="146">
        <v>5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7</v>
      </c>
      <c r="CB119" s="177">
        <v>1002</v>
      </c>
      <c r="CZ119" s="146">
        <v>0</v>
      </c>
    </row>
    <row r="120" spans="1:104">
      <c r="A120" s="184"/>
      <c r="B120" s="185" t="s">
        <v>76</v>
      </c>
      <c r="C120" s="186" t="str">
        <f>CONCATENATE(B118," ",C118)</f>
        <v>781 Obklady keramické</v>
      </c>
      <c r="D120" s="187"/>
      <c r="E120" s="188"/>
      <c r="F120" s="189"/>
      <c r="G120" s="190">
        <f>SUM(G118:G119)</f>
        <v>0</v>
      </c>
      <c r="O120" s="170">
        <v>4</v>
      </c>
      <c r="BA120" s="191">
        <f>SUM(BA118:BA119)</f>
        <v>0</v>
      </c>
      <c r="BB120" s="191">
        <f>SUM(BB118:BB119)</f>
        <v>0</v>
      </c>
      <c r="BC120" s="191">
        <f>SUM(BC118:BC119)</f>
        <v>0</v>
      </c>
      <c r="BD120" s="191">
        <f>SUM(BD118:BD119)</f>
        <v>0</v>
      </c>
      <c r="BE120" s="191">
        <f>SUM(BE118:BE119)</f>
        <v>0</v>
      </c>
    </row>
    <row r="121" spans="1:104">
      <c r="A121" s="163" t="s">
        <v>74</v>
      </c>
      <c r="B121" s="164" t="s">
        <v>238</v>
      </c>
      <c r="C121" s="165" t="s">
        <v>239</v>
      </c>
      <c r="D121" s="166"/>
      <c r="E121" s="167"/>
      <c r="F121" s="167"/>
      <c r="G121" s="168"/>
      <c r="H121" s="169"/>
      <c r="I121" s="169"/>
      <c r="O121" s="170">
        <v>1</v>
      </c>
    </row>
    <row r="122" spans="1:104">
      <c r="A122" s="171">
        <v>52</v>
      </c>
      <c r="B122" s="172" t="s">
        <v>240</v>
      </c>
      <c r="C122" s="173" t="s">
        <v>241</v>
      </c>
      <c r="D122" s="174" t="s">
        <v>89</v>
      </c>
      <c r="E122" s="175">
        <v>941</v>
      </c>
      <c r="F122" s="248">
        <v>0</v>
      </c>
      <c r="G122" s="176">
        <f>E122*F122</f>
        <v>0</v>
      </c>
      <c r="O122" s="170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7">
        <v>1</v>
      </c>
      <c r="CB122" s="177">
        <v>7</v>
      </c>
      <c r="CZ122" s="146">
        <v>6.9999999999999994E-5</v>
      </c>
    </row>
    <row r="123" spans="1:104">
      <c r="A123" s="178"/>
      <c r="B123" s="180"/>
      <c r="C123" s="239" t="s">
        <v>285</v>
      </c>
      <c r="D123" s="240"/>
      <c r="E123" s="181">
        <v>432</v>
      </c>
      <c r="F123" s="182"/>
      <c r="G123" s="183"/>
      <c r="M123" s="179" t="s">
        <v>242</v>
      </c>
      <c r="O123" s="170"/>
    </row>
    <row r="124" spans="1:104">
      <c r="A124" s="178"/>
      <c r="B124" s="180"/>
      <c r="C124" s="239" t="s">
        <v>243</v>
      </c>
      <c r="D124" s="240"/>
      <c r="E124" s="181">
        <v>39</v>
      </c>
      <c r="F124" s="182"/>
      <c r="G124" s="183"/>
      <c r="M124" s="179">
        <v>39</v>
      </c>
      <c r="O124" s="170"/>
    </row>
    <row r="125" spans="1:104">
      <c r="A125" s="178"/>
      <c r="B125" s="180"/>
      <c r="C125" s="239" t="s">
        <v>286</v>
      </c>
      <c r="D125" s="240"/>
      <c r="E125" s="181">
        <v>119</v>
      </c>
      <c r="F125" s="182"/>
      <c r="G125" s="183"/>
      <c r="M125" s="179" t="s">
        <v>244</v>
      </c>
      <c r="O125" s="170"/>
    </row>
    <row r="126" spans="1:104">
      <c r="A126" s="178"/>
      <c r="B126" s="180"/>
      <c r="C126" s="239" t="s">
        <v>287</v>
      </c>
      <c r="D126" s="240"/>
      <c r="E126" s="181">
        <v>351</v>
      </c>
      <c r="F126" s="182"/>
      <c r="G126" s="183"/>
      <c r="M126" s="179" t="s">
        <v>245</v>
      </c>
      <c r="O126" s="170"/>
    </row>
    <row r="127" spans="1:104">
      <c r="A127" s="171">
        <v>53</v>
      </c>
      <c r="B127" s="172" t="s">
        <v>246</v>
      </c>
      <c r="C127" s="173" t="s">
        <v>247</v>
      </c>
      <c r="D127" s="174" t="s">
        <v>89</v>
      </c>
      <c r="E127" s="175">
        <v>941</v>
      </c>
      <c r="F127" s="248">
        <v>0</v>
      </c>
      <c r="G127" s="176">
        <f>E127*F127</f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1.6000000000000001E-4</v>
      </c>
    </row>
    <row r="128" spans="1:104">
      <c r="A128" s="178"/>
      <c r="B128" s="180"/>
      <c r="C128" s="239" t="s">
        <v>285</v>
      </c>
      <c r="D128" s="240"/>
      <c r="E128" s="181">
        <v>432</v>
      </c>
      <c r="F128" s="182"/>
      <c r="G128" s="183"/>
      <c r="M128" s="179" t="s">
        <v>242</v>
      </c>
      <c r="O128" s="170"/>
    </row>
    <row r="129" spans="1:104">
      <c r="A129" s="178"/>
      <c r="B129" s="180"/>
      <c r="C129" s="239" t="s">
        <v>243</v>
      </c>
      <c r="D129" s="240"/>
      <c r="E129" s="181">
        <v>39</v>
      </c>
      <c r="F129" s="182"/>
      <c r="G129" s="183"/>
      <c r="M129" s="179">
        <v>39</v>
      </c>
      <c r="O129" s="170"/>
    </row>
    <row r="130" spans="1:104">
      <c r="A130" s="178"/>
      <c r="B130" s="180"/>
      <c r="C130" s="239" t="s">
        <v>286</v>
      </c>
      <c r="D130" s="240"/>
      <c r="E130" s="181">
        <v>119</v>
      </c>
      <c r="F130" s="182"/>
      <c r="G130" s="183"/>
      <c r="M130" s="179" t="s">
        <v>244</v>
      </c>
      <c r="O130" s="170"/>
    </row>
    <row r="131" spans="1:104">
      <c r="A131" s="178"/>
      <c r="B131" s="180"/>
      <c r="C131" s="239" t="s">
        <v>287</v>
      </c>
      <c r="D131" s="240"/>
      <c r="E131" s="181">
        <v>351</v>
      </c>
      <c r="F131" s="182"/>
      <c r="G131" s="183"/>
      <c r="M131" s="179" t="s">
        <v>245</v>
      </c>
      <c r="O131" s="170"/>
    </row>
    <row r="132" spans="1:104">
      <c r="A132" s="184"/>
      <c r="B132" s="185" t="s">
        <v>76</v>
      </c>
      <c r="C132" s="186" t="str">
        <f>CONCATENATE(B121," ",C121)</f>
        <v>784 Malby</v>
      </c>
      <c r="D132" s="187"/>
      <c r="E132" s="188"/>
      <c r="F132" s="189"/>
      <c r="G132" s="190">
        <f>SUM(G121:G131)</f>
        <v>0</v>
      </c>
      <c r="O132" s="170">
        <v>4</v>
      </c>
      <c r="BA132" s="191">
        <f>SUM(BA121:BA131)</f>
        <v>0</v>
      </c>
      <c r="BB132" s="191">
        <f>SUM(BB121:BB131)</f>
        <v>0</v>
      </c>
      <c r="BC132" s="191">
        <f>SUM(BC121:BC131)</f>
        <v>0</v>
      </c>
      <c r="BD132" s="191">
        <f>SUM(BD121:BD131)</f>
        <v>0</v>
      </c>
      <c r="BE132" s="191">
        <f>SUM(BE121:BE131)</f>
        <v>0</v>
      </c>
    </row>
    <row r="133" spans="1:104">
      <c r="A133" s="163" t="s">
        <v>74</v>
      </c>
      <c r="B133" s="164" t="s">
        <v>248</v>
      </c>
      <c r="C133" s="165" t="s">
        <v>249</v>
      </c>
      <c r="D133" s="166"/>
      <c r="E133" s="167"/>
      <c r="F133" s="167"/>
      <c r="G133" s="168"/>
      <c r="H133" s="169"/>
      <c r="I133" s="169"/>
      <c r="O133" s="170">
        <v>1</v>
      </c>
    </row>
    <row r="134" spans="1:104">
      <c r="A134" s="171">
        <v>54</v>
      </c>
      <c r="B134" s="172" t="s">
        <v>250</v>
      </c>
      <c r="C134" s="173" t="s">
        <v>251</v>
      </c>
      <c r="D134" s="174" t="s">
        <v>85</v>
      </c>
      <c r="E134" s="175">
        <v>26.95804</v>
      </c>
      <c r="F134" s="248">
        <v>0</v>
      </c>
      <c r="G134" s="176">
        <f>E134*F134</f>
        <v>0</v>
      </c>
      <c r="O134" s="170">
        <v>2</v>
      </c>
      <c r="AA134" s="146">
        <v>8</v>
      </c>
      <c r="AB134" s="146">
        <v>0</v>
      </c>
      <c r="AC134" s="146">
        <v>3</v>
      </c>
      <c r="AZ134" s="146">
        <v>1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8</v>
      </c>
      <c r="CB134" s="177">
        <v>0</v>
      </c>
      <c r="CZ134" s="146">
        <v>0</v>
      </c>
    </row>
    <row r="135" spans="1:104">
      <c r="A135" s="171">
        <v>55</v>
      </c>
      <c r="B135" s="172" t="s">
        <v>252</v>
      </c>
      <c r="C135" s="173" t="s">
        <v>253</v>
      </c>
      <c r="D135" s="174" t="s">
        <v>85</v>
      </c>
      <c r="E135" s="175">
        <v>26.95804</v>
      </c>
      <c r="F135" s="248">
        <v>0</v>
      </c>
      <c r="G135" s="176">
        <f>E135*F135</f>
        <v>0</v>
      </c>
      <c r="O135" s="170">
        <v>2</v>
      </c>
      <c r="AA135" s="146">
        <v>8</v>
      </c>
      <c r="AB135" s="146">
        <v>0</v>
      </c>
      <c r="AC135" s="146">
        <v>3</v>
      </c>
      <c r="AZ135" s="146">
        <v>1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8</v>
      </c>
      <c r="CB135" s="177">
        <v>0</v>
      </c>
      <c r="CZ135" s="146">
        <v>0</v>
      </c>
    </row>
    <row r="136" spans="1:104">
      <c r="A136" s="171">
        <v>56</v>
      </c>
      <c r="B136" s="172" t="s">
        <v>254</v>
      </c>
      <c r="C136" s="173" t="s">
        <v>255</v>
      </c>
      <c r="D136" s="174" t="s">
        <v>85</v>
      </c>
      <c r="E136" s="175">
        <v>26.95804</v>
      </c>
      <c r="F136" s="248">
        <v>0</v>
      </c>
      <c r="G136" s="176">
        <f>E136*F136</f>
        <v>0</v>
      </c>
      <c r="O136" s="170">
        <v>2</v>
      </c>
      <c r="AA136" s="146">
        <v>8</v>
      </c>
      <c r="AB136" s="146">
        <v>0</v>
      </c>
      <c r="AC136" s="146">
        <v>3</v>
      </c>
      <c r="AZ136" s="146">
        <v>1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8</v>
      </c>
      <c r="CB136" s="177">
        <v>0</v>
      </c>
      <c r="CZ136" s="146">
        <v>0</v>
      </c>
    </row>
    <row r="137" spans="1:104">
      <c r="A137" s="171">
        <v>57</v>
      </c>
      <c r="B137" s="172" t="s">
        <v>256</v>
      </c>
      <c r="C137" s="173" t="s">
        <v>257</v>
      </c>
      <c r="D137" s="174" t="s">
        <v>85</v>
      </c>
      <c r="E137" s="175">
        <v>26.95804</v>
      </c>
      <c r="F137" s="248">
        <v>0</v>
      </c>
      <c r="G137" s="176">
        <f>E137*F137</f>
        <v>0</v>
      </c>
      <c r="O137" s="170">
        <v>2</v>
      </c>
      <c r="AA137" s="146">
        <v>8</v>
      </c>
      <c r="AB137" s="146">
        <v>0</v>
      </c>
      <c r="AC137" s="146">
        <v>3</v>
      </c>
      <c r="AZ137" s="146">
        <v>1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7">
        <v>8</v>
      </c>
      <c r="CB137" s="177">
        <v>0</v>
      </c>
      <c r="CZ137" s="146">
        <v>0</v>
      </c>
    </row>
    <row r="138" spans="1:104">
      <c r="A138" s="184"/>
      <c r="B138" s="185" t="s">
        <v>76</v>
      </c>
      <c r="C138" s="186" t="str">
        <f>CONCATENATE(B133," ",C133)</f>
        <v>D96 Přesuny suti a vybouraných hmot</v>
      </c>
      <c r="D138" s="187"/>
      <c r="E138" s="188"/>
      <c r="F138" s="189"/>
      <c r="G138" s="190">
        <f>SUM(G133:G137)</f>
        <v>0</v>
      </c>
      <c r="O138" s="170">
        <v>4</v>
      </c>
      <c r="BA138" s="191">
        <f>SUM(BA133:BA137)</f>
        <v>0</v>
      </c>
      <c r="BB138" s="191">
        <f>SUM(BB133:BB137)</f>
        <v>0</v>
      </c>
      <c r="BC138" s="191">
        <f>SUM(BC133:BC137)</f>
        <v>0</v>
      </c>
      <c r="BD138" s="191">
        <f>SUM(BD133:BD137)</f>
        <v>0</v>
      </c>
      <c r="BE138" s="191">
        <f>SUM(BE133:BE137)</f>
        <v>0</v>
      </c>
    </row>
    <row r="139" spans="1:104">
      <c r="E139" s="146"/>
    </row>
    <row r="140" spans="1:104">
      <c r="E140" s="146"/>
    </row>
    <row r="141" spans="1:104">
      <c r="E141" s="146"/>
    </row>
    <row r="142" spans="1:104">
      <c r="E142" s="146"/>
    </row>
    <row r="143" spans="1:104">
      <c r="E143" s="146"/>
    </row>
    <row r="144" spans="1:104">
      <c r="E144" s="146"/>
    </row>
    <row r="145" spans="5:5">
      <c r="E145" s="146"/>
    </row>
    <row r="146" spans="5:5">
      <c r="E146" s="146"/>
    </row>
    <row r="147" spans="5:5">
      <c r="E147" s="146"/>
    </row>
    <row r="148" spans="5:5">
      <c r="E148" s="146"/>
    </row>
    <row r="149" spans="5:5">
      <c r="E149" s="146"/>
    </row>
    <row r="150" spans="5:5">
      <c r="E150" s="146"/>
    </row>
    <row r="151" spans="5:5">
      <c r="E151" s="146"/>
    </row>
    <row r="152" spans="5:5">
      <c r="E152" s="146"/>
    </row>
    <row r="153" spans="5:5">
      <c r="E153" s="146"/>
    </row>
    <row r="154" spans="5:5">
      <c r="E154" s="146"/>
    </row>
    <row r="155" spans="5:5">
      <c r="E155" s="146"/>
    </row>
    <row r="156" spans="5:5">
      <c r="E156" s="146"/>
    </row>
    <row r="157" spans="5:5">
      <c r="E157" s="146"/>
    </row>
    <row r="158" spans="5:5">
      <c r="E158" s="146"/>
    </row>
    <row r="159" spans="5:5">
      <c r="E159" s="146"/>
    </row>
    <row r="160" spans="5:5">
      <c r="E160" s="146"/>
    </row>
    <row r="161" spans="1:7">
      <c r="E161" s="146"/>
    </row>
    <row r="162" spans="1:7">
      <c r="A162" s="192"/>
      <c r="B162" s="192"/>
      <c r="C162" s="192"/>
      <c r="D162" s="192"/>
      <c r="E162" s="192"/>
      <c r="F162" s="192"/>
      <c r="G162" s="192"/>
    </row>
    <row r="163" spans="1:7">
      <c r="A163" s="192"/>
      <c r="B163" s="192"/>
      <c r="C163" s="192"/>
      <c r="D163" s="192"/>
      <c r="E163" s="192"/>
      <c r="F163" s="192"/>
      <c r="G163" s="192"/>
    </row>
    <row r="164" spans="1:7">
      <c r="A164" s="192"/>
      <c r="B164" s="192"/>
      <c r="C164" s="192"/>
      <c r="D164" s="192"/>
      <c r="E164" s="192"/>
      <c r="F164" s="192"/>
      <c r="G164" s="192"/>
    </row>
    <row r="165" spans="1:7">
      <c r="A165" s="192"/>
      <c r="B165" s="192"/>
      <c r="C165" s="192"/>
      <c r="D165" s="192"/>
      <c r="E165" s="192"/>
      <c r="F165" s="192"/>
      <c r="G165" s="192"/>
    </row>
    <row r="166" spans="1:7">
      <c r="E166" s="146"/>
    </row>
    <row r="167" spans="1:7">
      <c r="E167" s="146"/>
    </row>
    <row r="168" spans="1:7">
      <c r="E168" s="146"/>
    </row>
    <row r="169" spans="1:7">
      <c r="E169" s="146"/>
    </row>
    <row r="170" spans="1:7">
      <c r="E170" s="146"/>
    </row>
    <row r="171" spans="1:7">
      <c r="E171" s="146"/>
    </row>
    <row r="172" spans="1:7">
      <c r="E172" s="146"/>
    </row>
    <row r="173" spans="1:7">
      <c r="E173" s="146"/>
    </row>
    <row r="174" spans="1:7">
      <c r="E174" s="146"/>
    </row>
    <row r="175" spans="1:7">
      <c r="E175" s="146"/>
    </row>
    <row r="176" spans="1:7">
      <c r="E176" s="146"/>
    </row>
    <row r="177" spans="5:5">
      <c r="E177" s="146"/>
    </row>
    <row r="178" spans="5:5">
      <c r="E178" s="146"/>
    </row>
    <row r="179" spans="5:5">
      <c r="E179" s="146"/>
    </row>
    <row r="180" spans="5:5">
      <c r="E180" s="146"/>
    </row>
    <row r="181" spans="5:5">
      <c r="E181" s="146"/>
    </row>
    <row r="182" spans="5:5">
      <c r="E182" s="146"/>
    </row>
    <row r="183" spans="5:5">
      <c r="E183" s="146"/>
    </row>
    <row r="184" spans="5:5">
      <c r="E184" s="146"/>
    </row>
    <row r="185" spans="5:5">
      <c r="E185" s="146"/>
    </row>
    <row r="186" spans="5:5">
      <c r="E186" s="146"/>
    </row>
    <row r="187" spans="5:5">
      <c r="E187" s="146"/>
    </row>
    <row r="188" spans="5:5">
      <c r="E188" s="146"/>
    </row>
    <row r="189" spans="5:5">
      <c r="E189" s="146"/>
    </row>
    <row r="190" spans="5:5">
      <c r="E190" s="146"/>
    </row>
    <row r="191" spans="5:5">
      <c r="E191" s="146"/>
    </row>
    <row r="192" spans="5:5">
      <c r="E192" s="146"/>
    </row>
    <row r="193" spans="1:7">
      <c r="E193" s="146"/>
    </row>
    <row r="194" spans="1:7">
      <c r="E194" s="146"/>
    </row>
    <row r="195" spans="1:7">
      <c r="E195" s="146"/>
    </row>
    <row r="196" spans="1:7">
      <c r="E196" s="146"/>
    </row>
    <row r="197" spans="1:7">
      <c r="A197" s="193"/>
      <c r="B197" s="193"/>
    </row>
    <row r="198" spans="1:7">
      <c r="A198" s="192"/>
      <c r="B198" s="192"/>
      <c r="C198" s="195"/>
      <c r="D198" s="195"/>
      <c r="E198" s="196"/>
      <c r="F198" s="195"/>
      <c r="G198" s="197"/>
    </row>
    <row r="199" spans="1:7">
      <c r="A199" s="198"/>
      <c r="B199" s="198"/>
      <c r="C199" s="192"/>
      <c r="D199" s="192"/>
      <c r="E199" s="199"/>
      <c r="F199" s="192"/>
      <c r="G199" s="192"/>
    </row>
    <row r="200" spans="1:7">
      <c r="A200" s="192"/>
      <c r="B200" s="192"/>
      <c r="C200" s="192"/>
      <c r="D200" s="192"/>
      <c r="E200" s="199"/>
      <c r="F200" s="192"/>
      <c r="G200" s="192"/>
    </row>
    <row r="201" spans="1:7">
      <c r="A201" s="192"/>
      <c r="B201" s="192"/>
      <c r="C201" s="192"/>
      <c r="D201" s="192"/>
      <c r="E201" s="199"/>
      <c r="F201" s="192"/>
      <c r="G201" s="192"/>
    </row>
    <row r="202" spans="1:7">
      <c r="A202" s="192"/>
      <c r="B202" s="192"/>
      <c r="C202" s="192"/>
      <c r="D202" s="192"/>
      <c r="E202" s="199"/>
      <c r="F202" s="192"/>
      <c r="G202" s="192"/>
    </row>
    <row r="203" spans="1:7">
      <c r="A203" s="192"/>
      <c r="B203" s="192"/>
      <c r="C203" s="192"/>
      <c r="D203" s="192"/>
      <c r="E203" s="199"/>
      <c r="F203" s="192"/>
      <c r="G203" s="192"/>
    </row>
    <row r="204" spans="1:7">
      <c r="A204" s="192"/>
      <c r="B204" s="192"/>
      <c r="C204" s="192"/>
      <c r="D204" s="192"/>
      <c r="E204" s="199"/>
      <c r="F204" s="192"/>
      <c r="G204" s="192"/>
    </row>
    <row r="205" spans="1:7">
      <c r="A205" s="192"/>
      <c r="B205" s="192"/>
      <c r="C205" s="192"/>
      <c r="D205" s="192"/>
      <c r="E205" s="199"/>
      <c r="F205" s="192"/>
      <c r="G205" s="192"/>
    </row>
    <row r="206" spans="1:7">
      <c r="A206" s="192"/>
      <c r="B206" s="192"/>
      <c r="C206" s="192"/>
      <c r="D206" s="192"/>
      <c r="E206" s="199"/>
      <c r="F206" s="192"/>
      <c r="G206" s="192"/>
    </row>
    <row r="207" spans="1:7">
      <c r="A207" s="192"/>
      <c r="B207" s="192"/>
      <c r="C207" s="192"/>
      <c r="D207" s="192"/>
      <c r="E207" s="199"/>
      <c r="F207" s="192"/>
      <c r="G207" s="192"/>
    </row>
    <row r="208" spans="1:7">
      <c r="A208" s="192"/>
      <c r="B208" s="192"/>
      <c r="C208" s="192"/>
      <c r="D208" s="192"/>
      <c r="E208" s="199"/>
      <c r="F208" s="192"/>
      <c r="G208" s="192"/>
    </row>
    <row r="209" spans="1:7">
      <c r="A209" s="192"/>
      <c r="B209" s="192"/>
      <c r="C209" s="192"/>
      <c r="D209" s="192"/>
      <c r="E209" s="199"/>
      <c r="F209" s="192"/>
      <c r="G209" s="192"/>
    </row>
    <row r="210" spans="1:7">
      <c r="A210" s="192"/>
      <c r="B210" s="192"/>
      <c r="C210" s="192"/>
      <c r="D210" s="192"/>
      <c r="E210" s="199"/>
      <c r="F210" s="192"/>
      <c r="G210" s="192"/>
    </row>
    <row r="211" spans="1:7">
      <c r="A211" s="192"/>
      <c r="B211" s="192"/>
      <c r="C211" s="192"/>
      <c r="D211" s="192"/>
      <c r="E211" s="199"/>
      <c r="F211" s="192"/>
      <c r="G211" s="192"/>
    </row>
  </sheetData>
  <sheetProtection password="8879" sheet="1" objects="1" scenarios="1"/>
  <mergeCells count="39">
    <mergeCell ref="C20:D20"/>
    <mergeCell ref="C22:D22"/>
    <mergeCell ref="C23:D23"/>
    <mergeCell ref="C24:D24"/>
    <mergeCell ref="A1:G1"/>
    <mergeCell ref="A3:B3"/>
    <mergeCell ref="A4:B4"/>
    <mergeCell ref="E4:G4"/>
    <mergeCell ref="C9:D9"/>
    <mergeCell ref="C11:D11"/>
    <mergeCell ref="C12:D12"/>
    <mergeCell ref="C14:D14"/>
    <mergeCell ref="C48:D48"/>
    <mergeCell ref="C49:D49"/>
    <mergeCell ref="C51:D51"/>
    <mergeCell ref="C52:D52"/>
    <mergeCell ref="C35:D35"/>
    <mergeCell ref="C37:D37"/>
    <mergeCell ref="C65:D65"/>
    <mergeCell ref="C53:D53"/>
    <mergeCell ref="C54:D54"/>
    <mergeCell ref="C55:D55"/>
    <mergeCell ref="C56:D56"/>
    <mergeCell ref="C58:D58"/>
    <mergeCell ref="C115:D115"/>
    <mergeCell ref="C116:D116"/>
    <mergeCell ref="C92:D92"/>
    <mergeCell ref="C93:D93"/>
    <mergeCell ref="C94:D94"/>
    <mergeCell ref="C98:D98"/>
    <mergeCell ref="C99:D99"/>
    <mergeCell ref="C130:D130"/>
    <mergeCell ref="C131:D131"/>
    <mergeCell ref="C123:D123"/>
    <mergeCell ref="C124:D124"/>
    <mergeCell ref="C125:D125"/>
    <mergeCell ref="C126:D126"/>
    <mergeCell ref="C128:D128"/>
    <mergeCell ref="C129:D12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organ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 Pacal</cp:lastModifiedBy>
  <dcterms:created xsi:type="dcterms:W3CDTF">2017-07-19T14:29:19Z</dcterms:created>
  <dcterms:modified xsi:type="dcterms:W3CDTF">2017-07-21T06:07:41Z</dcterms:modified>
</cp:coreProperties>
</file>