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1835"/>
  </bookViews>
  <sheets>
    <sheet name="KL" sheetId="19" r:id="rId1"/>
    <sheet name="Pokyny pro vyplnění" sheetId="11" r:id="rId2"/>
    <sheet name="Stavba" sheetId="1" r:id="rId3"/>
    <sheet name="VzorPolozky" sheetId="10" state="hidden" r:id="rId4"/>
    <sheet name="1 1 Pol" sheetId="12" r:id="rId5"/>
    <sheet name="Elektro-Instalace" sheetId="13" r:id="rId6"/>
    <sheet name="Elektro-Rekapitulace" sheetId="14" r:id="rId7"/>
    <sheet name="Stavba-TZB" sheetId="15" r:id="rId8"/>
    <sheet name="001 001-1 KL" sheetId="16" r:id="rId9"/>
    <sheet name="001 001-1 Rek" sheetId="17" r:id="rId10"/>
    <sheet name="001 001-1 Pol" sheetId="18" r:id="rId11"/>
  </sheets>
  <externalReferences>
    <externalReference r:id="rId12"/>
    <externalReference r:id="rId13"/>
    <externalReference r:id="rId14"/>
  </externalReferences>
  <definedNames>
    <definedName name="_xlnm._FilterDatabase" localSheetId="5" hidden="1">'Elektro-Instalace'!$A$1:$M$2378</definedName>
    <definedName name="CelkemDPHVypocet" localSheetId="2">Stavba!$H$42</definedName>
    <definedName name="CelkemObjekty" localSheetId="0">KL!$F$33</definedName>
    <definedName name="CelkemObjekty" localSheetId="7">'Stavba-TZB'!$F$31</definedName>
    <definedName name="CenaCelkem">Stavba!$G$29</definedName>
    <definedName name="CenaCelkemBezDPH">Stavba!$G$28</definedName>
    <definedName name="CenaCelkemVypocet" localSheetId="2">Stavba!$I$42</definedName>
    <definedName name="cisloobjektu" localSheetId="0">'[1]Stav-KL'!$A$5</definedName>
    <definedName name="cisloobjektu">Stavba!$D$3</definedName>
    <definedName name="CisloRozpoctu">'[2]Krycí list'!$C$2</definedName>
    <definedName name="cislostavby" localSheetId="0">'[1]Stav-KL'!$A$7</definedName>
    <definedName name="CisloStavby" localSheetId="2">Stavba!$D$2</definedName>
    <definedName name="CisloStavby" localSheetId="7">'Stavba-TZB'!$D$5</definedName>
    <definedName name="cislostavby">'[2]Krycí list'!$A$7</definedName>
    <definedName name="CisloStavebnihoRozpoctu">Stavba!$D$4</definedName>
    <definedName name="dadresa" localSheetId="7">'Stavba-TZB'!$D$8</definedName>
    <definedName name="dadresa">Stavba!$D$12:$G$12</definedName>
    <definedName name="DIČ" localSheetId="2">Stavba!$I$12</definedName>
    <definedName name="DIČ" localSheetId="7">'Stavba-TZB'!$K$8</definedName>
    <definedName name="dmisto" localSheetId="7">'Stavba-TZB'!$D$9</definedName>
    <definedName name="dmisto">Stavba!$D$13:$G$13</definedName>
    <definedName name="Dodavka">'[1]Stav-Rek'!$G$28</definedName>
    <definedName name="Dodavka0">'[1]Stav-Pol'!#REF!</definedName>
    <definedName name="DPHSni">Stavba!$G$24</definedName>
    <definedName name="DPHZakl">Stavba!$G$26</definedName>
    <definedName name="dpsc" localSheetId="2">Stavba!$C$13</definedName>
    <definedName name="dpsc" localSheetId="7">'Stavba-TZB'!$C$9</definedName>
    <definedName name="HSV">'[1]Stav-Rek'!$E$28</definedName>
    <definedName name="HSV0">'[1]Stav-Pol'!#REF!</definedName>
    <definedName name="HZS">'[1]Stav-Rek'!$I$28</definedName>
    <definedName name="HZS0">'[1]Stav-Pol'!#REF!</definedName>
    <definedName name="IČO" localSheetId="2">Stavba!$I$11</definedName>
    <definedName name="IČO" localSheetId="7">'Stavba-TZB'!$K$7</definedName>
    <definedName name="Mena" localSheetId="0">[3]Stavba!$J$29</definedName>
    <definedName name="Mena">Stavba!$J$29</definedName>
    <definedName name="MistoStavby">Stavba!$D$4</definedName>
    <definedName name="Mont">'[1]Stav-Rek'!$H$28</definedName>
    <definedName name="Montaz0">'[1]Stav-Pol'!#REF!</definedName>
    <definedName name="nazevobjektu" localSheetId="0">'[1]Stav-KL'!$C$5</definedName>
    <definedName name="NazevObjektu" localSheetId="7">'Stavba-TZB'!$C$29</definedName>
    <definedName name="nazevobjektu">Stavba!$E$3</definedName>
    <definedName name="NazevRozpoctu">'[2]Krycí list'!$D$2</definedName>
    <definedName name="nazevstavby" localSheetId="0">'[1]Stav-KL'!$C$7</definedName>
    <definedName name="NazevStavby" localSheetId="2">Stavba!$E$2</definedName>
    <definedName name="NazevStavby" localSheetId="7">'Stavba-TZB'!$E$5</definedName>
    <definedName name="nazevstavby">'[2]Krycí list'!$C$7</definedName>
    <definedName name="NazevStavebnihoRozpoctu">Stavba!$E$4</definedName>
    <definedName name="oadresa">Stavba!$D$6</definedName>
    <definedName name="Objednatel" localSheetId="2">Stavba!$D$5</definedName>
    <definedName name="Objednatel" localSheetId="7">'Stavba-TZB'!$D$11</definedName>
    <definedName name="Objekt" localSheetId="2">Stavba!$B$38</definedName>
    <definedName name="Objekt" localSheetId="7">'Stavba-TZB'!$B$29</definedName>
    <definedName name="odic" localSheetId="2">Stavba!$I$6</definedName>
    <definedName name="odic" localSheetId="7">'Stavba-TZB'!$K$12</definedName>
    <definedName name="oico" localSheetId="2">Stavba!$I$5</definedName>
    <definedName name="oico" localSheetId="7">'Stavba-TZB'!$K$11</definedName>
    <definedName name="omisto" localSheetId="2">Stavba!$D$7</definedName>
    <definedName name="omisto" localSheetId="7">'Stavba-TZB'!$D$13</definedName>
    <definedName name="onazev" localSheetId="2">Stavba!$D$6</definedName>
    <definedName name="onazev" localSheetId="7">'Stavba-TZB'!$D$12</definedName>
    <definedName name="opsc" localSheetId="2">Stavba!$C$7</definedName>
    <definedName name="opsc" localSheetId="7">'Stavba-TZB'!$C$13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'[1]Stav-KL'!$G$6</definedName>
    <definedName name="PocetMJ">#REF!</definedName>
    <definedName name="PoptavkaID">Stavba!$A$1</definedName>
    <definedName name="pPSC">Stavba!$C$10</definedName>
    <definedName name="_xlnm.Print_Area" localSheetId="8">'001 001-1 KL'!$A$1:$G$45</definedName>
    <definedName name="_xlnm.Print_Area" localSheetId="10">'001 001-1 Pol'!$A$1:$K$50</definedName>
    <definedName name="_xlnm.Print_Area" localSheetId="9">'001 001-1 Rek'!$A$1:$I$26</definedName>
    <definedName name="_xlnm.Print_Area" localSheetId="4">'1 1 Pol'!$A$1:$W$311</definedName>
    <definedName name="_xlnm.Print_Area" localSheetId="6">'Elektro-Rekapitulace'!$A$1:$F$32</definedName>
    <definedName name="_xlnm.Print_Area" localSheetId="2">Stavba!$A$1:$J$72</definedName>
    <definedName name="_xlnm.Print_Area" localSheetId="7">'Stavba-TZB'!$B$1:$J$71</definedName>
    <definedName name="_xlnm.Print_Titles" localSheetId="10">'001 001-1 Pol'!$1:$6</definedName>
    <definedName name="_xlnm.Print_Titles" localSheetId="9">'001 001-1 Rek'!$1:$6</definedName>
    <definedName name="_xlnm.Print_Titles" localSheetId="4">'1 1 Pol'!$1:$7</definedName>
    <definedName name="_xlnm.Print_Titles" localSheetId="5">'Elektro-Instalace'!$1:$1</definedName>
    <definedName name="Projektant">Stavba!$D$8</definedName>
    <definedName name="PSV">'[1]Stav-Rek'!$F$28</definedName>
    <definedName name="PSV0">'[1]Stav-Pol'!#REF!</definedName>
    <definedName name="SazbaDPH1" localSheetId="0">KL!$D$19</definedName>
    <definedName name="SazbaDPH1" localSheetId="2">Stavba!$E$23</definedName>
    <definedName name="SazbaDPH1" localSheetId="7">'Stavba-TZB'!$D$19</definedName>
    <definedName name="SazbaDPH1">'[2]Krycí list'!$C$30</definedName>
    <definedName name="SazbaDPH2" localSheetId="0">KL!$D$21</definedName>
    <definedName name="SazbaDPH2" localSheetId="2">Stavba!$E$25</definedName>
    <definedName name="SazbaDPH2" localSheetId="7">'Stavba-TZB'!$D$21</definedName>
    <definedName name="SazbaDPH2">'[2]Krycí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lver_lin" localSheetId="10" hidden="1">0</definedName>
    <definedName name="solver_num" localSheetId="10" hidden="1">0</definedName>
    <definedName name="solver_opt" localSheetId="10" hidden="1">'001 001-1 Pol'!#REF!</definedName>
    <definedName name="solver_typ" localSheetId="10" hidden="1">1</definedName>
    <definedName name="solver_val" localSheetId="10" hidden="1">0</definedName>
    <definedName name="SoucetDilu" localSheetId="7">'Stavba-TZB'!$F$52:$J$52</definedName>
    <definedName name="StavbaCelkem" localSheetId="7">'Stavba-TZB'!$H$31</definedName>
    <definedName name="Typ">'[1]Stav-Pol'!#REF!</definedName>
    <definedName name="VRN">'[1]Stav-Rek'!$H$41</definedName>
    <definedName name="VRNKc">'[1]Stav-Rek'!#REF!</definedName>
    <definedName name="VRNnazev">'[1]Stav-Rek'!#REF!</definedName>
    <definedName name="VRNproc">'[1]Stav-Rek'!#REF!</definedName>
    <definedName name="VRNzakl">'[1]Stav-Rek'!#REF!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5">'[1]Stav-KL'!$F$30</definedName>
    <definedName name="ZakladDPHSni" localSheetId="0">[3]Stavba!$G$23</definedName>
    <definedName name="ZakladDPHSni">Stavba!$G$23</definedName>
    <definedName name="ZakladDPHSniVypocet" localSheetId="2">Stavba!$F$42</definedName>
    <definedName name="ZakladDPHZakl">Stavba!$G$25</definedName>
    <definedName name="ZakladDPHZaklVypocet" localSheetId="2">Stavba!$G$42</definedName>
    <definedName name="Zaokrouhleni">Stavba!$G$27</definedName>
    <definedName name="Zhotovitel" localSheetId="7">'Stavba-TZB'!$D$7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2" i="19" l="1"/>
  <c r="F31" i="19"/>
  <c r="F30" i="19"/>
  <c r="G33" i="19"/>
  <c r="H32" i="19"/>
  <c r="E32" i="19" s="1"/>
  <c r="H31" i="19"/>
  <c r="E31" i="19" s="1"/>
  <c r="F33" i="19"/>
  <c r="H19" i="19" s="1"/>
  <c r="H21" i="19"/>
  <c r="H22" i="19" s="1"/>
  <c r="H20" i="19" l="1"/>
  <c r="H23" i="19" s="1"/>
  <c r="H30" i="19"/>
  <c r="BE49" i="18"/>
  <c r="BD49" i="18"/>
  <c r="BC49" i="18"/>
  <c r="BB49" i="18"/>
  <c r="K49" i="18"/>
  <c r="I49" i="18"/>
  <c r="G49" i="18"/>
  <c r="BA49" i="18" s="1"/>
  <c r="BE48" i="18"/>
  <c r="BD48" i="18"/>
  <c r="BC48" i="18"/>
  <c r="BB48" i="18"/>
  <c r="K48" i="18"/>
  <c r="I48" i="18"/>
  <c r="G48" i="18"/>
  <c r="BA48" i="18" s="1"/>
  <c r="BE47" i="18"/>
  <c r="BD47" i="18"/>
  <c r="BC47" i="18"/>
  <c r="BB47" i="18"/>
  <c r="K47" i="18"/>
  <c r="I47" i="18"/>
  <c r="G47" i="18"/>
  <c r="BA47" i="18" s="1"/>
  <c r="BE46" i="18"/>
  <c r="BD46" i="18"/>
  <c r="BC46" i="18"/>
  <c r="BB46" i="18"/>
  <c r="K46" i="18"/>
  <c r="I46" i="18"/>
  <c r="G46" i="18"/>
  <c r="BA46" i="18" s="1"/>
  <c r="BE45" i="18"/>
  <c r="BE50" i="18" s="1"/>
  <c r="I11" i="17" s="1"/>
  <c r="BD45" i="18"/>
  <c r="BD50" i="18" s="1"/>
  <c r="H11" i="17" s="1"/>
  <c r="BC45" i="18"/>
  <c r="BC50" i="18" s="1"/>
  <c r="G11" i="17" s="1"/>
  <c r="BB45" i="18"/>
  <c r="BB50" i="18" s="1"/>
  <c r="F11" i="17" s="1"/>
  <c r="K45" i="18"/>
  <c r="K50" i="18" s="1"/>
  <c r="I45" i="18"/>
  <c r="I50" i="18" s="1"/>
  <c r="G45" i="18"/>
  <c r="G50" i="18" s="1"/>
  <c r="BD42" i="18"/>
  <c r="BC42" i="18"/>
  <c r="BB42" i="18"/>
  <c r="BA42" i="18"/>
  <c r="K42" i="18"/>
  <c r="I42" i="18"/>
  <c r="G42" i="18"/>
  <c r="BE42" i="18" s="1"/>
  <c r="BD41" i="18"/>
  <c r="BC41" i="18"/>
  <c r="BB41" i="18"/>
  <c r="BA41" i="18"/>
  <c r="K41" i="18"/>
  <c r="I41" i="18"/>
  <c r="G41" i="18"/>
  <c r="BE41" i="18" s="1"/>
  <c r="BE40" i="18"/>
  <c r="BD40" i="18"/>
  <c r="BC40" i="18"/>
  <c r="BA40" i="18"/>
  <c r="K40" i="18"/>
  <c r="I40" i="18"/>
  <c r="G40" i="18"/>
  <c r="BB40" i="18" s="1"/>
  <c r="BE38" i="18"/>
  <c r="BD38" i="18"/>
  <c r="BC38" i="18"/>
  <c r="BA38" i="18"/>
  <c r="K38" i="18"/>
  <c r="I38" i="18"/>
  <c r="G38" i="18"/>
  <c r="BB38" i="18" s="1"/>
  <c r="BE37" i="18"/>
  <c r="BD37" i="18"/>
  <c r="BC37" i="18"/>
  <c r="BA37" i="18"/>
  <c r="K37" i="18"/>
  <c r="I37" i="18"/>
  <c r="G37" i="18"/>
  <c r="BB37" i="18" s="1"/>
  <c r="BE35" i="18"/>
  <c r="BD35" i="18"/>
  <c r="BC35" i="18"/>
  <c r="BA35" i="18"/>
  <c r="K35" i="18"/>
  <c r="I35" i="18"/>
  <c r="G35" i="18"/>
  <c r="BB35" i="18" s="1"/>
  <c r="BE33" i="18"/>
  <c r="BD33" i="18"/>
  <c r="BC33" i="18"/>
  <c r="BA33" i="18"/>
  <c r="K33" i="18"/>
  <c r="I33" i="18"/>
  <c r="G33" i="18"/>
  <c r="BB33" i="18" s="1"/>
  <c r="BE31" i="18"/>
  <c r="BD31" i="18"/>
  <c r="BC31" i="18"/>
  <c r="BA31" i="18"/>
  <c r="K31" i="18"/>
  <c r="I31" i="18"/>
  <c r="G31" i="18"/>
  <c r="BB31" i="18" s="1"/>
  <c r="BE29" i="18"/>
  <c r="BD29" i="18"/>
  <c r="BC29" i="18"/>
  <c r="BA29" i="18"/>
  <c r="K29" i="18"/>
  <c r="I29" i="18"/>
  <c r="G29" i="18"/>
  <c r="BB29" i="18" s="1"/>
  <c r="BE27" i="18"/>
  <c r="BD27" i="18"/>
  <c r="BC27" i="18"/>
  <c r="BA27" i="18"/>
  <c r="K27" i="18"/>
  <c r="I27" i="18"/>
  <c r="G27" i="18"/>
  <c r="BB27" i="18" s="1"/>
  <c r="BE25" i="18"/>
  <c r="BD25" i="18"/>
  <c r="BC25" i="18"/>
  <c r="BA25" i="18"/>
  <c r="K25" i="18"/>
  <c r="I25" i="18"/>
  <c r="G25" i="18"/>
  <c r="BB25" i="18" s="1"/>
  <c r="BE24" i="18"/>
  <c r="BD24" i="18"/>
  <c r="BC24" i="18"/>
  <c r="BA24" i="18"/>
  <c r="K24" i="18"/>
  <c r="I24" i="18"/>
  <c r="G24" i="18"/>
  <c r="BB24" i="18" s="1"/>
  <c r="BE22" i="18"/>
  <c r="BD22" i="18"/>
  <c r="BC22" i="18"/>
  <c r="BA22" i="18"/>
  <c r="K22" i="18"/>
  <c r="I22" i="18"/>
  <c r="G22" i="18"/>
  <c r="BB22" i="18" s="1"/>
  <c r="BE21" i="18"/>
  <c r="BE43" i="18" s="1"/>
  <c r="I10" i="17" s="1"/>
  <c r="BD21" i="18"/>
  <c r="BD43" i="18" s="1"/>
  <c r="H10" i="17" s="1"/>
  <c r="BC21" i="18"/>
  <c r="BC43" i="18" s="1"/>
  <c r="G10" i="17" s="1"/>
  <c r="BA21" i="18"/>
  <c r="BA43" i="18" s="1"/>
  <c r="E10" i="17" s="1"/>
  <c r="K21" i="18"/>
  <c r="K43" i="18" s="1"/>
  <c r="I21" i="18"/>
  <c r="I43" i="18" s="1"/>
  <c r="G21" i="18"/>
  <c r="G43" i="18" s="1"/>
  <c r="BE18" i="18"/>
  <c r="BD18" i="18"/>
  <c r="BC18" i="18"/>
  <c r="BA18" i="18"/>
  <c r="K18" i="18"/>
  <c r="I18" i="18"/>
  <c r="G18" i="18"/>
  <c r="BB18" i="18" s="1"/>
  <c r="BE16" i="18"/>
  <c r="BD16" i="18"/>
  <c r="BC16" i="18"/>
  <c r="BA16" i="18"/>
  <c r="K16" i="18"/>
  <c r="I16" i="18"/>
  <c r="G16" i="18"/>
  <c r="BB16" i="18" s="1"/>
  <c r="BE14" i="18"/>
  <c r="BE19" i="18" s="1"/>
  <c r="I9" i="17" s="1"/>
  <c r="BD14" i="18"/>
  <c r="BD19" i="18" s="1"/>
  <c r="H9" i="17" s="1"/>
  <c r="BC14" i="18"/>
  <c r="BC19" i="18" s="1"/>
  <c r="G9" i="17" s="1"/>
  <c r="BA14" i="18"/>
  <c r="BA19" i="18" s="1"/>
  <c r="K14" i="18"/>
  <c r="K19" i="18" s="1"/>
  <c r="I14" i="18"/>
  <c r="I19" i="18" s="1"/>
  <c r="G14" i="18"/>
  <c r="G19" i="18" s="1"/>
  <c r="BE11" i="18"/>
  <c r="BE12" i="18" s="1"/>
  <c r="BD11" i="18"/>
  <c r="BD12" i="18" s="1"/>
  <c r="BC11" i="18"/>
  <c r="BC12" i="18" s="1"/>
  <c r="BB11" i="18"/>
  <c r="BB12" i="18" s="1"/>
  <c r="K11" i="18"/>
  <c r="K12" i="18" s="1"/>
  <c r="I11" i="18"/>
  <c r="I12" i="18" s="1"/>
  <c r="G11" i="18"/>
  <c r="G12" i="18" s="1"/>
  <c r="BE8" i="18"/>
  <c r="BE9" i="18" s="1"/>
  <c r="BD8" i="18"/>
  <c r="BD9" i="18" s="1"/>
  <c r="BC8" i="18"/>
  <c r="BC9" i="18" s="1"/>
  <c r="BB8" i="18"/>
  <c r="BB9" i="18" s="1"/>
  <c r="K8" i="18"/>
  <c r="K9" i="18" s="1"/>
  <c r="I8" i="18"/>
  <c r="I9" i="18" s="1"/>
  <c r="G8" i="18"/>
  <c r="G9" i="18" s="1"/>
  <c r="E4" i="18"/>
  <c r="F3" i="18"/>
  <c r="I23" i="17"/>
  <c r="I22" i="17"/>
  <c r="I21" i="17"/>
  <c r="I20" i="17"/>
  <c r="I19" i="17"/>
  <c r="I18" i="17"/>
  <c r="I17" i="17"/>
  <c r="B11" i="17"/>
  <c r="A11" i="17"/>
  <c r="B10" i="17"/>
  <c r="A10" i="17"/>
  <c r="E9" i="17"/>
  <c r="B9" i="17"/>
  <c r="A9" i="17"/>
  <c r="I8" i="17"/>
  <c r="H8" i="17"/>
  <c r="G8" i="17"/>
  <c r="F8" i="17"/>
  <c r="B8" i="17"/>
  <c r="A8" i="17"/>
  <c r="I7" i="17"/>
  <c r="I12" i="17" s="1"/>
  <c r="H7" i="17"/>
  <c r="H12" i="17" s="1"/>
  <c r="G7" i="17"/>
  <c r="G12" i="17" s="1"/>
  <c r="F7" i="17"/>
  <c r="B7" i="17"/>
  <c r="A7" i="17"/>
  <c r="C33" i="16"/>
  <c r="F33" i="16" s="1"/>
  <c r="C31" i="16"/>
  <c r="G21" i="16"/>
  <c r="D21" i="16"/>
  <c r="C21" i="16"/>
  <c r="G20" i="16"/>
  <c r="D20" i="16"/>
  <c r="G19" i="16"/>
  <c r="D19" i="16"/>
  <c r="G18" i="16"/>
  <c r="D18" i="16"/>
  <c r="C18" i="16"/>
  <c r="G17" i="16"/>
  <c r="D17" i="16"/>
  <c r="C17" i="16"/>
  <c r="G16" i="16"/>
  <c r="D16" i="16"/>
  <c r="G15" i="16"/>
  <c r="D15" i="16"/>
  <c r="G7" i="16"/>
  <c r="J52" i="15"/>
  <c r="I52" i="15"/>
  <c r="H52" i="15"/>
  <c r="G52" i="15"/>
  <c r="F52" i="15"/>
  <c r="E52" i="15"/>
  <c r="E51" i="15"/>
  <c r="E50" i="15"/>
  <c r="E49" i="15"/>
  <c r="E48" i="15"/>
  <c r="E47" i="15"/>
  <c r="H39" i="15"/>
  <c r="H37" i="15"/>
  <c r="G37" i="15"/>
  <c r="H31" i="15"/>
  <c r="H29" i="15"/>
  <c r="G29" i="15"/>
  <c r="D22" i="15"/>
  <c r="I21" i="15"/>
  <c r="I22" i="15" s="1"/>
  <c r="D20" i="15"/>
  <c r="I2" i="15"/>
  <c r="F19" i="14"/>
  <c r="J29" i="13"/>
  <c r="J28" i="13"/>
  <c r="J27" i="13"/>
  <c r="J26" i="13"/>
  <c r="J25" i="13"/>
  <c r="H25" i="13"/>
  <c r="J24" i="13"/>
  <c r="J31" i="13" s="1"/>
  <c r="H24" i="13"/>
  <c r="H31" i="13" s="1"/>
  <c r="A24" i="13"/>
  <c r="A25" i="13" s="1"/>
  <c r="A26" i="13" s="1"/>
  <c r="A27" i="13" s="1"/>
  <c r="A28" i="13" s="1"/>
  <c r="A29" i="13" s="1"/>
  <c r="J19" i="13"/>
  <c r="J18" i="13"/>
  <c r="J17" i="13"/>
  <c r="H16" i="13"/>
  <c r="J15" i="13"/>
  <c r="H15" i="13"/>
  <c r="J14" i="13"/>
  <c r="H14" i="13"/>
  <c r="J13" i="13"/>
  <c r="H13" i="13"/>
  <c r="J12" i="13"/>
  <c r="H12" i="13"/>
  <c r="J11" i="13"/>
  <c r="H11" i="13"/>
  <c r="H10" i="13"/>
  <c r="H9" i="13"/>
  <c r="J8" i="13"/>
  <c r="H8" i="13"/>
  <c r="J7" i="13"/>
  <c r="H7" i="13"/>
  <c r="J6" i="13"/>
  <c r="H6" i="13"/>
  <c r="J5" i="13"/>
  <c r="H5" i="13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J4" i="13"/>
  <c r="J3" i="13"/>
  <c r="J21" i="13" s="1"/>
  <c r="F11" i="14" s="1"/>
  <c r="F14" i="14" s="1"/>
  <c r="H3" i="13"/>
  <c r="H21" i="13" s="1"/>
  <c r="F10" i="14" s="1"/>
  <c r="A3" i="13"/>
  <c r="H33" i="19" l="1"/>
  <c r="E30" i="19"/>
  <c r="E33" i="19" s="1"/>
  <c r="BA8" i="18"/>
  <c r="BA9" i="18" s="1"/>
  <c r="E7" i="17" s="1"/>
  <c r="BA11" i="18"/>
  <c r="BA12" i="18" s="1"/>
  <c r="E8" i="17" s="1"/>
  <c r="BB14" i="18"/>
  <c r="BB19" i="18" s="1"/>
  <c r="F9" i="17" s="1"/>
  <c r="F12" i="17" s="1"/>
  <c r="C16" i="16" s="1"/>
  <c r="BB21" i="18"/>
  <c r="BB43" i="18" s="1"/>
  <c r="F10" i="17" s="1"/>
  <c r="BA45" i="18"/>
  <c r="BA50" i="18" s="1"/>
  <c r="E11" i="17" s="1"/>
  <c r="F15" i="14"/>
  <c r="F13" i="14"/>
  <c r="F12" i="14"/>
  <c r="F16" i="14" s="1"/>
  <c r="F20" i="14" s="1"/>
  <c r="E23" i="14" s="1"/>
  <c r="F23" i="14" s="1"/>
  <c r="F25" i="14" s="1"/>
  <c r="F26" i="14" s="1"/>
  <c r="E12" i="17" l="1"/>
  <c r="G24" i="17" l="1"/>
  <c r="I24" i="17" s="1"/>
  <c r="C15" i="16"/>
  <c r="C19" i="16" s="1"/>
  <c r="C22" i="16" s="1"/>
  <c r="H69" i="15" l="1"/>
  <c r="H70" i="15" s="1"/>
  <c r="H25" i="17"/>
  <c r="G23" i="16" s="1"/>
  <c r="G22" i="16" s="1"/>
  <c r="C23" i="16" l="1"/>
  <c r="F30" i="16" l="1"/>
  <c r="G38" i="15"/>
  <c r="G39" i="15" l="1"/>
  <c r="I38" i="15"/>
  <c r="I39" i="15" s="1"/>
  <c r="F38" i="15"/>
  <c r="F39" i="15" s="1"/>
  <c r="G30" i="15"/>
  <c r="F31" i="16"/>
  <c r="F34" i="16" s="1"/>
  <c r="G31" i="15" l="1"/>
  <c r="I19" i="15" s="1"/>
  <c r="I30" i="15"/>
  <c r="I31" i="15" s="1"/>
  <c r="F30" i="15"/>
  <c r="F31" i="15" s="1"/>
  <c r="J39" i="15" l="1"/>
  <c r="J38" i="15"/>
  <c r="J31" i="15"/>
  <c r="J30" i="15"/>
  <c r="I20" i="15"/>
  <c r="I23" i="15" s="1"/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10" i="12"/>
  <c r="BA221" i="12"/>
  <c r="BA154" i="12"/>
  <c r="BA151" i="12"/>
  <c r="BA98" i="12"/>
  <c r="BA95" i="12"/>
  <c r="BA6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3" i="12"/>
  <c r="M63" i="12" s="1"/>
  <c r="I63" i="12"/>
  <c r="I62" i="12" s="1"/>
  <c r="K63" i="12"/>
  <c r="K62" i="12" s="1"/>
  <c r="O63" i="12"/>
  <c r="Q63" i="12"/>
  <c r="Q62" i="12" s="1"/>
  <c r="V63" i="12"/>
  <c r="V62" i="12" s="1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O62" i="12" s="1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6" i="12"/>
  <c r="M76" i="12" s="1"/>
  <c r="I76" i="12"/>
  <c r="I75" i="12" s="1"/>
  <c r="K76" i="12"/>
  <c r="K75" i="12" s="1"/>
  <c r="O76" i="12"/>
  <c r="O75" i="12" s="1"/>
  <c r="Q76" i="12"/>
  <c r="Q75" i="12" s="1"/>
  <c r="V76" i="12"/>
  <c r="V75" i="12" s="1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K85" i="12"/>
  <c r="G86" i="12"/>
  <c r="M86" i="12" s="1"/>
  <c r="M85" i="12" s="1"/>
  <c r="I86" i="12"/>
  <c r="I85" i="12" s="1"/>
  <c r="K86" i="12"/>
  <c r="O86" i="12"/>
  <c r="O85" i="12" s="1"/>
  <c r="Q86" i="12"/>
  <c r="Q85" i="12" s="1"/>
  <c r="V86" i="12"/>
  <c r="V85" i="12" s="1"/>
  <c r="G90" i="12"/>
  <c r="I90" i="12"/>
  <c r="K90" i="12"/>
  <c r="K89" i="12" s="1"/>
  <c r="M90" i="12"/>
  <c r="O90" i="12"/>
  <c r="Q90" i="12"/>
  <c r="V90" i="12"/>
  <c r="V89" i="12" s="1"/>
  <c r="G92" i="12"/>
  <c r="G89" i="12" s="1"/>
  <c r="I92" i="12"/>
  <c r="K92" i="12"/>
  <c r="M92" i="12"/>
  <c r="O92" i="12"/>
  <c r="O89" i="12" s="1"/>
  <c r="Q92" i="12"/>
  <c r="V92" i="12"/>
  <c r="G94" i="12"/>
  <c r="M94" i="12" s="1"/>
  <c r="I94" i="12"/>
  <c r="K94" i="12"/>
  <c r="O94" i="12"/>
  <c r="Q94" i="12"/>
  <c r="V94" i="12"/>
  <c r="G97" i="12"/>
  <c r="M97" i="12" s="1"/>
  <c r="I97" i="12"/>
  <c r="I89" i="12" s="1"/>
  <c r="K97" i="12"/>
  <c r="O97" i="12"/>
  <c r="Q97" i="12"/>
  <c r="Q89" i="12" s="1"/>
  <c r="V97" i="12"/>
  <c r="G101" i="12"/>
  <c r="G100" i="12" s="1"/>
  <c r="I101" i="12"/>
  <c r="K101" i="12"/>
  <c r="M101" i="12"/>
  <c r="O101" i="12"/>
  <c r="O100" i="12" s="1"/>
  <c r="Q101" i="12"/>
  <c r="V101" i="12"/>
  <c r="G104" i="12"/>
  <c r="M104" i="12" s="1"/>
  <c r="I104" i="12"/>
  <c r="I100" i="12" s="1"/>
  <c r="K104" i="12"/>
  <c r="O104" i="12"/>
  <c r="Q104" i="12"/>
  <c r="Q100" i="12" s="1"/>
  <c r="V104" i="12"/>
  <c r="G107" i="12"/>
  <c r="M107" i="12" s="1"/>
  <c r="I107" i="12"/>
  <c r="K107" i="12"/>
  <c r="O107" i="12"/>
  <c r="Q107" i="12"/>
  <c r="V107" i="12"/>
  <c r="G110" i="12"/>
  <c r="I110" i="12"/>
  <c r="K110" i="12"/>
  <c r="K100" i="12" s="1"/>
  <c r="M110" i="12"/>
  <c r="O110" i="12"/>
  <c r="Q110" i="12"/>
  <c r="V110" i="12"/>
  <c r="V100" i="12" s="1"/>
  <c r="G113" i="12"/>
  <c r="I113" i="12"/>
  <c r="K113" i="12"/>
  <c r="M113" i="12"/>
  <c r="O113" i="12"/>
  <c r="Q113" i="12"/>
  <c r="V113" i="12"/>
  <c r="G116" i="12"/>
  <c r="M116" i="12" s="1"/>
  <c r="I116" i="12"/>
  <c r="K116" i="12"/>
  <c r="O116" i="12"/>
  <c r="Q116" i="12"/>
  <c r="V116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30" i="12"/>
  <c r="I130" i="12"/>
  <c r="K130" i="12"/>
  <c r="M130" i="12"/>
  <c r="O130" i="12"/>
  <c r="Q130" i="12"/>
  <c r="V130" i="12"/>
  <c r="G133" i="12"/>
  <c r="M133" i="12" s="1"/>
  <c r="I133" i="12"/>
  <c r="I132" i="12" s="1"/>
  <c r="K133" i="12"/>
  <c r="K132" i="12" s="1"/>
  <c r="O133" i="12"/>
  <c r="Q133" i="12"/>
  <c r="Q132" i="12" s="1"/>
  <c r="V133" i="12"/>
  <c r="V132" i="12" s="1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M140" i="12" s="1"/>
  <c r="I140" i="12"/>
  <c r="K140" i="12"/>
  <c r="O140" i="12"/>
  <c r="O132" i="12" s="1"/>
  <c r="Q140" i="12"/>
  <c r="V140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7" i="12"/>
  <c r="M147" i="12" s="1"/>
  <c r="I147" i="12"/>
  <c r="I146" i="12" s="1"/>
  <c r="K147" i="12"/>
  <c r="K146" i="12" s="1"/>
  <c r="O147" i="12"/>
  <c r="O146" i="12" s="1"/>
  <c r="Q147" i="12"/>
  <c r="Q146" i="12" s="1"/>
  <c r="V147" i="12"/>
  <c r="V146" i="12" s="1"/>
  <c r="G150" i="12"/>
  <c r="M150" i="12" s="1"/>
  <c r="I150" i="12"/>
  <c r="K150" i="12"/>
  <c r="O150" i="12"/>
  <c r="Q150" i="12"/>
  <c r="V150" i="12"/>
  <c r="G153" i="12"/>
  <c r="I153" i="12"/>
  <c r="K153" i="12"/>
  <c r="M153" i="12"/>
  <c r="O153" i="12"/>
  <c r="Q153" i="12"/>
  <c r="V153" i="12"/>
  <c r="G157" i="12"/>
  <c r="I157" i="12"/>
  <c r="K157" i="12"/>
  <c r="M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I162" i="12"/>
  <c r="O162" i="12"/>
  <c r="Q162" i="12"/>
  <c r="G163" i="12"/>
  <c r="I163" i="12"/>
  <c r="K163" i="12"/>
  <c r="K162" i="12" s="1"/>
  <c r="M163" i="12"/>
  <c r="M162" i="12" s="1"/>
  <c r="O163" i="12"/>
  <c r="Q163" i="12"/>
  <c r="V163" i="12"/>
  <c r="V162" i="12" s="1"/>
  <c r="G166" i="12"/>
  <c r="M166" i="12" s="1"/>
  <c r="I166" i="12"/>
  <c r="I165" i="12" s="1"/>
  <c r="K166" i="12"/>
  <c r="O166" i="12"/>
  <c r="O165" i="12" s="1"/>
  <c r="Q166" i="12"/>
  <c r="Q165" i="12" s="1"/>
  <c r="V166" i="12"/>
  <c r="G169" i="12"/>
  <c r="M169" i="12" s="1"/>
  <c r="I169" i="12"/>
  <c r="K169" i="12"/>
  <c r="K165" i="12" s="1"/>
  <c r="O169" i="12"/>
  <c r="Q169" i="12"/>
  <c r="V169" i="12"/>
  <c r="V165" i="12" s="1"/>
  <c r="K172" i="12"/>
  <c r="V172" i="12"/>
  <c r="G173" i="12"/>
  <c r="G172" i="12" s="1"/>
  <c r="I173" i="12"/>
  <c r="I172" i="12" s="1"/>
  <c r="K173" i="12"/>
  <c r="M173" i="12"/>
  <c r="M172" i="12" s="1"/>
  <c r="O173" i="12"/>
  <c r="O172" i="12" s="1"/>
  <c r="Q173" i="12"/>
  <c r="Q172" i="12" s="1"/>
  <c r="V173" i="12"/>
  <c r="G177" i="12"/>
  <c r="M177" i="12" s="1"/>
  <c r="I177" i="12"/>
  <c r="I176" i="12" s="1"/>
  <c r="K177" i="12"/>
  <c r="K176" i="12" s="1"/>
  <c r="O177" i="12"/>
  <c r="Q177" i="12"/>
  <c r="Q176" i="12" s="1"/>
  <c r="V177" i="12"/>
  <c r="V176" i="12" s="1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O176" i="12" s="1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Q185" i="12"/>
  <c r="V185" i="12"/>
  <c r="G187" i="12"/>
  <c r="M187" i="12" s="1"/>
  <c r="I187" i="12"/>
  <c r="I186" i="12" s="1"/>
  <c r="K187" i="12"/>
  <c r="K186" i="12" s="1"/>
  <c r="O187" i="12"/>
  <c r="Q187" i="12"/>
  <c r="Q186" i="12" s="1"/>
  <c r="V187" i="12"/>
  <c r="V186" i="12" s="1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O186" i="12" s="1"/>
  <c r="Q195" i="12"/>
  <c r="V195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1" i="12"/>
  <c r="I201" i="12"/>
  <c r="K201" i="12"/>
  <c r="M201" i="12"/>
  <c r="O201" i="12"/>
  <c r="Q201" i="12"/>
  <c r="V201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Q205" i="12"/>
  <c r="V205" i="12"/>
  <c r="G208" i="12"/>
  <c r="I208" i="12"/>
  <c r="K208" i="12"/>
  <c r="M208" i="12"/>
  <c r="O208" i="12"/>
  <c r="Q208" i="12"/>
  <c r="V208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20" i="12"/>
  <c r="I220" i="12"/>
  <c r="K220" i="12"/>
  <c r="M220" i="12"/>
  <c r="O220" i="12"/>
  <c r="Q220" i="12"/>
  <c r="V220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7" i="12"/>
  <c r="O227" i="12"/>
  <c r="G228" i="12"/>
  <c r="I228" i="12"/>
  <c r="I227" i="12" s="1"/>
  <c r="K228" i="12"/>
  <c r="K227" i="12" s="1"/>
  <c r="M228" i="12"/>
  <c r="M227" i="12" s="1"/>
  <c r="O228" i="12"/>
  <c r="Q228" i="12"/>
  <c r="Q227" i="12" s="1"/>
  <c r="V228" i="12"/>
  <c r="V227" i="12" s="1"/>
  <c r="G231" i="12"/>
  <c r="I231" i="12"/>
  <c r="I230" i="12" s="1"/>
  <c r="K231" i="12"/>
  <c r="M231" i="12"/>
  <c r="O231" i="12"/>
  <c r="Q231" i="12"/>
  <c r="Q230" i="12" s="1"/>
  <c r="V231" i="12"/>
  <c r="G233" i="12"/>
  <c r="G230" i="12" s="1"/>
  <c r="I233" i="12"/>
  <c r="K233" i="12"/>
  <c r="O233" i="12"/>
  <c r="O230" i="12" s="1"/>
  <c r="Q233" i="12"/>
  <c r="V233" i="12"/>
  <c r="G235" i="12"/>
  <c r="I235" i="12"/>
  <c r="K235" i="12"/>
  <c r="M235" i="12"/>
  <c r="O235" i="12"/>
  <c r="Q235" i="12"/>
  <c r="V235" i="12"/>
  <c r="G237" i="12"/>
  <c r="M237" i="12" s="1"/>
  <c r="I237" i="12"/>
  <c r="K237" i="12"/>
  <c r="K230" i="12" s="1"/>
  <c r="O237" i="12"/>
  <c r="Q237" i="12"/>
  <c r="V237" i="12"/>
  <c r="V230" i="12" s="1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I243" i="12"/>
  <c r="K243" i="12"/>
  <c r="M243" i="12"/>
  <c r="O243" i="12"/>
  <c r="Q243" i="12"/>
  <c r="V243" i="12"/>
  <c r="G245" i="12"/>
  <c r="M245" i="12" s="1"/>
  <c r="I245" i="12"/>
  <c r="K245" i="12"/>
  <c r="O245" i="12"/>
  <c r="Q245" i="12"/>
  <c r="V245" i="12"/>
  <c r="G248" i="12"/>
  <c r="M248" i="12" s="1"/>
  <c r="I248" i="12"/>
  <c r="I247" i="12" s="1"/>
  <c r="K248" i="12"/>
  <c r="K247" i="12" s="1"/>
  <c r="O248" i="12"/>
  <c r="O247" i="12" s="1"/>
  <c r="Q248" i="12"/>
  <c r="Q247" i="12" s="1"/>
  <c r="V248" i="12"/>
  <c r="V247" i="12" s="1"/>
  <c r="G251" i="12"/>
  <c r="I251" i="12"/>
  <c r="K251" i="12"/>
  <c r="M251" i="12"/>
  <c r="O251" i="12"/>
  <c r="Q251" i="12"/>
  <c r="V251" i="12"/>
  <c r="G257" i="12"/>
  <c r="M257" i="12" s="1"/>
  <c r="I257" i="12"/>
  <c r="K257" i="12"/>
  <c r="O257" i="12"/>
  <c r="Q257" i="12"/>
  <c r="V257" i="12"/>
  <c r="G260" i="12"/>
  <c r="I260" i="12"/>
  <c r="K260" i="12"/>
  <c r="M260" i="12"/>
  <c r="O260" i="12"/>
  <c r="Q260" i="12"/>
  <c r="V260" i="12"/>
  <c r="G266" i="12"/>
  <c r="M266" i="12" s="1"/>
  <c r="I266" i="12"/>
  <c r="K266" i="12"/>
  <c r="O266" i="12"/>
  <c r="Q266" i="12"/>
  <c r="V266" i="12"/>
  <c r="I268" i="12"/>
  <c r="Q268" i="12"/>
  <c r="G269" i="12"/>
  <c r="G268" i="12" s="1"/>
  <c r="I269" i="12"/>
  <c r="K269" i="12"/>
  <c r="K268" i="12" s="1"/>
  <c r="O269" i="12"/>
  <c r="O268" i="12" s="1"/>
  <c r="Q269" i="12"/>
  <c r="V269" i="12"/>
  <c r="V268" i="12" s="1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I272" i="12"/>
  <c r="O272" i="12"/>
  <c r="Q272" i="12"/>
  <c r="G273" i="12"/>
  <c r="M273" i="12" s="1"/>
  <c r="M272" i="12" s="1"/>
  <c r="I273" i="12"/>
  <c r="K273" i="12"/>
  <c r="K272" i="12" s="1"/>
  <c r="O273" i="12"/>
  <c r="Q273" i="12"/>
  <c r="V273" i="12"/>
  <c r="V272" i="12" s="1"/>
  <c r="G275" i="12"/>
  <c r="I275" i="12"/>
  <c r="K275" i="12"/>
  <c r="M275" i="12"/>
  <c r="O275" i="12"/>
  <c r="Q275" i="12"/>
  <c r="V275" i="12"/>
  <c r="G277" i="12"/>
  <c r="O277" i="12"/>
  <c r="G278" i="12"/>
  <c r="M278" i="12" s="1"/>
  <c r="M277" i="12" s="1"/>
  <c r="I278" i="12"/>
  <c r="I277" i="12" s="1"/>
  <c r="K278" i="12"/>
  <c r="K277" i="12" s="1"/>
  <c r="O278" i="12"/>
  <c r="Q278" i="12"/>
  <c r="Q277" i="12" s="1"/>
  <c r="V278" i="12"/>
  <c r="V277" i="12" s="1"/>
  <c r="G280" i="12"/>
  <c r="I280" i="12"/>
  <c r="K280" i="12"/>
  <c r="M280" i="12"/>
  <c r="O280" i="12"/>
  <c r="Q280" i="12"/>
  <c r="V280" i="12"/>
  <c r="K282" i="12"/>
  <c r="V282" i="12"/>
  <c r="G283" i="12"/>
  <c r="M283" i="12" s="1"/>
  <c r="M282" i="12" s="1"/>
  <c r="I283" i="12"/>
  <c r="I282" i="12" s="1"/>
  <c r="K283" i="12"/>
  <c r="O283" i="12"/>
  <c r="O282" i="12" s="1"/>
  <c r="Q283" i="12"/>
  <c r="Q282" i="12" s="1"/>
  <c r="V283" i="12"/>
  <c r="G290" i="12"/>
  <c r="M290" i="12" s="1"/>
  <c r="I290" i="12"/>
  <c r="K290" i="12"/>
  <c r="O290" i="12"/>
  <c r="Q290" i="12"/>
  <c r="V290" i="12"/>
  <c r="G294" i="12"/>
  <c r="G293" i="12" s="1"/>
  <c r="I294" i="12"/>
  <c r="K294" i="12"/>
  <c r="M294" i="12"/>
  <c r="O294" i="12"/>
  <c r="O293" i="12" s="1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I293" i="12" s="1"/>
  <c r="K296" i="12"/>
  <c r="O296" i="12"/>
  <c r="Q296" i="12"/>
  <c r="Q293" i="12" s="1"/>
  <c r="V296" i="12"/>
  <c r="G297" i="12"/>
  <c r="M297" i="12" s="1"/>
  <c r="I297" i="12"/>
  <c r="K297" i="12"/>
  <c r="K293" i="12" s="1"/>
  <c r="O297" i="12"/>
  <c r="Q297" i="12"/>
  <c r="V297" i="12"/>
  <c r="V293" i="12" s="1"/>
  <c r="G298" i="12"/>
  <c r="I298" i="12"/>
  <c r="K298" i="12"/>
  <c r="M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3" i="12"/>
  <c r="M303" i="12" s="1"/>
  <c r="I303" i="12"/>
  <c r="I302" i="12" s="1"/>
  <c r="K303" i="12"/>
  <c r="O303" i="12"/>
  <c r="O302" i="12" s="1"/>
  <c r="Q303" i="12"/>
  <c r="Q302" i="12" s="1"/>
  <c r="V303" i="12"/>
  <c r="G304" i="12"/>
  <c r="M304" i="12" s="1"/>
  <c r="I304" i="12"/>
  <c r="K304" i="12"/>
  <c r="K302" i="12" s="1"/>
  <c r="O304" i="12"/>
  <c r="Q304" i="12"/>
  <c r="V304" i="12"/>
  <c r="V302" i="12" s="1"/>
  <c r="G305" i="12"/>
  <c r="I305" i="12"/>
  <c r="K305" i="12"/>
  <c r="M305" i="12"/>
  <c r="O305" i="12"/>
  <c r="Q305" i="12"/>
  <c r="V305" i="12"/>
  <c r="G306" i="12"/>
  <c r="I306" i="12"/>
  <c r="K306" i="12"/>
  <c r="M306" i="12"/>
  <c r="O306" i="12"/>
  <c r="Q306" i="12"/>
  <c r="V306" i="12"/>
  <c r="G307" i="12"/>
  <c r="O307" i="12"/>
  <c r="G308" i="12"/>
  <c r="M308" i="12" s="1"/>
  <c r="M307" i="12" s="1"/>
  <c r="I308" i="12"/>
  <c r="I307" i="12" s="1"/>
  <c r="K308" i="12"/>
  <c r="K307" i="12" s="1"/>
  <c r="O308" i="12"/>
  <c r="Q308" i="12"/>
  <c r="Q307" i="12" s="1"/>
  <c r="V308" i="12"/>
  <c r="V307" i="12" s="1"/>
  <c r="AE310" i="12"/>
  <c r="AF310" i="12"/>
  <c r="I20" i="1"/>
  <c r="I19" i="1"/>
  <c r="I18" i="1"/>
  <c r="I16" i="1"/>
  <c r="G27" i="1"/>
  <c r="F42" i="1"/>
  <c r="G23" i="1" s="1"/>
  <c r="G42" i="1"/>
  <c r="G25" i="1" s="1"/>
  <c r="H42" i="1"/>
  <c r="I41" i="1"/>
  <c r="I40" i="1"/>
  <c r="I17" i="1" l="1"/>
  <c r="I21" i="1" s="1"/>
  <c r="I72" i="1"/>
  <c r="J71" i="1" s="1"/>
  <c r="I39" i="1"/>
  <c r="I42" i="1" s="1"/>
  <c r="J41" i="1" s="1"/>
  <c r="G28" i="1"/>
  <c r="M293" i="12"/>
  <c r="M132" i="12"/>
  <c r="M100" i="12"/>
  <c r="M302" i="12"/>
  <c r="M176" i="12"/>
  <c r="M146" i="12"/>
  <c r="M62" i="12"/>
  <c r="M8" i="12"/>
  <c r="M247" i="12"/>
  <c r="M165" i="12"/>
  <c r="M89" i="12"/>
  <c r="M186" i="12"/>
  <c r="M75" i="12"/>
  <c r="G302" i="12"/>
  <c r="G282" i="12"/>
  <c r="M269" i="12"/>
  <c r="M268" i="12" s="1"/>
  <c r="G247" i="12"/>
  <c r="G165" i="12"/>
  <c r="G146" i="12"/>
  <c r="G85" i="12"/>
  <c r="G75" i="12"/>
  <c r="G186" i="12"/>
  <c r="G176" i="12"/>
  <c r="G132" i="12"/>
  <c r="G62" i="12"/>
  <c r="G8" i="12"/>
  <c r="M233" i="12"/>
  <c r="M230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s="1"/>
  <c r="J70" i="1" l="1"/>
  <c r="J65" i="1"/>
  <c r="J50" i="1"/>
  <c r="J59" i="1"/>
  <c r="J57" i="1"/>
  <c r="J49" i="1"/>
  <c r="J69" i="1"/>
  <c r="J66" i="1"/>
  <c r="J63" i="1"/>
  <c r="J67" i="1"/>
  <c r="J55" i="1"/>
  <c r="J64" i="1"/>
  <c r="J62" i="1"/>
  <c r="J68" i="1"/>
  <c r="J53" i="1"/>
  <c r="J61" i="1"/>
  <c r="J52" i="1"/>
  <c r="J58" i="1"/>
  <c r="J54" i="1"/>
  <c r="J60" i="1"/>
  <c r="J51" i="1"/>
  <c r="J56" i="1"/>
  <c r="J39" i="1"/>
  <c r="J42" i="1" s="1"/>
  <c r="J40" i="1"/>
  <c r="J7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<sst xmlns="http://schemas.openxmlformats.org/spreadsheetml/2006/main" count="1834" uniqueCount="774">
  <si>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</si>
  <si>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</si>
  <si>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</si>
  <si>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</si>
  <si>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</si>
  <si>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</si>
  <si>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</si>
  <si>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</si>
  <si>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</si>
  <si>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</si>
  <si>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</si>
  <si>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</si>
  <si>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</si>
  <si>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</si>
  <si>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</si>
  <si>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</si>
  <si>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</si>
  <si>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</si>
  <si>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</si>
  <si>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</si>
  <si>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</si>
  <si>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</si>
  <si>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</si>
  <si>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</si>
  <si>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</si>
  <si>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</si>
  <si>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</si>
  <si>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</si>
  <si>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</si>
  <si>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</si>
  <si>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</si>
  <si>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</si>
  <si>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</si>
  <si>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</si>
  <si>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</si>
  <si>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</si>
  <si>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</si>
  <si>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</si>
  <si>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</si>
  <si>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</si>
  <si>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</si>
  <si>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</si>
  <si>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</si>
  <si>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</si>
  <si>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</si>
  <si>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Oprava sklepů</t>
  </si>
  <si>
    <t>Objekt:</t>
  </si>
  <si>
    <t>Rozpočet:</t>
  </si>
  <si>
    <t>17-03.01</t>
  </si>
  <si>
    <t>Oprava sklepů v BD Rybářská 9,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</si>
  <si>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</si>
  <si>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</si>
  <si>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</si>
  <si>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</si>
  <si>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</si>
  <si>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</si>
  <si>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</si>
  <si>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</si>
  <si>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</si>
  <si>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</si>
  <si>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</si>
  <si>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</si>
  <si>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</si>
  <si>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</si>
  <si>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</si>
  <si>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</si>
  <si>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</si>
  <si>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</si>
  <si>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</si>
  <si>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</si>
  <si>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</si>
  <si>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</si>
  <si>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</si>
  <si>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</si>
  <si>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</si>
  <si>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</si>
  <si>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</si>
  <si>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</si>
  <si>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</si>
  <si>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</si>
  <si>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</si>
  <si>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</si>
  <si>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</si>
  <si>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</si>
  <si>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</si>
  <si>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</si>
  <si>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</si>
  <si>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</si>
  <si>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</si>
  <si>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</si>
  <si>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</si>
  <si>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</si>
  <si>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</si>
  <si>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</si>
  <si>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</si>
  <si>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</si>
  <si>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</si>
  <si>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</si>
  <si>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</si>
  <si>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</si>
  <si>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</si>
  <si>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</si>
  <si>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</si>
  <si>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</si>
  <si>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</si>
  <si>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</si>
  <si>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</si>
  <si>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</si>
  <si>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</si>
  <si>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</si>
  <si>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</si>
  <si>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</si>
  <si>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</si>
  <si>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</si>
  <si>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</si>
  <si>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</si>
  <si>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</si>
  <si>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</si>
  <si>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</si>
  <si>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</si>
  <si>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</si>
  <si>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</si>
  <si>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</si>
  <si>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</si>
  <si>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</si>
  <si>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</si>
  <si>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</si>
  <si>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</si>
  <si>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</si>
  <si>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</si>
  <si>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</si>
  <si>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</si>
  <si>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</si>
  <si>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dlažeb, panelů vozovek a ploch s jakoukoliv výplní spár _x000D_
 v jakékoliv ploše, ze zámkové dlažky, kladených do lože z kameniva</t>
  </si>
  <si>
    <t>m2</t>
  </si>
  <si>
    <t>822-1</t>
  </si>
  <si>
    <t>RTS 17/ I</t>
  </si>
  <si>
    <t>POL1_1</t>
  </si>
  <si>
    <t>s přemístěním hmot na skládku na vzdálenost do 3 m nebo s naložením na dopravní prostředek</t>
  </si>
  <si>
    <t>SPI</t>
  </si>
  <si>
    <t>2,28*1,2</t>
  </si>
  <si>
    <t>VV</t>
  </si>
  <si>
    <t>113107515R00</t>
  </si>
  <si>
    <t>Odstranění podkladů nebo krytů z kameniva hrubého drceného, v ploše jednotlivě do 50 m2, tloušťka vrstvy 150 mm</t>
  </si>
  <si>
    <t>POL1_</t>
  </si>
  <si>
    <t>okapový chodník : (10,0+9,36)*0,35</t>
  </si>
  <si>
    <t>113107525R00</t>
  </si>
  <si>
    <t>Odstranění podkladů nebo krytů z kameniva hrubého drceného, v ploše jednotlivě do 50 m2, tloušťka vrstvy 250 mm</t>
  </si>
  <si>
    <t>Položka pořadí 1 : 2,73600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</si>
  <si>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</si>
  <si>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</si>
  <si>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</si>
  <si>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</si>
  <si>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1,2*2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</si>
  <si>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</si>
  <si>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</si>
  <si>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</si>
  <si>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</si>
  <si>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</si>
  <si>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(10,0+2,28+9,36)*1,2*2,1</t>
  </si>
  <si>
    <t>139711101R00</t>
  </si>
  <si>
    <t>Vykopávka v uzavřených prostorách v hornině 1-4</t>
  </si>
  <si>
    <t>s naložením výkopku na dopravní prostředek</t>
  </si>
  <si>
    <t>A/07 : (5,425*2,125-0,475*0,635+2,97*2,295+5,425*2,185+0,475*6,1+2,97*2,325+4,265*2,175+4,265*2,17)*0,22</t>
  </si>
  <si>
    <t>5,445*3,465*0,17</t>
  </si>
  <si>
    <t>151101201R00</t>
  </si>
  <si>
    <t>Zřízení pažení stěn výkopu bez rozepření, vzepření příložné, hloubky do 4 m</t>
  </si>
  <si>
    <t>(10,0+2,28+9,36+1,2*2)*2,1</t>
  </si>
  <si>
    <t>151101211R00</t>
  </si>
  <si>
    <t>Odstranění pažení stěn výkopu příložné, hloubky do 4 m</t>
  </si>
  <si>
    <t>s uložením pažin na vzdálenost do 3 m od okraje výkopu,</t>
  </si>
  <si>
    <t>Položka pořadí 7 : 50,48400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</si>
  <si>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</si>
  <si>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</si>
  <si>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</si>
  <si>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Položka pořadí 6 : 16,01808</t>
  </si>
  <si>
    <t>162701109R00</t>
  </si>
  <si>
    <t>Vodorovné přemístění výkopku příplatek k ceně za každých dalších i započatých 1 000 m přes 10 000 m_x000D_
 z horniny 1 až 4</t>
  </si>
  <si>
    <t>Položka pořadí 9 : 16,01808*5</t>
  </si>
  <si>
    <t>162201201R00</t>
  </si>
  <si>
    <t>Vodorovné přemístění výkopku nošením z horniny 1 až 4, nošením, na vzdálenost do 10 m</t>
  </si>
  <si>
    <t>bez naložení, avšak s vyprázdněním nádoby na hromadu nebo do dopravního prostředku,</t>
  </si>
  <si>
    <t>162201209R00</t>
  </si>
  <si>
    <t>Vodorovné přemístění výkopku nošením příplatek k ceně za každých dalších 10 m_x000D_
 z horniny 1 až 4, nošením</t>
  </si>
  <si>
    <t>Položka pořadí 11 : 16,01808*4</t>
  </si>
  <si>
    <t>167101201R00</t>
  </si>
  <si>
    <t>Nakládání, skládání, překládání neulehlého výkopku nakládání, skládání, překládání neulehléno výkopku nebo zeminy - ručně_x000D_
 z horniny 1 až 4</t>
  </si>
  <si>
    <t>Položka pořadí 9 : 16,01808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</si>
  <si>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</si>
  <si>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</si>
  <si>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</si>
  <si>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Položka pořadí 5 : 54,53280</t>
  </si>
  <si>
    <t>181101111R00</t>
  </si>
  <si>
    <t>Úprava pláně v zářezech bez rozlišení horniny, se zhutněním - ručně</t>
  </si>
  <si>
    <t>vyrovnáním výškových rozdílů, ploch vodorovných a ploch do sklonu 1 : 5.</t>
  </si>
  <si>
    <t>A/07 : (5,425*2,125-0,475*0,635+2,97*2,295+5,425*2,185+0,475*6,1+2,97*2,325+4,265*2,175+4,265*2,17)</t>
  </si>
  <si>
    <t>5,445*3,465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</si>
  <si>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</si>
  <si>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</si>
  <si>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</si>
  <si>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(10,0+2,28+9,36)*0,65</t>
  </si>
  <si>
    <t>199000002R00</t>
  </si>
  <si>
    <t>Poplatky za skládku horniny 1- 4</t>
  </si>
  <si>
    <t>180400020RA0</t>
  </si>
  <si>
    <t>Založení trávníku s dodáním osiva parkového, v rovině</t>
  </si>
  <si>
    <t>AP-HSV</t>
  </si>
  <si>
    <t>POL2_1</t>
  </si>
  <si>
    <t>Položka pořadí 16 : 14,06600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</si>
  <si>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</si>
  <si>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</si>
  <si>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</si>
  <si>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Položka pořadí 18 : 14,06600</t>
  </si>
  <si>
    <t>262PC01</t>
  </si>
  <si>
    <t xml:space="preserve">Vrty injektáží př.kladivy do 13 mm </t>
  </si>
  <si>
    <t>Vlastní</t>
  </si>
  <si>
    <t>Indiv</t>
  </si>
  <si>
    <t>427,57</t>
  </si>
  <si>
    <t>28PC01</t>
  </si>
  <si>
    <t>Vyčištění otvorů stlačeným vzduchem, pr. 12 mm</t>
  </si>
  <si>
    <t>28PC02</t>
  </si>
  <si>
    <t>Dodatečná izolace zdiva, aplikace injektážní látky, silan-siloxanový krém, horizontální</t>
  </si>
  <si>
    <t>31,47</t>
  </si>
  <si>
    <t>28PC03</t>
  </si>
  <si>
    <t>Dodatečná izolace zdiva, aplikace injektážní látky, silan-siloxanový krém, vertikální</t>
  </si>
  <si>
    <t>4,16</t>
  </si>
  <si>
    <t>28PC04</t>
  </si>
  <si>
    <t>Zaslepení otvorů pr. 12mm</t>
  </si>
  <si>
    <t>spec01</t>
  </si>
  <si>
    <t>Silan-siloxanový krém k provedení injektáže, účinná látka min. 80% hmotnostních - cca 1,65kg/m2</t>
  </si>
  <si>
    <t>kg</t>
  </si>
  <si>
    <t>POL3_1</t>
  </si>
  <si>
    <t>59,0</t>
  </si>
  <si>
    <t>311112125RT3</t>
  </si>
  <si>
    <t>Stěny z betonových bednicích tvárnic a betonu šířky 250 mm, zálivka betonem C20/25</t>
  </si>
  <si>
    <t>801-1</t>
  </si>
  <si>
    <t>(ztracené bednění) z betonových tvárnic a zálivka betonem,</t>
  </si>
  <si>
    <t>A/20 : 1,0*3,062</t>
  </si>
  <si>
    <t>317234410RT2</t>
  </si>
  <si>
    <t>Vyzdívka mezi nosníky cementovou</t>
  </si>
  <si>
    <t>801-4</t>
  </si>
  <si>
    <t>jakýmikoliv cihlami pálenými na jakoukoliv maltu,</t>
  </si>
  <si>
    <t>A/20 : 1,0*0,25*0,1</t>
  </si>
  <si>
    <t>A/11 : 1,4*0,15*0,15</t>
  </si>
  <si>
    <t>314001</t>
  </si>
  <si>
    <t>Revize komínových průduchů v rozsahu dle PD (8 ks)</t>
  </si>
  <si>
    <t>soubor</t>
  </si>
  <si>
    <t>A/03 : 1</t>
  </si>
  <si>
    <t>411388531R00</t>
  </si>
  <si>
    <t>Zabetonování otvorů do 1 m2 ve stropech železobetonových, tvárnicových a prefabrikátových</t>
  </si>
  <si>
    <t>včetně bednění, odbednění a výztuže (s dodáním hmot), z pomocného pracovního lešení o výšce podlahy do 1900 mm a pro zatížení do 1,5 kPa,</t>
  </si>
  <si>
    <t>A/26 : 0,75*0,5*0,15*4</t>
  </si>
  <si>
    <t>564851111R00</t>
  </si>
  <si>
    <t>Podklad ze štěrkodrti s rozprostřením a zhutněním tloušťka po zhutnění 150 mm</t>
  </si>
  <si>
    <t>S/02 : (10,0+9,36)*0,5</t>
  </si>
  <si>
    <t>564861111R00</t>
  </si>
  <si>
    <t>Podklad ze štěrkodrti s rozprostřením a zhutněním tloušťka po zhutnění 200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</si>
  <si>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</si>
  <si>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</si>
  <si>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</si>
  <si>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Položka pořadí 31 : 2,73600</t>
  </si>
  <si>
    <t>596811111RT5</t>
  </si>
  <si>
    <t>Kladení dlažby z betonových nebo kameninových dlaždic včetně dodávky dlaždic_x000D_
 betonových, rozměru 50/50 mm, tloušťky 60 mm, do lože z kameniva těženého</t>
  </si>
  <si>
    <t>komunikací pro pěší do velikosti dlaždic 0,25 m2 s provedením lože do tl. 30 mm, s vyplněním spár a se smetením přebytečného materiálu na vzdálenost do 3 m</t>
  </si>
  <si>
    <t>Položka pořadí 30 : 9,68000</t>
  </si>
  <si>
    <t>601011102R00</t>
  </si>
  <si>
    <t xml:space="preserve">Omítky stropů a podhledů z hotových směsí postřik, báze, cementová,  ,  ,  </t>
  </si>
  <si>
    <t>po jednotlivých vrstvách</t>
  </si>
  <si>
    <t>sklepy : (3,465*5,445+4,265*5,445+1,86*5,445+4,95*5,445+2,97*5,445)*1,2</t>
  </si>
  <si>
    <t>601011112RT5</t>
  </si>
  <si>
    <t xml:space="preserve">Omítky stropů a podhledů z hotových směsí vrstva jádrová , vápenocementová,  , tloušťka vrstvy 20 mm,  </t>
  </si>
  <si>
    <t>Položka pořadí 34 : 114,41034</t>
  </si>
  <si>
    <t>602011131RT1</t>
  </si>
  <si>
    <t xml:space="preserve">Omítky stěn z hotových směsí omítka jednovrstvá, vápenocementová, hlazená, tloušťka vrstvy 3 mm,  </t>
  </si>
  <si>
    <t>Položka pořadí 41 : 24,02965</t>
  </si>
  <si>
    <t>612409991RT2</t>
  </si>
  <si>
    <t>Začištění omítek kolem oken, dveří a obkladů apod. s použitím suché maltové směsi</t>
  </si>
  <si>
    <t>A/19 : (0,745+0,735*2+0,755+0,81*2*4)</t>
  </si>
  <si>
    <t>A/30 : 0,9*2+1,935*2*2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</si>
  <si>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</si>
  <si>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</si>
  <si>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</si>
  <si>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A/19 : (0,745+0,735*2+0,755+0,81*2*4)*0,5</t>
  </si>
  <si>
    <t>612PC07</t>
  </si>
  <si>
    <t>Fixace režného zdiva plnoplošným sanač. prostřikem z jádrové sanač.malty se síranovzdorným cementem</t>
  </si>
  <si>
    <t>Začátek provozního součtu</t>
  </si>
  <si>
    <t xml:space="preserve">  sklepy : (3,465*2+5,445*2)*3,225</t>
  </si>
  <si>
    <t xml:space="preserve">  (4,265*2+5,445*2)*3,225</t>
  </si>
  <si>
    <t xml:space="preserve">  (1,86*2+5,445*2)*3,225</t>
  </si>
  <si>
    <t xml:space="preserve">  (4,95*2+5,445*2)*3,225</t>
  </si>
  <si>
    <t xml:space="preserve">  (2,97*2+5,445*2)*3,225</t>
  </si>
  <si>
    <t>Konec provozního součtu</t>
  </si>
  <si>
    <t>rozsah 30% : 288,54075*0,3</t>
  </si>
  <si>
    <t>622PC02</t>
  </si>
  <si>
    <t>Příplatek k omítce za antisanitrační přednástřik</t>
  </si>
  <si>
    <t>Položka pořadí 39 : 86,56223</t>
  </si>
  <si>
    <t>622PC05</t>
  </si>
  <si>
    <t>Sanační hydrofilní systém, plnivo na bázi vulkanického skla, tl. 25 mm</t>
  </si>
  <si>
    <t>A/29 : 2,465*3,21</t>
  </si>
  <si>
    <t>(2,465+3,21)*2,84</t>
  </si>
  <si>
    <t>602PC01</t>
  </si>
  <si>
    <t>Sanační vyrovnávací omítka se síronovzdorným cementem v tl. do 15 mm</t>
  </si>
  <si>
    <t>POL12_1</t>
  </si>
  <si>
    <t>(10,0+2,28+9,36)*0,375</t>
  </si>
  <si>
    <t>622471317RS7</t>
  </si>
  <si>
    <t xml:space="preserve">Nátěry a nástřiky vnějších stěn a pilířů základním a krycím nátěrem (nebo přestřikem povrchu) hmota silikátová, složitost 1 ÷ 2,  </t>
  </si>
  <si>
    <t>Položka pořadí 43 : 8,11500</t>
  </si>
  <si>
    <t>Sanační vyrovnávací omítka se síronovzdorným cementem v tl. do 20 mm</t>
  </si>
  <si>
    <t>62249114</t>
  </si>
  <si>
    <t>Nátěr fasády hydrofobní  2 x</t>
  </si>
  <si>
    <t>Položka pořadí 44 : 8,11500</t>
  </si>
  <si>
    <t>622PC01</t>
  </si>
  <si>
    <t>Omítka vnější stěn,MC s vodotěs krystaliz.přísadou hrubá zatřená podrovnání zdiva pod stěrky, v tl. do 30 mm</t>
  </si>
  <si>
    <t>(10,0+2,28+9,36)*2,475</t>
  </si>
  <si>
    <t>622PC2</t>
  </si>
  <si>
    <t>Vnější sanační systém na bázi minerálního pojiva, kameninového granulátu, tep. izol vlast, porovitost &gt;55%, tl.25mm</t>
  </si>
  <si>
    <t>Položka pořadí 45 : 8,11500</t>
  </si>
  <si>
    <t>564831111R00</t>
  </si>
  <si>
    <t>Podklad ze štěrkodrti s rozprostřením a zhutněním tloušťka po zhutnění 100 mm</t>
  </si>
  <si>
    <t>S/01 : (5,425*2,125-0,475*0,635+2,97*2,295+5,425*2,185+0,475*6,1+2,97*2,325+4,265*2,175+4,265*2,17)</t>
  </si>
  <si>
    <t>596215040R00</t>
  </si>
  <si>
    <t>Kladení zámkové dlažby do drtě tloušťka dlažby 80 mm, tloušťka lože 40 mm</t>
  </si>
  <si>
    <t>Položka pořadí 49 : 77,09738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</si>
  <si>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</si>
  <si>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</si>
  <si>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</si>
  <si>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A/20 podkl.beton : 1,0*0,25</t>
  </si>
  <si>
    <t>parapet okna : 0,75*0,5*4</t>
  </si>
  <si>
    <t>631310030RA0</t>
  </si>
  <si>
    <t>Mazanina z betonu prostého C 16/20, tloušťky 50 mm</t>
  </si>
  <si>
    <t>hlazená dřevěným hladítkem.</t>
  </si>
  <si>
    <t>A/28 : (1,06*1,7+2,305*1,105+4,725*1,1+5,33*1,86+5,425*1,135+2,97*0,825+5,445*3,465)</t>
  </si>
  <si>
    <t>5924511910R</t>
  </si>
  <si>
    <t>dlažba betonová dvouvrstvá; čtverec; šedá; l = 200 mm; š = 200 mm; tl. 80,0 mm</t>
  </si>
  <si>
    <t>SPCM</t>
  </si>
  <si>
    <t>POL3_</t>
  </si>
  <si>
    <t>Položka pořadí 50 : 77,09738*1,01</t>
  </si>
  <si>
    <t>899102111RT2</t>
  </si>
  <si>
    <t>Osazení poklopů litinových a ocelových včetně dodávky poklopu litinového s rámem _x000D_
 čtyřhranného 600 x 600 mm</t>
  </si>
  <si>
    <t>kus</t>
  </si>
  <si>
    <t>827-1</t>
  </si>
  <si>
    <t>A/13 : 1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</si>
  <si>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</si>
  <si>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</si>
  <si>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</si>
  <si>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A/17 : 10,0+9,36+0,5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</si>
  <si>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</si>
  <si>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</si>
  <si>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</si>
  <si>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Položka pořadí 4 : 2,40000</t>
  </si>
  <si>
    <t>941955001R00</t>
  </si>
  <si>
    <t>Lešení lehké pracovní pomocné pomocné, o výšce lešeňové podlahy do 1,2 m</t>
  </si>
  <si>
    <t>800-3</t>
  </si>
  <si>
    <t>sklepy : (3,465*5,445+4,265*5,445+1,86*5,445+4,95*5,445+2,97*5,445)</t>
  </si>
  <si>
    <t>komerční prostor : 2,465*3,21</t>
  </si>
  <si>
    <t>953941111R00</t>
  </si>
  <si>
    <t>Drobné kovové předměty se zalitím maltou cementovou dvířka komínová kombinovaná</t>
  </si>
  <si>
    <t>A/03 : 8</t>
  </si>
  <si>
    <t>953981303R00</t>
  </si>
  <si>
    <t>Chemické kotvy do betonu, do cihelného zdiva do cihel plných, hloubky 110 mm, M 12, malta pro chemické kotvy dvousložková do dutých materiálů</t>
  </si>
  <si>
    <t>A/20 : 13*2</t>
  </si>
  <si>
    <t>900RT2</t>
  </si>
  <si>
    <t>Hzs - nespecifikované práce provedení detailů a doplňkových sanačních prací</t>
  </si>
  <si>
    <t>h</t>
  </si>
  <si>
    <t>9501</t>
  </si>
  <si>
    <t>Zednické výpomoci pro řemesla a sanační práce (prostupy a zapravení)</t>
  </si>
  <si>
    <t>9504</t>
  </si>
  <si>
    <t>Průběžný úklid staveniště</t>
  </si>
  <si>
    <t>9505</t>
  </si>
  <si>
    <t>Závěrečný úklid stavby</t>
  </si>
  <si>
    <t>9506</t>
  </si>
  <si>
    <t>Průmyslový kondenzační vysoušeč 2x</t>
  </si>
  <si>
    <t>den</t>
  </si>
  <si>
    <t>216904391R00</t>
  </si>
  <si>
    <t>Příplatek za ruční dočištění ocelovými kartáči</t>
  </si>
  <si>
    <t>Položka pořadí 76 : 426,98074</t>
  </si>
  <si>
    <t>Položka pořadí 75 : 53,55900</t>
  </si>
  <si>
    <t>961044111R00</t>
  </si>
  <si>
    <t>Bourání základů z betonu prostého</t>
  </si>
  <si>
    <t>801-3</t>
  </si>
  <si>
    <t>nebo vybourání otvorů průřezové plochy přes 4 m2 v základech,</t>
  </si>
  <si>
    <t>A/02 : 0,83*0,945*0,95</t>
  </si>
  <si>
    <t>965042221R00</t>
  </si>
  <si>
    <t>Bourání podkladů pod dlažby nebo litých celistvých dlažeb a mazanin  betonových nebo z litého asfaltu, tloušťky přes 100 mm, plochy do 1 m2</t>
  </si>
  <si>
    <t>A/06 : 0,25*1,0*0,32</t>
  </si>
  <si>
    <t>965043341R00</t>
  </si>
  <si>
    <t>Bourání podkladů pod dlažby nebo litých celistvých dlažeb a mazanin  betonových s potěrem nebo teracem, tloušťky do 100 mm, plochy přes 4 m2</t>
  </si>
  <si>
    <t>A/27 : (1,06*1,7+2,305*1,105+4,725*1,1+5,33*1,86+5,425*1,135+2,97*0,825+5,445*3,465)*0,05</t>
  </si>
  <si>
    <t>968083001R00</t>
  </si>
  <si>
    <t>Vybourání plastových výplní otvorů oken, do 1 m2</t>
  </si>
  <si>
    <t>0,745*0,96+0,735*0,96*2+0,755*0,96</t>
  </si>
  <si>
    <t>976072221R00</t>
  </si>
  <si>
    <t>Vybourání kovových doplňkových konstrukcí komínových a topných dvířek, ventlilací apod._x000D_
 plochy do 0,3 m2, ze zdiva cihelného nebo kamenného</t>
  </si>
  <si>
    <t>976075211R00</t>
  </si>
  <si>
    <t>Vybourání kovových doplňkových konstrukcí ocelových konzol pro pavlače, transmise apod._x000D_
 hmotnosti do 20 kg</t>
  </si>
  <si>
    <t>t</t>
  </si>
  <si>
    <t>A/10 : 0,020</t>
  </si>
  <si>
    <t>976085311R00</t>
  </si>
  <si>
    <t>Vybourání madel, objímek, rámů, mříží apod. kanalizačních rámů litinových, z rýhovaného plechu nebo betonových včetně poklopů nebo mříží_x000D_
 plochy do 0,6 m2</t>
  </si>
  <si>
    <t>A/05 : 1</t>
  </si>
  <si>
    <t>978011191R00</t>
  </si>
  <si>
    <t>Otlučení omítek vápenných nebo vápenocementových vnitřních stropů, v rozsahu do 100 %</t>
  </si>
  <si>
    <t>978013191R00</t>
  </si>
  <si>
    <t>Otlučení omítek vápenných nebo vápenocementových vnitřních stěn, v rozsahu do 100 %</t>
  </si>
  <si>
    <t>sklepy : (3,465*2+5,445*2)*3,225</t>
  </si>
  <si>
    <t>(4,265*2+5,445*2)*3,225</t>
  </si>
  <si>
    <t>(1,86*2+5,445*2)*3,225</t>
  </si>
  <si>
    <t>(4,95*2+5,445*2)*3,225</t>
  </si>
  <si>
    <t>(2,97*2+5,445*2)*3,225</t>
  </si>
  <si>
    <t>komerční prostor : (2,465+3,21)*2,84</t>
  </si>
  <si>
    <t>978015291R00</t>
  </si>
  <si>
    <t>Otlučení omítek vápenných nebo vápenocementových vnějších s vyškrabáním spár, s očištěním zdiva_x000D_
 1. až 4. stupni složitosti, v rozsahu do 100 %</t>
  </si>
  <si>
    <t>978023411R00</t>
  </si>
  <si>
    <t>Vysekání, vyškrábání a vyčištění spár zdiva cihelného_x000D_
 mimo komínového</t>
  </si>
  <si>
    <t>Položka pořadí 73 : 122,32299</t>
  </si>
  <si>
    <t>Položka pořadí 74 : 304,65775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</si>
  <si>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</si>
  <si>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</si>
  <si>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</si>
  <si>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762111811R00</t>
  </si>
  <si>
    <t>Demontáž stěn a příček z hranolků, fošen nebo latí</t>
  </si>
  <si>
    <t>800-762</t>
  </si>
  <si>
    <t>A/01 : (4,265*2+2,175+5,425*2+2,125*2+2,185*2+4,2-0,825+2,97*2+2,295+2,325+1,86)*3,225</t>
  </si>
  <si>
    <t>776511820R00</t>
  </si>
  <si>
    <t>Odstranění povlakových podlah z nášlapné plochy lepených, s podložkou, z ploch přes 20 m2</t>
  </si>
  <si>
    <t>800-775</t>
  </si>
  <si>
    <t>A/09 : 2,325*2,975</t>
  </si>
  <si>
    <t>999281105R00</t>
  </si>
  <si>
    <t>Přesun hmot pro opravy a údržbu objektů pro opravy a údržbu dosavadních objektů včetně vnějších plášťů_x000D_
 výšky do 6 m</t>
  </si>
  <si>
    <t>POL7_</t>
  </si>
  <si>
    <t>oborů 801, 803, 811 a 812</t>
  </si>
  <si>
    <t>711132311R00</t>
  </si>
  <si>
    <t>Provedení izolace proti zemní vlhkosti pásy na sucho svislá,  , nopovou fólií včetně uchycovacích prvků</t>
  </si>
  <si>
    <t>800-711</t>
  </si>
  <si>
    <t>POL1_7</t>
  </si>
  <si>
    <t>(10,0+2,28+9,36)*(1,2+2,105)</t>
  </si>
  <si>
    <t>71111201</t>
  </si>
  <si>
    <t>Asfaltová bezrozpouštědlová penetrace podkladu</t>
  </si>
  <si>
    <t>(10,0+2,28+9,36)*2,1</t>
  </si>
  <si>
    <t>71113PC01</t>
  </si>
  <si>
    <t>Systémová plastová krycí lišta k nopové fólii vč. kotvení a podložky</t>
  </si>
  <si>
    <t>(10,0+2,28+9,36)</t>
  </si>
  <si>
    <t>7112PC01</t>
  </si>
  <si>
    <t>Stěrka hydroizolační  bitumenovou hmotou zemní vlhkost, 4 mm</t>
  </si>
  <si>
    <t>POL3_7</t>
  </si>
  <si>
    <t>7112PC011</t>
  </si>
  <si>
    <t>Výztužná síťovina do bitumenové stěrky</t>
  </si>
  <si>
    <t>Položka pořadí 84 : 45,44400</t>
  </si>
  <si>
    <t>7112PC012</t>
  </si>
  <si>
    <t>PE fólie</t>
  </si>
  <si>
    <t>7112PC09</t>
  </si>
  <si>
    <t>Silikátová hydroizolační stěrka 4kg/m2 + penetrace</t>
  </si>
  <si>
    <t>(10,0+2,28+9,36)*0,575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</si>
  <si>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</si>
  <si>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</si>
  <si>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</si>
  <si>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762145101R00</t>
  </si>
  <si>
    <t>Sklepní přepážky montáž_x000D_
 z laťových příček</t>
  </si>
  <si>
    <t>(3,465+1,125+4,265*2+1,925+1,97+7,745+8,395+2,025*4+1,39+2,0*3+2,18+1,57)*3,225</t>
  </si>
  <si>
    <t>-0,7*1,97*16</t>
  </si>
  <si>
    <t>762195000R00</t>
  </si>
  <si>
    <t>Spojovací a ochranné prostředky hřebíky, svory, fiksační prkna, impregnace</t>
  </si>
  <si>
    <t xml:space="preserve">  (3,465+1,125+4,265*2+1,925+1,97+7,745+8,395+2,025*4+1,39+2,0*3+2,18+1,57)*3,225</t>
  </si>
  <si>
    <t xml:space="preserve">  -0,7*1,97*16</t>
  </si>
  <si>
    <t>146,90988/0,2*0,06*0,04</t>
  </si>
  <si>
    <t>762001</t>
  </si>
  <si>
    <t>Dřevěné křídlo sklepních kójí 700x1970mm - D+M</t>
  </si>
  <si>
    <t>D/01 : 9</t>
  </si>
  <si>
    <t>D/02 : 7</t>
  </si>
  <si>
    <t>60515001R</t>
  </si>
  <si>
    <t>hranolek SM/JD; průřez 25 až 75 cm2; l = 2 000 až 3 500 mm; jakost I</t>
  </si>
  <si>
    <t>146,90988/0,2*0,06*0,04*1,1</t>
  </si>
  <si>
    <t>998762202R00</t>
  </si>
  <si>
    <t>Přesun hmot pro konstrukce tesařské v objektech výšky do 12 m</t>
  </si>
  <si>
    <t>50 m vodorovně</t>
  </si>
  <si>
    <t>C/01</t>
  </si>
  <si>
    <t>Plastové okno sklopné, otevíravé, 755x810 mm - D+M</t>
  </si>
  <si>
    <t>C/02</t>
  </si>
  <si>
    <t>Plastové okno sklopné, otevíravé, 735x810 mm - D+M</t>
  </si>
  <si>
    <t>C/03</t>
  </si>
  <si>
    <t>Plastové okno sklopné, otevíravé, 745x810 mm - D+M</t>
  </si>
  <si>
    <t>7670001</t>
  </si>
  <si>
    <t>Otevíravá mříž 1kř., otevír., z jäckl profilů, výplň tyčovina, na chem.kotvy,, 1125x2075 mm, D+M, vč. výrobní dokumentace</t>
  </si>
  <si>
    <t>Z/01 : 1</t>
  </si>
  <si>
    <t>7670002</t>
  </si>
  <si>
    <t>Otevíravá mříž 1kř., otevír., z jäckl profilů, výplň tyčovina, na chem.kotvy,, 1140x2075 mm, D+M, vč. výrobní dokumentace</t>
  </si>
  <si>
    <t>Z/02 : 1</t>
  </si>
  <si>
    <t>783851225RT5</t>
  </si>
  <si>
    <t>Nátěry omítek a betonů epoxidové, epoxidehtové a epoxiesterové epoxidové, betonové podlahy, dvojnásobné</t>
  </si>
  <si>
    <t>800-783</t>
  </si>
  <si>
    <t>Položka pořadí 52 : 46,93488</t>
  </si>
  <si>
    <t>783950010RAB</t>
  </si>
  <si>
    <t>Opravy nátěrů kovových stavebních doplňkových konstrukcí opálení, odmaštění, 1 x krycí nátěr, 1 x email</t>
  </si>
  <si>
    <t>AP-PSV</t>
  </si>
  <si>
    <t>POL2_</t>
  </si>
  <si>
    <t>A/21 : 5,0</t>
  </si>
  <si>
    <t>784423271R00</t>
  </si>
  <si>
    <t>Malby vápenné se začištěním v místnostech do 3,8 m, jednobarevné s bílým stropem, dvojnásobné s dvojnásobným pačokováním</t>
  </si>
  <si>
    <t>800-784</t>
  </si>
  <si>
    <t>sklepy - strop : (3,465*5,445+4,265*5,445+1,86*5,445+4,95*5,445+2,97*5,445)*1,2</t>
  </si>
  <si>
    <t>784165711R01</t>
  </si>
  <si>
    <t xml:space="preserve">Malba tekutá, bílá, bez penetrace, 2 x </t>
  </si>
  <si>
    <t>979087113R00</t>
  </si>
  <si>
    <t>Nakládání vybouraných hmot na dopravní prostředky</t>
  </si>
  <si>
    <t>POL8_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</si>
  <si>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</si>
  <si>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</si>
  <si>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</si>
  <si>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</si>
  <si>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</si>
  <si>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</si>
  <si>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</si>
  <si>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</si>
  <si>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</si>
  <si>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</si>
  <si>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</si>
  <si>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>Poplatek za skládku suti s 10 % příměsí - DUFONEV Brno</t>
  </si>
  <si>
    <t>979093111R00</t>
  </si>
  <si>
    <t>Uložení suti na skládku bez zhutnění</t>
  </si>
  <si>
    <t>005111021R</t>
  </si>
  <si>
    <t>Vytyčení inženýrských sítí</t>
  </si>
  <si>
    <t>Soubor</t>
  </si>
  <si>
    <t>POL99_8</t>
  </si>
  <si>
    <t>VRN0</t>
  </si>
  <si>
    <t>Ztížené výrobní podmínky</t>
  </si>
  <si>
    <t>POL99_2</t>
  </si>
  <si>
    <t>VRN4</t>
  </si>
  <si>
    <t>Zařízení staveniště</t>
  </si>
  <si>
    <t>VRN5</t>
  </si>
  <si>
    <t>Provoz investora</t>
  </si>
  <si>
    <t>005241010R</t>
  </si>
  <si>
    <t xml:space="preserve">Dokumentace skutečného provedení </t>
  </si>
  <si>
    <t>SUM</t>
  </si>
  <si>
    <t>END</t>
  </si>
  <si>
    <t>Ozn.</t>
  </si>
  <si>
    <t>Kód
položky</t>
  </si>
  <si>
    <t>Množství</t>
  </si>
  <si>
    <t>Cena
jednotková za materiál</t>
  </si>
  <si>
    <t>Cena celkem
bez DPH</t>
  </si>
  <si>
    <t>Cena
jednotková za práci</t>
  </si>
  <si>
    <t>INSTALACE</t>
  </si>
  <si>
    <t>741 11-2111</t>
  </si>
  <si>
    <t>Krabice odbočná, nástěnná, IP 44</t>
  </si>
  <si>
    <t>ks</t>
  </si>
  <si>
    <t>741 11-2353</t>
  </si>
  <si>
    <t>Odvíčkování nebo zavíčkování krabic s víčkem na 4 šrouby</t>
  </si>
  <si>
    <t>741 12-0101</t>
  </si>
  <si>
    <t>H07V-K 6</t>
  </si>
  <si>
    <t>741 12-2211</t>
  </si>
  <si>
    <t xml:space="preserve">CYKY-J 3 x 1,5 mm2 </t>
  </si>
  <si>
    <t xml:space="preserve">CYKY-J 3 x 2,5 mm2 </t>
  </si>
  <si>
    <t>741 11-0002</t>
  </si>
  <si>
    <t>Trubka tuhá PVC, střední mechanická odolnost, pevné uložení, vnitřní průměr 21mm</t>
  </si>
  <si>
    <t>Kolena pro trubky, spojky</t>
  </si>
  <si>
    <t>Příchytky pro trubky pro stěnu vč. šroubů</t>
  </si>
  <si>
    <t>741 31-0031</t>
  </si>
  <si>
    <t>Spínač jednopólový pro povrchovou montáž IP44, řazení č. 1, komplet, vč. zapojení</t>
  </si>
  <si>
    <t>741 31-3401</t>
  </si>
  <si>
    <t>Zásuvka s bezpečnostním blokováním a vypínačem, 16 A, 230 V, pro povrchovou montáž, komplet, vč. zapojení</t>
  </si>
  <si>
    <t>A</t>
  </si>
  <si>
    <t>741 37-0101</t>
  </si>
  <si>
    <t>Svítidlo přisazené E27, 230V, osazená kompaktní zářivkou 15W, 900lm, max. délka 128mm</t>
  </si>
  <si>
    <t>B</t>
  </si>
  <si>
    <t>Svítidlo přisazené E27, 230V, osazená kompaktní zářivkou 11W, 550lm, max. délka 117mm</t>
  </si>
  <si>
    <t>N</t>
  </si>
  <si>
    <t>Svítidlo nástěnné nouzové, 9W, 120lm, autonomnost 1 hod + piktogram</t>
  </si>
  <si>
    <t>Drobný materiál</t>
  </si>
  <si>
    <t>HZS2221</t>
  </si>
  <si>
    <t>Pomocné stavební práce</t>
  </si>
  <si>
    <t>hod</t>
  </si>
  <si>
    <t>Demontáž</t>
  </si>
  <si>
    <t>Koordinace</t>
  </si>
  <si>
    <t>Celkem za instalace:</t>
  </si>
  <si>
    <t>DOPLNĚNÍ ROZVÁDĚČE RS</t>
  </si>
  <si>
    <t>741 32-0105</t>
  </si>
  <si>
    <t>Jistič 1 pólový 10A, char. B</t>
  </si>
  <si>
    <t>741 32-0115</t>
  </si>
  <si>
    <t>Proudový chránič s jističem 2 pólový 16 A, 30 mA</t>
  </si>
  <si>
    <t>741 13-0021</t>
  </si>
  <si>
    <t>Ukončení vodičů na PE a N svorkovnici do 2,5 mm2</t>
  </si>
  <si>
    <t>741 13-0023</t>
  </si>
  <si>
    <t>Ukončení vodičů na PE a N svorkovnici do 6 mm2</t>
  </si>
  <si>
    <t>Úprava rozváděče</t>
  </si>
  <si>
    <t>Celkem za úpravu rozváděče:</t>
  </si>
  <si>
    <t>D.1.4-1 -  ELEKTROINSTALACE</t>
  </si>
  <si>
    <t>Rekapitulace rozpočtu</t>
  </si>
  <si>
    <t>Projektové a průzkumné práce</t>
  </si>
  <si>
    <t>Dokumentace skutečného provedení stavby</t>
  </si>
  <si>
    <t>Základní rozpočtové náklady</t>
  </si>
  <si>
    <t>Dodávky celkem</t>
  </si>
  <si>
    <t>Montážní práce a služby celkem</t>
  </si>
  <si>
    <t>Mimostav. doprava 3.6% z dodávky</t>
  </si>
  <si>
    <t>PPV 1% obor 001-025</t>
  </si>
  <si>
    <t>PPV 6% mimo oboru 001-025</t>
  </si>
  <si>
    <t>Rozpočtová rezerva 5%</t>
  </si>
  <si>
    <t>Náklady hrazené z provozních prostředků</t>
  </si>
  <si>
    <t>741 81-0001</t>
  </si>
  <si>
    <t>Revize a zkoušky</t>
  </si>
  <si>
    <t>Celkem bez DPH</t>
  </si>
  <si>
    <t>Daň z přidané hodnoty</t>
  </si>
  <si>
    <t>sazba DPH</t>
  </si>
  <si>
    <t xml:space="preserve">% z </t>
  </si>
  <si>
    <t>Celkem s DPH</t>
  </si>
  <si>
    <t>Způsob zpracování rozpočtových cen:</t>
  </si>
  <si>
    <t>Ceny montáží byly zpracovány dle ceníku URS 800-741.</t>
  </si>
  <si>
    <t>Ceny materiálů a dodávek dle platných velkoobchodních ceníků.</t>
  </si>
  <si>
    <t>Slepý rozpočet stavby</t>
  </si>
  <si>
    <t xml:space="preserve">Datum: </t>
  </si>
  <si>
    <t xml:space="preserve"> </t>
  </si>
  <si>
    <t>Stavba :</t>
  </si>
  <si>
    <t>20170317</t>
  </si>
  <si>
    <t>BD RYBARSKA 9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</si>
  <si>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</si>
  <si>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</si>
  <si>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</si>
  <si>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</si>
  <si>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</si>
  <si>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</si>
  <si>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</si>
  <si>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</si>
  <si>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</si>
  <si>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</si>
  <si>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</si>
  <si>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</si>
  <si>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</si>
  <si>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001</t>
  </si>
  <si>
    <t>TZB</t>
  </si>
  <si>
    <t>Rekapitulace stavebních rozpočtů</t>
  </si>
  <si>
    <t>Číslo objektu</t>
  </si>
  <si>
    <t>Číslo a název rozpočtu</t>
  </si>
  <si>
    <t>001-1 Zdravotně technické instalace</t>
  </si>
  <si>
    <t>Rekapitulace stavebních dílů</t>
  </si>
  <si>
    <t>Číslo a název dílu</t>
  </si>
  <si>
    <t>HZS</t>
  </si>
  <si>
    <t>Upravy povrchů vnitřní</t>
  </si>
  <si>
    <t>721</t>
  </si>
  <si>
    <t>Vnitřní kanalizace</t>
  </si>
  <si>
    <t>722</t>
  </si>
  <si>
    <t>Vnitřní vodovod</t>
  </si>
  <si>
    <t>Rekapitulace vedlejších rozpočtových nákladů</t>
  </si>
  <si>
    <t>Název vedlejšího nákladu</t>
  </si>
  <si>
    <t>Oborová přirážka</t>
  </si>
  <si>
    <t>Přesun stavebních kapacit</t>
  </si>
  <si>
    <t>Mimostaveništní doprava</t>
  </si>
  <si>
    <t>Kompletační činnost (IČD)</t>
  </si>
  <si>
    <t>Rezerva rozpočtu</t>
  </si>
  <si>
    <t>SLEPÝ ROZPOČET</t>
  </si>
  <si>
    <t>Rozpočet</t>
  </si>
  <si>
    <t>001-1</t>
  </si>
  <si>
    <t>Zdravotně technické instalace</t>
  </si>
  <si>
    <t xml:space="preserve">JKSO </t>
  </si>
  <si>
    <t>Objekt</t>
  </si>
  <si>
    <t xml:space="preserve">SKP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</si>
  <si>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</si>
  <si>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</si>
  <si>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</si>
  <si>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</si>
  <si>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</si>
  <si>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</si>
  <si>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</si>
  <si>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</si>
  <si>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Rozpočtoval</t>
  </si>
  <si>
    <t>Počet listů</t>
  </si>
  <si>
    <t>ROZPOČTOVÉ NÁKLADY</t>
  </si>
  <si>
    <t>Ostatní rozpočtové náklady</t>
  </si>
  <si>
    <t>HSV celkem</t>
  </si>
  <si>
    <t>Z</t>
  </si>
  <si>
    <t>PSV celkem</t>
  </si>
  <si>
    <t>R</t>
  </si>
  <si>
    <t>M práce celkem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</si>
  <si>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</si>
  <si>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</si>
  <si>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</si>
  <si>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</si>
  <si>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</si>
  <si>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</si>
  <si>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</si>
  <si>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Jméno :</t>
  </si>
  <si>
    <t>Datum :</t>
  </si>
  <si>
    <t>Podpis :</t>
  </si>
  <si>
    <t>Podpis:</t>
  </si>
  <si>
    <t xml:space="preserve">%  </t>
  </si>
  <si>
    <t xml:space="preserve">% </t>
  </si>
  <si>
    <t>CENA ZA OBJEKT CELKEM</t>
  </si>
  <si>
    <t>Poznámka :</t>
  </si>
  <si>
    <t>Rozpočet je proveden dle projektové dokumentace. V případě nejasností platí údaje uvedené v projektové dokumentaci. Potrubí je oceněno položkami včetně tvarovek, kotvení a podpor. Nedílnou součástí rozpočtu je rezerva ve výši 5%.</t>
  </si>
  <si>
    <t>20170317 BD RYBARSKA 9</t>
  </si>
  <si>
    <t>Rozpočet :</t>
  </si>
  <si>
    <t>Objekt :</t>
  </si>
  <si>
    <t>001 TZB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</si>
  <si>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</si>
  <si>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</si>
  <si>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</si>
  <si>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</si>
  <si>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</si>
  <si>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</si>
  <si>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</si>
  <si>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</si>
  <si>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Slepý rozpočet</t>
  </si>
  <si>
    <t>celkem (Kč)</t>
  </si>
  <si>
    <t>Jednotková hmotnost</t>
  </si>
  <si>
    <t>Celková hmotnost</t>
  </si>
  <si>
    <t>Jednotková dem.hmot.</t>
  </si>
  <si>
    <t>Celková dem.hmot.</t>
  </si>
  <si>
    <t>612401191RT2</t>
  </si>
  <si>
    <t>Omítka malých ploch vnitřních stěn do 0,09 m2 s použitím suché maltové směsi</t>
  </si>
  <si>
    <t>Celkem za</t>
  </si>
  <si>
    <t>61 Upravy povrchů vnitřní</t>
  </si>
  <si>
    <t>998011002R00</t>
  </si>
  <si>
    <t xml:space="preserve">Přesun hmot pro budovy zděné výšky do 12 m </t>
  </si>
  <si>
    <t>99 Staveništní přesun hmot</t>
  </si>
  <si>
    <t>721100912R00</t>
  </si>
  <si>
    <t xml:space="preserve">Oprava - utěsnění víka čističe, otvoru, manžetou </t>
  </si>
  <si>
    <t>oprava revizního kusu v místnosti 1S07:1</t>
  </si>
  <si>
    <t>721300941R00</t>
  </si>
  <si>
    <t xml:space="preserve">Pročištění dvorních vpustí DN 300 </t>
  </si>
  <si>
    <t>vyčištění revizní šachty v místnosti 1S07:1</t>
  </si>
  <si>
    <t>998721101R00</t>
  </si>
  <si>
    <t xml:space="preserve">Přesun hmot pro vnitřní kanalizaci, výšky do 6 m </t>
  </si>
  <si>
    <t>721 Vnitřní kanalizace</t>
  </si>
  <si>
    <t>722130802R00</t>
  </si>
  <si>
    <t xml:space="preserve">Demontáž potrubí ocelových závitových DN 40 </t>
  </si>
  <si>
    <t>722131934R00</t>
  </si>
  <si>
    <t xml:space="preserve">Oprava-propojení dosavadního potrubí závit. DN 32 </t>
  </si>
  <si>
    <t>PPR40 na vodoměrnou sestavu:1</t>
  </si>
  <si>
    <t>722170804R00</t>
  </si>
  <si>
    <t xml:space="preserve">Demontáž rozvodů vody z plastů do D 63 </t>
  </si>
  <si>
    <t>722172333R00</t>
  </si>
  <si>
    <t xml:space="preserve">Potrubí z PPR s výztužnou vrstvou D 32x5,4 mm </t>
  </si>
  <si>
    <t>SV:4,5</t>
  </si>
  <si>
    <t>722172334R00</t>
  </si>
  <si>
    <t xml:space="preserve">Potrubí z PPR s výztužnou vrstvou, D 40x6,7 mm </t>
  </si>
  <si>
    <t>SV:13,8</t>
  </si>
  <si>
    <t>722181212RV9</t>
  </si>
  <si>
    <t>Izolace návleková z pěn.polyetylenu tl. stěny 9 mm vnitřní průměr 40 mm</t>
  </si>
  <si>
    <t>SV d35 + pz korýtko:4,5*1,1</t>
  </si>
  <si>
    <t>722181212RW2</t>
  </si>
  <si>
    <t>Izolace návleková z pěn.polyetylenu tl. stěny 9 mm vnitřní průměr 45 mm</t>
  </si>
  <si>
    <t>SV d40 + pz korýtko:13,8*1,1</t>
  </si>
  <si>
    <t>722223131R00</t>
  </si>
  <si>
    <t xml:space="preserve">Kohout kul.vypouštěcí,komplet, R608 DN 15 </t>
  </si>
  <si>
    <t>a:5</t>
  </si>
  <si>
    <t>722237123R00</t>
  </si>
  <si>
    <t xml:space="preserve">Kohout kulový,2xvnitřní záv. DN 25 </t>
  </si>
  <si>
    <t>b) KK1":5</t>
  </si>
  <si>
    <t>722290234R00</t>
  </si>
  <si>
    <t xml:space="preserve">Proplach a dezinfekce vodovod.potrubí do DN 80 </t>
  </si>
  <si>
    <t>R722201113P2</t>
  </si>
  <si>
    <t>Šroubení přechodové PPR d 32xR1" (rozebíratelný spoj)</t>
  </si>
  <si>
    <t>5*2</t>
  </si>
  <si>
    <t>998722101R00</t>
  </si>
  <si>
    <t xml:space="preserve">Přesun hmot pro vnitřní vodovod, výšky do 6 m </t>
  </si>
  <si>
    <t>900      RT2</t>
  </si>
  <si>
    <t>HZS Práce v tarifní třídě 5</t>
  </si>
  <si>
    <t>900      RT4</t>
  </si>
  <si>
    <t>HZS Práce v tarifní třídě 7</t>
  </si>
  <si>
    <t>722 Vnitřní vodovod</t>
  </si>
  <si>
    <t xml:space="preserve">Svislá doprava suti a vybour. hmot za 2.NP a 1.PP </t>
  </si>
  <si>
    <t>Příplatek k odvozu za každý další 1 km 10 km</t>
  </si>
  <si>
    <t xml:space="preserve">Uložení suti na skládku bez zhutnění </t>
  </si>
  <si>
    <t>979981101R00</t>
  </si>
  <si>
    <t xml:space="preserve">Kontejner, suť bez příměsí, odvoz a likvidace, 3 t </t>
  </si>
  <si>
    <t>979990001R00</t>
  </si>
  <si>
    <t xml:space="preserve">Poplatek za skládku stavební suti </t>
  </si>
  <si>
    <t>D96 Přesuny suti a vybouraných hmot</t>
  </si>
  <si>
    <t>Rozpočet stavby</t>
  </si>
  <si>
    <t>12/2016</t>
  </si>
  <si>
    <t>Oprava sklepů v BD Rybařská 9</t>
  </si>
  <si>
    <t>Základ DPH 15%</t>
  </si>
  <si>
    <t>Základ DPH 21%</t>
  </si>
  <si>
    <t>D.1.1</t>
  </si>
  <si>
    <t>Architektonické a stavební řešení</t>
  </si>
  <si>
    <t>D.1.4.1</t>
  </si>
  <si>
    <t>Elektroinstalace</t>
  </si>
  <si>
    <t>D.1.4.2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</si>
</sst>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00"/>
    <numFmt numFmtId="165" formatCode="#,##0.00\ _K_č"/>
    <numFmt numFmtId="166" formatCode="0.000"/>
    <numFmt numFmtId="167" formatCode="#,##0.00\ &quot;Kč&quot;"/>
    <numFmt numFmtId="168" formatCode="#,##0.00_ ;\-#,##0.00\ "/>
    <numFmt numFmtId="169" formatCode="0.0%"/>
    <numFmt numFmtId="170" formatCode="0.0"/>
    <numFmt numFmtId="171" formatCode="dd/mm/yy"/>
    <numFmt numFmtId="172" formatCode="#,##0\ &quot;Kč&quot;"/>
    <numFmt numFmtId="173" formatCode="0.00000"/>
  </numFmts>
  <fonts count="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C0C0C0"/>
        <bgColor rgb="FF000000"/>
      </patternFill>
    </fill>
    <fill>
      <patternFill patternType="solid">
        <fgColor rgb="FFFFFFCC"/>
        <bgColor rgb="FF000000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0" fontId="3" fillId="0" borderId="0"/>
    <xf numFmtId="0" fontId="23" fillId="0" borderId="0"/>
    <xf numFmtId="44" fontId="2" fillId="0" borderId="0" applyFont="0" applyFill="0" applyBorder="0" applyAlignment="0" applyProtection="0"/>
    <xf numFmtId="0" fontId="2" fillId="0" borderId="0"/>
    <xf numFmtId="0" fontId="39" fillId="0" borderId="0"/>
    <xf numFmtId="0" fontId="1" fillId="0" borderId="0"/>
  </cellStyleXfs>
  <cellXfs count="796">
    <xf numFmtId="0" fontId="0" fillId="0" borderId="0" xfId="0"/>
    <xf numFmtId="0" fontId="0" fillId="0" borderId="0" xfId="0" applyAlignment="1"/>
    <xf numFmtId="14" fontId="5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10" fillId="0" borderId="6" xfId="0" applyFont="1" applyBorder="1"/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6" xfId="0" applyFont="1" applyBorder="1" applyAlignment="1"/>
    <xf numFmtId="0" fontId="10" fillId="0" borderId="0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0" fillId="0" borderId="0" xfId="0" applyFont="1"/>
    <xf numFmtId="0" fontId="10" fillId="0" borderId="2" xfId="0" applyFont="1" applyBorder="1" applyAlignment="1">
      <alignment horizontal="right"/>
    </xf>
    <xf numFmtId="0" fontId="10" fillId="0" borderId="6" xfId="0" applyFont="1" applyBorder="1" applyAlignment="1">
      <alignment vertical="top"/>
    </xf>
    <xf numFmtId="14" fontId="10" fillId="0" borderId="6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indent="1"/>
    </xf>
    <xf numFmtId="0" fontId="10" fillId="0" borderId="9" xfId="0" applyFont="1" applyBorder="1" applyAlignment="1">
      <alignment horizontal="left" vertical="center" indent="1"/>
    </xf>
    <xf numFmtId="1" fontId="10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10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10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10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10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0" fillId="0" borderId="18" xfId="0" applyFont="1" applyFill="1" applyBorder="1" applyAlignment="1">
      <alignment horizontal="left" vertical="top"/>
    </xf>
    <xf numFmtId="0" fontId="10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10" fillId="0" borderId="14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10" fillId="0" borderId="6" xfId="0" applyNumberFormat="1" applyFont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8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10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10" fillId="3" borderId="6" xfId="0" applyNumberFormat="1" applyFont="1" applyFill="1" applyBorder="1" applyAlignment="1">
      <alignment horizontal="left" vertical="center"/>
    </xf>
    <xf numFmtId="49" fontId="10" fillId="0" borderId="0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right" vertical="center"/>
    </xf>
    <xf numFmtId="0" fontId="10" fillId="4" borderId="6" xfId="0" applyFont="1" applyFill="1" applyBorder="1" applyAlignment="1" applyProtection="1">
      <alignment horizontal="right" vertical="center"/>
      <protection locked="0"/>
    </xf>
    <xf numFmtId="0" fontId="10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3" fontId="9" fillId="5" borderId="28" xfId="0" applyNumberFormat="1" applyFont="1" applyFill="1" applyBorder="1" applyAlignment="1">
      <alignment vertical="center"/>
    </xf>
    <xf numFmtId="3" fontId="9" fillId="5" borderId="29" xfId="0" applyNumberFormat="1" applyFont="1" applyFill="1" applyBorder="1" applyAlignment="1">
      <alignment vertical="center"/>
    </xf>
    <xf numFmtId="3" fontId="9" fillId="5" borderId="29" xfId="0" applyNumberFormat="1" applyFont="1" applyFill="1" applyBorder="1" applyAlignment="1">
      <alignment vertical="center" wrapText="1"/>
    </xf>
    <xf numFmtId="3" fontId="12" fillId="5" borderId="30" xfId="0" applyNumberFormat="1" applyFont="1" applyFill="1" applyBorder="1" applyAlignment="1">
      <alignment horizontal="center" vertical="center" wrapText="1" shrinkToFit="1"/>
    </xf>
    <xf numFmtId="3" fontId="9" fillId="5" borderId="28" xfId="0" applyNumberFormat="1" applyFont="1" applyFill="1" applyBorder="1" applyAlignment="1">
      <alignment horizontal="center" vertical="center" wrapText="1" shrinkToFit="1"/>
    </xf>
    <xf numFmtId="3" fontId="9" fillId="5" borderId="30" xfId="0" applyNumberFormat="1" applyFont="1" applyFill="1" applyBorder="1" applyAlignment="1">
      <alignment horizontal="center" vertical="center" wrapText="1" shrinkToFit="1"/>
    </xf>
    <xf numFmtId="3" fontId="9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5" fillId="0" borderId="32" xfId="0" applyNumberFormat="1" applyFont="1" applyBorder="1" applyAlignment="1">
      <alignment horizontal="right" vertical="center" wrapText="1" shrinkToFit="1"/>
    </xf>
    <xf numFmtId="3" fontId="5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10" fillId="0" borderId="31" xfId="0" applyNumberFormat="1" applyFont="1" applyBorder="1" applyAlignment="1">
      <alignment vertical="center"/>
    </xf>
    <xf numFmtId="3" fontId="10" fillId="0" borderId="32" xfId="0" applyNumberFormat="1" applyFont="1" applyBorder="1" applyAlignment="1">
      <alignment vertical="center" wrapText="1" shrinkToFit="1"/>
    </xf>
    <xf numFmtId="3" fontId="10" fillId="0" borderId="32" xfId="0" applyNumberFormat="1" applyFont="1" applyBorder="1" applyAlignment="1">
      <alignment vertical="center" shrinkToFit="1"/>
    </xf>
    <xf numFmtId="3" fontId="10" fillId="0" borderId="33" xfId="0" applyNumberFormat="1" applyFont="1" applyBorder="1" applyAlignment="1">
      <alignment vertical="center" shrinkToFit="1"/>
    </xf>
    <xf numFmtId="3" fontId="10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7" fillId="3" borderId="35" xfId="0" applyNumberFormat="1" applyFont="1" applyFill="1" applyBorder="1" applyAlignment="1">
      <alignment vertical="center" wrapText="1" shrinkToFit="1"/>
    </xf>
    <xf numFmtId="3" fontId="17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6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10" fillId="3" borderId="13" xfId="0" applyNumberFormat="1" applyFont="1" applyFill="1" applyBorder="1" applyAlignment="1">
      <alignment horizontal="left" vertical="center"/>
    </xf>
    <xf numFmtId="0" fontId="8" fillId="0" borderId="0" xfId="0" applyFont="1"/>
    <xf numFmtId="0" fontId="18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/>
    </xf>
    <xf numFmtId="0" fontId="9" fillId="0" borderId="26" xfId="0" applyFont="1" applyBorder="1"/>
    <xf numFmtId="0" fontId="18" fillId="5" borderId="28" xfId="0" applyFont="1" applyFill="1" applyBorder="1" applyAlignment="1">
      <alignment horizontal="center" vertical="center" wrapText="1"/>
    </xf>
    <xf numFmtId="0" fontId="18" fillId="5" borderId="29" xfId="0" applyFont="1" applyFill="1" applyBorder="1" applyAlignment="1">
      <alignment horizontal="center" vertical="center" wrapText="1"/>
    </xf>
    <xf numFmtId="0" fontId="18" fillId="5" borderId="30" xfId="0" applyFont="1" applyFill="1" applyBorder="1" applyAlignment="1">
      <alignment horizontal="center" vertical="center" wrapText="1"/>
    </xf>
    <xf numFmtId="49" fontId="9" fillId="0" borderId="31" xfId="0" applyNumberFormat="1" applyFont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3" borderId="35" xfId="0" applyFont="1" applyFill="1" applyBorder="1" applyAlignment="1">
      <alignment vertical="center"/>
    </xf>
    <xf numFmtId="3" fontId="9" fillId="0" borderId="33" xfId="0" applyNumberFormat="1" applyFont="1" applyBorder="1" applyAlignment="1">
      <alignment vertical="center"/>
    </xf>
    <xf numFmtId="3" fontId="9" fillId="3" borderId="36" xfId="0" applyNumberFormat="1" applyFont="1" applyFill="1" applyBorder="1" applyAlignment="1">
      <alignment vertical="center"/>
    </xf>
    <xf numFmtId="4" fontId="9" fillId="0" borderId="33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vertical="center"/>
    </xf>
    <xf numFmtId="4" fontId="9" fillId="3" borderId="36" xfId="0" applyNumberFormat="1" applyFont="1" applyFill="1" applyBorder="1" applyAlignment="1">
      <alignment horizontal="center" vertical="center"/>
    </xf>
    <xf numFmtId="4" fontId="9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9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15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Border="1" applyAlignment="1">
      <alignment vertical="top"/>
    </xf>
    <xf numFmtId="0" fontId="19" fillId="0" borderId="0" xfId="0" applyFont="1" applyBorder="1" applyAlignment="1">
      <alignment horizontal="center" vertical="top" shrinkToFit="1"/>
    </xf>
    <xf numFmtId="4" fontId="19" fillId="0" borderId="0" xfId="0" applyNumberFormat="1" applyFont="1" applyBorder="1" applyAlignment="1">
      <alignment vertical="top" shrinkToFit="1"/>
    </xf>
    <xf numFmtId="4" fontId="19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4" fontId="10" fillId="3" borderId="0" xfId="0" applyNumberFormat="1" applyFont="1" applyFill="1" applyBorder="1" applyAlignment="1">
      <alignment vertical="top" shrinkToFit="1"/>
    </xf>
    <xf numFmtId="0" fontId="10" fillId="3" borderId="27" xfId="0" applyFont="1" applyFill="1" applyBorder="1" applyAlignment="1">
      <alignment vertical="top"/>
    </xf>
    <xf numFmtId="49" fontId="10" fillId="3" borderId="18" xfId="0" applyNumberFormat="1" applyFont="1" applyFill="1" applyBorder="1" applyAlignment="1">
      <alignment vertical="top"/>
    </xf>
    <xf numFmtId="0" fontId="10" fillId="3" borderId="18" xfId="0" applyFont="1" applyFill="1" applyBorder="1" applyAlignment="1">
      <alignment horizontal="center" vertical="top" shrinkToFit="1"/>
    </xf>
    <xf numFmtId="164" fontId="10" fillId="3" borderId="18" xfId="0" applyNumberFormat="1" applyFont="1" applyFill="1" applyBorder="1" applyAlignment="1">
      <alignment vertical="top" shrinkToFit="1"/>
    </xf>
    <xf numFmtId="4" fontId="10" fillId="3" borderId="18" xfId="0" applyNumberFormat="1" applyFont="1" applyFill="1" applyBorder="1" applyAlignment="1">
      <alignment vertical="top" shrinkToFit="1"/>
    </xf>
    <xf numFmtId="4" fontId="10" fillId="3" borderId="37" xfId="0" applyNumberFormat="1" applyFont="1" applyFill="1" applyBorder="1" applyAlignment="1">
      <alignment vertical="top" shrinkToFit="1"/>
    </xf>
    <xf numFmtId="0" fontId="19" fillId="0" borderId="38" xfId="0" applyFont="1" applyBorder="1" applyAlignment="1">
      <alignment vertical="top"/>
    </xf>
    <xf numFmtId="49" fontId="19" fillId="0" borderId="39" xfId="0" applyNumberFormat="1" applyFont="1" applyBorder="1" applyAlignment="1">
      <alignment vertical="top"/>
    </xf>
    <xf numFmtId="0" fontId="19" fillId="0" borderId="39" xfId="0" applyFont="1" applyBorder="1" applyAlignment="1">
      <alignment horizontal="center" vertical="top" shrinkToFit="1"/>
    </xf>
    <xf numFmtId="164" fontId="19" fillId="0" borderId="39" xfId="0" applyNumberFormat="1" applyFont="1" applyBorder="1" applyAlignment="1">
      <alignment vertical="top" shrinkToFit="1"/>
    </xf>
    <xf numFmtId="4" fontId="19" fillId="4" borderId="39" xfId="0" applyNumberFormat="1" applyFont="1" applyFill="1" applyBorder="1" applyAlignment="1" applyProtection="1">
      <alignment vertical="top" shrinkToFit="1"/>
      <protection locked="0"/>
    </xf>
    <xf numFmtId="4" fontId="19" fillId="0" borderId="39" xfId="0" applyNumberFormat="1" applyFont="1" applyBorder="1" applyAlignment="1">
      <alignment vertical="top" shrinkToFit="1"/>
    </xf>
    <xf numFmtId="4" fontId="19" fillId="0" borderId="4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9" fillId="0" borderId="41" xfId="0" applyFont="1" applyBorder="1" applyAlignment="1">
      <alignment vertical="top"/>
    </xf>
    <xf numFmtId="49" fontId="19" fillId="0" borderId="42" xfId="0" applyNumberFormat="1" applyFont="1" applyBorder="1" applyAlignment="1">
      <alignment vertical="top"/>
    </xf>
    <xf numFmtId="0" fontId="19" fillId="0" borderId="42" xfId="0" applyFont="1" applyBorder="1" applyAlignment="1">
      <alignment horizontal="center" vertical="top" shrinkToFit="1"/>
    </xf>
    <xf numFmtId="164" fontId="19" fillId="0" borderId="42" xfId="0" applyNumberFormat="1" applyFont="1" applyBorder="1" applyAlignment="1">
      <alignment vertical="top" shrinkToFit="1"/>
    </xf>
    <xf numFmtId="4" fontId="19" fillId="4" borderId="42" xfId="0" applyNumberFormat="1" applyFont="1" applyFill="1" applyBorder="1" applyAlignment="1" applyProtection="1">
      <alignment vertical="top" shrinkToFit="1"/>
      <protection locked="0"/>
    </xf>
    <xf numFmtId="4" fontId="19" fillId="0" borderId="42" xfId="0" applyNumberFormat="1" applyFont="1" applyBorder="1" applyAlignment="1">
      <alignment vertical="top" shrinkToFit="1"/>
    </xf>
    <xf numFmtId="4" fontId="19" fillId="0" borderId="43" xfId="0" applyNumberFormat="1" applyFont="1" applyBorder="1" applyAlignment="1">
      <alignment vertical="top" shrinkToFit="1"/>
    </xf>
    <xf numFmtId="164" fontId="19" fillId="4" borderId="0" xfId="0" applyNumberFormat="1" applyFont="1" applyFill="1" applyBorder="1" applyAlignment="1" applyProtection="1">
      <alignment vertical="top" shrinkToFit="1"/>
      <protection locked="0"/>
    </xf>
    <xf numFmtId="4" fontId="10" fillId="3" borderId="22" xfId="0" applyNumberFormat="1" applyFont="1" applyFill="1" applyBorder="1" applyAlignment="1">
      <alignment vertical="top"/>
    </xf>
    <xf numFmtId="49" fontId="10" fillId="3" borderId="18" xfId="0" applyNumberFormat="1" applyFont="1" applyFill="1" applyBorder="1" applyAlignment="1">
      <alignment horizontal="left" vertical="top" wrapText="1"/>
    </xf>
    <xf numFmtId="49" fontId="19" fillId="0" borderId="39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  <xf numFmtId="49" fontId="19" fillId="0" borderId="42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0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4" fillId="0" borderId="36" xfId="2" applyFont="1" applyBorder="1" applyAlignment="1">
      <alignment horizontal="left" vertical="center"/>
    </xf>
    <xf numFmtId="0" fontId="24" fillId="0" borderId="36" xfId="2" applyFont="1" applyBorder="1" applyAlignment="1">
      <alignment horizontal="center" vertical="center"/>
    </xf>
    <xf numFmtId="0" fontId="24" fillId="0" borderId="36" xfId="2" applyFont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24" fillId="0" borderId="44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 vertical="center" wrapText="1"/>
    </xf>
    <xf numFmtId="0" fontId="24" fillId="0" borderId="45" xfId="2" applyFont="1" applyBorder="1" applyAlignment="1">
      <alignment horizontal="center"/>
    </xf>
    <xf numFmtId="0" fontId="24" fillId="0" borderId="45" xfId="2" applyFont="1" applyBorder="1" applyAlignment="1">
      <alignment horizontal="center" wrapText="1"/>
    </xf>
    <xf numFmtId="0" fontId="24" fillId="0" borderId="46" xfId="2" applyFont="1" applyBorder="1" applyAlignment="1">
      <alignment horizontal="center" vertical="center" wrapText="1"/>
    </xf>
    <xf numFmtId="0" fontId="24" fillId="0" borderId="0" xfId="2" applyFont="1" applyBorder="1"/>
    <xf numFmtId="0" fontId="24" fillId="0" borderId="47" xfId="2" applyFont="1" applyFill="1" applyBorder="1" applyAlignment="1">
      <alignment horizontal="center"/>
    </xf>
    <xf numFmtId="0" fontId="24" fillId="0" borderId="48" xfId="2" applyFont="1" applyBorder="1"/>
    <xf numFmtId="0" fontId="24" fillId="0" borderId="48" xfId="2" applyFont="1" applyBorder="1" applyAlignment="1">
      <alignment horizontal="center"/>
    </xf>
    <xf numFmtId="0" fontId="24" fillId="0" borderId="48" xfId="2" applyFont="1" applyFill="1" applyBorder="1" applyAlignment="1">
      <alignment wrapText="1"/>
    </xf>
    <xf numFmtId="0" fontId="24" fillId="0" borderId="48" xfId="2" applyFont="1" applyFill="1" applyBorder="1" applyAlignment="1">
      <alignment horizontal="center"/>
    </xf>
    <xf numFmtId="4" fontId="24" fillId="0" borderId="48" xfId="2" applyNumberFormat="1" applyFont="1" applyFill="1" applyBorder="1" applyAlignment="1">
      <alignment horizontal="right"/>
    </xf>
    <xf numFmtId="4" fontId="24" fillId="0" borderId="49" xfId="2" applyNumberFormat="1" applyFont="1" applyFill="1" applyBorder="1" applyAlignment="1">
      <alignment horizontal="right"/>
    </xf>
    <xf numFmtId="0" fontId="24" fillId="0" borderId="48" xfId="2" applyFont="1" applyBorder="1" applyAlignment="1">
      <alignment wrapText="1"/>
    </xf>
    <xf numFmtId="0" fontId="24" fillId="0" borderId="0" xfId="2" applyFont="1" applyFill="1" applyBorder="1"/>
    <xf numFmtId="2" fontId="24" fillId="0" borderId="48" xfId="2" applyNumberFormat="1" applyFont="1" applyBorder="1" applyAlignment="1">
      <alignment horizontal="right"/>
    </xf>
    <xf numFmtId="4" fontId="24" fillId="0" borderId="0" xfId="2" applyNumberFormat="1" applyFont="1" applyBorder="1"/>
    <xf numFmtId="0" fontId="24" fillId="0" borderId="48" xfId="2" applyFont="1" applyFill="1" applyBorder="1"/>
    <xf numFmtId="0" fontId="24" fillId="0" borderId="45" xfId="2" applyFont="1" applyFill="1" applyBorder="1" applyAlignment="1">
      <alignment wrapText="1"/>
    </xf>
    <xf numFmtId="0" fontId="24" fillId="0" borderId="48" xfId="2" applyFont="1" applyBorder="1" applyAlignment="1">
      <alignment horizontal="left"/>
    </xf>
    <xf numFmtId="49" fontId="24" fillId="0" borderId="48" xfId="2" applyNumberFormat="1" applyFont="1" applyFill="1" applyBorder="1" applyAlignment="1" applyProtection="1">
      <alignment horizontal="center" vertical="center"/>
    </xf>
    <xf numFmtId="49" fontId="24" fillId="0" borderId="48" xfId="2" applyNumberFormat="1" applyFont="1" applyFill="1" applyBorder="1" applyAlignment="1" applyProtection="1">
      <alignment horizontal="center"/>
    </xf>
    <xf numFmtId="0" fontId="24" fillId="0" borderId="47" xfId="2" applyFont="1" applyBorder="1" applyAlignment="1">
      <alignment horizontal="center"/>
    </xf>
    <xf numFmtId="49" fontId="25" fillId="0" borderId="48" xfId="2" applyNumberFormat="1" applyFont="1" applyFill="1" applyBorder="1" applyAlignment="1" applyProtection="1">
      <alignment horizontal="center" vertical="center"/>
    </xf>
    <xf numFmtId="49" fontId="25" fillId="0" borderId="48" xfId="2" applyNumberFormat="1" applyFont="1" applyFill="1" applyBorder="1" applyAlignment="1" applyProtection="1">
      <alignment horizontal="left" vertical="center" wrapText="1"/>
    </xf>
    <xf numFmtId="4" fontId="26" fillId="0" borderId="48" xfId="2" applyNumberFormat="1" applyFont="1" applyFill="1" applyBorder="1" applyAlignment="1">
      <alignment horizontal="right"/>
    </xf>
    <xf numFmtId="4" fontId="26" fillId="0" borderId="49" xfId="2" applyNumberFormat="1" applyFont="1" applyFill="1" applyBorder="1" applyAlignment="1">
      <alignment horizontal="right"/>
    </xf>
    <xf numFmtId="0" fontId="24" fillId="0" borderId="48" xfId="2" applyFont="1" applyBorder="1" applyAlignment="1">
      <alignment horizontal="center" vertical="center"/>
    </xf>
    <xf numFmtId="0" fontId="24" fillId="0" borderId="48" xfId="2" applyFont="1" applyBorder="1" applyAlignment="1">
      <alignment horizontal="center" vertical="center" wrapText="1"/>
    </xf>
    <xf numFmtId="2" fontId="24" fillId="0" borderId="48" xfId="2" applyNumberFormat="1" applyFont="1" applyBorder="1" applyAlignment="1">
      <alignment horizontal="right" vertical="center"/>
    </xf>
    <xf numFmtId="2" fontId="24" fillId="0" borderId="49" xfId="2" applyNumberFormat="1" applyFont="1" applyBorder="1" applyAlignment="1">
      <alignment horizontal="right"/>
    </xf>
    <xf numFmtId="0" fontId="24" fillId="0" borderId="48" xfId="2" applyFont="1" applyFill="1" applyBorder="1" applyAlignment="1">
      <alignment horizontal="left" wrapText="1"/>
    </xf>
    <xf numFmtId="4" fontId="24" fillId="0" borderId="48" xfId="2" applyNumberFormat="1" applyFont="1" applyBorder="1" applyAlignment="1">
      <alignment horizontal="right"/>
    </xf>
    <xf numFmtId="4" fontId="24" fillId="0" borderId="49" xfId="2" applyNumberFormat="1" applyFont="1" applyBorder="1" applyAlignment="1">
      <alignment horizontal="right"/>
    </xf>
    <xf numFmtId="0" fontId="24" fillId="0" borderId="48" xfId="2" applyFont="1" applyBorder="1" applyAlignment="1">
      <alignment horizontal="left" wrapText="1"/>
    </xf>
    <xf numFmtId="0" fontId="25" fillId="0" borderId="48" xfId="2" applyFont="1" applyBorder="1" applyAlignment="1">
      <alignment horizontal="left" wrapText="1"/>
    </xf>
    <xf numFmtId="4" fontId="26" fillId="0" borderId="48" xfId="2" applyNumberFormat="1" applyFont="1" applyBorder="1" applyAlignment="1">
      <alignment horizontal="right"/>
    </xf>
    <xf numFmtId="4" fontId="26" fillId="0" borderId="49" xfId="2" applyNumberFormat="1" applyFont="1" applyBorder="1" applyAlignment="1">
      <alignment horizontal="right"/>
    </xf>
    <xf numFmtId="0" fontId="24" fillId="0" borderId="50" xfId="2" applyFont="1" applyBorder="1" applyAlignment="1">
      <alignment horizontal="center"/>
    </xf>
    <xf numFmtId="0" fontId="24" fillId="0" borderId="51" xfId="2" applyFont="1" applyBorder="1"/>
    <xf numFmtId="0" fontId="24" fillId="0" borderId="51" xfId="2" applyFont="1" applyBorder="1" applyAlignment="1">
      <alignment horizontal="center"/>
    </xf>
    <xf numFmtId="0" fontId="24" fillId="0" borderId="51" xfId="2" applyFont="1" applyBorder="1" applyAlignment="1">
      <alignment wrapText="1"/>
    </xf>
    <xf numFmtId="4" fontId="24" fillId="0" borderId="51" xfId="2" applyNumberFormat="1" applyFont="1" applyFill="1" applyBorder="1" applyAlignment="1">
      <alignment horizontal="right"/>
    </xf>
    <xf numFmtId="4" fontId="24" fillId="0" borderId="52" xfId="2" applyNumberFormat="1" applyFont="1" applyFill="1" applyBorder="1" applyAlignment="1">
      <alignment horizontal="right"/>
    </xf>
    <xf numFmtId="0" fontId="26" fillId="0" borderId="0" xfId="2" applyFont="1" applyBorder="1" applyAlignment="1">
      <alignment horizontal="left"/>
    </xf>
    <xf numFmtId="0" fontId="24" fillId="0" borderId="0" xfId="2" applyFont="1" applyBorder="1" applyAlignment="1">
      <alignment wrapText="1"/>
    </xf>
    <xf numFmtId="0" fontId="24" fillId="0" borderId="0" xfId="2" applyFont="1" applyBorder="1" applyAlignment="1">
      <alignment horizontal="center"/>
    </xf>
    <xf numFmtId="0" fontId="24" fillId="0" borderId="0" xfId="2" applyFont="1" applyBorder="1" applyAlignment="1">
      <alignment horizontal="left"/>
    </xf>
    <xf numFmtId="49" fontId="25" fillId="0" borderId="0" xfId="2" applyNumberFormat="1" applyFont="1" applyFill="1" applyBorder="1" applyAlignment="1" applyProtection="1">
      <alignment horizontal="center" vertical="center"/>
    </xf>
    <xf numFmtId="49" fontId="24" fillId="0" borderId="0" xfId="2" applyNumberFormat="1" applyFont="1" applyFill="1" applyBorder="1" applyAlignment="1" applyProtection="1">
      <alignment horizontal="center"/>
    </xf>
    <xf numFmtId="43" fontId="24" fillId="0" borderId="0" xfId="2" applyNumberFormat="1" applyFont="1" applyBorder="1" applyAlignment="1">
      <alignment horizontal="center"/>
    </xf>
    <xf numFmtId="43" fontId="24" fillId="0" borderId="0" xfId="2" applyNumberFormat="1" applyFont="1" applyFill="1" applyBorder="1" applyAlignment="1" applyProtection="1">
      <alignment horizontal="center"/>
    </xf>
    <xf numFmtId="49" fontId="24" fillId="0" borderId="0" xfId="2" applyNumberFormat="1" applyFont="1" applyFill="1" applyBorder="1" applyAlignment="1" applyProtection="1">
      <alignment horizontal="center" vertical="center"/>
    </xf>
    <xf numFmtId="49" fontId="24" fillId="0" borderId="0" xfId="2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Fill="1" applyBorder="1" applyAlignment="1" applyProtection="1">
      <alignment horizontal="center"/>
    </xf>
    <xf numFmtId="0" fontId="25" fillId="0" borderId="0" xfId="2" applyFont="1" applyBorder="1" applyAlignment="1">
      <alignment wrapText="1"/>
    </xf>
    <xf numFmtId="49" fontId="25" fillId="0" borderId="0" xfId="2" applyNumberFormat="1" applyFont="1" applyFill="1" applyBorder="1" applyAlignment="1" applyProtection="1">
      <alignment horizontal="center"/>
    </xf>
    <xf numFmtId="43" fontId="25" fillId="0" borderId="0" xfId="2" applyNumberFormat="1" applyFont="1" applyFill="1" applyBorder="1" applyAlignment="1" applyProtection="1">
      <alignment horizontal="center"/>
    </xf>
    <xf numFmtId="43" fontId="25" fillId="0" borderId="0" xfId="2" applyNumberFormat="1" applyFont="1" applyBorder="1" applyAlignment="1">
      <alignment horizontal="center"/>
    </xf>
    <xf numFmtId="0" fontId="24" fillId="0" borderId="0" xfId="2" applyFont="1" applyBorder="1" applyAlignment="1">
      <alignment horizontal="left" wrapText="1"/>
    </xf>
    <xf numFmtId="49" fontId="25" fillId="0" borderId="0" xfId="2" applyNumberFormat="1" applyFont="1" applyFill="1" applyBorder="1" applyAlignment="1" applyProtection="1">
      <alignment horizontal="left" vertical="center" wrapText="1"/>
    </xf>
    <xf numFmtId="49" fontId="24" fillId="0" borderId="0" xfId="2" applyNumberFormat="1" applyFont="1" applyFill="1" applyBorder="1" applyAlignment="1" applyProtection="1">
      <alignment horizontal="center" vertical="center" wrapText="1"/>
    </xf>
    <xf numFmtId="43" fontId="24" fillId="0" borderId="0" xfId="2" applyNumberFormat="1" applyFont="1" applyFill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0" xfId="2" applyFont="1" applyBorder="1" applyAlignment="1">
      <alignment horizontal="left" wrapText="1"/>
    </xf>
    <xf numFmtId="165" fontId="24" fillId="0" borderId="0" xfId="2" applyNumberFormat="1" applyFont="1" applyBorder="1" applyAlignment="1">
      <alignment horizontal="center"/>
    </xf>
    <xf numFmtId="9" fontId="24" fillId="0" borderId="0" xfId="2" applyNumberFormat="1" applyFont="1" applyBorder="1"/>
    <xf numFmtId="166" fontId="24" fillId="0" borderId="0" xfId="2" applyNumberFormat="1" applyFont="1" applyBorder="1" applyAlignment="1">
      <alignment horizontal="center"/>
    </xf>
    <xf numFmtId="0" fontId="23" fillId="0" borderId="0" xfId="2"/>
    <xf numFmtId="0" fontId="23" fillId="0" borderId="1" xfId="2" applyBorder="1"/>
    <xf numFmtId="0" fontId="23" fillId="0" borderId="0" xfId="2" applyBorder="1" applyAlignment="1">
      <alignment horizontal="right"/>
    </xf>
    <xf numFmtId="0" fontId="23" fillId="0" borderId="0" xfId="2" applyBorder="1" applyAlignment="1">
      <alignment horizontal="left"/>
    </xf>
    <xf numFmtId="0" fontId="23" fillId="0" borderId="0" xfId="2" applyBorder="1"/>
    <xf numFmtId="0" fontId="23" fillId="0" borderId="2" xfId="2" applyBorder="1"/>
    <xf numFmtId="0" fontId="23" fillId="0" borderId="9" xfId="2" applyFill="1" applyBorder="1"/>
    <xf numFmtId="0" fontId="6" fillId="0" borderId="6" xfId="2" applyFont="1" applyFill="1" applyBorder="1"/>
    <xf numFmtId="0" fontId="23" fillId="0" borderId="6" xfId="2" applyFill="1" applyBorder="1"/>
    <xf numFmtId="0" fontId="23" fillId="0" borderId="8" xfId="2" applyFill="1" applyBorder="1"/>
    <xf numFmtId="0" fontId="28" fillId="0" borderId="1" xfId="2" applyFont="1" applyFill="1" applyBorder="1"/>
    <xf numFmtId="0" fontId="28" fillId="0" borderId="0" xfId="2" applyFont="1" applyFill="1" applyBorder="1"/>
    <xf numFmtId="0" fontId="23" fillId="0" borderId="0" xfId="2" applyFill="1" applyBorder="1"/>
    <xf numFmtId="0" fontId="23" fillId="0" borderId="2" xfId="2" applyFill="1" applyBorder="1"/>
    <xf numFmtId="0" fontId="23" fillId="0" borderId="9" xfId="2" applyBorder="1"/>
    <xf numFmtId="167" fontId="23" fillId="0" borderId="2" xfId="2" applyNumberFormat="1" applyBorder="1" applyAlignment="1">
      <alignment horizontal="right"/>
    </xf>
    <xf numFmtId="0" fontId="23" fillId="0" borderId="3" xfId="2" applyBorder="1"/>
    <xf numFmtId="0" fontId="28" fillId="0" borderId="55" xfId="2" applyFont="1" applyBorder="1"/>
    <xf numFmtId="0" fontId="29" fillId="0" borderId="55" xfId="2" applyFont="1" applyBorder="1"/>
    <xf numFmtId="167" fontId="28" fillId="0" borderId="56" xfId="2" applyNumberFormat="1" applyFont="1" applyBorder="1" applyAlignment="1">
      <alignment horizontal="right"/>
    </xf>
    <xf numFmtId="167" fontId="3" fillId="0" borderId="2" xfId="2" applyNumberFormat="1" applyFont="1" applyBorder="1" applyAlignment="1">
      <alignment horizontal="right"/>
    </xf>
    <xf numFmtId="0" fontId="23" fillId="0" borderId="0" xfId="2" applyFont="1" applyFill="1" applyBorder="1"/>
    <xf numFmtId="0" fontId="23" fillId="0" borderId="55" xfId="2" applyBorder="1"/>
    <xf numFmtId="167" fontId="23" fillId="0" borderId="0" xfId="2" applyNumberFormat="1"/>
    <xf numFmtId="20" fontId="23" fillId="0" borderId="0" xfId="2" applyNumberFormat="1"/>
    <xf numFmtId="0" fontId="23" fillId="0" borderId="3" xfId="2" applyFill="1" applyBorder="1"/>
    <xf numFmtId="0" fontId="28" fillId="0" borderId="4" xfId="2" applyFont="1" applyFill="1" applyBorder="1"/>
    <xf numFmtId="0" fontId="23" fillId="0" borderId="4" xfId="2" applyFill="1" applyBorder="1"/>
    <xf numFmtId="167" fontId="28" fillId="0" borderId="5" xfId="2" applyNumberFormat="1" applyFont="1" applyFill="1" applyBorder="1" applyAlignment="1">
      <alignment horizontal="right"/>
    </xf>
    <xf numFmtId="0" fontId="7" fillId="0" borderId="6" xfId="2" applyFont="1" applyBorder="1"/>
    <xf numFmtId="0" fontId="23" fillId="0" borderId="6" xfId="2" applyBorder="1"/>
    <xf numFmtId="0" fontId="23" fillId="0" borderId="8" xfId="2" applyBorder="1"/>
    <xf numFmtId="0" fontId="23" fillId="0" borderId="0" xfId="2" applyBorder="1" applyAlignment="1">
      <alignment horizontal="center"/>
    </xf>
    <xf numFmtId="168" fontId="30" fillId="0" borderId="0" xfId="2" applyNumberFormat="1" applyFont="1" applyBorder="1"/>
    <xf numFmtId="4" fontId="23" fillId="0" borderId="0" xfId="2" applyNumberFormat="1" applyBorder="1" applyAlignment="1">
      <alignment horizontal="right"/>
    </xf>
    <xf numFmtId="0" fontId="7" fillId="0" borderId="18" xfId="2" applyFont="1" applyBorder="1"/>
    <xf numFmtId="0" fontId="23" fillId="0" borderId="18" xfId="2" applyBorder="1"/>
    <xf numFmtId="4" fontId="23" fillId="0" borderId="18" xfId="2" applyNumberFormat="1" applyBorder="1"/>
    <xf numFmtId="167" fontId="7" fillId="0" borderId="19" xfId="2" applyNumberFormat="1" applyFont="1" applyBorder="1" applyAlignment="1">
      <alignment horizontal="right"/>
    </xf>
    <xf numFmtId="0" fontId="23" fillId="0" borderId="57" xfId="2" applyBorder="1"/>
    <xf numFmtId="0" fontId="13" fillId="0" borderId="55" xfId="2" applyFont="1" applyBorder="1"/>
    <xf numFmtId="167" fontId="13" fillId="0" borderId="56" xfId="2" applyNumberFormat="1" applyFont="1" applyBorder="1" applyAlignment="1">
      <alignment horizontal="right"/>
    </xf>
    <xf numFmtId="4" fontId="23" fillId="0" borderId="0" xfId="2" applyNumberFormat="1"/>
    <xf numFmtId="0" fontId="31" fillId="0" borderId="0" xfId="2" applyFont="1"/>
    <xf numFmtId="0" fontId="3" fillId="0" borderId="0" xfId="2" applyFont="1"/>
    <xf numFmtId="0" fontId="32" fillId="0" borderId="0" xfId="2" applyFont="1"/>
    <xf numFmtId="0" fontId="33" fillId="0" borderId="0" xfId="0" applyFont="1"/>
    <xf numFmtId="0" fontId="33" fillId="0" borderId="0" xfId="0" applyFont="1" applyAlignment="1"/>
    <xf numFmtId="0" fontId="34" fillId="0" borderId="0" xfId="0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/>
    <xf numFmtId="0" fontId="35" fillId="0" borderId="0" xfId="0" applyFont="1" applyAlignment="1">
      <alignment horizontal="right"/>
    </xf>
    <xf numFmtId="14" fontId="35" fillId="0" borderId="0" xfId="0" applyNumberFormat="1" applyFont="1" applyAlignment="1">
      <alignment horizontal="left"/>
    </xf>
    <xf numFmtId="0" fontId="26" fillId="0" borderId="0" xfId="0" applyFont="1" applyAlignment="1">
      <alignment horizontal="right"/>
    </xf>
    <xf numFmtId="49" fontId="33" fillId="0" borderId="0" xfId="0" applyNumberFormat="1" applyFont="1"/>
    <xf numFmtId="0" fontId="36" fillId="0" borderId="0" xfId="0" applyFont="1" applyAlignment="1">
      <alignment horizontal="right"/>
    </xf>
    <xf numFmtId="49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/>
    <xf numFmtId="0" fontId="32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0" fontId="26" fillId="6" borderId="34" xfId="0" applyFont="1" applyFill="1" applyBorder="1" applyAlignment="1">
      <alignment wrapText="1"/>
    </xf>
    <xf numFmtId="0" fontId="26" fillId="6" borderId="35" xfId="0" applyFont="1" applyFill="1" applyBorder="1" applyAlignment="1">
      <alignment wrapText="1"/>
    </xf>
    <xf numFmtId="0" fontId="26" fillId="6" borderId="22" xfId="0" applyFont="1" applyFill="1" applyBorder="1" applyAlignment="1">
      <alignment wrapText="1"/>
    </xf>
    <xf numFmtId="0" fontId="26" fillId="6" borderId="34" xfId="0" applyFont="1" applyFill="1" applyBorder="1" applyAlignment="1">
      <alignment horizontal="right" wrapText="1"/>
    </xf>
    <xf numFmtId="0" fontId="33" fillId="6" borderId="35" xfId="0" applyFont="1" applyFill="1" applyBorder="1" applyAlignment="1"/>
    <xf numFmtId="0" fontId="26" fillId="6" borderId="35" xfId="0" applyFont="1" applyFill="1" applyBorder="1" applyAlignment="1">
      <alignment horizontal="right" wrapText="1"/>
    </xf>
    <xf numFmtId="0" fontId="26" fillId="6" borderId="22" xfId="0" applyFont="1" applyFill="1" applyBorder="1" applyAlignment="1">
      <alignment horizontal="right" vertical="center"/>
    </xf>
    <xf numFmtId="0" fontId="26" fillId="2" borderId="0" xfId="0" applyFont="1" applyFill="1" applyBorder="1" applyAlignment="1">
      <alignment horizontal="right" wrapText="1"/>
    </xf>
    <xf numFmtId="0" fontId="33" fillId="0" borderId="26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1" fontId="33" fillId="0" borderId="0" xfId="0" applyNumberFormat="1" applyFont="1" applyBorder="1" applyAlignment="1">
      <alignment horizontal="right" vertical="center"/>
    </xf>
    <xf numFmtId="0" fontId="33" fillId="0" borderId="58" xfId="0" applyFont="1" applyBorder="1" applyAlignment="1">
      <alignment vertical="center"/>
    </xf>
    <xf numFmtId="4" fontId="33" fillId="0" borderId="27" xfId="0" applyNumberFormat="1" applyFont="1" applyBorder="1" applyAlignment="1">
      <alignment horizontal="right" vertical="center"/>
    </xf>
    <xf numFmtId="4" fontId="33" fillId="0" borderId="18" xfId="0" applyNumberFormat="1" applyFont="1" applyBorder="1" applyAlignment="1">
      <alignment horizontal="right" vertical="center"/>
    </xf>
    <xf numFmtId="4" fontId="33" fillId="2" borderId="0" xfId="0" applyNumberFormat="1" applyFont="1" applyFill="1" applyBorder="1" applyAlignment="1">
      <alignment vertical="center"/>
    </xf>
    <xf numFmtId="4" fontId="33" fillId="0" borderId="26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33" fillId="0" borderId="59" xfId="0" applyNumberFormat="1" applyFont="1" applyBorder="1" applyAlignment="1">
      <alignment horizontal="right" vertical="center"/>
    </xf>
    <xf numFmtId="4" fontId="33" fillId="0" borderId="4" xfId="0" applyNumberFormat="1" applyFont="1" applyBorder="1" applyAlignment="1">
      <alignment horizontal="right" vertical="center"/>
    </xf>
    <xf numFmtId="0" fontId="37" fillId="7" borderId="34" xfId="0" applyFont="1" applyFill="1" applyBorder="1" applyAlignment="1">
      <alignment vertical="center"/>
    </xf>
    <xf numFmtId="0" fontId="32" fillId="7" borderId="35" xfId="0" applyFont="1" applyFill="1" applyBorder="1" applyAlignment="1">
      <alignment vertical="center"/>
    </xf>
    <xf numFmtId="0" fontId="33" fillId="7" borderId="35" xfId="0" applyFont="1" applyFill="1" applyBorder="1" applyAlignment="1">
      <alignment vertical="center"/>
    </xf>
    <xf numFmtId="4" fontId="37" fillId="7" borderId="11" xfId="0" applyNumberFormat="1" applyFont="1" applyFill="1" applyBorder="1" applyAlignment="1">
      <alignment horizontal="right" vertical="center"/>
    </xf>
    <xf numFmtId="4" fontId="37" fillId="7" borderId="7" xfId="0" applyNumberFormat="1" applyFont="1" applyFill="1" applyBorder="1" applyAlignment="1">
      <alignment horizontal="right" vertical="center"/>
    </xf>
    <xf numFmtId="4" fontId="32" fillId="2" borderId="0" xfId="0" applyNumberFormat="1" applyFont="1" applyFill="1" applyBorder="1" applyAlignment="1">
      <alignment vertical="center"/>
    </xf>
    <xf numFmtId="0" fontId="34" fillId="0" borderId="0" xfId="0" applyFont="1" applyAlignment="1">
      <alignment horizontal="center"/>
    </xf>
    <xf numFmtId="4" fontId="33" fillId="0" borderId="0" xfId="0" applyNumberFormat="1" applyFont="1"/>
    <xf numFmtId="0" fontId="26" fillId="6" borderId="34" xfId="0" applyFont="1" applyFill="1" applyBorder="1" applyAlignment="1">
      <alignment vertical="center"/>
    </xf>
    <xf numFmtId="0" fontId="32" fillId="6" borderId="35" xfId="0" applyFont="1" applyFill="1" applyBorder="1" applyAlignment="1">
      <alignment vertical="center"/>
    </xf>
    <xf numFmtId="0" fontId="32" fillId="6" borderId="22" xfId="0" applyFont="1" applyFill="1" applyBorder="1" applyAlignment="1">
      <alignment vertical="center" wrapText="1"/>
    </xf>
    <xf numFmtId="0" fontId="32" fillId="6" borderId="36" xfId="0" applyFont="1" applyFill="1" applyBorder="1" applyAlignment="1">
      <alignment horizontal="center" vertical="center" wrapText="1"/>
    </xf>
    <xf numFmtId="0" fontId="32" fillId="6" borderId="22" xfId="0" applyFont="1" applyFill="1" applyBorder="1" applyAlignment="1">
      <alignment horizontal="center" vertical="center" wrapText="1"/>
    </xf>
    <xf numFmtId="49" fontId="35" fillId="0" borderId="27" xfId="0" applyNumberFormat="1" applyFont="1" applyBorder="1" applyAlignment="1">
      <alignment horizontal="left"/>
    </xf>
    <xf numFmtId="0" fontId="35" fillId="0" borderId="18" xfId="0" applyFont="1" applyBorder="1" applyAlignment="1">
      <alignment horizontal="left"/>
    </xf>
    <xf numFmtId="0" fontId="35" fillId="0" borderId="18" xfId="0" applyFont="1" applyBorder="1"/>
    <xf numFmtId="169" fontId="35" fillId="0" borderId="37" xfId="0" applyNumberFormat="1" applyFont="1" applyBorder="1"/>
    <xf numFmtId="3" fontId="26" fillId="0" borderId="62" xfId="0" applyNumberFormat="1" applyFont="1" applyBorder="1" applyAlignment="1">
      <alignment horizontal="right"/>
    </xf>
    <xf numFmtId="3" fontId="35" fillId="0" borderId="37" xfId="0" applyNumberFormat="1" applyFont="1" applyBorder="1" applyAlignment="1">
      <alignment horizontal="right"/>
    </xf>
    <xf numFmtId="3" fontId="35" fillId="0" borderId="62" xfId="0" applyNumberFormat="1" applyFont="1" applyBorder="1" applyAlignment="1">
      <alignment horizontal="right"/>
    </xf>
    <xf numFmtId="170" fontId="33" fillId="0" borderId="63" xfId="0" applyNumberFormat="1" applyFont="1" applyBorder="1"/>
    <xf numFmtId="0" fontId="26" fillId="7" borderId="34" xfId="0" applyFont="1" applyFill="1" applyBorder="1" applyAlignment="1">
      <alignment vertical="center"/>
    </xf>
    <xf numFmtId="49" fontId="26" fillId="7" borderId="35" xfId="0" applyNumberFormat="1" applyFont="1" applyFill="1" applyBorder="1" applyAlignment="1">
      <alignment horizontal="left" vertical="center"/>
    </xf>
    <xf numFmtId="0" fontId="26" fillId="7" borderId="35" xfId="0" applyFont="1" applyFill="1" applyBorder="1" applyAlignment="1">
      <alignment vertical="center"/>
    </xf>
    <xf numFmtId="169" fontId="35" fillId="7" borderId="22" xfId="0" applyNumberFormat="1" applyFont="1" applyFill="1" applyBorder="1"/>
    <xf numFmtId="3" fontId="26" fillId="7" borderId="36" xfId="0" applyNumberFormat="1" applyFont="1" applyFill="1" applyBorder="1" applyAlignment="1">
      <alignment horizontal="right" vertical="center"/>
    </xf>
    <xf numFmtId="170" fontId="26" fillId="7" borderId="36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left" vertical="top" wrapText="1"/>
    </xf>
    <xf numFmtId="0" fontId="26" fillId="6" borderId="36" xfId="0" applyFont="1" applyFill="1" applyBorder="1" applyAlignment="1">
      <alignment vertical="center" wrapText="1"/>
    </xf>
    <xf numFmtId="0" fontId="32" fillId="6" borderId="34" xfId="0" applyFont="1" applyFill="1" applyBorder="1" applyAlignment="1">
      <alignment vertical="center"/>
    </xf>
    <xf numFmtId="49" fontId="35" fillId="0" borderId="62" xfId="0" applyNumberFormat="1" applyFont="1" applyBorder="1" applyAlignment="1">
      <alignment horizontal="left"/>
    </xf>
    <xf numFmtId="0" fontId="35" fillId="0" borderId="27" xfId="0" applyFont="1" applyBorder="1" applyAlignment="1">
      <alignment horizontal="left"/>
    </xf>
    <xf numFmtId="3" fontId="35" fillId="0" borderId="58" xfId="0" applyNumberFormat="1" applyFont="1" applyBorder="1" applyAlignment="1">
      <alignment horizontal="right"/>
    </xf>
    <xf numFmtId="3" fontId="26" fillId="7" borderId="22" xfId="0" applyNumberFormat="1" applyFont="1" applyFill="1" applyBorder="1" applyAlignment="1">
      <alignment horizontal="right" vertical="center"/>
    </xf>
    <xf numFmtId="4" fontId="32" fillId="6" borderId="36" xfId="0" applyNumberFormat="1" applyFont="1" applyFill="1" applyBorder="1" applyAlignment="1">
      <alignment horizontal="center" vertical="center"/>
    </xf>
    <xf numFmtId="170" fontId="35" fillId="0" borderId="62" xfId="0" applyNumberFormat="1" applyFont="1" applyBorder="1"/>
    <xf numFmtId="49" fontId="35" fillId="0" borderId="26" xfId="0" applyNumberFormat="1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35" fillId="0" borderId="0" xfId="0" applyFont="1" applyBorder="1"/>
    <xf numFmtId="170" fontId="35" fillId="0" borderId="63" xfId="0" applyNumberFormat="1" applyFont="1" applyBorder="1"/>
    <xf numFmtId="3" fontId="35" fillId="0" borderId="63" xfId="0" applyNumberFormat="1" applyFont="1" applyBorder="1" applyAlignment="1">
      <alignment horizontal="right"/>
    </xf>
    <xf numFmtId="170" fontId="35" fillId="7" borderId="36" xfId="0" applyNumberFormat="1" applyFont="1" applyFill="1" applyBorder="1"/>
    <xf numFmtId="0" fontId="32" fillId="6" borderId="35" xfId="0" applyFont="1" applyFill="1" applyBorder="1" applyAlignment="1">
      <alignment vertical="center" wrapText="1"/>
    </xf>
    <xf numFmtId="0" fontId="32" fillId="6" borderId="35" xfId="0" applyFont="1" applyFill="1" applyBorder="1" applyAlignment="1">
      <alignment horizontal="center" vertical="center" wrapText="1"/>
    </xf>
    <xf numFmtId="169" fontId="35" fillId="0" borderId="18" xfId="0" applyNumberFormat="1" applyFont="1" applyBorder="1"/>
    <xf numFmtId="3" fontId="26" fillId="0" borderId="18" xfId="0" applyNumberFormat="1" applyFont="1" applyBorder="1" applyAlignment="1">
      <alignment horizontal="right"/>
    </xf>
    <xf numFmtId="169" fontId="35" fillId="0" borderId="0" xfId="0" applyNumberFormat="1" applyFont="1" applyBorder="1"/>
    <xf numFmtId="3" fontId="26" fillId="0" borderId="0" xfId="0" applyNumberFormat="1" applyFont="1" applyBorder="1" applyAlignment="1">
      <alignment horizontal="right"/>
    </xf>
    <xf numFmtId="169" fontId="35" fillId="7" borderId="35" xfId="0" applyNumberFormat="1" applyFont="1" applyFill="1" applyBorder="1"/>
    <xf numFmtId="3" fontId="26" fillId="7" borderId="35" xfId="0" applyNumberFormat="1" applyFont="1" applyFill="1" applyBorder="1" applyAlignment="1">
      <alignment horizontal="right" vertical="center"/>
    </xf>
    <xf numFmtId="0" fontId="34" fillId="0" borderId="4" xfId="0" applyFont="1" applyBorder="1" applyAlignment="1">
      <alignment horizontal="centerContinuous" vertical="top"/>
    </xf>
    <xf numFmtId="0" fontId="33" fillId="0" borderId="4" xfId="0" applyFont="1" applyBorder="1" applyAlignment="1">
      <alignment horizontal="centerContinuous"/>
    </xf>
    <xf numFmtId="0" fontId="32" fillId="6" borderId="23" xfId="0" applyFont="1" applyFill="1" applyBorder="1" applyAlignment="1">
      <alignment horizontal="left"/>
    </xf>
    <xf numFmtId="0" fontId="35" fillId="6" borderId="64" xfId="0" applyFont="1" applyFill="1" applyBorder="1" applyAlignment="1">
      <alignment horizontal="centerContinuous"/>
    </xf>
    <xf numFmtId="49" fontId="26" fillId="6" borderId="24" xfId="0" applyNumberFormat="1" applyFont="1" applyFill="1" applyBorder="1" applyAlignment="1">
      <alignment horizontal="left"/>
    </xf>
    <xf numFmtId="49" fontId="35" fillId="6" borderId="64" xfId="0" applyNumberFormat="1" applyFont="1" applyFill="1" applyBorder="1" applyAlignment="1">
      <alignment horizontal="centerContinuous"/>
    </xf>
    <xf numFmtId="0" fontId="35" fillId="0" borderId="65" xfId="0" applyFont="1" applyBorder="1"/>
    <xf numFmtId="49" fontId="35" fillId="0" borderId="66" xfId="0" applyNumberFormat="1" applyFont="1" applyBorder="1" applyAlignment="1">
      <alignment horizontal="left"/>
    </xf>
    <xf numFmtId="0" fontId="33" fillId="0" borderId="14" xfId="0" applyFont="1" applyBorder="1"/>
    <xf numFmtId="0" fontId="35" fillId="0" borderId="22" xfId="0" applyFont="1" applyBorder="1"/>
    <xf numFmtId="49" fontId="35" fillId="0" borderId="35" xfId="0" applyNumberFormat="1" applyFont="1" applyBorder="1"/>
    <xf numFmtId="49" fontId="35" fillId="0" borderId="22" xfId="0" applyNumberFormat="1" applyFont="1" applyBorder="1"/>
    <xf numFmtId="0" fontId="35" fillId="0" borderId="36" xfId="0" applyFont="1" applyBorder="1"/>
    <xf numFmtId="0" fontId="35" fillId="0" borderId="67" xfId="0" applyFont="1" applyBorder="1" applyAlignment="1">
      <alignment horizontal="left"/>
    </xf>
    <xf numFmtId="0" fontId="32" fillId="0" borderId="14" xfId="0" applyFont="1" applyBorder="1"/>
    <xf numFmtId="49" fontId="35" fillId="0" borderId="67" xfId="0" applyNumberFormat="1" applyFont="1" applyBorder="1" applyAlignment="1">
      <alignment horizontal="left"/>
    </xf>
    <xf numFmtId="49" fontId="32" fillId="6" borderId="14" xfId="0" applyNumberFormat="1" applyFont="1" applyFill="1" applyBorder="1"/>
    <xf numFmtId="49" fontId="33" fillId="6" borderId="22" xfId="0" applyNumberFormat="1" applyFont="1" applyFill="1" applyBorder="1"/>
    <xf numFmtId="49" fontId="32" fillId="6" borderId="35" xfId="0" applyNumberFormat="1" applyFont="1" applyFill="1" applyBorder="1"/>
    <xf numFmtId="49" fontId="33" fillId="6" borderId="35" xfId="0" applyNumberFormat="1" applyFont="1" applyFill="1" applyBorder="1"/>
    <xf numFmtId="0" fontId="35" fillId="0" borderId="36" xfId="0" applyFont="1" applyFill="1" applyBorder="1"/>
    <xf numFmtId="3" fontId="35" fillId="0" borderId="67" xfId="0" applyNumberFormat="1" applyFont="1" applyBorder="1" applyAlignment="1">
      <alignment horizontal="left"/>
    </xf>
    <xf numFmtId="0" fontId="33" fillId="0" borderId="0" xfId="0" applyFont="1" applyFill="1"/>
    <xf numFmtId="49" fontId="32" fillId="6" borderId="1" xfId="0" applyNumberFormat="1" applyFont="1" applyFill="1" applyBorder="1"/>
    <xf numFmtId="49" fontId="33" fillId="6" borderId="58" xfId="0" applyNumberFormat="1" applyFont="1" applyFill="1" applyBorder="1"/>
    <xf numFmtId="49" fontId="32" fillId="6" borderId="0" xfId="0" applyNumberFormat="1" applyFont="1" applyFill="1" applyBorder="1"/>
    <xf numFmtId="49" fontId="33" fillId="6" borderId="0" xfId="0" applyNumberFormat="1" applyFont="1" applyFill="1" applyBorder="1"/>
    <xf numFmtId="49" fontId="35" fillId="0" borderId="36" xfId="0" applyNumberFormat="1" applyFont="1" applyBorder="1" applyAlignment="1">
      <alignment horizontal="left"/>
    </xf>
    <xf numFmtId="0" fontId="35" fillId="0" borderId="68" xfId="0" applyFont="1" applyBorder="1"/>
    <xf numFmtId="0" fontId="35" fillId="0" borderId="36" xfId="0" applyNumberFormat="1" applyFont="1" applyBorder="1"/>
    <xf numFmtId="0" fontId="35" fillId="0" borderId="16" xfId="0" applyNumberFormat="1" applyFont="1" applyBorder="1" applyAlignment="1">
      <alignment horizontal="left"/>
    </xf>
    <xf numFmtId="0" fontId="33" fillId="0" borderId="0" xfId="0" applyNumberFormat="1" applyFont="1" applyBorder="1"/>
    <xf numFmtId="0" fontId="33" fillId="0" borderId="0" xfId="0" applyNumberFormat="1" applyFont="1"/>
    <xf numFmtId="0" fontId="35" fillId="0" borderId="16" xfId="0" applyFont="1" applyBorder="1" applyAlignment="1">
      <alignment horizontal="left"/>
    </xf>
    <xf numFmtId="0" fontId="33" fillId="0" borderId="0" xfId="0" applyFont="1" applyBorder="1"/>
    <xf numFmtId="0" fontId="35" fillId="0" borderId="36" xfId="0" applyFont="1" applyFill="1" applyBorder="1" applyAlignment="1"/>
    <xf numFmtId="0" fontId="35" fillId="0" borderId="16" xfId="0" applyFont="1" applyFill="1" applyBorder="1" applyAlignment="1"/>
    <xf numFmtId="0" fontId="33" fillId="0" borderId="0" xfId="0" applyFont="1" applyFill="1" applyBorder="1" applyAlignment="1"/>
    <xf numFmtId="0" fontId="35" fillId="0" borderId="36" xfId="0" applyFont="1" applyBorder="1" applyAlignment="1"/>
    <xf numFmtId="0" fontId="35" fillId="0" borderId="16" xfId="0" applyFont="1" applyBorder="1" applyAlignment="1"/>
    <xf numFmtId="3" fontId="33" fillId="0" borderId="0" xfId="0" applyNumberFormat="1" applyFont="1"/>
    <xf numFmtId="0" fontId="35" fillId="0" borderId="14" xfId="0" applyFont="1" applyBorder="1"/>
    <xf numFmtId="0" fontId="35" fillId="0" borderId="65" xfId="0" applyFont="1" applyBorder="1" applyAlignment="1">
      <alignment horizontal="left"/>
    </xf>
    <xf numFmtId="0" fontId="35" fillId="0" borderId="8" xfId="0" applyFont="1" applyBorder="1" applyAlignment="1">
      <alignment horizontal="left"/>
    </xf>
    <xf numFmtId="0" fontId="34" fillId="0" borderId="69" xfId="0" applyFont="1" applyBorder="1" applyAlignment="1">
      <alignment horizontal="centerContinuous" vertical="center"/>
    </xf>
    <xf numFmtId="0" fontId="37" fillId="0" borderId="70" xfId="0" applyFont="1" applyBorder="1" applyAlignment="1">
      <alignment horizontal="centerContinuous" vertical="center"/>
    </xf>
    <xf numFmtId="0" fontId="33" fillId="0" borderId="70" xfId="0" applyFont="1" applyBorder="1" applyAlignment="1">
      <alignment horizontal="centerContinuous" vertical="center"/>
    </xf>
    <xf numFmtId="0" fontId="33" fillId="0" borderId="71" xfId="0" applyFont="1" applyBorder="1" applyAlignment="1">
      <alignment horizontal="centerContinuous" vertical="center"/>
    </xf>
    <xf numFmtId="0" fontId="32" fillId="6" borderId="11" xfId="0" applyFont="1" applyFill="1" applyBorder="1" applyAlignment="1">
      <alignment horizontal="left"/>
    </xf>
    <xf numFmtId="0" fontId="33" fillId="6" borderId="7" xfId="0" applyFont="1" applyFill="1" applyBorder="1" applyAlignment="1">
      <alignment horizontal="left"/>
    </xf>
    <xf numFmtId="0" fontId="33" fillId="6" borderId="13" xfId="0" applyFont="1" applyFill="1" applyBorder="1" applyAlignment="1">
      <alignment horizontal="centerContinuous"/>
    </xf>
    <xf numFmtId="0" fontId="32" fillId="6" borderId="7" xfId="0" applyFont="1" applyFill="1" applyBorder="1" applyAlignment="1">
      <alignment horizontal="centerContinuous"/>
    </xf>
    <xf numFmtId="0" fontId="33" fillId="6" borderId="7" xfId="0" applyFont="1" applyFill="1" applyBorder="1" applyAlignment="1">
      <alignment horizontal="centerContinuous"/>
    </xf>
    <xf numFmtId="0" fontId="33" fillId="0" borderId="72" xfId="0" applyFont="1" applyBorder="1"/>
    <xf numFmtId="0" fontId="33" fillId="0" borderId="6" xfId="0" applyFont="1" applyBorder="1"/>
    <xf numFmtId="3" fontId="33" fillId="0" borderId="66" xfId="0" applyNumberFormat="1" applyFont="1" applyBorder="1"/>
    <xf numFmtId="0" fontId="33" fillId="0" borderId="23" xfId="0" applyFont="1" applyBorder="1"/>
    <xf numFmtId="3" fontId="33" fillId="0" borderId="24" xfId="0" applyNumberFormat="1" applyFont="1" applyBorder="1"/>
    <xf numFmtId="0" fontId="33" fillId="0" borderId="64" xfId="0" applyFont="1" applyBorder="1"/>
    <xf numFmtId="3" fontId="33" fillId="0" borderId="35" xfId="0" applyNumberFormat="1" applyFont="1" applyBorder="1"/>
    <xf numFmtId="0" fontId="33" fillId="0" borderId="22" xfId="0" applyFont="1" applyBorder="1"/>
    <xf numFmtId="0" fontId="33" fillId="0" borderId="73" xfId="0" applyFont="1" applyBorder="1"/>
    <xf numFmtId="0" fontId="33" fillId="0" borderId="6" xfId="0" applyFont="1" applyBorder="1" applyAlignment="1">
      <alignment shrinkToFit="1"/>
    </xf>
    <xf numFmtId="0" fontId="33" fillId="0" borderId="9" xfId="0" applyFont="1" applyBorder="1"/>
    <xf numFmtId="0" fontId="33" fillId="0" borderId="1" xfId="0" applyFont="1" applyBorder="1"/>
    <xf numFmtId="3" fontId="33" fillId="0" borderId="75" xfId="0" applyNumberFormat="1" applyFont="1" applyBorder="1"/>
    <xf numFmtId="0" fontId="33" fillId="0" borderId="57" xfId="0" applyFont="1" applyBorder="1"/>
    <xf numFmtId="3" fontId="33" fillId="0" borderId="55" xfId="0" applyNumberFormat="1" applyFont="1" applyBorder="1"/>
    <xf numFmtId="0" fontId="33" fillId="0" borderId="74" xfId="0" applyFont="1" applyBorder="1"/>
    <xf numFmtId="0" fontId="32" fillId="6" borderId="23" xfId="0" applyFont="1" applyFill="1" applyBorder="1"/>
    <xf numFmtId="0" fontId="32" fillId="6" borderId="24" xfId="0" applyFont="1" applyFill="1" applyBorder="1"/>
    <xf numFmtId="0" fontId="32" fillId="6" borderId="64" xfId="0" applyFont="1" applyFill="1" applyBorder="1"/>
    <xf numFmtId="0" fontId="32" fillId="6" borderId="76" xfId="0" applyFont="1" applyFill="1" applyBorder="1"/>
    <xf numFmtId="0" fontId="32" fillId="6" borderId="25" xfId="0" applyFont="1" applyFill="1" applyBorder="1"/>
    <xf numFmtId="0" fontId="33" fillId="0" borderId="58" xfId="0" applyFont="1" applyBorder="1"/>
    <xf numFmtId="0" fontId="33" fillId="0" borderId="26" xfId="0" applyFont="1" applyBorder="1"/>
    <xf numFmtId="0" fontId="33" fillId="0" borderId="2" xfId="0" applyFont="1" applyBorder="1"/>
    <xf numFmtId="0" fontId="33" fillId="0" borderId="0" xfId="0" applyFont="1" applyBorder="1" applyAlignment="1">
      <alignment horizontal="right"/>
    </xf>
    <xf numFmtId="171" fontId="33" fillId="0" borderId="0" xfId="0" applyNumberFormat="1" applyFont="1" applyBorder="1"/>
    <xf numFmtId="0" fontId="33" fillId="0" borderId="0" xfId="0" applyFont="1" applyFill="1" applyBorder="1"/>
    <xf numFmtId="0" fontId="33" fillId="0" borderId="77" xfId="0" applyFont="1" applyBorder="1"/>
    <xf numFmtId="0" fontId="33" fillId="0" borderId="10" xfId="0" applyFont="1" applyBorder="1"/>
    <xf numFmtId="0" fontId="33" fillId="0" borderId="17" xfId="0" applyFont="1" applyBorder="1"/>
    <xf numFmtId="0" fontId="33" fillId="0" borderId="18" xfId="0" applyFont="1" applyBorder="1"/>
    <xf numFmtId="170" fontId="33" fillId="0" borderId="37" xfId="0" applyNumberFormat="1" applyFont="1" applyBorder="1" applyAlignment="1">
      <alignment horizontal="right"/>
    </xf>
    <xf numFmtId="0" fontId="33" fillId="0" borderId="37" xfId="0" applyFont="1" applyBorder="1"/>
    <xf numFmtId="0" fontId="33" fillId="0" borderId="35" xfId="0" applyFont="1" applyBorder="1"/>
    <xf numFmtId="170" fontId="33" fillId="0" borderId="22" xfId="0" applyNumberFormat="1" applyFont="1" applyBorder="1" applyAlignment="1">
      <alignment horizontal="right"/>
    </xf>
    <xf numFmtId="0" fontId="37" fillId="6" borderId="57" xfId="0" applyFont="1" applyFill="1" applyBorder="1"/>
    <xf numFmtId="0" fontId="37" fillId="6" borderId="55" xfId="0" applyFont="1" applyFill="1" applyBorder="1"/>
    <xf numFmtId="0" fontId="37" fillId="6" borderId="74" xfId="0" applyFont="1" applyFill="1" applyBorder="1"/>
    <xf numFmtId="0" fontId="37" fillId="0" borderId="0" xfId="0" applyFont="1"/>
    <xf numFmtId="0" fontId="33" fillId="0" borderId="0" xfId="0" applyFont="1" applyAlignment="1">
      <alignment vertical="justify"/>
    </xf>
    <xf numFmtId="49" fontId="32" fillId="0" borderId="81" xfId="5" applyNumberFormat="1" applyFont="1" applyBorder="1"/>
    <xf numFmtId="49" fontId="33" fillId="0" borderId="81" xfId="5" applyNumberFormat="1" applyFont="1" applyBorder="1"/>
    <xf numFmtId="49" fontId="33" fillId="0" borderId="81" xfId="5" applyNumberFormat="1" applyFont="1" applyBorder="1" applyAlignment="1">
      <alignment horizontal="right"/>
    </xf>
    <xf numFmtId="0" fontId="33" fillId="0" borderId="82" xfId="5" applyFont="1" applyBorder="1"/>
    <xf numFmtId="49" fontId="33" fillId="0" borderId="81" xfId="0" applyNumberFormat="1" applyFont="1" applyBorder="1" applyAlignment="1">
      <alignment horizontal="left"/>
    </xf>
    <xf numFmtId="0" fontId="33" fillId="0" borderId="83" xfId="0" applyNumberFormat="1" applyFont="1" applyBorder="1"/>
    <xf numFmtId="49" fontId="32" fillId="0" borderId="86" xfId="5" applyNumberFormat="1" applyFont="1" applyBorder="1"/>
    <xf numFmtId="49" fontId="33" fillId="0" borderId="86" xfId="5" applyNumberFormat="1" applyFont="1" applyBorder="1"/>
    <xf numFmtId="49" fontId="33" fillId="0" borderId="86" xfId="5" applyNumberFormat="1" applyFont="1" applyBorder="1" applyAlignment="1">
      <alignment horizontal="right"/>
    </xf>
    <xf numFmtId="49" fontId="34" fillId="0" borderId="0" xfId="0" applyNumberFormat="1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4" fillId="0" borderId="0" xfId="0" applyFont="1" applyBorder="1" applyAlignment="1">
      <alignment horizontal="centerContinuous"/>
    </xf>
    <xf numFmtId="49" fontId="32" fillId="6" borderId="11" xfId="0" applyNumberFormat="1" applyFont="1" applyFill="1" applyBorder="1" applyAlignment="1">
      <alignment horizontal="center"/>
    </xf>
    <xf numFmtId="0" fontId="32" fillId="6" borderId="7" xfId="0" applyFont="1" applyFill="1" applyBorder="1" applyAlignment="1">
      <alignment horizontal="center"/>
    </xf>
    <xf numFmtId="0" fontId="32" fillId="6" borderId="13" xfId="0" applyFont="1" applyFill="1" applyBorder="1" applyAlignment="1">
      <alignment horizontal="center"/>
    </xf>
    <xf numFmtId="0" fontId="32" fillId="6" borderId="61" xfId="0" applyFont="1" applyFill="1" applyBorder="1" applyAlignment="1">
      <alignment horizontal="center"/>
    </xf>
    <xf numFmtId="0" fontId="32" fillId="6" borderId="89" xfId="0" applyFont="1" applyFill="1" applyBorder="1" applyAlignment="1">
      <alignment horizontal="center"/>
    </xf>
    <xf numFmtId="0" fontId="32" fillId="6" borderId="90" xfId="0" applyFont="1" applyFill="1" applyBorder="1" applyAlignment="1">
      <alignment horizontal="center"/>
    </xf>
    <xf numFmtId="49" fontId="35" fillId="0" borderId="1" xfId="0" applyNumberFormat="1" applyFont="1" applyBorder="1"/>
    <xf numFmtId="3" fontId="33" fillId="0" borderId="2" xfId="0" applyNumberFormat="1" applyFont="1" applyBorder="1"/>
    <xf numFmtId="3" fontId="33" fillId="0" borderId="58" xfId="0" applyNumberFormat="1" applyFont="1" applyBorder="1"/>
    <xf numFmtId="3" fontId="33" fillId="0" borderId="63" xfId="0" applyNumberFormat="1" applyFont="1" applyBorder="1"/>
    <xf numFmtId="3" fontId="33" fillId="0" borderId="91" xfId="0" applyNumberFormat="1" applyFont="1" applyBorder="1"/>
    <xf numFmtId="0" fontId="32" fillId="6" borderId="11" xfId="0" applyFont="1" applyFill="1" applyBorder="1"/>
    <xf numFmtId="0" fontId="32" fillId="6" borderId="7" xfId="0" applyFont="1" applyFill="1" applyBorder="1"/>
    <xf numFmtId="3" fontId="32" fillId="6" borderId="13" xfId="0" applyNumberFormat="1" applyFont="1" applyFill="1" applyBorder="1"/>
    <xf numFmtId="3" fontId="32" fillId="6" borderId="61" xfId="0" applyNumberFormat="1" applyFont="1" applyFill="1" applyBorder="1"/>
    <xf numFmtId="3" fontId="32" fillId="6" borderId="89" xfId="0" applyNumberFormat="1" applyFont="1" applyFill="1" applyBorder="1"/>
    <xf numFmtId="3" fontId="32" fillId="6" borderId="90" xfId="0" applyNumberFormat="1" applyFont="1" applyFill="1" applyBorder="1"/>
    <xf numFmtId="3" fontId="34" fillId="0" borderId="0" xfId="0" applyNumberFormat="1" applyFont="1" applyAlignment="1">
      <alignment horizontal="centerContinuous"/>
    </xf>
    <xf numFmtId="0" fontId="33" fillId="6" borderId="25" xfId="0" applyFont="1" applyFill="1" applyBorder="1"/>
    <xf numFmtId="0" fontId="32" fillId="6" borderId="92" xfId="0" applyFont="1" applyFill="1" applyBorder="1" applyAlignment="1">
      <alignment horizontal="right"/>
    </xf>
    <xf numFmtId="0" fontId="32" fillId="6" borderId="24" xfId="0" applyFont="1" applyFill="1" applyBorder="1" applyAlignment="1">
      <alignment horizontal="right"/>
    </xf>
    <xf numFmtId="0" fontId="32" fillId="6" borderId="64" xfId="0" applyFont="1" applyFill="1" applyBorder="1" applyAlignment="1">
      <alignment horizontal="center"/>
    </xf>
    <xf numFmtId="4" fontId="26" fillId="6" borderId="24" xfId="0" applyNumberFormat="1" applyFont="1" applyFill="1" applyBorder="1" applyAlignment="1">
      <alignment horizontal="right"/>
    </xf>
    <xf numFmtId="4" fontId="26" fillId="6" borderId="25" xfId="0" applyNumberFormat="1" applyFont="1" applyFill="1" applyBorder="1" applyAlignment="1">
      <alignment horizontal="right"/>
    </xf>
    <xf numFmtId="0" fontId="33" fillId="0" borderId="8" xfId="0" applyFont="1" applyBorder="1"/>
    <xf numFmtId="3" fontId="33" fillId="0" borderId="73" xfId="0" applyNumberFormat="1" applyFont="1" applyBorder="1" applyAlignment="1">
      <alignment horizontal="right"/>
    </xf>
    <xf numFmtId="170" fontId="33" fillId="0" borderId="36" xfId="0" applyNumberFormat="1" applyFont="1" applyBorder="1" applyAlignment="1">
      <alignment horizontal="right"/>
    </xf>
    <xf numFmtId="3" fontId="33" fillId="0" borderId="77" xfId="0" applyNumberFormat="1" applyFont="1" applyBorder="1" applyAlignment="1">
      <alignment horizontal="right"/>
    </xf>
    <xf numFmtId="4" fontId="33" fillId="0" borderId="6" xfId="0" applyNumberFormat="1" applyFont="1" applyBorder="1" applyAlignment="1">
      <alignment horizontal="right"/>
    </xf>
    <xf numFmtId="3" fontId="33" fillId="0" borderId="8" xfId="0" applyNumberFormat="1" applyFont="1" applyBorder="1" applyAlignment="1">
      <alignment horizontal="right"/>
    </xf>
    <xf numFmtId="0" fontId="33" fillId="6" borderId="57" xfId="0" applyFont="1" applyFill="1" applyBorder="1"/>
    <xf numFmtId="0" fontId="32" fillId="6" borderId="55" xfId="0" applyFont="1" applyFill="1" applyBorder="1"/>
    <xf numFmtId="0" fontId="33" fillId="6" borderId="55" xfId="0" applyFont="1" applyFill="1" applyBorder="1"/>
    <xf numFmtId="4" fontId="33" fillId="6" borderId="56" xfId="0" applyNumberFormat="1" applyFont="1" applyFill="1" applyBorder="1"/>
    <xf numFmtId="4" fontId="33" fillId="6" borderId="57" xfId="0" applyNumberFormat="1" applyFont="1" applyFill="1" applyBorder="1"/>
    <xf numFmtId="4" fontId="33" fillId="6" borderId="55" xfId="0" applyNumberFormat="1" applyFont="1" applyFill="1" applyBorder="1"/>
    <xf numFmtId="3" fontId="35" fillId="0" borderId="0" xfId="0" applyNumberFormat="1" applyFont="1"/>
    <xf numFmtId="4" fontId="35" fillId="0" borderId="0" xfId="0" applyNumberFormat="1" applyFont="1"/>
    <xf numFmtId="0" fontId="33" fillId="0" borderId="0" xfId="5" applyFont="1"/>
    <xf numFmtId="0" fontId="41" fillId="0" borderId="0" xfId="5" applyFont="1" applyAlignment="1">
      <alignment horizontal="centerContinuous"/>
    </xf>
    <xf numFmtId="0" fontId="42" fillId="0" borderId="0" xfId="5" applyFont="1" applyAlignment="1">
      <alignment horizontal="centerContinuous"/>
    </xf>
    <xf numFmtId="0" fontId="42" fillId="0" borderId="0" xfId="5" applyFont="1" applyAlignment="1">
      <alignment horizontal="right"/>
    </xf>
    <xf numFmtId="0" fontId="33" fillId="0" borderId="81" xfId="5" applyFont="1" applyBorder="1"/>
    <xf numFmtId="0" fontId="35" fillId="0" borderId="82" xfId="5" applyFont="1" applyBorder="1" applyAlignment="1">
      <alignment horizontal="right"/>
    </xf>
    <xf numFmtId="49" fontId="33" fillId="0" borderId="81" xfId="5" applyNumberFormat="1" applyFont="1" applyBorder="1" applyAlignment="1">
      <alignment horizontal="left"/>
    </xf>
    <xf numFmtId="0" fontId="33" fillId="0" borderId="83" xfId="5" applyFont="1" applyBorder="1"/>
    <xf numFmtId="0" fontId="33" fillId="0" borderId="86" xfId="5" applyFont="1" applyBorder="1"/>
    <xf numFmtId="0" fontId="35" fillId="0" borderId="0" xfId="5" applyFont="1"/>
    <xf numFmtId="0" fontId="33" fillId="0" borderId="0" xfId="5" applyFont="1" applyAlignment="1">
      <alignment horizontal="right"/>
    </xf>
    <xf numFmtId="0" fontId="33" fillId="0" borderId="0" xfId="5" applyFont="1" applyAlignment="1"/>
    <xf numFmtId="49" fontId="35" fillId="6" borderId="36" xfId="5" applyNumberFormat="1" applyFont="1" applyFill="1" applyBorder="1"/>
    <xf numFmtId="0" fontId="35" fillId="6" borderId="22" xfId="5" applyFont="1" applyFill="1" applyBorder="1" applyAlignment="1">
      <alignment horizontal="center"/>
    </xf>
    <xf numFmtId="0" fontId="35" fillId="6" borderId="22" xfId="5" applyNumberFormat="1" applyFont="1" applyFill="1" applyBorder="1" applyAlignment="1">
      <alignment horizontal="center"/>
    </xf>
    <xf numFmtId="0" fontId="35" fillId="6" borderId="36" xfId="5" applyFont="1" applyFill="1" applyBorder="1" applyAlignment="1">
      <alignment horizontal="center"/>
    </xf>
    <xf numFmtId="0" fontId="35" fillId="6" borderId="36" xfId="5" applyFont="1" applyFill="1" applyBorder="1" applyAlignment="1">
      <alignment horizontal="center" wrapText="1"/>
    </xf>
    <xf numFmtId="0" fontId="32" fillId="0" borderId="63" xfId="5" applyFont="1" applyBorder="1" applyAlignment="1">
      <alignment horizontal="center"/>
    </xf>
    <xf numFmtId="49" fontId="32" fillId="0" borderId="63" xfId="5" applyNumberFormat="1" applyFont="1" applyBorder="1" applyAlignment="1">
      <alignment horizontal="left"/>
    </xf>
    <xf numFmtId="0" fontId="32" fillId="0" borderId="34" xfId="5" applyFont="1" applyBorder="1"/>
    <xf numFmtId="0" fontId="33" fillId="0" borderId="35" xfId="5" applyFont="1" applyBorder="1" applyAlignment="1">
      <alignment horizontal="center"/>
    </xf>
    <xf numFmtId="0" fontId="33" fillId="0" borderId="35" xfId="5" applyNumberFormat="1" applyFont="1" applyBorder="1" applyAlignment="1">
      <alignment horizontal="right"/>
    </xf>
    <xf numFmtId="0" fontId="33" fillId="0" borderId="22" xfId="5" applyNumberFormat="1" applyFont="1" applyBorder="1"/>
    <xf numFmtId="0" fontId="33" fillId="0" borderId="27" xfId="5" applyNumberFormat="1" applyFont="1" applyFill="1" applyBorder="1"/>
    <xf numFmtId="0" fontId="33" fillId="0" borderId="37" xfId="5" applyNumberFormat="1" applyFont="1" applyFill="1" applyBorder="1"/>
    <xf numFmtId="0" fontId="33" fillId="0" borderId="27" xfId="5" applyFont="1" applyFill="1" applyBorder="1"/>
    <xf numFmtId="0" fontId="33" fillId="0" borderId="37" xfId="5" applyFont="1" applyFill="1" applyBorder="1"/>
    <xf numFmtId="0" fontId="43" fillId="0" borderId="0" xfId="5" applyFont="1"/>
    <xf numFmtId="0" fontId="38" fillId="0" borderId="62" xfId="5" applyFont="1" applyBorder="1" applyAlignment="1">
      <alignment horizontal="center" vertical="top"/>
    </xf>
    <xf numFmtId="49" fontId="38" fillId="0" borderId="62" xfId="5" applyNumberFormat="1" applyFont="1" applyBorder="1" applyAlignment="1">
      <alignment horizontal="left" vertical="top"/>
    </xf>
    <xf numFmtId="0" fontId="38" fillId="0" borderId="62" xfId="5" applyFont="1" applyBorder="1" applyAlignment="1">
      <alignment vertical="top" wrapText="1"/>
    </xf>
    <xf numFmtId="49" fontId="38" fillId="0" borderId="62" xfId="5" applyNumberFormat="1" applyFont="1" applyBorder="1" applyAlignment="1">
      <alignment horizontal="center" shrinkToFit="1"/>
    </xf>
    <xf numFmtId="4" fontId="38" fillId="0" borderId="62" xfId="5" applyNumberFormat="1" applyFont="1" applyBorder="1" applyAlignment="1">
      <alignment horizontal="right"/>
    </xf>
    <xf numFmtId="4" fontId="38" fillId="0" borderId="62" xfId="5" applyNumberFormat="1" applyFont="1" applyBorder="1"/>
    <xf numFmtId="173" fontId="38" fillId="0" borderId="62" xfId="5" applyNumberFormat="1" applyFont="1" applyBorder="1"/>
    <xf numFmtId="4" fontId="38" fillId="0" borderId="37" xfId="5" applyNumberFormat="1" applyFont="1" applyBorder="1"/>
    <xf numFmtId="0" fontId="33" fillId="6" borderId="36" xfId="5" applyFont="1" applyFill="1" applyBorder="1" applyAlignment="1">
      <alignment horizontal="center"/>
    </xf>
    <xf numFmtId="49" fontId="44" fillId="6" borderId="36" xfId="5" applyNumberFormat="1" applyFont="1" applyFill="1" applyBorder="1" applyAlignment="1">
      <alignment horizontal="left"/>
    </xf>
    <xf numFmtId="0" fontId="44" fillId="6" borderId="34" xfId="5" applyFont="1" applyFill="1" applyBorder="1"/>
    <xf numFmtId="0" fontId="33" fillId="6" borderId="35" xfId="5" applyFont="1" applyFill="1" applyBorder="1" applyAlignment="1">
      <alignment horizontal="center"/>
    </xf>
    <xf numFmtId="4" fontId="33" fillId="6" borderId="35" xfId="5" applyNumberFormat="1" applyFont="1" applyFill="1" applyBorder="1" applyAlignment="1">
      <alignment horizontal="right"/>
    </xf>
    <xf numFmtId="4" fontId="33" fillId="6" borderId="22" xfId="5" applyNumberFormat="1" applyFont="1" applyFill="1" applyBorder="1" applyAlignment="1">
      <alignment horizontal="right"/>
    </xf>
    <xf numFmtId="4" fontId="32" fillId="6" borderId="36" xfId="5" applyNumberFormat="1" applyFont="1" applyFill="1" applyBorder="1"/>
    <xf numFmtId="0" fontId="33" fillId="6" borderId="35" xfId="5" applyFont="1" applyFill="1" applyBorder="1"/>
    <xf numFmtId="4" fontId="32" fillId="6" borderId="22" xfId="5" applyNumberFormat="1" applyFont="1" applyFill="1" applyBorder="1"/>
    <xf numFmtId="3" fontId="33" fillId="0" borderId="0" xfId="5" applyNumberFormat="1" applyFont="1"/>
    <xf numFmtId="0" fontId="35" fillId="0" borderId="63" xfId="5" applyFont="1" applyBorder="1" applyAlignment="1">
      <alignment horizontal="center"/>
    </xf>
    <xf numFmtId="49" fontId="35" fillId="0" borderId="63" xfId="5" applyNumberFormat="1" applyFont="1" applyBorder="1" applyAlignment="1">
      <alignment horizontal="right"/>
    </xf>
    <xf numFmtId="4" fontId="45" fillId="9" borderId="95" xfId="5" applyNumberFormat="1" applyFont="1" applyFill="1" applyBorder="1" applyAlignment="1">
      <alignment horizontal="right" wrapText="1"/>
    </xf>
    <xf numFmtId="0" fontId="45" fillId="9" borderId="26" xfId="5" applyFont="1" applyFill="1" applyBorder="1" applyAlignment="1">
      <alignment horizontal="left" wrapText="1"/>
    </xf>
    <xf numFmtId="0" fontId="45" fillId="0" borderId="58" xfId="0" applyFont="1" applyBorder="1" applyAlignment="1">
      <alignment horizontal="right"/>
    </xf>
    <xf numFmtId="0" fontId="33" fillId="0" borderId="26" xfId="5" applyFont="1" applyBorder="1"/>
    <xf numFmtId="4" fontId="33" fillId="0" borderId="58" xfId="5" applyNumberFormat="1" applyFont="1" applyBorder="1"/>
    <xf numFmtId="0" fontId="33" fillId="0" borderId="0" xfId="5" applyFont="1" applyBorder="1"/>
    <xf numFmtId="0" fontId="47" fillId="0" borderId="0" xfId="5" applyFont="1" applyAlignment="1">
      <alignment wrapText="1"/>
    </xf>
    <xf numFmtId="0" fontId="48" fillId="0" borderId="0" xfId="5" applyFont="1" applyAlignment="1"/>
    <xf numFmtId="0" fontId="49" fillId="0" borderId="0" xfId="5" applyFont="1" applyBorder="1"/>
    <xf numFmtId="3" fontId="49" fillId="0" borderId="0" xfId="5" applyNumberFormat="1" applyFont="1" applyBorder="1" applyAlignment="1">
      <alignment horizontal="right"/>
    </xf>
    <xf numFmtId="4" fontId="49" fillId="0" borderId="0" xfId="5" applyNumberFormat="1" applyFont="1" applyBorder="1"/>
    <xf numFmtId="0" fontId="48" fillId="0" borderId="0" xfId="5" applyFont="1" applyBorder="1" applyAlignment="1"/>
    <xf numFmtId="0" fontId="33" fillId="0" borderId="0" xfId="5" applyFont="1" applyBorder="1" applyAlignment="1">
      <alignment horizontal="right"/>
    </xf>
    <xf numFmtId="0" fontId="33" fillId="0" borderId="0" xfId="6" applyFont="1" applyBorder="1"/>
    <xf numFmtId="0" fontId="33" fillId="0" borderId="0" xfId="6" applyFont="1" applyBorder="1" applyAlignment="1"/>
    <xf numFmtId="0" fontId="1" fillId="0" borderId="0" xfId="6"/>
    <xf numFmtId="0" fontId="34" fillId="0" borderId="0" xfId="6" applyFont="1" applyBorder="1"/>
    <xf numFmtId="0" fontId="34" fillId="0" borderId="0" xfId="6" applyFont="1" applyBorder="1" applyAlignment="1">
      <alignment horizontal="left"/>
    </xf>
    <xf numFmtId="0" fontId="34" fillId="0" borderId="0" xfId="6" applyFont="1" applyBorder="1" applyAlignment="1">
      <alignment horizontal="right"/>
    </xf>
    <xf numFmtId="0" fontId="34" fillId="0" borderId="0" xfId="6" applyFont="1" applyBorder="1" applyAlignment="1"/>
    <xf numFmtId="0" fontId="35" fillId="0" borderId="0" xfId="6" applyFont="1" applyBorder="1" applyAlignment="1">
      <alignment horizontal="right"/>
    </xf>
    <xf numFmtId="49" fontId="35" fillId="0" borderId="0" xfId="6" applyNumberFormat="1" applyFont="1" applyBorder="1" applyAlignment="1">
      <alignment horizontal="left"/>
    </xf>
    <xf numFmtId="0" fontId="26" fillId="0" borderId="0" xfId="6" applyFont="1" applyBorder="1" applyAlignment="1">
      <alignment horizontal="right"/>
    </xf>
    <xf numFmtId="49" fontId="33" fillId="0" borderId="0" xfId="6" applyNumberFormat="1" applyFont="1" applyBorder="1"/>
    <xf numFmtId="0" fontId="36" fillId="0" borderId="0" xfId="6" applyFont="1" applyBorder="1" applyAlignment="1">
      <alignment horizontal="right"/>
    </xf>
    <xf numFmtId="49" fontId="37" fillId="0" borderId="0" xfId="6" applyNumberFormat="1" applyFont="1" applyBorder="1" applyAlignment="1">
      <alignment horizontal="left"/>
    </xf>
    <xf numFmtId="0" fontId="37" fillId="0" borderId="0" xfId="6" applyFont="1" applyBorder="1" applyAlignment="1">
      <alignment horizontal="left"/>
    </xf>
    <xf numFmtId="0" fontId="32" fillId="0" borderId="0" xfId="6" applyFont="1" applyBorder="1"/>
    <xf numFmtId="0" fontId="32" fillId="0" borderId="0" xfId="6" applyFont="1" applyBorder="1" applyAlignment="1"/>
    <xf numFmtId="0" fontId="32" fillId="0" borderId="0" xfId="6" applyFont="1" applyBorder="1" applyAlignment="1">
      <alignment horizontal="right"/>
    </xf>
    <xf numFmtId="0" fontId="33" fillId="0" borderId="0" xfId="6" applyFont="1" applyBorder="1" applyAlignment="1">
      <alignment horizontal="left"/>
    </xf>
    <xf numFmtId="0" fontId="33" fillId="0" borderId="0" xfId="6" applyFont="1" applyBorder="1" applyAlignment="1">
      <alignment horizontal="right"/>
    </xf>
    <xf numFmtId="0" fontId="33" fillId="0" borderId="0" xfId="6" applyFont="1" applyBorder="1" applyAlignment="1">
      <alignment horizontal="center"/>
    </xf>
    <xf numFmtId="0" fontId="26" fillId="10" borderId="34" xfId="6" applyFont="1" applyFill="1" applyBorder="1" applyAlignment="1">
      <alignment wrapText="1"/>
    </xf>
    <xf numFmtId="0" fontId="26" fillId="10" borderId="35" xfId="6" applyFont="1" applyFill="1" applyBorder="1" applyAlignment="1">
      <alignment wrapText="1"/>
    </xf>
    <xf numFmtId="0" fontId="26" fillId="10" borderId="22" xfId="6" applyFont="1" applyFill="1" applyBorder="1" applyAlignment="1">
      <alignment wrapText="1"/>
    </xf>
    <xf numFmtId="0" fontId="26" fillId="10" borderId="34" xfId="6" applyFont="1" applyFill="1" applyBorder="1" applyAlignment="1">
      <alignment horizontal="right" wrapText="1"/>
    </xf>
    <xf numFmtId="0" fontId="33" fillId="10" borderId="35" xfId="6" applyFont="1" applyFill="1" applyBorder="1" applyAlignment="1"/>
    <xf numFmtId="0" fontId="26" fillId="10" borderId="35" xfId="6" applyFont="1" applyFill="1" applyBorder="1" applyAlignment="1">
      <alignment horizontal="right" wrapText="1"/>
    </xf>
    <xf numFmtId="0" fontId="26" fillId="10" borderId="22" xfId="6" applyFont="1" applyFill="1" applyBorder="1" applyAlignment="1">
      <alignment horizontal="right" vertical="center"/>
    </xf>
    <xf numFmtId="0" fontId="33" fillId="0" borderId="26" xfId="6" applyFont="1" applyBorder="1" applyAlignment="1">
      <alignment vertical="center"/>
    </xf>
    <xf numFmtId="0" fontId="33" fillId="0" borderId="0" xfId="6" applyFont="1" applyBorder="1" applyAlignment="1">
      <alignment vertical="center"/>
    </xf>
    <xf numFmtId="1" fontId="33" fillId="0" borderId="0" xfId="6" applyNumberFormat="1" applyFont="1" applyBorder="1" applyAlignment="1">
      <alignment horizontal="right" vertical="center"/>
    </xf>
    <xf numFmtId="0" fontId="33" fillId="0" borderId="58" xfId="6" applyFont="1" applyBorder="1" applyAlignment="1">
      <alignment vertical="center"/>
    </xf>
    <xf numFmtId="4" fontId="33" fillId="0" borderId="27" xfId="6" applyNumberFormat="1" applyFont="1" applyBorder="1" applyAlignment="1">
      <alignment horizontal="right" vertical="center"/>
    </xf>
    <xf numFmtId="4" fontId="33" fillId="0" borderId="18" xfId="6" applyNumberFormat="1" applyFont="1" applyBorder="1" applyAlignment="1">
      <alignment horizontal="right" vertical="center"/>
    </xf>
    <xf numFmtId="4" fontId="33" fillId="0" borderId="26" xfId="6" applyNumberFormat="1" applyFont="1" applyBorder="1" applyAlignment="1">
      <alignment horizontal="right" vertical="center"/>
    </xf>
    <xf numFmtId="4" fontId="33" fillId="0" borderId="0" xfId="6" applyNumberFormat="1" applyFont="1" applyBorder="1" applyAlignment="1">
      <alignment horizontal="right" vertical="center"/>
    </xf>
    <xf numFmtId="4" fontId="33" fillId="0" borderId="59" xfId="6" applyNumberFormat="1" applyFont="1" applyBorder="1" applyAlignment="1">
      <alignment horizontal="right" vertical="center"/>
    </xf>
    <xf numFmtId="4" fontId="33" fillId="0" borderId="4" xfId="6" applyNumberFormat="1" applyFont="1" applyBorder="1" applyAlignment="1">
      <alignment horizontal="right" vertical="center"/>
    </xf>
    <xf numFmtId="0" fontId="37" fillId="11" borderId="34" xfId="6" applyFont="1" applyFill="1" applyBorder="1" applyAlignment="1">
      <alignment vertical="center"/>
    </xf>
    <xf numFmtId="0" fontId="32" fillId="11" borderId="35" xfId="6" applyFont="1" applyFill="1" applyBorder="1" applyAlignment="1">
      <alignment vertical="center"/>
    </xf>
    <xf numFmtId="0" fontId="33" fillId="11" borderId="35" xfId="6" applyFont="1" applyFill="1" applyBorder="1" applyAlignment="1">
      <alignment vertical="center"/>
    </xf>
    <xf numFmtId="4" fontId="37" fillId="11" borderId="11" xfId="6" applyNumberFormat="1" applyFont="1" applyFill="1" applyBorder="1" applyAlignment="1">
      <alignment horizontal="right" vertical="center"/>
    </xf>
    <xf numFmtId="4" fontId="37" fillId="11" borderId="7" xfId="6" applyNumberFormat="1" applyFont="1" applyFill="1" applyBorder="1" applyAlignment="1">
      <alignment horizontal="right" vertical="center"/>
    </xf>
    <xf numFmtId="4" fontId="37" fillId="11" borderId="13" xfId="6" applyNumberFormat="1" applyFont="1" applyFill="1" applyBorder="1" applyAlignment="1">
      <alignment horizontal="right" vertical="center"/>
    </xf>
    <xf numFmtId="0" fontId="34" fillId="0" borderId="0" xfId="6" applyFont="1" applyBorder="1" applyAlignment="1">
      <alignment horizontal="center"/>
    </xf>
    <xf numFmtId="0" fontId="26" fillId="10" borderId="34" xfId="6" applyFont="1" applyFill="1" applyBorder="1" applyAlignment="1">
      <alignment vertical="center"/>
    </xf>
    <xf numFmtId="0" fontId="32" fillId="10" borderId="35" xfId="6" applyFont="1" applyFill="1" applyBorder="1" applyAlignment="1">
      <alignment vertical="center"/>
    </xf>
    <xf numFmtId="0" fontId="32" fillId="10" borderId="22" xfId="6" applyFont="1" applyFill="1" applyBorder="1" applyAlignment="1">
      <alignment vertical="center" wrapText="1"/>
    </xf>
    <xf numFmtId="0" fontId="32" fillId="10" borderId="36" xfId="6" applyFont="1" applyFill="1" applyBorder="1" applyAlignment="1">
      <alignment horizontal="center" vertical="center" wrapText="1"/>
    </xf>
    <xf numFmtId="0" fontId="32" fillId="10" borderId="22" xfId="6" applyFont="1" applyFill="1" applyBorder="1" applyAlignment="1">
      <alignment horizontal="center" vertical="center" wrapText="1"/>
    </xf>
    <xf numFmtId="0" fontId="32" fillId="0" borderId="0" xfId="6" applyFont="1" applyFill="1" applyBorder="1" applyAlignment="1">
      <alignment horizontal="center" vertical="center" wrapText="1"/>
    </xf>
    <xf numFmtId="49" fontId="35" fillId="0" borderId="27" xfId="6" applyNumberFormat="1" applyFont="1" applyBorder="1" applyAlignment="1">
      <alignment horizontal="left"/>
    </xf>
    <xf numFmtId="0" fontId="35" fillId="0" borderId="18" xfId="6" applyFont="1" applyBorder="1" applyAlignment="1">
      <alignment horizontal="left"/>
    </xf>
    <xf numFmtId="0" fontId="35" fillId="0" borderId="18" xfId="6" applyFont="1" applyBorder="1"/>
    <xf numFmtId="169" fontId="35" fillId="0" borderId="37" xfId="6" applyNumberFormat="1" applyFont="1" applyBorder="1"/>
    <xf numFmtId="3" fontId="26" fillId="0" borderId="62" xfId="6" applyNumberFormat="1" applyFont="1" applyBorder="1" applyAlignment="1">
      <alignment horizontal="right"/>
    </xf>
    <xf numFmtId="3" fontId="35" fillId="0" borderId="37" xfId="6" applyNumberFormat="1" applyFont="1" applyBorder="1" applyAlignment="1">
      <alignment horizontal="right"/>
    </xf>
    <xf numFmtId="3" fontId="35" fillId="0" borderId="62" xfId="6" applyNumberFormat="1" applyFont="1" applyBorder="1" applyAlignment="1">
      <alignment horizontal="right"/>
    </xf>
    <xf numFmtId="170" fontId="33" fillId="0" borderId="0" xfId="6" applyNumberFormat="1" applyFont="1" applyFill="1" applyBorder="1"/>
    <xf numFmtId="49" fontId="35" fillId="0" borderId="26" xfId="6" applyNumberFormat="1" applyFont="1" applyBorder="1" applyAlignment="1">
      <alignment horizontal="left"/>
    </xf>
    <xf numFmtId="0" fontId="35" fillId="0" borderId="0" xfId="6" applyFont="1" applyBorder="1" applyAlignment="1">
      <alignment horizontal="left"/>
    </xf>
    <xf numFmtId="0" fontId="35" fillId="0" borderId="0" xfId="6" applyFont="1" applyBorder="1"/>
    <xf numFmtId="169" fontId="35" fillId="0" borderId="58" xfId="6" applyNumberFormat="1" applyFont="1" applyBorder="1"/>
    <xf numFmtId="3" fontId="26" fillId="0" borderId="63" xfId="6" applyNumberFormat="1" applyFont="1" applyBorder="1" applyAlignment="1">
      <alignment horizontal="right"/>
    </xf>
    <xf numFmtId="3" fontId="35" fillId="0" borderId="58" xfId="6" applyNumberFormat="1" applyFont="1" applyBorder="1" applyAlignment="1">
      <alignment horizontal="right"/>
    </xf>
    <xf numFmtId="3" fontId="35" fillId="0" borderId="63" xfId="6" applyNumberFormat="1" applyFont="1" applyBorder="1" applyAlignment="1">
      <alignment horizontal="right"/>
    </xf>
    <xf numFmtId="3" fontId="35" fillId="0" borderId="65" xfId="6" applyNumberFormat="1" applyFont="1" applyBorder="1" applyAlignment="1">
      <alignment horizontal="right"/>
    </xf>
    <xf numFmtId="0" fontId="26" fillId="11" borderId="34" xfId="6" applyFont="1" applyFill="1" applyBorder="1" applyAlignment="1">
      <alignment vertical="center"/>
    </xf>
    <xf numFmtId="49" fontId="26" fillId="11" borderId="35" xfId="6" applyNumberFormat="1" applyFont="1" applyFill="1" applyBorder="1" applyAlignment="1">
      <alignment horizontal="left" vertical="center"/>
    </xf>
    <xf numFmtId="0" fontId="26" fillId="11" borderId="35" xfId="6" applyFont="1" applyFill="1" applyBorder="1" applyAlignment="1">
      <alignment vertical="center"/>
    </xf>
    <xf numFmtId="169" fontId="35" fillId="11" borderId="22" xfId="6" applyNumberFormat="1" applyFont="1" applyFill="1" applyBorder="1"/>
    <xf numFmtId="3" fontId="26" fillId="11" borderId="36" xfId="6" applyNumberFormat="1" applyFont="1" applyFill="1" applyBorder="1" applyAlignment="1">
      <alignment horizontal="right" vertical="center"/>
    </xf>
    <xf numFmtId="170" fontId="26" fillId="0" borderId="0" xfId="6" applyNumberFormat="1" applyFont="1" applyFill="1" applyBorder="1" applyAlignment="1">
      <alignment horizontal="right" vertical="center"/>
    </xf>
    <xf numFmtId="0" fontId="33" fillId="0" borderId="0" xfId="6" applyFont="1" applyBorder="1" applyAlignment="1">
      <alignment horizontal="left" vertical="top" wrapText="1"/>
    </xf>
    <xf numFmtId="4" fontId="33" fillId="0" borderId="18" xfId="6" applyNumberFormat="1" applyFont="1" applyBorder="1" applyAlignment="1">
      <alignment horizontal="right" vertical="center"/>
    </xf>
    <xf numFmtId="4" fontId="33" fillId="0" borderId="37" xfId="6" applyNumberFormat="1" applyFont="1" applyBorder="1" applyAlignment="1">
      <alignment horizontal="right" vertical="center"/>
    </xf>
    <xf numFmtId="4" fontId="33" fillId="0" borderId="0" xfId="6" applyNumberFormat="1" applyFont="1" applyBorder="1" applyAlignment="1">
      <alignment horizontal="right" vertical="center"/>
    </xf>
    <xf numFmtId="4" fontId="33" fillId="0" borderId="58" xfId="6" applyNumberFormat="1" applyFont="1" applyBorder="1" applyAlignment="1">
      <alignment horizontal="right" vertical="center"/>
    </xf>
    <xf numFmtId="4" fontId="33" fillId="0" borderId="4" xfId="6" applyNumberFormat="1" applyFont="1" applyBorder="1" applyAlignment="1">
      <alignment horizontal="right" vertical="center"/>
    </xf>
    <xf numFmtId="4" fontId="33" fillId="0" borderId="60" xfId="6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49" fontId="9" fillId="0" borderId="31" xfId="0" applyNumberFormat="1" applyFont="1" applyBorder="1" applyAlignment="1">
      <alignment vertical="center" wrapText="1"/>
    </xf>
    <xf numFmtId="49" fontId="9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10" fillId="0" borderId="32" xfId="0" applyNumberFormat="1" applyFont="1" applyBorder="1" applyAlignment="1">
      <alignment vertical="center"/>
    </xf>
    <xf numFmtId="3" fontId="10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4" fontId="15" fillId="0" borderId="16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4" fillId="3" borderId="7" xfId="0" applyNumberFormat="1" applyFont="1" applyFill="1" applyBorder="1" applyAlignment="1">
      <alignment horizontal="right" vertical="center"/>
    </xf>
    <xf numFmtId="2" fontId="14" fillId="3" borderId="7" xfId="0" applyNumberFormat="1" applyFont="1" applyFill="1" applyBorder="1" applyAlignment="1">
      <alignment horizontal="right" vertical="center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10" fillId="4" borderId="6" xfId="0" applyFont="1" applyFill="1" applyBorder="1" applyAlignment="1" applyProtection="1">
      <alignment horizontal="left" vertical="center"/>
      <protection locked="0"/>
    </xf>
    <xf numFmtId="49" fontId="10" fillId="3" borderId="6" xfId="0" applyNumberFormat="1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10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10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8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7" fillId="0" borderId="20" xfId="2" applyFont="1" applyFill="1" applyBorder="1" applyAlignment="1">
      <alignment horizontal="center"/>
    </xf>
    <xf numFmtId="0" fontId="27" fillId="0" borderId="53" xfId="2" applyFont="1" applyFill="1" applyBorder="1" applyAlignment="1">
      <alignment horizontal="center"/>
    </xf>
    <xf numFmtId="0" fontId="27" fillId="0" borderId="54" xfId="2" applyFont="1" applyFill="1" applyBorder="1" applyAlignment="1">
      <alignment horizontal="center"/>
    </xf>
    <xf numFmtId="0" fontId="27" fillId="0" borderId="3" xfId="2" applyFont="1" applyFill="1" applyBorder="1" applyAlignment="1">
      <alignment horizontal="center"/>
    </xf>
    <xf numFmtId="0" fontId="27" fillId="0" borderId="4" xfId="2" applyFont="1" applyFill="1" applyBorder="1" applyAlignment="1">
      <alignment horizontal="center"/>
    </xf>
    <xf numFmtId="0" fontId="27" fillId="0" borderId="5" xfId="2" applyFont="1" applyFill="1" applyBorder="1" applyAlignment="1">
      <alignment horizontal="center"/>
    </xf>
    <xf numFmtId="4" fontId="33" fillId="0" borderId="18" xfId="0" applyNumberFormat="1" applyFont="1" applyBorder="1" applyAlignment="1">
      <alignment horizontal="right" vertical="center"/>
    </xf>
    <xf numFmtId="4" fontId="33" fillId="0" borderId="37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33" fillId="0" borderId="58" xfId="0" applyNumberFormat="1" applyFont="1" applyBorder="1" applyAlignment="1">
      <alignment horizontal="right" vertical="center"/>
    </xf>
    <xf numFmtId="4" fontId="33" fillId="0" borderId="4" xfId="0" applyNumberFormat="1" applyFont="1" applyBorder="1" applyAlignment="1">
      <alignment horizontal="right" vertical="center"/>
    </xf>
    <xf numFmtId="4" fontId="33" fillId="0" borderId="60" xfId="0" applyNumberFormat="1" applyFont="1" applyBorder="1" applyAlignment="1">
      <alignment horizontal="right" vertical="center"/>
    </xf>
    <xf numFmtId="3" fontId="37" fillId="8" borderId="7" xfId="0" applyNumberFormat="1" applyFont="1" applyFill="1" applyBorder="1" applyAlignment="1">
      <alignment horizontal="right" vertical="center"/>
    </xf>
    <xf numFmtId="3" fontId="37" fillId="8" borderId="61" xfId="0" applyNumberFormat="1" applyFont="1" applyFill="1" applyBorder="1" applyAlignment="1">
      <alignment horizontal="right" vertical="center"/>
    </xf>
    <xf numFmtId="0" fontId="33" fillId="0" borderId="57" xfId="0" applyFont="1" applyBorder="1" applyAlignment="1">
      <alignment horizontal="center" shrinkToFit="1"/>
    </xf>
    <xf numFmtId="0" fontId="33" fillId="0" borderId="74" xfId="0" applyFont="1" applyBorder="1" applyAlignment="1">
      <alignment horizontal="center" shrinkToFit="1"/>
    </xf>
    <xf numFmtId="0" fontId="35" fillId="0" borderId="36" xfId="0" applyFont="1" applyBorder="1" applyAlignment="1">
      <alignment horizontal="left"/>
    </xf>
    <xf numFmtId="0" fontId="35" fillId="0" borderId="34" xfId="0" applyFont="1" applyBorder="1" applyAlignment="1">
      <alignment horizontal="left"/>
    </xf>
    <xf numFmtId="0" fontId="35" fillId="0" borderId="36" xfId="0" applyFont="1" applyBorder="1" applyAlignment="1">
      <alignment horizontal="center"/>
    </xf>
    <xf numFmtId="0" fontId="33" fillId="0" borderId="0" xfId="0" applyFont="1" applyAlignment="1">
      <alignment horizontal="left" wrapText="1"/>
    </xf>
    <xf numFmtId="172" fontId="33" fillId="0" borderId="34" xfId="0" applyNumberFormat="1" applyFont="1" applyBorder="1" applyAlignment="1">
      <alignment horizontal="right" indent="2"/>
    </xf>
    <xf numFmtId="172" fontId="33" fillId="0" borderId="16" xfId="0" applyNumberFormat="1" applyFont="1" applyBorder="1" applyAlignment="1">
      <alignment horizontal="right" indent="2"/>
    </xf>
    <xf numFmtId="172" fontId="37" fillId="6" borderId="78" xfId="0" applyNumberFormat="1" applyFont="1" applyFill="1" applyBorder="1" applyAlignment="1">
      <alignment horizontal="right" indent="2"/>
    </xf>
    <xf numFmtId="172" fontId="37" fillId="6" borderId="56" xfId="0" applyNumberFormat="1" applyFont="1" applyFill="1" applyBorder="1" applyAlignment="1">
      <alignment horizontal="right" indent="2"/>
    </xf>
    <xf numFmtId="0" fontId="38" fillId="0" borderId="0" xfId="0" applyFont="1" applyAlignment="1">
      <alignment horizontal="left" vertical="top" wrapText="1"/>
    </xf>
    <xf numFmtId="0" fontId="33" fillId="0" borderId="79" xfId="5" applyFont="1" applyBorder="1" applyAlignment="1">
      <alignment horizontal="center"/>
    </xf>
    <xf numFmtId="0" fontId="33" fillId="0" borderId="80" xfId="5" applyFont="1" applyBorder="1" applyAlignment="1">
      <alignment horizontal="center"/>
    </xf>
    <xf numFmtId="0" fontId="33" fillId="0" borderId="84" xfId="5" applyFont="1" applyBorder="1" applyAlignment="1">
      <alignment horizontal="center"/>
    </xf>
    <xf numFmtId="0" fontId="33" fillId="0" borderId="85" xfId="5" applyFont="1" applyBorder="1" applyAlignment="1">
      <alignment horizontal="center"/>
    </xf>
    <xf numFmtId="0" fontId="33" fillId="0" borderId="87" xfId="5" applyFont="1" applyBorder="1" applyAlignment="1">
      <alignment horizontal="left"/>
    </xf>
    <xf numFmtId="0" fontId="33" fillId="0" borderId="86" xfId="5" applyFont="1" applyBorder="1" applyAlignment="1">
      <alignment horizontal="left"/>
    </xf>
    <xf numFmtId="0" fontId="33" fillId="0" borderId="88" xfId="5" applyFont="1" applyBorder="1" applyAlignment="1">
      <alignment horizontal="left"/>
    </xf>
    <xf numFmtId="3" fontId="32" fillId="6" borderId="55" xfId="0" applyNumberFormat="1" applyFont="1" applyFill="1" applyBorder="1" applyAlignment="1">
      <alignment horizontal="right"/>
    </xf>
    <xf numFmtId="3" fontId="32" fillId="6" borderId="56" xfId="0" applyNumberFormat="1" applyFont="1" applyFill="1" applyBorder="1" applyAlignment="1">
      <alignment horizontal="right"/>
    </xf>
    <xf numFmtId="49" fontId="45" fillId="9" borderId="93" xfId="5" applyNumberFormat="1" applyFont="1" applyFill="1" applyBorder="1" applyAlignment="1">
      <alignment horizontal="left" wrapText="1"/>
    </xf>
    <xf numFmtId="49" fontId="46" fillId="0" borderId="94" xfId="0" applyNumberFormat="1" applyFont="1" applyBorder="1" applyAlignment="1">
      <alignment horizontal="left" wrapText="1"/>
    </xf>
    <xf numFmtId="0" fontId="40" fillId="0" borderId="0" xfId="5" applyFont="1" applyAlignment="1">
      <alignment horizontal="center"/>
    </xf>
    <xf numFmtId="49" fontId="33" fillId="0" borderId="84" xfId="5" applyNumberFormat="1" applyFont="1" applyBorder="1" applyAlignment="1">
      <alignment horizontal="center"/>
    </xf>
    <xf numFmtId="0" fontId="33" fillId="0" borderId="87" xfId="5" applyFont="1" applyBorder="1" applyAlignment="1">
      <alignment horizontal="center" shrinkToFit="1"/>
    </xf>
    <xf numFmtId="0" fontId="33" fillId="0" borderId="86" xfId="5" applyFont="1" applyBorder="1" applyAlignment="1">
      <alignment horizontal="center" shrinkToFit="1"/>
    </xf>
    <xf numFmtId="0" fontId="33" fillId="0" borderId="88" xfId="5" applyFont="1" applyBorder="1" applyAlignment="1">
      <alignment horizontal="center" shrinkToFit="1"/>
    </xf>
  </cellXfs>
  <cellStyles count="7">
    <cellStyle name="Měna 2" xfId="3"/>
    <cellStyle name="Normal" xfId="0" builtinId="0"/>
    <cellStyle name="Normal 2" xfId="2"/>
    <cellStyle name="Normal 3" xfId="6"/>
    <cellStyle name="normální 2" xfId="1"/>
    <cellStyle name="Normální 3" xfId="4"/>
    <cellStyle name="normální_POL.XL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0</xdr:rowOff>
    </xdr:to>
    <xdr:pic>
      <xdr:nvPicPr>
        <xdr:cNvPr id="2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0</xdr:rowOff>
    </xdr:to>
    <xdr:pic>
      <xdr:nvPicPr>
        <xdr:cNvPr id="2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0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inxp\Desktop\b.h\Rozpocty\_Sloucene\REKAPITULACE-Kapucinske_namesti_12_sloucen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ybarska-9-rozpoc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-KL"/>
      <sheetName val="Stav-Rek"/>
      <sheetName val="Stav-Pol"/>
      <sheetName val="El-Inst"/>
      <sheetName val="El-Rek"/>
      <sheetName val="TZB-Stavba"/>
      <sheetName val="TZB-1 KL"/>
      <sheetName val="TZB-1 Rek"/>
      <sheetName val="TZB-1 Pol"/>
      <sheetName val="TZB-2 KL"/>
      <sheetName val="TZB-2 Rek"/>
      <sheetName val="TZB-2 Pol"/>
    </sheetNames>
    <sheetDataSet>
      <sheetData sheetId="0">
        <row r="5">
          <cell r="A5" t="str">
            <v>00003128</v>
          </cell>
          <cell r="C5" t="str">
            <v>Oprava sklepů,BD Kapucínské náměstí 12,Brno</v>
          </cell>
        </row>
        <row r="6">
          <cell r="G6">
            <v>0</v>
          </cell>
        </row>
        <row r="7">
          <cell r="A7" t="str">
            <v>00003128</v>
          </cell>
          <cell r="C7" t="str">
            <v>Oprava sklepů v BD Kapucínské náměstí 12,Brno</v>
          </cell>
        </row>
        <row r="30">
          <cell r="F30">
            <v>819592</v>
          </cell>
        </row>
      </sheetData>
      <sheetData sheetId="1">
        <row r="28">
          <cell r="E28">
            <v>698538.28031084605</v>
          </cell>
          <cell r="F28">
            <v>61675.267006499998</v>
          </cell>
          <cell r="G28">
            <v>0</v>
          </cell>
          <cell r="H28">
            <v>0</v>
          </cell>
          <cell r="I28">
            <v>13005</v>
          </cell>
        </row>
        <row r="41">
          <cell r="H41">
            <v>46373.026386358113</v>
          </cell>
        </row>
      </sheetData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KL"/>
      <sheetName val="Stavba"/>
      <sheetName val="VzorPolozky"/>
      <sheetName val="1 1 Pol"/>
      <sheetName val="Elektro-Instalace"/>
      <sheetName val="Elektro-Rekapitulace"/>
      <sheetName val="Stavba-TZB"/>
      <sheetName val="001 001-1 KL"/>
      <sheetName val="001 001-1 Rek"/>
      <sheetName val="001 001-1 Pol"/>
    </sheetNames>
    <sheetDataSet>
      <sheetData sheetId="0"/>
      <sheetData sheetId="1"/>
      <sheetData sheetId="2">
        <row r="23">
          <cell r="G23">
            <v>1118664.03</v>
          </cell>
        </row>
        <row r="29">
          <cell r="J29" t="str">
            <v>CZK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F32" sqref="F32"/>
    </sheetView>
  </sheetViews>
  <sheetFormatPr defaultRowHeight="15"/>
  <cols>
    <col min="1" max="1" width="7" style="620" customWidth="1"/>
    <col min="2" max="2" width="9.140625" style="620"/>
    <col min="3" max="3" width="7.140625" style="620" customWidth="1"/>
    <col min="4" max="4" width="14.85546875" style="620" customWidth="1"/>
    <col min="5" max="5" width="10" style="620" customWidth="1"/>
    <col min="6" max="7" width="9.140625" style="620"/>
    <col min="8" max="8" width="18.140625" style="620" customWidth="1"/>
    <col min="9" max="9" width="0.140625" style="620" customWidth="1"/>
    <col min="10" max="16384" width="9.140625" style="620"/>
  </cols>
  <sheetData>
    <row r="1" spans="1:9">
      <c r="A1" s="618"/>
      <c r="B1" s="618"/>
      <c r="C1" s="618"/>
      <c r="D1" s="618"/>
      <c r="E1" s="618"/>
      <c r="F1" s="619"/>
      <c r="G1" s="618"/>
      <c r="H1" s="619"/>
      <c r="I1" s="619"/>
    </row>
    <row r="2" spans="1:9" ht="18">
      <c r="A2" s="621"/>
      <c r="B2" s="622" t="s">
        <v>764</v>
      </c>
      <c r="C2" s="618"/>
      <c r="D2" s="623"/>
      <c r="E2" s="622"/>
      <c r="F2" s="624"/>
      <c r="G2" s="625" t="s">
        <v>606</v>
      </c>
      <c r="H2" s="626" t="s">
        <v>765</v>
      </c>
      <c r="I2" s="619"/>
    </row>
    <row r="3" spans="1:9">
      <c r="A3" s="618"/>
      <c r="B3" s="627"/>
      <c r="C3" s="628" t="s">
        <v>607</v>
      </c>
      <c r="D3" s="618"/>
      <c r="E3" s="618"/>
      <c r="F3" s="619"/>
      <c r="G3" s="618"/>
      <c r="H3" s="619"/>
      <c r="I3" s="619"/>
    </row>
    <row r="4" spans="1:9">
      <c r="A4" s="618"/>
      <c r="B4" s="618"/>
      <c r="C4" s="618"/>
      <c r="D4" s="618"/>
      <c r="E4" s="618"/>
      <c r="F4" s="619"/>
      <c r="G4" s="618"/>
      <c r="H4" s="619"/>
      <c r="I4" s="619"/>
    </row>
    <row r="5" spans="1:9" ht="15.75">
      <c r="A5" s="618"/>
      <c r="B5" s="629" t="s">
        <v>608</v>
      </c>
      <c r="C5" s="630" t="s">
        <v>43</v>
      </c>
      <c r="D5" s="631" t="s">
        <v>766</v>
      </c>
      <c r="E5" s="632"/>
      <c r="F5" s="633"/>
      <c r="G5" s="632"/>
      <c r="H5" s="633"/>
      <c r="I5" s="619"/>
    </row>
    <row r="6" spans="1:9">
      <c r="A6" s="618"/>
      <c r="B6" s="618"/>
      <c r="C6" s="618"/>
      <c r="D6" s="618"/>
      <c r="E6" s="618"/>
      <c r="F6" s="619"/>
      <c r="G6" s="618"/>
      <c r="H6" s="619"/>
      <c r="I6" s="619"/>
    </row>
    <row r="7" spans="1:9">
      <c r="A7" s="618"/>
      <c r="B7" s="634" t="s">
        <v>611</v>
      </c>
      <c r="C7" s="635"/>
      <c r="D7" s="618"/>
      <c r="E7" s="618"/>
      <c r="F7" s="619"/>
      <c r="G7" s="636" t="s">
        <v>612</v>
      </c>
      <c r="H7" s="619"/>
      <c r="I7" s="635"/>
    </row>
    <row r="8" spans="1:9">
      <c r="A8" s="618"/>
      <c r="B8" s="618"/>
      <c r="C8" s="635"/>
      <c r="D8" s="618"/>
      <c r="E8" s="618"/>
      <c r="F8" s="619"/>
      <c r="G8" s="636" t="s">
        <v>613</v>
      </c>
      <c r="H8" s="619"/>
      <c r="I8" s="635"/>
    </row>
    <row r="9" spans="1:9">
      <c r="A9" s="618"/>
      <c r="B9" s="636"/>
      <c r="C9" s="635"/>
      <c r="D9" s="618"/>
      <c r="E9" s="618"/>
      <c r="F9" s="619"/>
      <c r="G9" s="636"/>
      <c r="H9" s="619"/>
      <c r="I9" s="635"/>
    </row>
    <row r="10" spans="1:9">
      <c r="A10" s="618"/>
      <c r="B10" s="618"/>
      <c r="C10" s="618"/>
      <c r="D10" s="618"/>
      <c r="E10" s="618"/>
      <c r="F10" s="619"/>
      <c r="G10" s="636"/>
      <c r="H10" s="619"/>
      <c r="I10" s="635"/>
    </row>
    <row r="11" spans="1:9">
      <c r="A11" s="618"/>
      <c r="B11" s="634" t="s">
        <v>614</v>
      </c>
      <c r="C11" s="635"/>
      <c r="D11" s="618"/>
      <c r="E11" s="618"/>
      <c r="F11" s="619"/>
      <c r="G11" s="636" t="s">
        <v>612</v>
      </c>
      <c r="H11" s="619"/>
      <c r="I11" s="635"/>
    </row>
    <row r="12" spans="1:9">
      <c r="A12" s="618"/>
      <c r="B12" s="618"/>
      <c r="C12" s="635"/>
      <c r="D12" s="618"/>
      <c r="E12" s="618"/>
      <c r="F12" s="619"/>
      <c r="G12" s="636" t="s">
        <v>613</v>
      </c>
      <c r="H12" s="619"/>
      <c r="I12" s="635"/>
    </row>
    <row r="13" spans="1:9">
      <c r="A13" s="618"/>
      <c r="B13" s="636"/>
      <c r="C13" s="635"/>
      <c r="D13" s="618"/>
      <c r="E13" s="618"/>
      <c r="F13" s="619"/>
      <c r="G13" s="618"/>
      <c r="H13" s="619"/>
      <c r="I13" s="636"/>
    </row>
    <row r="14" spans="1:9">
      <c r="A14" s="618"/>
      <c r="B14" s="637" t="s">
        <v>615</v>
      </c>
      <c r="C14" s="618"/>
      <c r="D14" s="618"/>
      <c r="E14" s="618"/>
      <c r="F14" s="619"/>
      <c r="G14" s="637" t="s">
        <v>616</v>
      </c>
      <c r="H14" s="619"/>
      <c r="I14" s="636"/>
    </row>
    <row r="15" spans="1:9">
      <c r="A15" s="618"/>
      <c r="B15" s="618"/>
      <c r="C15" s="618"/>
      <c r="D15" s="618"/>
      <c r="E15" s="618"/>
      <c r="F15" s="619"/>
      <c r="G15" s="618"/>
      <c r="H15" s="619"/>
      <c r="I15" s="636"/>
    </row>
    <row r="16" spans="1:9">
      <c r="A16" s="618"/>
      <c r="B16" s="637" t="s">
        <v>617</v>
      </c>
      <c r="C16" s="618"/>
      <c r="D16" s="618"/>
      <c r="E16" s="618"/>
      <c r="F16" s="619"/>
      <c r="G16" s="637" t="s">
        <v>617</v>
      </c>
      <c r="H16" s="619"/>
      <c r="I16" s="619"/>
    </row>
    <row r="17" spans="1:9">
      <c r="A17" s="618"/>
      <c r="B17" s="618"/>
      <c r="C17" s="618"/>
      <c r="D17" s="618"/>
      <c r="E17" s="618"/>
      <c r="F17" s="619"/>
      <c r="G17" s="618"/>
      <c r="H17" s="619"/>
      <c r="I17" s="619"/>
    </row>
    <row r="18" spans="1:9">
      <c r="A18" s="638"/>
      <c r="B18" s="639"/>
      <c r="C18" s="639"/>
      <c r="D18" s="640"/>
      <c r="E18" s="641"/>
      <c r="F18" s="642"/>
      <c r="G18" s="643"/>
      <c r="H18" s="642"/>
      <c r="I18" s="644" t="s">
        <v>618</v>
      </c>
    </row>
    <row r="19" spans="1:9">
      <c r="A19" s="645" t="s">
        <v>619</v>
      </c>
      <c r="B19" s="646"/>
      <c r="C19" s="647">
        <v>15</v>
      </c>
      <c r="D19" s="648" t="s">
        <v>0</v>
      </c>
      <c r="E19" s="649"/>
      <c r="F19" s="650"/>
      <c r="G19" s="650"/>
      <c r="H19" s="691">
        <f>ROUND(F33,0)</f>
        <v>0</v>
      </c>
      <c r="I19" s="692"/>
    </row>
    <row r="20" spans="1:9">
      <c r="A20" s="645" t="s">
        <v>620</v>
      </c>
      <c r="B20" s="646"/>
      <c r="C20" s="647">
        <v>15</v>
      </c>
      <c r="D20" s="648" t="s">
        <v>0</v>
      </c>
      <c r="E20" s="651"/>
      <c r="F20" s="652"/>
      <c r="G20" s="652"/>
      <c r="H20" s="693">
        <f>ROUND(H19*C20/100,0)</f>
        <v>0</v>
      </c>
      <c r="I20" s="694"/>
    </row>
    <row r="21" spans="1:9">
      <c r="A21" s="645" t="s">
        <v>619</v>
      </c>
      <c r="B21" s="646"/>
      <c r="C21" s="647">
        <v>21</v>
      </c>
      <c r="D21" s="648" t="s">
        <v>0</v>
      </c>
      <c r="E21" s="651"/>
      <c r="F21" s="652"/>
      <c r="G21" s="652"/>
      <c r="H21" s="693">
        <f>ROUND(G33,0)</f>
        <v>0</v>
      </c>
      <c r="I21" s="694"/>
    </row>
    <row r="22" spans="1:9" ht="15.75" thickBot="1">
      <c r="A22" s="645" t="s">
        <v>620</v>
      </c>
      <c r="B22" s="646"/>
      <c r="C22" s="647">
        <v>21</v>
      </c>
      <c r="D22" s="648" t="s">
        <v>0</v>
      </c>
      <c r="E22" s="653"/>
      <c r="F22" s="654"/>
      <c r="G22" s="654"/>
      <c r="H22" s="695">
        <f>ROUND(H21*C21/100,0)</f>
        <v>0</v>
      </c>
      <c r="I22" s="696"/>
    </row>
    <row r="23" spans="1:9" ht="16.5" thickBot="1">
      <c r="A23" s="655" t="s">
        <v>621</v>
      </c>
      <c r="B23" s="656"/>
      <c r="C23" s="656"/>
      <c r="D23" s="657"/>
      <c r="E23" s="658"/>
      <c r="F23" s="659"/>
      <c r="G23" s="659"/>
      <c r="H23" s="660">
        <f>SUM(H19:H22)</f>
        <v>0</v>
      </c>
      <c r="I23" s="659"/>
    </row>
    <row r="24" spans="1:9">
      <c r="A24" s="618"/>
      <c r="B24" s="618"/>
      <c r="C24" s="618"/>
      <c r="D24" s="618"/>
      <c r="E24" s="618"/>
      <c r="F24" s="619"/>
      <c r="G24" s="618"/>
      <c r="H24" s="619"/>
      <c r="I24" s="619"/>
    </row>
    <row r="25" spans="1:9">
      <c r="A25" s="618"/>
      <c r="B25" s="618"/>
      <c r="C25" s="618"/>
      <c r="D25" s="618"/>
      <c r="E25" s="618"/>
      <c r="F25" s="619"/>
      <c r="G25" s="618"/>
      <c r="H25" s="619"/>
      <c r="I25" s="619"/>
    </row>
    <row r="26" spans="1:9">
      <c r="A26" s="618"/>
      <c r="B26" s="618"/>
      <c r="C26" s="618"/>
      <c r="D26" s="618"/>
      <c r="E26" s="618"/>
      <c r="F26" s="619"/>
      <c r="G26" s="618"/>
      <c r="H26" s="619"/>
      <c r="I26" s="619"/>
    </row>
    <row r="27" spans="1:9" ht="18">
      <c r="A27" s="631" t="s">
        <v>622</v>
      </c>
      <c r="B27" s="661"/>
      <c r="C27" s="661"/>
      <c r="D27" s="661"/>
      <c r="E27" s="661"/>
      <c r="F27" s="661"/>
      <c r="G27" s="661"/>
      <c r="H27" s="661"/>
      <c r="I27" s="661"/>
    </row>
    <row r="28" spans="1:9">
      <c r="A28" s="618"/>
      <c r="B28" s="618"/>
      <c r="C28" s="618"/>
      <c r="D28" s="618"/>
      <c r="E28" s="618"/>
      <c r="F28" s="619"/>
      <c r="G28" s="618"/>
      <c r="H28" s="619"/>
      <c r="I28" s="619"/>
    </row>
    <row r="29" spans="1:9" ht="25.5">
      <c r="A29" s="662" t="s">
        <v>623</v>
      </c>
      <c r="B29" s="663"/>
      <c r="C29" s="663"/>
      <c r="D29" s="664"/>
      <c r="E29" s="665" t="s">
        <v>1</v>
      </c>
      <c r="F29" s="666" t="s">
        <v>767</v>
      </c>
      <c r="G29" s="665" t="s">
        <v>768</v>
      </c>
      <c r="H29" s="665" t="s">
        <v>18</v>
      </c>
      <c r="I29" s="667"/>
    </row>
    <row r="30" spans="1:9">
      <c r="A30" s="668" t="s">
        <v>769</v>
      </c>
      <c r="B30" s="669" t="s">
        <v>770</v>
      </c>
      <c r="C30" s="670"/>
      <c r="D30" s="671"/>
      <c r="E30" s="672">
        <f>SUM(F30+H30+G30)</f>
        <v>0</v>
      </c>
      <c r="F30" s="673">
        <f>Stavba!I21</f>
        <v>0</v>
      </c>
      <c r="G30" s="674">
        <v>0</v>
      </c>
      <c r="H30" s="674">
        <f>(F30*0.15)</f>
        <v>0</v>
      </c>
      <c r="I30" s="675"/>
    </row>
    <row r="31" spans="1:9">
      <c r="A31" s="676" t="s">
        <v>771</v>
      </c>
      <c r="B31" s="677" t="s">
        <v>772</v>
      </c>
      <c r="C31" s="678"/>
      <c r="D31" s="679"/>
      <c r="E31" s="680">
        <f>F31+G31+H31</f>
        <v>0</v>
      </c>
      <c r="F31" s="681">
        <f>'Elektro-Rekapitulace'!F20</f>
        <v>0</v>
      </c>
      <c r="G31" s="682">
        <v>0</v>
      </c>
      <c r="H31" s="682">
        <f>(F31*0.15)</f>
        <v>0</v>
      </c>
      <c r="I31" s="675"/>
    </row>
    <row r="32" spans="1:9">
      <c r="A32" s="676" t="s">
        <v>773</v>
      </c>
      <c r="B32" s="677" t="s">
        <v>625</v>
      </c>
      <c r="C32" s="678"/>
      <c r="D32" s="679"/>
      <c r="E32" s="680">
        <f>F32+G32+H32</f>
        <v>0</v>
      </c>
      <c r="F32" s="681">
        <f>'Stavba-TZB'!G31</f>
        <v>0</v>
      </c>
      <c r="G32" s="682">
        <v>0</v>
      </c>
      <c r="H32" s="683">
        <f>(F32*0.15)</f>
        <v>0</v>
      </c>
      <c r="I32" s="675"/>
    </row>
    <row r="33" spans="1:9">
      <c r="A33" s="684" t="s">
        <v>57</v>
      </c>
      <c r="B33" s="685"/>
      <c r="C33" s="686"/>
      <c r="D33" s="687"/>
      <c r="E33" s="688">
        <f>SUM(E30:E32)</f>
        <v>0</v>
      </c>
      <c r="F33" s="688">
        <f>SUM(F30:F32)</f>
        <v>0</v>
      </c>
      <c r="G33" s="688">
        <f>SUM(G30:G32)</f>
        <v>0</v>
      </c>
      <c r="H33" s="688">
        <f>SUM(H30:H32)</f>
        <v>0</v>
      </c>
      <c r="I33" s="689"/>
    </row>
    <row r="34" spans="1:9">
      <c r="A34" s="690"/>
      <c r="B34" s="690"/>
      <c r="C34" s="690"/>
      <c r="D34" s="690"/>
      <c r="E34" s="690"/>
      <c r="F34" s="690"/>
      <c r="G34" s="690"/>
      <c r="H34" s="690"/>
      <c r="I34" s="690"/>
    </row>
    <row r="35" spans="1:9">
      <c r="A35" s="690"/>
      <c r="B35" s="690"/>
      <c r="C35" s="690"/>
      <c r="D35" s="690"/>
      <c r="E35" s="690"/>
      <c r="F35" s="690"/>
      <c r="G35" s="690"/>
      <c r="H35" s="690"/>
      <c r="I35" s="690"/>
    </row>
  </sheetData>
  <mergeCells count="4">
    <mergeCell ref="H19:I19"/>
    <mergeCell ref="H20:I20"/>
    <mergeCell ref="H21:I21"/>
    <mergeCell ref="H22:I2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6"/>
  <sheetViews>
    <sheetView workbookViewId="0">
      <selection activeCell="R18" sqref="R18"/>
    </sheetView>
  </sheetViews>
  <sheetFormatPr defaultRowHeight="12.75"/>
  <cols>
    <col min="1" max="1" width="5.85546875" style="326" customWidth="1"/>
    <col min="2" max="2" width="6.140625" style="326" customWidth="1"/>
    <col min="3" max="3" width="11.42578125" style="326" customWidth="1"/>
    <col min="4" max="4" width="15.85546875" style="326" customWidth="1"/>
    <col min="5" max="5" width="11.28515625" style="326" customWidth="1"/>
    <col min="6" max="6" width="10.85546875" style="326" customWidth="1"/>
    <col min="7" max="7" width="11" style="326" customWidth="1"/>
    <col min="8" max="8" width="11.140625" style="326" customWidth="1"/>
    <col min="9" max="9" width="10.7109375" style="326" customWidth="1"/>
    <col min="10" max="16384" width="9.140625" style="326"/>
  </cols>
  <sheetData>
    <row r="1" spans="1:57" ht="13.5" thickTop="1">
      <c r="A1" s="780" t="s">
        <v>608</v>
      </c>
      <c r="B1" s="781"/>
      <c r="C1" s="507" t="s">
        <v>685</v>
      </c>
      <c r="D1" s="508"/>
      <c r="E1" s="509"/>
      <c r="F1" s="508"/>
      <c r="G1" s="510" t="s">
        <v>686</v>
      </c>
      <c r="H1" s="511" t="s">
        <v>647</v>
      </c>
      <c r="I1" s="512"/>
    </row>
    <row r="2" spans="1:57" ht="13.5" thickBot="1">
      <c r="A2" s="782" t="s">
        <v>687</v>
      </c>
      <c r="B2" s="783"/>
      <c r="C2" s="513" t="s">
        <v>688</v>
      </c>
      <c r="D2" s="514"/>
      <c r="E2" s="515"/>
      <c r="F2" s="514"/>
      <c r="G2" s="784" t="s">
        <v>648</v>
      </c>
      <c r="H2" s="785"/>
      <c r="I2" s="786"/>
    </row>
    <row r="3" spans="1:57" ht="13.5" thickTop="1">
      <c r="F3" s="448"/>
    </row>
    <row r="4" spans="1:57" ht="19.5" customHeight="1">
      <c r="A4" s="516" t="s">
        <v>689</v>
      </c>
      <c r="B4" s="517"/>
      <c r="C4" s="517"/>
      <c r="D4" s="517"/>
      <c r="E4" s="518"/>
      <c r="F4" s="517"/>
      <c r="G4" s="517"/>
      <c r="H4" s="517"/>
      <c r="I4" s="517"/>
    </row>
    <row r="5" spans="1:57" ht="13.5" thickBot="1"/>
    <row r="6" spans="1:57" s="448" customFormat="1" ht="13.5" thickBot="1">
      <c r="A6" s="519"/>
      <c r="B6" s="520" t="s">
        <v>690</v>
      </c>
      <c r="C6" s="520"/>
      <c r="D6" s="521"/>
      <c r="E6" s="522" t="s">
        <v>24</v>
      </c>
      <c r="F6" s="523" t="s">
        <v>25</v>
      </c>
      <c r="G6" s="523" t="s">
        <v>30</v>
      </c>
      <c r="H6" s="523" t="s">
        <v>31</v>
      </c>
      <c r="I6" s="524" t="s">
        <v>632</v>
      </c>
    </row>
    <row r="7" spans="1:57" s="448" customFormat="1">
      <c r="A7" s="525" t="str">
        <f>'001 001-1 Pol'!B7</f>
        <v>61</v>
      </c>
      <c r="B7" s="402" t="str">
        <f>'001 001-1 Pol'!C7</f>
        <v>Upravy povrchů vnitřní</v>
      </c>
      <c r="D7" s="526"/>
      <c r="E7" s="527">
        <f>'001 001-1 Pol'!BA9</f>
        <v>0</v>
      </c>
      <c r="F7" s="528">
        <f>'001 001-1 Pol'!BB9</f>
        <v>0</v>
      </c>
      <c r="G7" s="528">
        <f>'001 001-1 Pol'!BC9</f>
        <v>0</v>
      </c>
      <c r="H7" s="528">
        <f>'001 001-1 Pol'!BD9</f>
        <v>0</v>
      </c>
      <c r="I7" s="529">
        <f>'001 001-1 Pol'!BE9</f>
        <v>0</v>
      </c>
    </row>
    <row r="8" spans="1:57" s="448" customFormat="1">
      <c r="A8" s="525" t="str">
        <f>'001 001-1 Pol'!B10</f>
        <v>99</v>
      </c>
      <c r="B8" s="402" t="str">
        <f>'001 001-1 Pol'!C10</f>
        <v>Staveništní přesun hmot</v>
      </c>
      <c r="D8" s="526"/>
      <c r="E8" s="527">
        <f>'001 001-1 Pol'!BA12</f>
        <v>0</v>
      </c>
      <c r="F8" s="528">
        <f>'001 001-1 Pol'!BB12</f>
        <v>0</v>
      </c>
      <c r="G8" s="528">
        <f>'001 001-1 Pol'!BC12</f>
        <v>0</v>
      </c>
      <c r="H8" s="528">
        <f>'001 001-1 Pol'!BD12</f>
        <v>0</v>
      </c>
      <c r="I8" s="529">
        <f>'001 001-1 Pol'!BE12</f>
        <v>0</v>
      </c>
    </row>
    <row r="9" spans="1:57" s="448" customFormat="1">
      <c r="A9" s="525" t="str">
        <f>'001 001-1 Pol'!B13</f>
        <v>721</v>
      </c>
      <c r="B9" s="402" t="str">
        <f>'001 001-1 Pol'!C13</f>
        <v>Vnitřní kanalizace</v>
      </c>
      <c r="D9" s="526"/>
      <c r="E9" s="527">
        <f>'001 001-1 Pol'!BA19</f>
        <v>0</v>
      </c>
      <c r="F9" s="528">
        <f>'001 001-1 Pol'!BB19</f>
        <v>0</v>
      </c>
      <c r="G9" s="528">
        <f>'001 001-1 Pol'!BC19</f>
        <v>0</v>
      </c>
      <c r="H9" s="528">
        <f>'001 001-1 Pol'!BD19</f>
        <v>0</v>
      </c>
      <c r="I9" s="529">
        <f>'001 001-1 Pol'!BE19</f>
        <v>0</v>
      </c>
    </row>
    <row r="10" spans="1:57" s="448" customFormat="1">
      <c r="A10" s="525" t="str">
        <f>'001 001-1 Pol'!B20</f>
        <v>722</v>
      </c>
      <c r="B10" s="402" t="str">
        <f>'001 001-1 Pol'!C20</f>
        <v>Vnitřní vodovod</v>
      </c>
      <c r="D10" s="526"/>
      <c r="E10" s="527">
        <f>'001 001-1 Pol'!BA43</f>
        <v>0</v>
      </c>
      <c r="F10" s="528">
        <f>'001 001-1 Pol'!BB43</f>
        <v>0</v>
      </c>
      <c r="G10" s="528">
        <f>'001 001-1 Pol'!BC43</f>
        <v>0</v>
      </c>
      <c r="H10" s="528">
        <f>'001 001-1 Pol'!BD43</f>
        <v>0</v>
      </c>
      <c r="I10" s="529">
        <f>'001 001-1 Pol'!BE43</f>
        <v>0</v>
      </c>
    </row>
    <row r="11" spans="1:57" s="448" customFormat="1" ht="13.5" thickBot="1">
      <c r="A11" s="525" t="str">
        <f>'001 001-1 Pol'!B44</f>
        <v>D96</v>
      </c>
      <c r="B11" s="402" t="str">
        <f>'001 001-1 Pol'!C44</f>
        <v>Přesuny suti a vybouraných hmot</v>
      </c>
      <c r="D11" s="526"/>
      <c r="E11" s="527">
        <f>'001 001-1 Pol'!BA50</f>
        <v>0</v>
      </c>
      <c r="F11" s="528">
        <f>'001 001-1 Pol'!BB50</f>
        <v>0</v>
      </c>
      <c r="G11" s="528">
        <f>'001 001-1 Pol'!BC50</f>
        <v>0</v>
      </c>
      <c r="H11" s="528">
        <f>'001 001-1 Pol'!BD50</f>
        <v>0</v>
      </c>
      <c r="I11" s="529">
        <f>'001 001-1 Pol'!BE50</f>
        <v>0</v>
      </c>
    </row>
    <row r="12" spans="1:57" s="339" customFormat="1" ht="13.5" thickBot="1">
      <c r="A12" s="530"/>
      <c r="B12" s="531" t="s">
        <v>691</v>
      </c>
      <c r="C12" s="531"/>
      <c r="D12" s="532"/>
      <c r="E12" s="533">
        <f>SUM(E7:E11)</f>
        <v>0</v>
      </c>
      <c r="F12" s="534">
        <f>SUM(F7:F11)</f>
        <v>0</v>
      </c>
      <c r="G12" s="534">
        <f>SUM(G7:G11)</f>
        <v>0</v>
      </c>
      <c r="H12" s="534">
        <f>SUM(H7:H11)</f>
        <v>0</v>
      </c>
      <c r="I12" s="535">
        <f>SUM(I7:I11)</f>
        <v>0</v>
      </c>
    </row>
    <row r="13" spans="1:57">
      <c r="A13" s="448"/>
      <c r="B13" s="448"/>
      <c r="C13" s="448"/>
      <c r="D13" s="448"/>
      <c r="E13" s="448"/>
      <c r="F13" s="448"/>
      <c r="G13" s="448"/>
      <c r="H13" s="448"/>
      <c r="I13" s="448"/>
    </row>
    <row r="14" spans="1:57" ht="19.5" customHeight="1">
      <c r="A14" s="517" t="s">
        <v>692</v>
      </c>
      <c r="B14" s="517"/>
      <c r="C14" s="517"/>
      <c r="D14" s="517"/>
      <c r="E14" s="517"/>
      <c r="F14" s="517"/>
      <c r="G14" s="536"/>
      <c r="H14" s="517"/>
      <c r="I14" s="517"/>
      <c r="BA14" s="454"/>
      <c r="BB14" s="454"/>
      <c r="BC14" s="454"/>
      <c r="BD14" s="454"/>
      <c r="BE14" s="454"/>
    </row>
    <row r="15" spans="1:57" ht="13.5" thickBot="1"/>
    <row r="16" spans="1:57">
      <c r="A16" s="483" t="s">
        <v>693</v>
      </c>
      <c r="B16" s="484"/>
      <c r="C16" s="484"/>
      <c r="D16" s="537"/>
      <c r="E16" s="538" t="s">
        <v>694</v>
      </c>
      <c r="F16" s="539" t="s">
        <v>0</v>
      </c>
      <c r="G16" s="540" t="s">
        <v>695</v>
      </c>
      <c r="H16" s="541"/>
      <c r="I16" s="542" t="s">
        <v>694</v>
      </c>
    </row>
    <row r="17" spans="1:53">
      <c r="A17" s="477" t="s">
        <v>523</v>
      </c>
      <c r="B17" s="468"/>
      <c r="C17" s="468"/>
      <c r="D17" s="543"/>
      <c r="E17" s="544"/>
      <c r="F17" s="545"/>
      <c r="G17" s="546">
        <v>0</v>
      </c>
      <c r="H17" s="547"/>
      <c r="I17" s="548">
        <f t="shared" ref="I17:I24" si="0">E17+F17*G17/100</f>
        <v>0</v>
      </c>
      <c r="BA17" s="326">
        <v>0</v>
      </c>
    </row>
    <row r="18" spans="1:53">
      <c r="A18" s="477" t="s">
        <v>640</v>
      </c>
      <c r="B18" s="468"/>
      <c r="C18" s="468"/>
      <c r="D18" s="543"/>
      <c r="E18" s="544"/>
      <c r="F18" s="545"/>
      <c r="G18" s="546">
        <v>0</v>
      </c>
      <c r="H18" s="547"/>
      <c r="I18" s="548">
        <f t="shared" si="0"/>
        <v>0</v>
      </c>
      <c r="BA18" s="326">
        <v>0</v>
      </c>
    </row>
    <row r="19" spans="1:53">
      <c r="A19" s="477" t="s">
        <v>641</v>
      </c>
      <c r="B19" s="468"/>
      <c r="C19" s="468"/>
      <c r="D19" s="543"/>
      <c r="E19" s="544"/>
      <c r="F19" s="545"/>
      <c r="G19" s="546">
        <v>0</v>
      </c>
      <c r="H19" s="547"/>
      <c r="I19" s="548">
        <f t="shared" si="0"/>
        <v>0</v>
      </c>
      <c r="BA19" s="326">
        <v>0</v>
      </c>
    </row>
    <row r="20" spans="1:53">
      <c r="A20" s="477" t="s">
        <v>642</v>
      </c>
      <c r="B20" s="468"/>
      <c r="C20" s="468"/>
      <c r="D20" s="543"/>
      <c r="E20" s="544"/>
      <c r="F20" s="545"/>
      <c r="G20" s="546">
        <v>0</v>
      </c>
      <c r="H20" s="547"/>
      <c r="I20" s="548">
        <f t="shared" si="0"/>
        <v>0</v>
      </c>
      <c r="BA20" s="326">
        <v>0</v>
      </c>
    </row>
    <row r="21" spans="1:53">
      <c r="A21" s="477" t="s">
        <v>526</v>
      </c>
      <c r="B21" s="468"/>
      <c r="C21" s="468"/>
      <c r="D21" s="543"/>
      <c r="E21" s="544"/>
      <c r="F21" s="545"/>
      <c r="G21" s="546">
        <v>0</v>
      </c>
      <c r="H21" s="547"/>
      <c r="I21" s="548">
        <f t="shared" si="0"/>
        <v>0</v>
      </c>
      <c r="BA21" s="326">
        <v>1</v>
      </c>
    </row>
    <row r="22" spans="1:53">
      <c r="A22" s="477" t="s">
        <v>528</v>
      </c>
      <c r="B22" s="468"/>
      <c r="C22" s="468"/>
      <c r="D22" s="543"/>
      <c r="E22" s="544"/>
      <c r="F22" s="545"/>
      <c r="G22" s="546">
        <v>0</v>
      </c>
      <c r="H22" s="547"/>
      <c r="I22" s="548">
        <f t="shared" si="0"/>
        <v>0</v>
      </c>
      <c r="BA22" s="326">
        <v>1</v>
      </c>
    </row>
    <row r="23" spans="1:53">
      <c r="A23" s="477" t="s">
        <v>643</v>
      </c>
      <c r="B23" s="468"/>
      <c r="C23" s="468"/>
      <c r="D23" s="543"/>
      <c r="E23" s="544"/>
      <c r="F23" s="545"/>
      <c r="G23" s="546">
        <v>0</v>
      </c>
      <c r="H23" s="547"/>
      <c r="I23" s="548">
        <f t="shared" si="0"/>
        <v>0</v>
      </c>
      <c r="BA23" s="326">
        <v>2</v>
      </c>
    </row>
    <row r="24" spans="1:53">
      <c r="A24" s="477" t="s">
        <v>644</v>
      </c>
      <c r="B24" s="468"/>
      <c r="C24" s="468"/>
      <c r="D24" s="543"/>
      <c r="E24" s="544"/>
      <c r="F24" s="545">
        <v>5</v>
      </c>
      <c r="G24" s="546">
        <f>E12+F12+G12+H12</f>
        <v>0</v>
      </c>
      <c r="H24" s="547"/>
      <c r="I24" s="548">
        <f t="shared" si="0"/>
        <v>0</v>
      </c>
      <c r="BA24" s="326">
        <v>2</v>
      </c>
    </row>
    <row r="25" spans="1:53" ht="13.5" thickBot="1">
      <c r="A25" s="549"/>
      <c r="B25" s="550" t="s">
        <v>696</v>
      </c>
      <c r="C25" s="551"/>
      <c r="D25" s="552"/>
      <c r="E25" s="553"/>
      <c r="F25" s="554"/>
      <c r="G25" s="554"/>
      <c r="H25" s="787">
        <f>SUM(I17:I24)</f>
        <v>0</v>
      </c>
      <c r="I25" s="788"/>
    </row>
    <row r="27" spans="1:53">
      <c r="B27" s="339"/>
      <c r="F27" s="555"/>
      <c r="G27" s="556"/>
      <c r="H27" s="556"/>
      <c r="I27" s="371"/>
    </row>
    <row r="28" spans="1:53">
      <c r="F28" s="555"/>
      <c r="G28" s="556"/>
      <c r="H28" s="556"/>
      <c r="I28" s="371"/>
    </row>
    <row r="29" spans="1:53">
      <c r="F29" s="555"/>
      <c r="G29" s="556"/>
      <c r="H29" s="556"/>
      <c r="I29" s="371"/>
    </row>
    <row r="30" spans="1:53">
      <c r="F30" s="555"/>
      <c r="G30" s="556"/>
      <c r="H30" s="556"/>
      <c r="I30" s="371"/>
    </row>
    <row r="31" spans="1:53">
      <c r="F31" s="555"/>
      <c r="G31" s="556"/>
      <c r="H31" s="556"/>
      <c r="I31" s="371"/>
    </row>
    <row r="32" spans="1:53">
      <c r="F32" s="555"/>
      <c r="G32" s="556"/>
      <c r="H32" s="556"/>
      <c r="I32" s="371"/>
    </row>
    <row r="33" spans="6:9">
      <c r="F33" s="555"/>
      <c r="G33" s="556"/>
      <c r="H33" s="556"/>
      <c r="I33" s="371"/>
    </row>
    <row r="34" spans="6:9">
      <c r="F34" s="555"/>
      <c r="G34" s="556"/>
      <c r="H34" s="556"/>
      <c r="I34" s="371"/>
    </row>
    <row r="35" spans="6:9">
      <c r="F35" s="555"/>
      <c r="G35" s="556"/>
      <c r="H35" s="556"/>
      <c r="I35" s="371"/>
    </row>
    <row r="36" spans="6:9">
      <c r="F36" s="555"/>
      <c r="G36" s="556"/>
      <c r="H36" s="556"/>
      <c r="I36" s="371"/>
    </row>
    <row r="37" spans="6:9">
      <c r="F37" s="555"/>
      <c r="G37" s="556"/>
      <c r="H37" s="556"/>
      <c r="I37" s="371"/>
    </row>
    <row r="38" spans="6:9">
      <c r="F38" s="555"/>
      <c r="G38" s="556"/>
      <c r="H38" s="556"/>
      <c r="I38" s="371"/>
    </row>
    <row r="39" spans="6:9">
      <c r="F39" s="555"/>
      <c r="G39" s="556"/>
      <c r="H39" s="556"/>
      <c r="I39" s="371"/>
    </row>
    <row r="40" spans="6:9">
      <c r="F40" s="555"/>
      <c r="G40" s="556"/>
      <c r="H40" s="556"/>
      <c r="I40" s="371"/>
    </row>
    <row r="41" spans="6:9">
      <c r="F41" s="555"/>
      <c r="G41" s="556"/>
      <c r="H41" s="556"/>
      <c r="I41" s="371"/>
    </row>
    <row r="42" spans="6:9">
      <c r="F42" s="555"/>
      <c r="G42" s="556"/>
      <c r="H42" s="556"/>
      <c r="I42" s="371"/>
    </row>
    <row r="43" spans="6:9">
      <c r="F43" s="555"/>
      <c r="G43" s="556"/>
      <c r="H43" s="556"/>
      <c r="I43" s="371"/>
    </row>
    <row r="44" spans="6:9">
      <c r="F44" s="555"/>
      <c r="G44" s="556"/>
      <c r="H44" s="556"/>
      <c r="I44" s="371"/>
    </row>
    <row r="45" spans="6:9">
      <c r="F45" s="555"/>
      <c r="G45" s="556"/>
      <c r="H45" s="556"/>
      <c r="I45" s="371"/>
    </row>
    <row r="46" spans="6:9">
      <c r="F46" s="555"/>
      <c r="G46" s="556"/>
      <c r="H46" s="556"/>
      <c r="I46" s="371"/>
    </row>
    <row r="47" spans="6:9">
      <c r="F47" s="555"/>
      <c r="G47" s="556"/>
      <c r="H47" s="556"/>
      <c r="I47" s="371"/>
    </row>
    <row r="48" spans="6:9">
      <c r="F48" s="555"/>
      <c r="G48" s="556"/>
      <c r="H48" s="556"/>
      <c r="I48" s="371"/>
    </row>
    <row r="49" spans="6:9">
      <c r="F49" s="555"/>
      <c r="G49" s="556"/>
      <c r="H49" s="556"/>
      <c r="I49" s="371"/>
    </row>
    <row r="50" spans="6:9">
      <c r="F50" s="555"/>
      <c r="G50" s="556"/>
      <c r="H50" s="556"/>
      <c r="I50" s="371"/>
    </row>
    <row r="51" spans="6:9">
      <c r="F51" s="555"/>
      <c r="G51" s="556"/>
      <c r="H51" s="556"/>
      <c r="I51" s="371"/>
    </row>
    <row r="52" spans="6:9">
      <c r="F52" s="555"/>
      <c r="G52" s="556"/>
      <c r="H52" s="556"/>
      <c r="I52" s="371"/>
    </row>
    <row r="53" spans="6:9">
      <c r="F53" s="555"/>
      <c r="G53" s="556"/>
      <c r="H53" s="556"/>
      <c r="I53" s="371"/>
    </row>
    <row r="54" spans="6:9">
      <c r="F54" s="555"/>
      <c r="G54" s="556"/>
      <c r="H54" s="556"/>
      <c r="I54" s="371"/>
    </row>
    <row r="55" spans="6:9">
      <c r="F55" s="555"/>
      <c r="G55" s="556"/>
      <c r="H55" s="556"/>
      <c r="I55" s="371"/>
    </row>
    <row r="56" spans="6:9">
      <c r="F56" s="555"/>
      <c r="G56" s="556"/>
      <c r="H56" s="556"/>
      <c r="I56" s="371"/>
    </row>
    <row r="57" spans="6:9">
      <c r="F57" s="555"/>
      <c r="G57" s="556"/>
      <c r="H57" s="556"/>
      <c r="I57" s="371"/>
    </row>
    <row r="58" spans="6:9">
      <c r="F58" s="555"/>
      <c r="G58" s="556"/>
      <c r="H58" s="556"/>
      <c r="I58" s="371"/>
    </row>
    <row r="59" spans="6:9">
      <c r="F59" s="555"/>
      <c r="G59" s="556"/>
      <c r="H59" s="556"/>
      <c r="I59" s="371"/>
    </row>
    <row r="60" spans="6:9">
      <c r="F60" s="555"/>
      <c r="G60" s="556"/>
      <c r="H60" s="556"/>
      <c r="I60" s="371"/>
    </row>
    <row r="61" spans="6:9">
      <c r="F61" s="555"/>
      <c r="G61" s="556"/>
      <c r="H61" s="556"/>
      <c r="I61" s="371"/>
    </row>
    <row r="62" spans="6:9">
      <c r="F62" s="555"/>
      <c r="G62" s="556"/>
      <c r="H62" s="556"/>
      <c r="I62" s="371"/>
    </row>
    <row r="63" spans="6:9">
      <c r="F63" s="555"/>
      <c r="G63" s="556"/>
      <c r="H63" s="556"/>
      <c r="I63" s="371"/>
    </row>
    <row r="64" spans="6:9">
      <c r="F64" s="555"/>
      <c r="G64" s="556"/>
      <c r="H64" s="556"/>
      <c r="I64" s="371"/>
    </row>
    <row r="65" spans="6:9">
      <c r="F65" s="555"/>
      <c r="G65" s="556"/>
      <c r="H65" s="556"/>
      <c r="I65" s="371"/>
    </row>
    <row r="66" spans="6:9">
      <c r="F66" s="555"/>
      <c r="G66" s="556"/>
      <c r="H66" s="556"/>
      <c r="I66" s="371"/>
    </row>
    <row r="67" spans="6:9">
      <c r="F67" s="555"/>
      <c r="G67" s="556"/>
      <c r="H67" s="556"/>
      <c r="I67" s="371"/>
    </row>
    <row r="68" spans="6:9">
      <c r="F68" s="555"/>
      <c r="G68" s="556"/>
      <c r="H68" s="556"/>
      <c r="I68" s="371"/>
    </row>
    <row r="69" spans="6:9">
      <c r="F69" s="555"/>
      <c r="G69" s="556"/>
      <c r="H69" s="556"/>
      <c r="I69" s="371"/>
    </row>
    <row r="70" spans="6:9">
      <c r="F70" s="555"/>
      <c r="G70" s="556"/>
      <c r="H70" s="556"/>
      <c r="I70" s="371"/>
    </row>
    <row r="71" spans="6:9">
      <c r="F71" s="555"/>
      <c r="G71" s="556"/>
      <c r="H71" s="556"/>
      <c r="I71" s="371"/>
    </row>
    <row r="72" spans="6:9">
      <c r="F72" s="555"/>
      <c r="G72" s="556"/>
      <c r="H72" s="556"/>
      <c r="I72" s="371"/>
    </row>
    <row r="73" spans="6:9">
      <c r="F73" s="555"/>
      <c r="G73" s="556"/>
      <c r="H73" s="556"/>
      <c r="I73" s="371"/>
    </row>
    <row r="74" spans="6:9">
      <c r="F74" s="555"/>
      <c r="G74" s="556"/>
      <c r="H74" s="556"/>
      <c r="I74" s="371"/>
    </row>
    <row r="75" spans="6:9">
      <c r="F75" s="555"/>
      <c r="G75" s="556"/>
      <c r="H75" s="556"/>
      <c r="I75" s="371"/>
    </row>
    <row r="76" spans="6:9">
      <c r="F76" s="555"/>
      <c r="G76" s="556"/>
      <c r="H76" s="556"/>
      <c r="I76" s="371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3"/>
  <sheetViews>
    <sheetView showGridLines="0" showZeros="0" zoomScaleSheetLayoutView="100" workbookViewId="0">
      <selection activeCell="R18" sqref="R18"/>
    </sheetView>
  </sheetViews>
  <sheetFormatPr defaultRowHeight="12.75"/>
  <cols>
    <col min="1" max="1" width="4.42578125" style="557" customWidth="1"/>
    <col min="2" max="2" width="11.5703125" style="557" customWidth="1"/>
    <col min="3" max="3" width="40.42578125" style="557" customWidth="1"/>
    <col min="4" max="4" width="5.5703125" style="557" customWidth="1"/>
    <col min="5" max="5" width="8.5703125" style="567" customWidth="1"/>
    <col min="6" max="6" width="9.85546875" style="557" customWidth="1"/>
    <col min="7" max="7" width="13.85546875" style="557" customWidth="1"/>
    <col min="8" max="8" width="11.7109375" style="557" hidden="1" customWidth="1"/>
    <col min="9" max="9" width="11.5703125" style="557" hidden="1" customWidth="1"/>
    <col min="10" max="10" width="11" style="557" hidden="1" customWidth="1"/>
    <col min="11" max="11" width="10.42578125" style="557" hidden="1" customWidth="1"/>
    <col min="12" max="12" width="75.42578125" style="557" customWidth="1"/>
    <col min="13" max="13" width="45.28515625" style="557" customWidth="1"/>
    <col min="14" max="16384" width="9.140625" style="557"/>
  </cols>
  <sheetData>
    <row r="1" spans="1:80" ht="15.75">
      <c r="A1" s="791" t="s">
        <v>697</v>
      </c>
      <c r="B1" s="791"/>
      <c r="C1" s="791"/>
      <c r="D1" s="791"/>
      <c r="E1" s="791"/>
      <c r="F1" s="791"/>
      <c r="G1" s="791"/>
    </row>
    <row r="2" spans="1:80" ht="14.25" customHeight="1" thickBot="1">
      <c r="B2" s="558"/>
      <c r="C2" s="559"/>
      <c r="D2" s="559"/>
      <c r="E2" s="560"/>
      <c r="F2" s="559"/>
      <c r="G2" s="559"/>
    </row>
    <row r="3" spans="1:80" ht="13.5" thickTop="1">
      <c r="A3" s="780" t="s">
        <v>608</v>
      </c>
      <c r="B3" s="781"/>
      <c r="C3" s="507" t="s">
        <v>685</v>
      </c>
      <c r="D3" s="561"/>
      <c r="E3" s="562" t="s">
        <v>47</v>
      </c>
      <c r="F3" s="563" t="str">
        <f>'001 001-1 Rek'!H1</f>
        <v>001-1</v>
      </c>
      <c r="G3" s="564"/>
    </row>
    <row r="4" spans="1:80" ht="13.5" thickBot="1">
      <c r="A4" s="792" t="s">
        <v>687</v>
      </c>
      <c r="B4" s="783"/>
      <c r="C4" s="513" t="s">
        <v>688</v>
      </c>
      <c r="D4" s="565"/>
      <c r="E4" s="793" t="str">
        <f>'001 001-1 Rek'!G2</f>
        <v>Zdravotně technické instalace</v>
      </c>
      <c r="F4" s="794"/>
      <c r="G4" s="795"/>
    </row>
    <row r="5" spans="1:80" ht="13.5" thickTop="1">
      <c r="A5" s="566"/>
      <c r="G5" s="568"/>
    </row>
    <row r="6" spans="1:80" ht="27" customHeight="1">
      <c r="A6" s="569" t="s">
        <v>110</v>
      </c>
      <c r="B6" s="570" t="s">
        <v>111</v>
      </c>
      <c r="C6" s="570" t="s">
        <v>112</v>
      </c>
      <c r="D6" s="570" t="s">
        <v>113</v>
      </c>
      <c r="E6" s="571" t="s">
        <v>114</v>
      </c>
      <c r="F6" s="570" t="s">
        <v>115</v>
      </c>
      <c r="G6" s="572" t="s">
        <v>698</v>
      </c>
      <c r="H6" s="573" t="s">
        <v>699</v>
      </c>
      <c r="I6" s="573" t="s">
        <v>700</v>
      </c>
      <c r="J6" s="573" t="s">
        <v>701</v>
      </c>
      <c r="K6" s="573" t="s">
        <v>702</v>
      </c>
    </row>
    <row r="7" spans="1:80">
      <c r="A7" s="574" t="s">
        <v>130</v>
      </c>
      <c r="B7" s="575" t="s">
        <v>70</v>
      </c>
      <c r="C7" s="576" t="s">
        <v>633</v>
      </c>
      <c r="D7" s="577"/>
      <c r="E7" s="578"/>
      <c r="F7" s="578"/>
      <c r="G7" s="579"/>
      <c r="H7" s="580"/>
      <c r="I7" s="581"/>
      <c r="J7" s="582"/>
      <c r="K7" s="583"/>
      <c r="O7" s="584">
        <v>1</v>
      </c>
    </row>
    <row r="8" spans="1:80" ht="22.5">
      <c r="A8" s="585">
        <v>1</v>
      </c>
      <c r="B8" s="586" t="s">
        <v>703</v>
      </c>
      <c r="C8" s="587" t="s">
        <v>704</v>
      </c>
      <c r="D8" s="588" t="s">
        <v>338</v>
      </c>
      <c r="E8" s="589">
        <v>2</v>
      </c>
      <c r="F8" s="589"/>
      <c r="G8" s="590">
        <f>E8*F8</f>
        <v>0</v>
      </c>
      <c r="H8" s="591">
        <v>3.2000000000000002E-3</v>
      </c>
      <c r="I8" s="592">
        <f>E8*H8</f>
        <v>6.4000000000000003E-3</v>
      </c>
      <c r="J8" s="591">
        <v>0</v>
      </c>
      <c r="K8" s="592">
        <f>E8*J8</f>
        <v>0</v>
      </c>
      <c r="O8" s="584">
        <v>2</v>
      </c>
      <c r="AA8" s="557">
        <v>1</v>
      </c>
      <c r="AB8" s="557">
        <v>1</v>
      </c>
      <c r="AC8" s="557">
        <v>1</v>
      </c>
      <c r="AZ8" s="557">
        <v>1</v>
      </c>
      <c r="BA8" s="557">
        <f>IF(AZ8=1,G8,0)</f>
        <v>0</v>
      </c>
      <c r="BB8" s="557">
        <f>IF(AZ8=2,G8,0)</f>
        <v>0</v>
      </c>
      <c r="BC8" s="557">
        <f>IF(AZ8=3,G8,0)</f>
        <v>0</v>
      </c>
      <c r="BD8" s="557">
        <f>IF(AZ8=4,G8,0)</f>
        <v>0</v>
      </c>
      <c r="BE8" s="557">
        <f>IF(AZ8=5,G8,0)</f>
        <v>0</v>
      </c>
      <c r="CA8" s="584">
        <v>1</v>
      </c>
      <c r="CB8" s="584">
        <v>1</v>
      </c>
    </row>
    <row r="9" spans="1:80">
      <c r="A9" s="593"/>
      <c r="B9" s="594" t="s">
        <v>705</v>
      </c>
      <c r="C9" s="595" t="s">
        <v>706</v>
      </c>
      <c r="D9" s="596"/>
      <c r="E9" s="597"/>
      <c r="F9" s="598"/>
      <c r="G9" s="599">
        <f>SUM(G7:G8)</f>
        <v>0</v>
      </c>
      <c r="H9" s="600"/>
      <c r="I9" s="601">
        <f>SUM(I7:I8)</f>
        <v>6.4000000000000003E-3</v>
      </c>
      <c r="J9" s="600"/>
      <c r="K9" s="601">
        <f>SUM(K7:K8)</f>
        <v>0</v>
      </c>
      <c r="O9" s="584">
        <v>4</v>
      </c>
      <c r="BA9" s="602">
        <f>SUM(BA7:BA8)</f>
        <v>0</v>
      </c>
      <c r="BB9" s="602">
        <f>SUM(BB7:BB8)</f>
        <v>0</v>
      </c>
      <c r="BC9" s="602">
        <f>SUM(BC7:BC8)</f>
        <v>0</v>
      </c>
      <c r="BD9" s="602">
        <f>SUM(BD7:BD8)</f>
        <v>0</v>
      </c>
      <c r="BE9" s="602">
        <f>SUM(BE7:BE8)</f>
        <v>0</v>
      </c>
    </row>
    <row r="10" spans="1:80">
      <c r="A10" s="574" t="s">
        <v>130</v>
      </c>
      <c r="B10" s="575" t="s">
        <v>86</v>
      </c>
      <c r="C10" s="576" t="s">
        <v>87</v>
      </c>
      <c r="D10" s="577"/>
      <c r="E10" s="578"/>
      <c r="F10" s="578"/>
      <c r="G10" s="579"/>
      <c r="H10" s="580"/>
      <c r="I10" s="581"/>
      <c r="J10" s="582"/>
      <c r="K10" s="583"/>
      <c r="O10" s="584">
        <v>1</v>
      </c>
    </row>
    <row r="11" spans="1:80">
      <c r="A11" s="585">
        <v>2</v>
      </c>
      <c r="B11" s="586" t="s">
        <v>707</v>
      </c>
      <c r="C11" s="587" t="s">
        <v>708</v>
      </c>
      <c r="D11" s="588" t="s">
        <v>394</v>
      </c>
      <c r="E11" s="589">
        <v>6.4000000000000003E-3</v>
      </c>
      <c r="F11" s="589">
        <v>0</v>
      </c>
      <c r="G11" s="590">
        <f>E11*F11</f>
        <v>0</v>
      </c>
      <c r="H11" s="591">
        <v>0</v>
      </c>
      <c r="I11" s="592">
        <f>E11*H11</f>
        <v>0</v>
      </c>
      <c r="J11" s="591"/>
      <c r="K11" s="592">
        <f>E11*J11</f>
        <v>0</v>
      </c>
      <c r="O11" s="584">
        <v>2</v>
      </c>
      <c r="AA11" s="557">
        <v>7</v>
      </c>
      <c r="AB11" s="557">
        <v>1</v>
      </c>
      <c r="AC11" s="557">
        <v>2</v>
      </c>
      <c r="AZ11" s="557">
        <v>1</v>
      </c>
      <c r="BA11" s="557">
        <f>IF(AZ11=1,G11,0)</f>
        <v>0</v>
      </c>
      <c r="BB11" s="557">
        <f>IF(AZ11=2,G11,0)</f>
        <v>0</v>
      </c>
      <c r="BC11" s="557">
        <f>IF(AZ11=3,G11,0)</f>
        <v>0</v>
      </c>
      <c r="BD11" s="557">
        <f>IF(AZ11=4,G11,0)</f>
        <v>0</v>
      </c>
      <c r="BE11" s="557">
        <f>IF(AZ11=5,G11,0)</f>
        <v>0</v>
      </c>
      <c r="CA11" s="584">
        <v>7</v>
      </c>
      <c r="CB11" s="584">
        <v>1</v>
      </c>
    </row>
    <row r="12" spans="1:80">
      <c r="A12" s="593"/>
      <c r="B12" s="594" t="s">
        <v>705</v>
      </c>
      <c r="C12" s="595" t="s">
        <v>709</v>
      </c>
      <c r="D12" s="596"/>
      <c r="E12" s="597"/>
      <c r="F12" s="598"/>
      <c r="G12" s="599">
        <f>SUM(G10:G11)</f>
        <v>0</v>
      </c>
      <c r="H12" s="600"/>
      <c r="I12" s="601">
        <f>SUM(I10:I11)</f>
        <v>0</v>
      </c>
      <c r="J12" s="600"/>
      <c r="K12" s="601">
        <f>SUM(K10:K11)</f>
        <v>0</v>
      </c>
      <c r="O12" s="584">
        <v>4</v>
      </c>
      <c r="BA12" s="602">
        <f>SUM(BA10:BA11)</f>
        <v>0</v>
      </c>
      <c r="BB12" s="602">
        <f>SUM(BB10:BB11)</f>
        <v>0</v>
      </c>
      <c r="BC12" s="602">
        <f>SUM(BC10:BC11)</f>
        <v>0</v>
      </c>
      <c r="BD12" s="602">
        <f>SUM(BD10:BD11)</f>
        <v>0</v>
      </c>
      <c r="BE12" s="602">
        <f>SUM(BE10:BE11)</f>
        <v>0</v>
      </c>
    </row>
    <row r="13" spans="1:80">
      <c r="A13" s="574" t="s">
        <v>130</v>
      </c>
      <c r="B13" s="575" t="s">
        <v>634</v>
      </c>
      <c r="C13" s="576" t="s">
        <v>635</v>
      </c>
      <c r="D13" s="577"/>
      <c r="E13" s="578"/>
      <c r="F13" s="578"/>
      <c r="G13" s="579"/>
      <c r="H13" s="580"/>
      <c r="I13" s="581"/>
      <c r="J13" s="582"/>
      <c r="K13" s="583"/>
      <c r="O13" s="584">
        <v>1</v>
      </c>
    </row>
    <row r="14" spans="1:80">
      <c r="A14" s="585">
        <v>3</v>
      </c>
      <c r="B14" s="586" t="s">
        <v>710</v>
      </c>
      <c r="C14" s="587" t="s">
        <v>711</v>
      </c>
      <c r="D14" s="588" t="s">
        <v>338</v>
      </c>
      <c r="E14" s="589">
        <v>1</v>
      </c>
      <c r="F14" s="589">
        <v>0</v>
      </c>
      <c r="G14" s="590">
        <f>E14*F14</f>
        <v>0</v>
      </c>
      <c r="H14" s="591">
        <v>1.9300000000000001E-3</v>
      </c>
      <c r="I14" s="592">
        <f>E14*H14</f>
        <v>1.9300000000000001E-3</v>
      </c>
      <c r="J14" s="591">
        <v>0</v>
      </c>
      <c r="K14" s="592">
        <f>E14*J14</f>
        <v>0</v>
      </c>
      <c r="O14" s="584">
        <v>2</v>
      </c>
      <c r="AA14" s="557">
        <v>1</v>
      </c>
      <c r="AB14" s="557">
        <v>7</v>
      </c>
      <c r="AC14" s="557">
        <v>7</v>
      </c>
      <c r="AZ14" s="557">
        <v>2</v>
      </c>
      <c r="BA14" s="557">
        <f>IF(AZ14=1,G14,0)</f>
        <v>0</v>
      </c>
      <c r="BB14" s="557">
        <f>IF(AZ14=2,G14,0)</f>
        <v>0</v>
      </c>
      <c r="BC14" s="557">
        <f>IF(AZ14=3,G14,0)</f>
        <v>0</v>
      </c>
      <c r="BD14" s="557">
        <f>IF(AZ14=4,G14,0)</f>
        <v>0</v>
      </c>
      <c r="BE14" s="557">
        <f>IF(AZ14=5,G14,0)</f>
        <v>0</v>
      </c>
      <c r="CA14" s="584">
        <v>1</v>
      </c>
      <c r="CB14" s="584">
        <v>7</v>
      </c>
    </row>
    <row r="15" spans="1:80">
      <c r="A15" s="603"/>
      <c r="B15" s="604"/>
      <c r="C15" s="789" t="s">
        <v>712</v>
      </c>
      <c r="D15" s="790"/>
      <c r="E15" s="605">
        <v>1</v>
      </c>
      <c r="F15" s="606"/>
      <c r="G15" s="607"/>
      <c r="H15" s="608"/>
      <c r="I15" s="609"/>
      <c r="J15" s="610"/>
      <c r="K15" s="609"/>
      <c r="M15" s="611" t="s">
        <v>712</v>
      </c>
      <c r="O15" s="584"/>
    </row>
    <row r="16" spans="1:80">
      <c r="A16" s="585">
        <v>4</v>
      </c>
      <c r="B16" s="586" t="s">
        <v>713</v>
      </c>
      <c r="C16" s="587" t="s">
        <v>714</v>
      </c>
      <c r="D16" s="588" t="s">
        <v>338</v>
      </c>
      <c r="E16" s="589">
        <v>1</v>
      </c>
      <c r="F16" s="589">
        <v>0</v>
      </c>
      <c r="G16" s="590">
        <f>E16*F16</f>
        <v>0</v>
      </c>
      <c r="H16" s="591">
        <v>0</v>
      </c>
      <c r="I16" s="592">
        <f>E16*H16</f>
        <v>0</v>
      </c>
      <c r="J16" s="591">
        <v>0</v>
      </c>
      <c r="K16" s="592">
        <f>E16*J16</f>
        <v>0</v>
      </c>
      <c r="O16" s="584">
        <v>2</v>
      </c>
      <c r="AA16" s="557">
        <v>1</v>
      </c>
      <c r="AB16" s="557">
        <v>7</v>
      </c>
      <c r="AC16" s="557">
        <v>7</v>
      </c>
      <c r="AZ16" s="557">
        <v>2</v>
      </c>
      <c r="BA16" s="557">
        <f>IF(AZ16=1,G16,0)</f>
        <v>0</v>
      </c>
      <c r="BB16" s="557">
        <f>IF(AZ16=2,G16,0)</f>
        <v>0</v>
      </c>
      <c r="BC16" s="557">
        <f>IF(AZ16=3,G16,0)</f>
        <v>0</v>
      </c>
      <c r="BD16" s="557">
        <f>IF(AZ16=4,G16,0)</f>
        <v>0</v>
      </c>
      <c r="BE16" s="557">
        <f>IF(AZ16=5,G16,0)</f>
        <v>0</v>
      </c>
      <c r="CA16" s="584">
        <v>1</v>
      </c>
      <c r="CB16" s="584">
        <v>7</v>
      </c>
    </row>
    <row r="17" spans="1:80">
      <c r="A17" s="603"/>
      <c r="B17" s="604"/>
      <c r="C17" s="789" t="s">
        <v>715</v>
      </c>
      <c r="D17" s="790"/>
      <c r="E17" s="605">
        <v>1</v>
      </c>
      <c r="F17" s="606"/>
      <c r="G17" s="607"/>
      <c r="H17" s="608"/>
      <c r="I17" s="609"/>
      <c r="J17" s="610"/>
      <c r="K17" s="609"/>
      <c r="M17" s="611" t="s">
        <v>715</v>
      </c>
      <c r="O17" s="584"/>
    </row>
    <row r="18" spans="1:80">
      <c r="A18" s="585">
        <v>5</v>
      </c>
      <c r="B18" s="586" t="s">
        <v>716</v>
      </c>
      <c r="C18" s="587" t="s">
        <v>717</v>
      </c>
      <c r="D18" s="588" t="s">
        <v>394</v>
      </c>
      <c r="E18" s="589">
        <v>1.9300000000000001E-3</v>
      </c>
      <c r="F18" s="589">
        <v>0</v>
      </c>
      <c r="G18" s="590">
        <f>E18*F18</f>
        <v>0</v>
      </c>
      <c r="H18" s="591">
        <v>0</v>
      </c>
      <c r="I18" s="592">
        <f>E18*H18</f>
        <v>0</v>
      </c>
      <c r="J18" s="591"/>
      <c r="K18" s="592">
        <f>E18*J18</f>
        <v>0</v>
      </c>
      <c r="O18" s="584">
        <v>2</v>
      </c>
      <c r="AA18" s="557">
        <v>7</v>
      </c>
      <c r="AB18" s="557">
        <v>1001</v>
      </c>
      <c r="AC18" s="557">
        <v>5</v>
      </c>
      <c r="AZ18" s="557">
        <v>2</v>
      </c>
      <c r="BA18" s="557">
        <f>IF(AZ18=1,G18,0)</f>
        <v>0</v>
      </c>
      <c r="BB18" s="557">
        <f>IF(AZ18=2,G18,0)</f>
        <v>0</v>
      </c>
      <c r="BC18" s="557">
        <f>IF(AZ18=3,G18,0)</f>
        <v>0</v>
      </c>
      <c r="BD18" s="557">
        <f>IF(AZ18=4,G18,0)</f>
        <v>0</v>
      </c>
      <c r="BE18" s="557">
        <f>IF(AZ18=5,G18,0)</f>
        <v>0</v>
      </c>
      <c r="CA18" s="584">
        <v>7</v>
      </c>
      <c r="CB18" s="584">
        <v>1001</v>
      </c>
    </row>
    <row r="19" spans="1:80">
      <c r="A19" s="593"/>
      <c r="B19" s="594" t="s">
        <v>705</v>
      </c>
      <c r="C19" s="595" t="s">
        <v>718</v>
      </c>
      <c r="D19" s="596"/>
      <c r="E19" s="597"/>
      <c r="F19" s="598"/>
      <c r="G19" s="599">
        <f>SUM(G13:G18)</f>
        <v>0</v>
      </c>
      <c r="H19" s="600"/>
      <c r="I19" s="601">
        <f>SUM(I13:I18)</f>
        <v>1.9300000000000001E-3</v>
      </c>
      <c r="J19" s="600"/>
      <c r="K19" s="601">
        <f>SUM(K13:K18)</f>
        <v>0</v>
      </c>
      <c r="O19" s="584">
        <v>4</v>
      </c>
      <c r="BA19" s="602">
        <f>SUM(BA13:BA18)</f>
        <v>0</v>
      </c>
      <c r="BB19" s="602">
        <f>SUM(BB13:BB18)</f>
        <v>0</v>
      </c>
      <c r="BC19" s="602">
        <f>SUM(BC13:BC18)</f>
        <v>0</v>
      </c>
      <c r="BD19" s="602">
        <f>SUM(BD13:BD18)</f>
        <v>0</v>
      </c>
      <c r="BE19" s="602">
        <f>SUM(BE13:BE18)</f>
        <v>0</v>
      </c>
    </row>
    <row r="20" spans="1:80">
      <c r="A20" s="574" t="s">
        <v>130</v>
      </c>
      <c r="B20" s="575" t="s">
        <v>636</v>
      </c>
      <c r="C20" s="576" t="s">
        <v>637</v>
      </c>
      <c r="D20" s="577"/>
      <c r="E20" s="578"/>
      <c r="F20" s="578"/>
      <c r="G20" s="579"/>
      <c r="H20" s="580"/>
      <c r="I20" s="581"/>
      <c r="J20" s="582"/>
      <c r="K20" s="583"/>
      <c r="O20" s="584">
        <v>1</v>
      </c>
    </row>
    <row r="21" spans="1:80">
      <c r="A21" s="585">
        <v>6</v>
      </c>
      <c r="B21" s="586" t="s">
        <v>719</v>
      </c>
      <c r="C21" s="587" t="s">
        <v>720</v>
      </c>
      <c r="D21" s="588" t="s">
        <v>151</v>
      </c>
      <c r="E21" s="589">
        <v>10</v>
      </c>
      <c r="F21" s="589">
        <v>0</v>
      </c>
      <c r="G21" s="590">
        <f>E21*F21</f>
        <v>0</v>
      </c>
      <c r="H21" s="591">
        <v>0</v>
      </c>
      <c r="I21" s="592">
        <f>E21*H21</f>
        <v>0</v>
      </c>
      <c r="J21" s="591">
        <v>-4.9699999999999996E-3</v>
      </c>
      <c r="K21" s="592">
        <f>E21*J21</f>
        <v>-4.9699999999999994E-2</v>
      </c>
      <c r="O21" s="584">
        <v>2</v>
      </c>
      <c r="AA21" s="557">
        <v>1</v>
      </c>
      <c r="AB21" s="557">
        <v>7</v>
      </c>
      <c r="AC21" s="557">
        <v>7</v>
      </c>
      <c r="AZ21" s="557">
        <v>2</v>
      </c>
      <c r="BA21" s="557">
        <f>IF(AZ21=1,G21,0)</f>
        <v>0</v>
      </c>
      <c r="BB21" s="557">
        <f>IF(AZ21=2,G21,0)</f>
        <v>0</v>
      </c>
      <c r="BC21" s="557">
        <f>IF(AZ21=3,G21,0)</f>
        <v>0</v>
      </c>
      <c r="BD21" s="557">
        <f>IF(AZ21=4,G21,0)</f>
        <v>0</v>
      </c>
      <c r="BE21" s="557">
        <f>IF(AZ21=5,G21,0)</f>
        <v>0</v>
      </c>
      <c r="CA21" s="584">
        <v>1</v>
      </c>
      <c r="CB21" s="584">
        <v>7</v>
      </c>
    </row>
    <row r="22" spans="1:80">
      <c r="A22" s="585">
        <v>7</v>
      </c>
      <c r="B22" s="586" t="s">
        <v>721</v>
      </c>
      <c r="C22" s="587" t="s">
        <v>722</v>
      </c>
      <c r="D22" s="588" t="s">
        <v>338</v>
      </c>
      <c r="E22" s="589">
        <v>1</v>
      </c>
      <c r="F22" s="589">
        <v>0</v>
      </c>
      <c r="G22" s="590">
        <f>E22*F22</f>
        <v>0</v>
      </c>
      <c r="H22" s="591">
        <v>1.3500000000000001E-3</v>
      </c>
      <c r="I22" s="592">
        <f>E22*H22</f>
        <v>1.3500000000000001E-3</v>
      </c>
      <c r="J22" s="591">
        <v>0</v>
      </c>
      <c r="K22" s="592">
        <f>E22*J22</f>
        <v>0</v>
      </c>
      <c r="O22" s="584">
        <v>2</v>
      </c>
      <c r="AA22" s="557">
        <v>1</v>
      </c>
      <c r="AB22" s="557">
        <v>7</v>
      </c>
      <c r="AC22" s="557">
        <v>7</v>
      </c>
      <c r="AZ22" s="557">
        <v>2</v>
      </c>
      <c r="BA22" s="557">
        <f>IF(AZ22=1,G22,0)</f>
        <v>0</v>
      </c>
      <c r="BB22" s="557">
        <f>IF(AZ22=2,G22,0)</f>
        <v>0</v>
      </c>
      <c r="BC22" s="557">
        <f>IF(AZ22=3,G22,0)</f>
        <v>0</v>
      </c>
      <c r="BD22" s="557">
        <f>IF(AZ22=4,G22,0)</f>
        <v>0</v>
      </c>
      <c r="BE22" s="557">
        <f>IF(AZ22=5,G22,0)</f>
        <v>0</v>
      </c>
      <c r="CA22" s="584">
        <v>1</v>
      </c>
      <c r="CB22" s="584">
        <v>7</v>
      </c>
    </row>
    <row r="23" spans="1:80">
      <c r="A23" s="603"/>
      <c r="B23" s="604"/>
      <c r="C23" s="789" t="s">
        <v>723</v>
      </c>
      <c r="D23" s="790"/>
      <c r="E23" s="605">
        <v>1</v>
      </c>
      <c r="F23" s="606"/>
      <c r="G23" s="607"/>
      <c r="H23" s="608"/>
      <c r="I23" s="609"/>
      <c r="J23" s="610"/>
      <c r="K23" s="609"/>
      <c r="M23" s="611" t="s">
        <v>723</v>
      </c>
      <c r="O23" s="584"/>
    </row>
    <row r="24" spans="1:80">
      <c r="A24" s="585">
        <v>8</v>
      </c>
      <c r="B24" s="586" t="s">
        <v>724</v>
      </c>
      <c r="C24" s="587" t="s">
        <v>725</v>
      </c>
      <c r="D24" s="588" t="s">
        <v>151</v>
      </c>
      <c r="E24" s="589">
        <v>10</v>
      </c>
      <c r="F24" s="589">
        <v>0</v>
      </c>
      <c r="G24" s="590">
        <f>E24*F24</f>
        <v>0</v>
      </c>
      <c r="H24" s="591">
        <v>0</v>
      </c>
      <c r="I24" s="592">
        <f>E24*H24</f>
        <v>0</v>
      </c>
      <c r="J24" s="591">
        <v>-2.9E-4</v>
      </c>
      <c r="K24" s="592">
        <f>E24*J24</f>
        <v>-2.8999999999999998E-3</v>
      </c>
      <c r="O24" s="584">
        <v>2</v>
      </c>
      <c r="AA24" s="557">
        <v>1</v>
      </c>
      <c r="AB24" s="557">
        <v>7</v>
      </c>
      <c r="AC24" s="557">
        <v>7</v>
      </c>
      <c r="AZ24" s="557">
        <v>2</v>
      </c>
      <c r="BA24" s="557">
        <f>IF(AZ24=1,G24,0)</f>
        <v>0</v>
      </c>
      <c r="BB24" s="557">
        <f>IF(AZ24=2,G24,0)</f>
        <v>0</v>
      </c>
      <c r="BC24" s="557">
        <f>IF(AZ24=3,G24,0)</f>
        <v>0</v>
      </c>
      <c r="BD24" s="557">
        <f>IF(AZ24=4,G24,0)</f>
        <v>0</v>
      </c>
      <c r="BE24" s="557">
        <f>IF(AZ24=5,G24,0)</f>
        <v>0</v>
      </c>
      <c r="CA24" s="584">
        <v>1</v>
      </c>
      <c r="CB24" s="584">
        <v>7</v>
      </c>
    </row>
    <row r="25" spans="1:80">
      <c r="A25" s="585">
        <v>9</v>
      </c>
      <c r="B25" s="586" t="s">
        <v>726</v>
      </c>
      <c r="C25" s="587" t="s">
        <v>727</v>
      </c>
      <c r="D25" s="588" t="s">
        <v>151</v>
      </c>
      <c r="E25" s="589">
        <v>4.5</v>
      </c>
      <c r="F25" s="589">
        <v>0</v>
      </c>
      <c r="G25" s="590">
        <f>E25*F25</f>
        <v>0</v>
      </c>
      <c r="H25" s="591">
        <v>5.4099999999999999E-3</v>
      </c>
      <c r="I25" s="592">
        <f>E25*H25</f>
        <v>2.4344999999999999E-2</v>
      </c>
      <c r="J25" s="591">
        <v>0</v>
      </c>
      <c r="K25" s="592">
        <f>E25*J25</f>
        <v>0</v>
      </c>
      <c r="O25" s="584">
        <v>2</v>
      </c>
      <c r="AA25" s="557">
        <v>1</v>
      </c>
      <c r="AB25" s="557">
        <v>7</v>
      </c>
      <c r="AC25" s="557">
        <v>7</v>
      </c>
      <c r="AZ25" s="557">
        <v>2</v>
      </c>
      <c r="BA25" s="557">
        <f>IF(AZ25=1,G25,0)</f>
        <v>0</v>
      </c>
      <c r="BB25" s="557">
        <f>IF(AZ25=2,G25,0)</f>
        <v>0</v>
      </c>
      <c r="BC25" s="557">
        <f>IF(AZ25=3,G25,0)</f>
        <v>0</v>
      </c>
      <c r="BD25" s="557">
        <f>IF(AZ25=4,G25,0)</f>
        <v>0</v>
      </c>
      <c r="BE25" s="557">
        <f>IF(AZ25=5,G25,0)</f>
        <v>0</v>
      </c>
      <c r="CA25" s="584">
        <v>1</v>
      </c>
      <c r="CB25" s="584">
        <v>7</v>
      </c>
    </row>
    <row r="26" spans="1:80">
      <c r="A26" s="603"/>
      <c r="B26" s="604"/>
      <c r="C26" s="789" t="s">
        <v>728</v>
      </c>
      <c r="D26" s="790"/>
      <c r="E26" s="605">
        <v>4.5</v>
      </c>
      <c r="F26" s="606"/>
      <c r="G26" s="607"/>
      <c r="H26" s="608"/>
      <c r="I26" s="609"/>
      <c r="J26" s="610"/>
      <c r="K26" s="609"/>
      <c r="M26" s="611" t="s">
        <v>728</v>
      </c>
      <c r="O26" s="584"/>
    </row>
    <row r="27" spans="1:80">
      <c r="A27" s="585">
        <v>10</v>
      </c>
      <c r="B27" s="586" t="s">
        <v>729</v>
      </c>
      <c r="C27" s="587" t="s">
        <v>730</v>
      </c>
      <c r="D27" s="588" t="s">
        <v>151</v>
      </c>
      <c r="E27" s="589">
        <v>13.8</v>
      </c>
      <c r="F27" s="589">
        <v>0</v>
      </c>
      <c r="G27" s="590">
        <f>E27*F27</f>
        <v>0</v>
      </c>
      <c r="H27" s="591">
        <v>5.7299999999999999E-3</v>
      </c>
      <c r="I27" s="592">
        <f>E27*H27</f>
        <v>7.9074000000000005E-2</v>
      </c>
      <c r="J27" s="591">
        <v>0</v>
      </c>
      <c r="K27" s="592">
        <f>E27*J27</f>
        <v>0</v>
      </c>
      <c r="O27" s="584">
        <v>2</v>
      </c>
      <c r="AA27" s="557">
        <v>1</v>
      </c>
      <c r="AB27" s="557">
        <v>7</v>
      </c>
      <c r="AC27" s="557">
        <v>7</v>
      </c>
      <c r="AZ27" s="557">
        <v>2</v>
      </c>
      <c r="BA27" s="557">
        <f>IF(AZ27=1,G27,0)</f>
        <v>0</v>
      </c>
      <c r="BB27" s="557">
        <f>IF(AZ27=2,G27,0)</f>
        <v>0</v>
      </c>
      <c r="BC27" s="557">
        <f>IF(AZ27=3,G27,0)</f>
        <v>0</v>
      </c>
      <c r="BD27" s="557">
        <f>IF(AZ27=4,G27,0)</f>
        <v>0</v>
      </c>
      <c r="BE27" s="557">
        <f>IF(AZ27=5,G27,0)</f>
        <v>0</v>
      </c>
      <c r="CA27" s="584">
        <v>1</v>
      </c>
      <c r="CB27" s="584">
        <v>7</v>
      </c>
    </row>
    <row r="28" spans="1:80">
      <c r="A28" s="603"/>
      <c r="B28" s="604"/>
      <c r="C28" s="789" t="s">
        <v>731</v>
      </c>
      <c r="D28" s="790"/>
      <c r="E28" s="605">
        <v>13.8</v>
      </c>
      <c r="F28" s="606"/>
      <c r="G28" s="607"/>
      <c r="H28" s="608"/>
      <c r="I28" s="609"/>
      <c r="J28" s="610"/>
      <c r="K28" s="609"/>
      <c r="M28" s="611" t="s">
        <v>731</v>
      </c>
      <c r="O28" s="584"/>
    </row>
    <row r="29" spans="1:80" ht="22.5">
      <c r="A29" s="585">
        <v>11</v>
      </c>
      <c r="B29" s="586" t="s">
        <v>732</v>
      </c>
      <c r="C29" s="587" t="s">
        <v>733</v>
      </c>
      <c r="D29" s="588" t="s">
        <v>151</v>
      </c>
      <c r="E29" s="589">
        <v>4.95</v>
      </c>
      <c r="F29" s="589">
        <v>0</v>
      </c>
      <c r="G29" s="590">
        <f>E29*F29</f>
        <v>0</v>
      </c>
      <c r="H29" s="591">
        <v>9.0000000000000006E-5</v>
      </c>
      <c r="I29" s="592">
        <f>E29*H29</f>
        <v>4.4550000000000004E-4</v>
      </c>
      <c r="J29" s="591">
        <v>0</v>
      </c>
      <c r="K29" s="592">
        <f>E29*J29</f>
        <v>0</v>
      </c>
      <c r="O29" s="584">
        <v>2</v>
      </c>
      <c r="AA29" s="557">
        <v>1</v>
      </c>
      <c r="AB29" s="557">
        <v>7</v>
      </c>
      <c r="AC29" s="557">
        <v>7</v>
      </c>
      <c r="AZ29" s="557">
        <v>2</v>
      </c>
      <c r="BA29" s="557">
        <f>IF(AZ29=1,G29,0)</f>
        <v>0</v>
      </c>
      <c r="BB29" s="557">
        <f>IF(AZ29=2,G29,0)</f>
        <v>0</v>
      </c>
      <c r="BC29" s="557">
        <f>IF(AZ29=3,G29,0)</f>
        <v>0</v>
      </c>
      <c r="BD29" s="557">
        <f>IF(AZ29=4,G29,0)</f>
        <v>0</v>
      </c>
      <c r="BE29" s="557">
        <f>IF(AZ29=5,G29,0)</f>
        <v>0</v>
      </c>
      <c r="CA29" s="584">
        <v>1</v>
      </c>
      <c r="CB29" s="584">
        <v>7</v>
      </c>
    </row>
    <row r="30" spans="1:80">
      <c r="A30" s="603"/>
      <c r="B30" s="604"/>
      <c r="C30" s="789" t="s">
        <v>734</v>
      </c>
      <c r="D30" s="790"/>
      <c r="E30" s="605">
        <v>4.95</v>
      </c>
      <c r="F30" s="606"/>
      <c r="G30" s="607"/>
      <c r="H30" s="608"/>
      <c r="I30" s="609"/>
      <c r="J30" s="610"/>
      <c r="K30" s="609"/>
      <c r="M30" s="611" t="s">
        <v>734</v>
      </c>
      <c r="O30" s="584"/>
    </row>
    <row r="31" spans="1:80" ht="22.5">
      <c r="A31" s="585">
        <v>12</v>
      </c>
      <c r="B31" s="586" t="s">
        <v>735</v>
      </c>
      <c r="C31" s="587" t="s">
        <v>736</v>
      </c>
      <c r="D31" s="588" t="s">
        <v>151</v>
      </c>
      <c r="E31" s="589">
        <v>15.18</v>
      </c>
      <c r="F31" s="589">
        <v>0</v>
      </c>
      <c r="G31" s="590">
        <f>E31*F31</f>
        <v>0</v>
      </c>
      <c r="H31" s="591">
        <v>1.2E-4</v>
      </c>
      <c r="I31" s="592">
        <f>E31*H31</f>
        <v>1.8216E-3</v>
      </c>
      <c r="J31" s="591">
        <v>0</v>
      </c>
      <c r="K31" s="592">
        <f>E31*J31</f>
        <v>0</v>
      </c>
      <c r="O31" s="584">
        <v>2</v>
      </c>
      <c r="AA31" s="557">
        <v>1</v>
      </c>
      <c r="AB31" s="557">
        <v>7</v>
      </c>
      <c r="AC31" s="557">
        <v>7</v>
      </c>
      <c r="AZ31" s="557">
        <v>2</v>
      </c>
      <c r="BA31" s="557">
        <f>IF(AZ31=1,G31,0)</f>
        <v>0</v>
      </c>
      <c r="BB31" s="557">
        <f>IF(AZ31=2,G31,0)</f>
        <v>0</v>
      </c>
      <c r="BC31" s="557">
        <f>IF(AZ31=3,G31,0)</f>
        <v>0</v>
      </c>
      <c r="BD31" s="557">
        <f>IF(AZ31=4,G31,0)</f>
        <v>0</v>
      </c>
      <c r="BE31" s="557">
        <f>IF(AZ31=5,G31,0)</f>
        <v>0</v>
      </c>
      <c r="CA31" s="584">
        <v>1</v>
      </c>
      <c r="CB31" s="584">
        <v>7</v>
      </c>
    </row>
    <row r="32" spans="1:80">
      <c r="A32" s="603"/>
      <c r="B32" s="604"/>
      <c r="C32" s="789" t="s">
        <v>737</v>
      </c>
      <c r="D32" s="790"/>
      <c r="E32" s="605">
        <v>15.18</v>
      </c>
      <c r="F32" s="606"/>
      <c r="G32" s="607"/>
      <c r="H32" s="608"/>
      <c r="I32" s="609"/>
      <c r="J32" s="610"/>
      <c r="K32" s="609"/>
      <c r="M32" s="611" t="s">
        <v>737</v>
      </c>
      <c r="O32" s="584"/>
    </row>
    <row r="33" spans="1:80">
      <c r="A33" s="585">
        <v>13</v>
      </c>
      <c r="B33" s="586" t="s">
        <v>738</v>
      </c>
      <c r="C33" s="587" t="s">
        <v>739</v>
      </c>
      <c r="D33" s="588" t="s">
        <v>338</v>
      </c>
      <c r="E33" s="589">
        <v>5</v>
      </c>
      <c r="F33" s="589">
        <v>0</v>
      </c>
      <c r="G33" s="590">
        <f>E33*F33</f>
        <v>0</v>
      </c>
      <c r="H33" s="591">
        <v>1.9000000000000001E-4</v>
      </c>
      <c r="I33" s="592">
        <f>E33*H33</f>
        <v>9.5000000000000011E-4</v>
      </c>
      <c r="J33" s="591">
        <v>0</v>
      </c>
      <c r="K33" s="592">
        <f>E33*J33</f>
        <v>0</v>
      </c>
      <c r="O33" s="584">
        <v>2</v>
      </c>
      <c r="AA33" s="557">
        <v>1</v>
      </c>
      <c r="AB33" s="557">
        <v>7</v>
      </c>
      <c r="AC33" s="557">
        <v>7</v>
      </c>
      <c r="AZ33" s="557">
        <v>2</v>
      </c>
      <c r="BA33" s="557">
        <f>IF(AZ33=1,G33,0)</f>
        <v>0</v>
      </c>
      <c r="BB33" s="557">
        <f>IF(AZ33=2,G33,0)</f>
        <v>0</v>
      </c>
      <c r="BC33" s="557">
        <f>IF(AZ33=3,G33,0)</f>
        <v>0</v>
      </c>
      <c r="BD33" s="557">
        <f>IF(AZ33=4,G33,0)</f>
        <v>0</v>
      </c>
      <c r="BE33" s="557">
        <f>IF(AZ33=5,G33,0)</f>
        <v>0</v>
      </c>
      <c r="CA33" s="584">
        <v>1</v>
      </c>
      <c r="CB33" s="584">
        <v>7</v>
      </c>
    </row>
    <row r="34" spans="1:80">
      <c r="A34" s="603"/>
      <c r="B34" s="604"/>
      <c r="C34" s="789" t="s">
        <v>740</v>
      </c>
      <c r="D34" s="790"/>
      <c r="E34" s="605">
        <v>5</v>
      </c>
      <c r="F34" s="606"/>
      <c r="G34" s="607"/>
      <c r="H34" s="608"/>
      <c r="I34" s="609"/>
      <c r="J34" s="610"/>
      <c r="K34" s="609"/>
      <c r="M34" s="611" t="s">
        <v>740</v>
      </c>
      <c r="O34" s="584"/>
    </row>
    <row r="35" spans="1:80">
      <c r="A35" s="585">
        <v>14</v>
      </c>
      <c r="B35" s="586" t="s">
        <v>741</v>
      </c>
      <c r="C35" s="587" t="s">
        <v>742</v>
      </c>
      <c r="D35" s="588" t="s">
        <v>338</v>
      </c>
      <c r="E35" s="589">
        <v>5</v>
      </c>
      <c r="F35" s="589">
        <v>0</v>
      </c>
      <c r="G35" s="590">
        <f>E35*F35</f>
        <v>0</v>
      </c>
      <c r="H35" s="591">
        <v>4.8000000000000001E-4</v>
      </c>
      <c r="I35" s="592">
        <f>E35*H35</f>
        <v>2.4000000000000002E-3</v>
      </c>
      <c r="J35" s="591">
        <v>0</v>
      </c>
      <c r="K35" s="592">
        <f>E35*J35</f>
        <v>0</v>
      </c>
      <c r="O35" s="584">
        <v>2</v>
      </c>
      <c r="AA35" s="557">
        <v>1</v>
      </c>
      <c r="AB35" s="557">
        <v>7</v>
      </c>
      <c r="AC35" s="557">
        <v>7</v>
      </c>
      <c r="AZ35" s="557">
        <v>2</v>
      </c>
      <c r="BA35" s="557">
        <f>IF(AZ35=1,G35,0)</f>
        <v>0</v>
      </c>
      <c r="BB35" s="557">
        <f>IF(AZ35=2,G35,0)</f>
        <v>0</v>
      </c>
      <c r="BC35" s="557">
        <f>IF(AZ35=3,G35,0)</f>
        <v>0</v>
      </c>
      <c r="BD35" s="557">
        <f>IF(AZ35=4,G35,0)</f>
        <v>0</v>
      </c>
      <c r="BE35" s="557">
        <f>IF(AZ35=5,G35,0)</f>
        <v>0</v>
      </c>
      <c r="CA35" s="584">
        <v>1</v>
      </c>
      <c r="CB35" s="584">
        <v>7</v>
      </c>
    </row>
    <row r="36" spans="1:80">
      <c r="A36" s="603"/>
      <c r="B36" s="604"/>
      <c r="C36" s="789" t="s">
        <v>743</v>
      </c>
      <c r="D36" s="790"/>
      <c r="E36" s="605">
        <v>5</v>
      </c>
      <c r="F36" s="606"/>
      <c r="G36" s="607"/>
      <c r="H36" s="608"/>
      <c r="I36" s="609"/>
      <c r="J36" s="610"/>
      <c r="K36" s="609"/>
      <c r="M36" s="611" t="s">
        <v>743</v>
      </c>
      <c r="O36" s="584"/>
    </row>
    <row r="37" spans="1:80">
      <c r="A37" s="585">
        <v>15</v>
      </c>
      <c r="B37" s="586" t="s">
        <v>744</v>
      </c>
      <c r="C37" s="587" t="s">
        <v>745</v>
      </c>
      <c r="D37" s="588" t="s">
        <v>151</v>
      </c>
      <c r="E37" s="589">
        <v>20</v>
      </c>
      <c r="F37" s="589">
        <v>0</v>
      </c>
      <c r="G37" s="590">
        <f>E37*F37</f>
        <v>0</v>
      </c>
      <c r="H37" s="591">
        <v>1.0000000000000001E-5</v>
      </c>
      <c r="I37" s="592">
        <f>E37*H37</f>
        <v>2.0000000000000001E-4</v>
      </c>
      <c r="J37" s="591">
        <v>0</v>
      </c>
      <c r="K37" s="592">
        <f>E37*J37</f>
        <v>0</v>
      </c>
      <c r="O37" s="584">
        <v>2</v>
      </c>
      <c r="AA37" s="557">
        <v>1</v>
      </c>
      <c r="AB37" s="557">
        <v>7</v>
      </c>
      <c r="AC37" s="557">
        <v>7</v>
      </c>
      <c r="AZ37" s="557">
        <v>2</v>
      </c>
      <c r="BA37" s="557">
        <f>IF(AZ37=1,G37,0)</f>
        <v>0</v>
      </c>
      <c r="BB37" s="557">
        <f>IF(AZ37=2,G37,0)</f>
        <v>0</v>
      </c>
      <c r="BC37" s="557">
        <f>IF(AZ37=3,G37,0)</f>
        <v>0</v>
      </c>
      <c r="BD37" s="557">
        <f>IF(AZ37=4,G37,0)</f>
        <v>0</v>
      </c>
      <c r="BE37" s="557">
        <f>IF(AZ37=5,G37,0)</f>
        <v>0</v>
      </c>
      <c r="CA37" s="584">
        <v>1</v>
      </c>
      <c r="CB37" s="584">
        <v>7</v>
      </c>
    </row>
    <row r="38" spans="1:80" ht="22.5">
      <c r="A38" s="585">
        <v>16</v>
      </c>
      <c r="B38" s="586" t="s">
        <v>746</v>
      </c>
      <c r="C38" s="587" t="s">
        <v>747</v>
      </c>
      <c r="D38" s="588" t="s">
        <v>338</v>
      </c>
      <c r="E38" s="589">
        <v>10</v>
      </c>
      <c r="F38" s="589">
        <v>0</v>
      </c>
      <c r="G38" s="590">
        <f>E38*F38</f>
        <v>0</v>
      </c>
      <c r="H38" s="591">
        <v>2.2000000000000001E-4</v>
      </c>
      <c r="I38" s="592">
        <f>E38*H38</f>
        <v>2.2000000000000001E-3</v>
      </c>
      <c r="J38" s="591"/>
      <c r="K38" s="592">
        <f>E38*J38</f>
        <v>0</v>
      </c>
      <c r="O38" s="584">
        <v>2</v>
      </c>
      <c r="AA38" s="557">
        <v>12</v>
      </c>
      <c r="AB38" s="557">
        <v>0</v>
      </c>
      <c r="AC38" s="557">
        <v>1</v>
      </c>
      <c r="AZ38" s="557">
        <v>2</v>
      </c>
      <c r="BA38" s="557">
        <f>IF(AZ38=1,G38,0)</f>
        <v>0</v>
      </c>
      <c r="BB38" s="557">
        <f>IF(AZ38=2,G38,0)</f>
        <v>0</v>
      </c>
      <c r="BC38" s="557">
        <f>IF(AZ38=3,G38,0)</f>
        <v>0</v>
      </c>
      <c r="BD38" s="557">
        <f>IF(AZ38=4,G38,0)</f>
        <v>0</v>
      </c>
      <c r="BE38" s="557">
        <f>IF(AZ38=5,G38,0)</f>
        <v>0</v>
      </c>
      <c r="CA38" s="584">
        <v>12</v>
      </c>
      <c r="CB38" s="584">
        <v>0</v>
      </c>
    </row>
    <row r="39" spans="1:80">
      <c r="A39" s="603"/>
      <c r="B39" s="604"/>
      <c r="C39" s="789" t="s">
        <v>748</v>
      </c>
      <c r="D39" s="790"/>
      <c r="E39" s="605">
        <v>10</v>
      </c>
      <c r="F39" s="606"/>
      <c r="G39" s="607"/>
      <c r="H39" s="608"/>
      <c r="I39" s="609"/>
      <c r="J39" s="610"/>
      <c r="K39" s="609"/>
      <c r="M39" s="611" t="s">
        <v>748</v>
      </c>
      <c r="O39" s="584"/>
    </row>
    <row r="40" spans="1:80">
      <c r="A40" s="585">
        <v>17</v>
      </c>
      <c r="B40" s="586" t="s">
        <v>749</v>
      </c>
      <c r="C40" s="587" t="s">
        <v>750</v>
      </c>
      <c r="D40" s="588" t="s">
        <v>394</v>
      </c>
      <c r="E40" s="589">
        <v>0.1127861</v>
      </c>
      <c r="F40" s="589">
        <v>0</v>
      </c>
      <c r="G40" s="590">
        <f>E40*F40</f>
        <v>0</v>
      </c>
      <c r="H40" s="591">
        <v>0</v>
      </c>
      <c r="I40" s="592">
        <f>E40*H40</f>
        <v>0</v>
      </c>
      <c r="J40" s="591"/>
      <c r="K40" s="592">
        <f>E40*J40</f>
        <v>0</v>
      </c>
      <c r="O40" s="584">
        <v>2</v>
      </c>
      <c r="AA40" s="557">
        <v>7</v>
      </c>
      <c r="AB40" s="557">
        <v>1001</v>
      </c>
      <c r="AC40" s="557">
        <v>5</v>
      </c>
      <c r="AZ40" s="557">
        <v>2</v>
      </c>
      <c r="BA40" s="557">
        <f>IF(AZ40=1,G40,0)</f>
        <v>0</v>
      </c>
      <c r="BB40" s="557">
        <f>IF(AZ40=2,G40,0)</f>
        <v>0</v>
      </c>
      <c r="BC40" s="557">
        <f>IF(AZ40=3,G40,0)</f>
        <v>0</v>
      </c>
      <c r="BD40" s="557">
        <f>IF(AZ40=4,G40,0)</f>
        <v>0</v>
      </c>
      <c r="BE40" s="557">
        <f>IF(AZ40=5,G40,0)</f>
        <v>0</v>
      </c>
      <c r="CA40" s="584">
        <v>7</v>
      </c>
      <c r="CB40" s="584">
        <v>1001</v>
      </c>
    </row>
    <row r="41" spans="1:80">
      <c r="A41" s="585">
        <v>18</v>
      </c>
      <c r="B41" s="586" t="s">
        <v>751</v>
      </c>
      <c r="C41" s="587" t="s">
        <v>752</v>
      </c>
      <c r="D41" s="588" t="s">
        <v>362</v>
      </c>
      <c r="E41" s="589">
        <v>2</v>
      </c>
      <c r="F41" s="589">
        <v>0</v>
      </c>
      <c r="G41" s="590">
        <f>E41*F41</f>
        <v>0</v>
      </c>
      <c r="H41" s="591">
        <v>0</v>
      </c>
      <c r="I41" s="592">
        <f>E41*H41</f>
        <v>0</v>
      </c>
      <c r="J41" s="591"/>
      <c r="K41" s="592">
        <f>E41*J41</f>
        <v>0</v>
      </c>
      <c r="O41" s="584">
        <v>2</v>
      </c>
      <c r="AA41" s="557">
        <v>10</v>
      </c>
      <c r="AB41" s="557">
        <v>0</v>
      </c>
      <c r="AC41" s="557">
        <v>8</v>
      </c>
      <c r="AZ41" s="557">
        <v>5</v>
      </c>
      <c r="BA41" s="557">
        <f>IF(AZ41=1,G41,0)</f>
        <v>0</v>
      </c>
      <c r="BB41" s="557">
        <f>IF(AZ41=2,G41,0)</f>
        <v>0</v>
      </c>
      <c r="BC41" s="557">
        <f>IF(AZ41=3,G41,0)</f>
        <v>0</v>
      </c>
      <c r="BD41" s="557">
        <f>IF(AZ41=4,G41,0)</f>
        <v>0</v>
      </c>
      <c r="BE41" s="557">
        <f>IF(AZ41=5,G41,0)</f>
        <v>0</v>
      </c>
      <c r="CA41" s="584">
        <v>10</v>
      </c>
      <c r="CB41" s="584">
        <v>0</v>
      </c>
    </row>
    <row r="42" spans="1:80">
      <c r="A42" s="585">
        <v>19</v>
      </c>
      <c r="B42" s="586" t="s">
        <v>753</v>
      </c>
      <c r="C42" s="587" t="s">
        <v>754</v>
      </c>
      <c r="D42" s="588" t="s">
        <v>362</v>
      </c>
      <c r="E42" s="589">
        <v>2</v>
      </c>
      <c r="F42" s="589">
        <v>0</v>
      </c>
      <c r="G42" s="590">
        <f>E42*F42</f>
        <v>0</v>
      </c>
      <c r="H42" s="591">
        <v>0</v>
      </c>
      <c r="I42" s="592">
        <f>E42*H42</f>
        <v>0</v>
      </c>
      <c r="J42" s="591"/>
      <c r="K42" s="592">
        <f>E42*J42</f>
        <v>0</v>
      </c>
      <c r="O42" s="584">
        <v>2</v>
      </c>
      <c r="AA42" s="557">
        <v>10</v>
      </c>
      <c r="AB42" s="557">
        <v>0</v>
      </c>
      <c r="AC42" s="557">
        <v>8</v>
      </c>
      <c r="AZ42" s="557">
        <v>5</v>
      </c>
      <c r="BA42" s="557">
        <f>IF(AZ42=1,G42,0)</f>
        <v>0</v>
      </c>
      <c r="BB42" s="557">
        <f>IF(AZ42=2,G42,0)</f>
        <v>0</v>
      </c>
      <c r="BC42" s="557">
        <f>IF(AZ42=3,G42,0)</f>
        <v>0</v>
      </c>
      <c r="BD42" s="557">
        <f>IF(AZ42=4,G42,0)</f>
        <v>0</v>
      </c>
      <c r="BE42" s="557">
        <f>IF(AZ42=5,G42,0)</f>
        <v>0</v>
      </c>
      <c r="CA42" s="584">
        <v>10</v>
      </c>
      <c r="CB42" s="584">
        <v>0</v>
      </c>
    </row>
    <row r="43" spans="1:80">
      <c r="A43" s="593"/>
      <c r="B43" s="594" t="s">
        <v>705</v>
      </c>
      <c r="C43" s="595" t="s">
        <v>755</v>
      </c>
      <c r="D43" s="596"/>
      <c r="E43" s="597"/>
      <c r="F43" s="598"/>
      <c r="G43" s="599">
        <f>SUM(G20:G42)</f>
        <v>0</v>
      </c>
      <c r="H43" s="600"/>
      <c r="I43" s="601">
        <f>SUM(I20:I42)</f>
        <v>0.11278610000000001</v>
      </c>
      <c r="J43" s="600"/>
      <c r="K43" s="601">
        <f>SUM(K20:K42)</f>
        <v>-5.2599999999999994E-2</v>
      </c>
      <c r="O43" s="584">
        <v>4</v>
      </c>
      <c r="BA43" s="602">
        <f>SUM(BA20:BA42)</f>
        <v>0</v>
      </c>
      <c r="BB43" s="602">
        <f>SUM(BB20:BB42)</f>
        <v>0</v>
      </c>
      <c r="BC43" s="602">
        <f>SUM(BC20:BC42)</f>
        <v>0</v>
      </c>
      <c r="BD43" s="602">
        <f>SUM(BD20:BD42)</f>
        <v>0</v>
      </c>
      <c r="BE43" s="602">
        <f>SUM(BE20:BE42)</f>
        <v>0</v>
      </c>
    </row>
    <row r="44" spans="1:80">
      <c r="A44" s="574" t="s">
        <v>130</v>
      </c>
      <c r="B44" s="575" t="s">
        <v>100</v>
      </c>
      <c r="C44" s="576" t="s">
        <v>101</v>
      </c>
      <c r="D44" s="577"/>
      <c r="E44" s="578"/>
      <c r="F44" s="578"/>
      <c r="G44" s="579"/>
      <c r="H44" s="580"/>
      <c r="I44" s="581"/>
      <c r="J44" s="582"/>
      <c r="K44" s="583"/>
      <c r="O44" s="584">
        <v>1</v>
      </c>
    </row>
    <row r="45" spans="1:80">
      <c r="A45" s="585">
        <v>20</v>
      </c>
      <c r="B45" s="586" t="s">
        <v>504</v>
      </c>
      <c r="C45" s="587" t="s">
        <v>756</v>
      </c>
      <c r="D45" s="588" t="s">
        <v>394</v>
      </c>
      <c r="E45" s="589">
        <v>5.2600000000000001E-2</v>
      </c>
      <c r="F45" s="589">
        <v>0</v>
      </c>
      <c r="G45" s="590">
        <f>E45*F45</f>
        <v>0</v>
      </c>
      <c r="H45" s="591">
        <v>0</v>
      </c>
      <c r="I45" s="592">
        <f>E45*H45</f>
        <v>0</v>
      </c>
      <c r="J45" s="591"/>
      <c r="K45" s="592">
        <f>E45*J45</f>
        <v>0</v>
      </c>
      <c r="O45" s="584">
        <v>2</v>
      </c>
      <c r="AA45" s="557">
        <v>8</v>
      </c>
      <c r="AB45" s="557">
        <v>0</v>
      </c>
      <c r="AC45" s="557">
        <v>3</v>
      </c>
      <c r="AZ45" s="557">
        <v>1</v>
      </c>
      <c r="BA45" s="557">
        <f>IF(AZ45=1,G45,0)</f>
        <v>0</v>
      </c>
      <c r="BB45" s="557">
        <f>IF(AZ45=2,G45,0)</f>
        <v>0</v>
      </c>
      <c r="BC45" s="557">
        <f>IF(AZ45=3,G45,0)</f>
        <v>0</v>
      </c>
      <c r="BD45" s="557">
        <f>IF(AZ45=4,G45,0)</f>
        <v>0</v>
      </c>
      <c r="BE45" s="557">
        <f>IF(AZ45=5,G45,0)</f>
        <v>0</v>
      </c>
      <c r="CA45" s="584">
        <v>8</v>
      </c>
      <c r="CB45" s="584">
        <v>0</v>
      </c>
    </row>
    <row r="46" spans="1:80">
      <c r="A46" s="585">
        <v>21</v>
      </c>
      <c r="B46" s="586" t="s">
        <v>508</v>
      </c>
      <c r="C46" s="587" t="s">
        <v>757</v>
      </c>
      <c r="D46" s="588" t="s">
        <v>394</v>
      </c>
      <c r="E46" s="589">
        <v>0.52600000000000002</v>
      </c>
      <c r="F46" s="589">
        <v>0</v>
      </c>
      <c r="G46" s="590">
        <f>E46*F46</f>
        <v>0</v>
      </c>
      <c r="H46" s="591">
        <v>0</v>
      </c>
      <c r="I46" s="592">
        <f>E46*H46</f>
        <v>0</v>
      </c>
      <c r="J46" s="591"/>
      <c r="K46" s="592">
        <f>E46*J46</f>
        <v>0</v>
      </c>
      <c r="O46" s="584">
        <v>2</v>
      </c>
      <c r="AA46" s="557">
        <v>8</v>
      </c>
      <c r="AB46" s="557">
        <v>0</v>
      </c>
      <c r="AC46" s="557">
        <v>3</v>
      </c>
      <c r="AZ46" s="557">
        <v>1</v>
      </c>
      <c r="BA46" s="557">
        <f>IF(AZ46=1,G46,0)</f>
        <v>0</v>
      </c>
      <c r="BB46" s="557">
        <f>IF(AZ46=2,G46,0)</f>
        <v>0</v>
      </c>
      <c r="BC46" s="557">
        <f>IF(AZ46=3,G46,0)</f>
        <v>0</v>
      </c>
      <c r="BD46" s="557">
        <f>IF(AZ46=4,G46,0)</f>
        <v>0</v>
      </c>
      <c r="BE46" s="557">
        <f>IF(AZ46=5,G46,0)</f>
        <v>0</v>
      </c>
      <c r="CA46" s="584">
        <v>8</v>
      </c>
      <c r="CB46" s="584">
        <v>0</v>
      </c>
    </row>
    <row r="47" spans="1:80">
      <c r="A47" s="585">
        <v>22</v>
      </c>
      <c r="B47" s="586" t="s">
        <v>516</v>
      </c>
      <c r="C47" s="587" t="s">
        <v>758</v>
      </c>
      <c r="D47" s="588" t="s">
        <v>394</v>
      </c>
      <c r="E47" s="589">
        <v>5.2600000000000001E-2</v>
      </c>
      <c r="F47" s="589">
        <v>0</v>
      </c>
      <c r="G47" s="590">
        <f>E47*F47</f>
        <v>0</v>
      </c>
      <c r="H47" s="591">
        <v>0</v>
      </c>
      <c r="I47" s="592">
        <f>E47*H47</f>
        <v>0</v>
      </c>
      <c r="J47" s="591"/>
      <c r="K47" s="592">
        <f>E47*J47</f>
        <v>0</v>
      </c>
      <c r="O47" s="584">
        <v>2</v>
      </c>
      <c r="AA47" s="557">
        <v>8</v>
      </c>
      <c r="AB47" s="557">
        <v>0</v>
      </c>
      <c r="AC47" s="557">
        <v>3</v>
      </c>
      <c r="AZ47" s="557">
        <v>1</v>
      </c>
      <c r="BA47" s="557">
        <f>IF(AZ47=1,G47,0)</f>
        <v>0</v>
      </c>
      <c r="BB47" s="557">
        <f>IF(AZ47=2,G47,0)</f>
        <v>0</v>
      </c>
      <c r="BC47" s="557">
        <f>IF(AZ47=3,G47,0)</f>
        <v>0</v>
      </c>
      <c r="BD47" s="557">
        <f>IF(AZ47=4,G47,0)</f>
        <v>0</v>
      </c>
      <c r="BE47" s="557">
        <f>IF(AZ47=5,G47,0)</f>
        <v>0</v>
      </c>
      <c r="CA47" s="584">
        <v>8</v>
      </c>
      <c r="CB47" s="584">
        <v>0</v>
      </c>
    </row>
    <row r="48" spans="1:80">
      <c r="A48" s="585">
        <v>23</v>
      </c>
      <c r="B48" s="586" t="s">
        <v>759</v>
      </c>
      <c r="C48" s="587" t="s">
        <v>760</v>
      </c>
      <c r="D48" s="588" t="s">
        <v>394</v>
      </c>
      <c r="E48" s="589">
        <v>5.2600000000000001E-2</v>
      </c>
      <c r="F48" s="589">
        <v>0</v>
      </c>
      <c r="G48" s="590">
        <f>E48*F48</f>
        <v>0</v>
      </c>
      <c r="H48" s="591">
        <v>0</v>
      </c>
      <c r="I48" s="592">
        <f>E48*H48</f>
        <v>0</v>
      </c>
      <c r="J48" s="591"/>
      <c r="K48" s="592">
        <f>E48*J48</f>
        <v>0</v>
      </c>
      <c r="O48" s="584">
        <v>2</v>
      </c>
      <c r="AA48" s="557">
        <v>8</v>
      </c>
      <c r="AB48" s="557">
        <v>0</v>
      </c>
      <c r="AC48" s="557">
        <v>3</v>
      </c>
      <c r="AZ48" s="557">
        <v>1</v>
      </c>
      <c r="BA48" s="557">
        <f>IF(AZ48=1,G48,0)</f>
        <v>0</v>
      </c>
      <c r="BB48" s="557">
        <f>IF(AZ48=2,G48,0)</f>
        <v>0</v>
      </c>
      <c r="BC48" s="557">
        <f>IF(AZ48=3,G48,0)</f>
        <v>0</v>
      </c>
      <c r="BD48" s="557">
        <f>IF(AZ48=4,G48,0)</f>
        <v>0</v>
      </c>
      <c r="BE48" s="557">
        <f>IF(AZ48=5,G48,0)</f>
        <v>0</v>
      </c>
      <c r="CA48" s="584">
        <v>8</v>
      </c>
      <c r="CB48" s="584">
        <v>0</v>
      </c>
    </row>
    <row r="49" spans="1:80">
      <c r="A49" s="585">
        <v>24</v>
      </c>
      <c r="B49" s="586" t="s">
        <v>761</v>
      </c>
      <c r="C49" s="587" t="s">
        <v>762</v>
      </c>
      <c r="D49" s="588" t="s">
        <v>394</v>
      </c>
      <c r="E49" s="589">
        <v>5.2600000000000001E-2</v>
      </c>
      <c r="F49" s="589">
        <v>0</v>
      </c>
      <c r="G49" s="590">
        <f>E49*F49</f>
        <v>0</v>
      </c>
      <c r="H49" s="591">
        <v>0</v>
      </c>
      <c r="I49" s="592">
        <f>E49*H49</f>
        <v>0</v>
      </c>
      <c r="J49" s="591"/>
      <c r="K49" s="592">
        <f>E49*J49</f>
        <v>0</v>
      </c>
      <c r="O49" s="584">
        <v>2</v>
      </c>
      <c r="AA49" s="557">
        <v>8</v>
      </c>
      <c r="AB49" s="557">
        <v>0</v>
      </c>
      <c r="AC49" s="557">
        <v>3</v>
      </c>
      <c r="AZ49" s="557">
        <v>1</v>
      </c>
      <c r="BA49" s="557">
        <f>IF(AZ49=1,G49,0)</f>
        <v>0</v>
      </c>
      <c r="BB49" s="557">
        <f>IF(AZ49=2,G49,0)</f>
        <v>0</v>
      </c>
      <c r="BC49" s="557">
        <f>IF(AZ49=3,G49,0)</f>
        <v>0</v>
      </c>
      <c r="BD49" s="557">
        <f>IF(AZ49=4,G49,0)</f>
        <v>0</v>
      </c>
      <c r="BE49" s="557">
        <f>IF(AZ49=5,G49,0)</f>
        <v>0</v>
      </c>
      <c r="CA49" s="584">
        <v>8</v>
      </c>
      <c r="CB49" s="584">
        <v>0</v>
      </c>
    </row>
    <row r="50" spans="1:80">
      <c r="A50" s="593"/>
      <c r="B50" s="594" t="s">
        <v>705</v>
      </c>
      <c r="C50" s="595" t="s">
        <v>763</v>
      </c>
      <c r="D50" s="596"/>
      <c r="E50" s="597"/>
      <c r="F50" s="598"/>
      <c r="G50" s="599">
        <f>SUM(G44:G49)</f>
        <v>0</v>
      </c>
      <c r="H50" s="600"/>
      <c r="I50" s="601">
        <f>SUM(I44:I49)</f>
        <v>0</v>
      </c>
      <c r="J50" s="600"/>
      <c r="K50" s="601">
        <f>SUM(K44:K49)</f>
        <v>0</v>
      </c>
      <c r="O50" s="584">
        <v>4</v>
      </c>
      <c r="BA50" s="602">
        <f>SUM(BA44:BA49)</f>
        <v>0</v>
      </c>
      <c r="BB50" s="602">
        <f>SUM(BB44:BB49)</f>
        <v>0</v>
      </c>
      <c r="BC50" s="602">
        <f>SUM(BC44:BC49)</f>
        <v>0</v>
      </c>
      <c r="BD50" s="602">
        <f>SUM(BD44:BD49)</f>
        <v>0</v>
      </c>
      <c r="BE50" s="602">
        <f>SUM(BE44:BE49)</f>
        <v>0</v>
      </c>
    </row>
    <row r="51" spans="1:80">
      <c r="E51" s="557"/>
    </row>
    <row r="52" spans="1:80">
      <c r="E52" s="557"/>
    </row>
    <row r="53" spans="1:80">
      <c r="E53" s="557"/>
    </row>
    <row r="54" spans="1:80">
      <c r="E54" s="557"/>
    </row>
    <row r="55" spans="1:80">
      <c r="E55" s="557"/>
    </row>
    <row r="56" spans="1:80">
      <c r="E56" s="557"/>
    </row>
    <row r="57" spans="1:80">
      <c r="E57" s="557"/>
    </row>
    <row r="58" spans="1:80">
      <c r="E58" s="557"/>
    </row>
    <row r="59" spans="1:80">
      <c r="E59" s="557"/>
    </row>
    <row r="60" spans="1:80">
      <c r="E60" s="557"/>
    </row>
    <row r="61" spans="1:80">
      <c r="E61" s="557"/>
    </row>
    <row r="62" spans="1:80">
      <c r="E62" s="557"/>
    </row>
    <row r="63" spans="1:80">
      <c r="E63" s="557"/>
    </row>
    <row r="64" spans="1:80">
      <c r="E64" s="557"/>
    </row>
    <row r="65" spans="1:7">
      <c r="E65" s="557"/>
    </row>
    <row r="66" spans="1:7">
      <c r="E66" s="557"/>
    </row>
    <row r="67" spans="1:7">
      <c r="E67" s="557"/>
    </row>
    <row r="68" spans="1:7">
      <c r="E68" s="557"/>
    </row>
    <row r="69" spans="1:7">
      <c r="E69" s="557"/>
    </row>
    <row r="70" spans="1:7">
      <c r="E70" s="557"/>
    </row>
    <row r="71" spans="1:7">
      <c r="E71" s="557"/>
    </row>
    <row r="72" spans="1:7">
      <c r="E72" s="557"/>
    </row>
    <row r="73" spans="1:7">
      <c r="E73" s="557"/>
    </row>
    <row r="74" spans="1:7">
      <c r="A74" s="610"/>
      <c r="B74" s="610"/>
      <c r="C74" s="610"/>
      <c r="D74" s="610"/>
      <c r="E74" s="610"/>
      <c r="F74" s="610"/>
      <c r="G74" s="610"/>
    </row>
    <row r="75" spans="1:7">
      <c r="A75" s="610"/>
      <c r="B75" s="610"/>
      <c r="C75" s="610"/>
      <c r="D75" s="610"/>
      <c r="E75" s="610"/>
      <c r="F75" s="610"/>
      <c r="G75" s="610"/>
    </row>
    <row r="76" spans="1:7">
      <c r="A76" s="610"/>
      <c r="B76" s="610"/>
      <c r="C76" s="610"/>
      <c r="D76" s="610"/>
      <c r="E76" s="610"/>
      <c r="F76" s="610"/>
      <c r="G76" s="610"/>
    </row>
    <row r="77" spans="1:7">
      <c r="A77" s="610"/>
      <c r="B77" s="610"/>
      <c r="C77" s="610"/>
      <c r="D77" s="610"/>
      <c r="E77" s="610"/>
      <c r="F77" s="610"/>
      <c r="G77" s="610"/>
    </row>
    <row r="78" spans="1:7">
      <c r="E78" s="557"/>
    </row>
    <row r="79" spans="1:7">
      <c r="E79" s="557"/>
    </row>
    <row r="80" spans="1:7">
      <c r="E80" s="557"/>
    </row>
    <row r="81" spans="5:5">
      <c r="E81" s="557"/>
    </row>
    <row r="82" spans="5:5">
      <c r="E82" s="557"/>
    </row>
    <row r="83" spans="5:5">
      <c r="E83" s="557"/>
    </row>
    <row r="84" spans="5:5">
      <c r="E84" s="557"/>
    </row>
    <row r="85" spans="5:5">
      <c r="E85" s="557"/>
    </row>
    <row r="86" spans="5:5">
      <c r="E86" s="557"/>
    </row>
    <row r="87" spans="5:5">
      <c r="E87" s="557"/>
    </row>
    <row r="88" spans="5:5">
      <c r="E88" s="557"/>
    </row>
    <row r="89" spans="5:5">
      <c r="E89" s="557"/>
    </row>
    <row r="90" spans="5:5">
      <c r="E90" s="557"/>
    </row>
    <row r="91" spans="5:5">
      <c r="E91" s="557"/>
    </row>
    <row r="92" spans="5:5">
      <c r="E92" s="557"/>
    </row>
    <row r="93" spans="5:5">
      <c r="E93" s="557"/>
    </row>
    <row r="94" spans="5:5">
      <c r="E94" s="557"/>
    </row>
    <row r="95" spans="5:5">
      <c r="E95" s="557"/>
    </row>
    <row r="96" spans="5:5">
      <c r="E96" s="557"/>
    </row>
    <row r="97" spans="1:7">
      <c r="E97" s="557"/>
    </row>
    <row r="98" spans="1:7">
      <c r="E98" s="557"/>
    </row>
    <row r="99" spans="1:7">
      <c r="E99" s="557"/>
    </row>
    <row r="100" spans="1:7">
      <c r="E100" s="557"/>
    </row>
    <row r="101" spans="1:7">
      <c r="E101" s="557"/>
    </row>
    <row r="102" spans="1:7">
      <c r="E102" s="557"/>
    </row>
    <row r="103" spans="1:7">
      <c r="E103" s="557"/>
    </row>
    <row r="104" spans="1:7">
      <c r="E104" s="557"/>
    </row>
    <row r="105" spans="1:7">
      <c r="E105" s="557"/>
    </row>
    <row r="106" spans="1:7">
      <c r="E106" s="557"/>
    </row>
    <row r="107" spans="1:7">
      <c r="E107" s="557"/>
    </row>
    <row r="108" spans="1:7">
      <c r="E108" s="557"/>
    </row>
    <row r="109" spans="1:7">
      <c r="A109" s="612"/>
      <c r="B109" s="612"/>
    </row>
    <row r="110" spans="1:7">
      <c r="A110" s="610"/>
      <c r="B110" s="610"/>
      <c r="C110" s="613"/>
      <c r="D110" s="613"/>
      <c r="E110" s="614"/>
      <c r="F110" s="613"/>
      <c r="G110" s="615"/>
    </row>
    <row r="111" spans="1:7">
      <c r="A111" s="616"/>
      <c r="B111" s="616"/>
      <c r="C111" s="610"/>
      <c r="D111" s="610"/>
      <c r="E111" s="617"/>
      <c r="F111" s="610"/>
      <c r="G111" s="610"/>
    </row>
    <row r="112" spans="1:7">
      <c r="A112" s="610"/>
      <c r="B112" s="610"/>
      <c r="C112" s="610"/>
      <c r="D112" s="610"/>
      <c r="E112" s="617"/>
      <c r="F112" s="610"/>
      <c r="G112" s="610"/>
    </row>
    <row r="113" spans="1:7">
      <c r="A113" s="610"/>
      <c r="B113" s="610"/>
      <c r="C113" s="610"/>
      <c r="D113" s="610"/>
      <c r="E113" s="617"/>
      <c r="F113" s="610"/>
      <c r="G113" s="610"/>
    </row>
    <row r="114" spans="1:7">
      <c r="A114" s="610"/>
      <c r="B114" s="610"/>
      <c r="C114" s="610"/>
      <c r="D114" s="610"/>
      <c r="E114" s="617"/>
      <c r="F114" s="610"/>
      <c r="G114" s="610"/>
    </row>
    <row r="115" spans="1:7">
      <c r="A115" s="610"/>
      <c r="B115" s="610"/>
      <c r="C115" s="610"/>
      <c r="D115" s="610"/>
      <c r="E115" s="617"/>
      <c r="F115" s="610"/>
      <c r="G115" s="610"/>
    </row>
    <row r="116" spans="1:7">
      <c r="A116" s="610"/>
      <c r="B116" s="610"/>
      <c r="C116" s="610"/>
      <c r="D116" s="610"/>
      <c r="E116" s="617"/>
      <c r="F116" s="610"/>
      <c r="G116" s="610"/>
    </row>
    <row r="117" spans="1:7">
      <c r="A117" s="610"/>
      <c r="B117" s="610"/>
      <c r="C117" s="610"/>
      <c r="D117" s="610"/>
      <c r="E117" s="617"/>
      <c r="F117" s="610"/>
      <c r="G117" s="610"/>
    </row>
    <row r="118" spans="1:7">
      <c r="A118" s="610"/>
      <c r="B118" s="610"/>
      <c r="C118" s="610"/>
      <c r="D118" s="610"/>
      <c r="E118" s="617"/>
      <c r="F118" s="610"/>
      <c r="G118" s="610"/>
    </row>
    <row r="119" spans="1:7">
      <c r="A119" s="610"/>
      <c r="B119" s="610"/>
      <c r="C119" s="610"/>
      <c r="D119" s="610"/>
      <c r="E119" s="617"/>
      <c r="F119" s="610"/>
      <c r="G119" s="610"/>
    </row>
    <row r="120" spans="1:7">
      <c r="A120" s="610"/>
      <c r="B120" s="610"/>
      <c r="C120" s="610"/>
      <c r="D120" s="610"/>
      <c r="E120" s="617"/>
      <c r="F120" s="610"/>
      <c r="G120" s="610"/>
    </row>
    <row r="121" spans="1:7">
      <c r="A121" s="610"/>
      <c r="B121" s="610"/>
      <c r="C121" s="610"/>
      <c r="D121" s="610"/>
      <c r="E121" s="617"/>
      <c r="F121" s="610"/>
      <c r="G121" s="610"/>
    </row>
    <row r="122" spans="1:7">
      <c r="A122" s="610"/>
      <c r="B122" s="610"/>
      <c r="C122" s="610"/>
      <c r="D122" s="610"/>
      <c r="E122" s="617"/>
      <c r="F122" s="610"/>
      <c r="G122" s="610"/>
    </row>
    <row r="123" spans="1:7">
      <c r="A123" s="610"/>
      <c r="B123" s="610"/>
      <c r="C123" s="610"/>
      <c r="D123" s="610"/>
      <c r="E123" s="617"/>
      <c r="F123" s="610"/>
      <c r="G123" s="610"/>
    </row>
  </sheetData>
  <mergeCells count="14">
    <mergeCell ref="C36:D36"/>
    <mergeCell ref="C39:D39"/>
    <mergeCell ref="C23:D23"/>
    <mergeCell ref="C26:D26"/>
    <mergeCell ref="C28:D28"/>
    <mergeCell ref="C30:D30"/>
    <mergeCell ref="C32:D32"/>
    <mergeCell ref="C34:D34"/>
    <mergeCell ref="C17:D17"/>
    <mergeCell ref="A1:G1"/>
    <mergeCell ref="A3:B3"/>
    <mergeCell ref="A4:B4"/>
    <mergeCell ref="E4:G4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/>
  <sheetData>
    <row r="1" spans="1:7">
      <c r="A1" s="36" t="s">
        <v>38</v>
      </c>
    </row>
    <row r="2" spans="1:7" ht="57.75" customHeight="1">
      <c r="A2" s="697" t="s">
        <v>39</v>
      </c>
      <c r="B2" s="697"/>
      <c r="C2" s="697"/>
      <c r="D2" s="697"/>
      <c r="E2" s="697"/>
      <c r="F2" s="697"/>
      <c r="G2" s="697"/>
    </row>
  </sheetData>
  <sheetProtection password="950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/>
  <dimension ref="A1:O75"/>
  <sheetViews>
    <sheetView showGridLines="0" topLeftCell="B1" zoomScaleNormal="100" zoomScaleSheetLayoutView="75" workbookViewId="0">
      <selection activeCell="R23" sqref="R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36</v>
      </c>
      <c r="B1" s="723" t="s">
        <v>41</v>
      </c>
      <c r="C1" s="724"/>
      <c r="D1" s="724"/>
      <c r="E1" s="724"/>
      <c r="F1" s="724"/>
      <c r="G1" s="724"/>
      <c r="H1" s="724"/>
      <c r="I1" s="724"/>
      <c r="J1" s="725"/>
    </row>
    <row r="2" spans="1:15" ht="36" customHeight="1">
      <c r="A2" s="3"/>
      <c r="B2" s="80" t="s">
        <v>22</v>
      </c>
      <c r="C2" s="81"/>
      <c r="D2" s="82" t="s">
        <v>48</v>
      </c>
      <c r="E2" s="729" t="s">
        <v>49</v>
      </c>
      <c r="F2" s="730"/>
      <c r="G2" s="730"/>
      <c r="H2" s="730"/>
      <c r="I2" s="730"/>
      <c r="J2" s="731"/>
      <c r="O2" s="2"/>
    </row>
    <row r="3" spans="1:15" ht="27" customHeight="1">
      <c r="A3" s="3"/>
      <c r="B3" s="83" t="s">
        <v>46</v>
      </c>
      <c r="C3" s="81"/>
      <c r="D3" s="84" t="s">
        <v>43</v>
      </c>
      <c r="E3" s="732" t="s">
        <v>45</v>
      </c>
      <c r="F3" s="733"/>
      <c r="G3" s="733"/>
      <c r="H3" s="733"/>
      <c r="I3" s="733"/>
      <c r="J3" s="734"/>
    </row>
    <row r="4" spans="1:15" ht="23.25" customHeight="1">
      <c r="A4" s="78">
        <v>1087</v>
      </c>
      <c r="B4" s="85" t="s">
        <v>47</v>
      </c>
      <c r="C4" s="86"/>
      <c r="D4" s="87" t="s">
        <v>43</v>
      </c>
      <c r="E4" s="720" t="s">
        <v>44</v>
      </c>
      <c r="F4" s="721"/>
      <c r="G4" s="721"/>
      <c r="H4" s="721"/>
      <c r="I4" s="721"/>
      <c r="J4" s="722"/>
    </row>
    <row r="5" spans="1:15" ht="24" customHeight="1">
      <c r="A5" s="3"/>
      <c r="B5" s="46" t="s">
        <v>42</v>
      </c>
      <c r="C5" s="4"/>
      <c r="D5" s="88" t="s">
        <v>50</v>
      </c>
      <c r="E5" s="25"/>
      <c r="F5" s="25"/>
      <c r="G5" s="25"/>
      <c r="H5" s="27" t="s">
        <v>40</v>
      </c>
      <c r="I5" s="88" t="s">
        <v>54</v>
      </c>
      <c r="J5" s="10"/>
    </row>
    <row r="6" spans="1:15" ht="15.75" customHeight="1">
      <c r="A6" s="3"/>
      <c r="B6" s="40"/>
      <c r="C6" s="25"/>
      <c r="D6" s="88" t="s">
        <v>51</v>
      </c>
      <c r="E6" s="25"/>
      <c r="F6" s="25"/>
      <c r="G6" s="25"/>
      <c r="H6" s="27" t="s">
        <v>34</v>
      </c>
      <c r="I6" s="88" t="s">
        <v>55</v>
      </c>
      <c r="J6" s="10"/>
    </row>
    <row r="7" spans="1:15" ht="15.75" customHeight="1">
      <c r="A7" s="3"/>
      <c r="B7" s="41"/>
      <c r="C7" s="89" t="s">
        <v>53</v>
      </c>
      <c r="D7" s="79" t="s">
        <v>52</v>
      </c>
      <c r="E7" s="33"/>
      <c r="F7" s="33"/>
      <c r="G7" s="33"/>
      <c r="H7" s="35"/>
      <c r="I7" s="33"/>
      <c r="J7" s="50"/>
    </row>
    <row r="8" spans="1:15" ht="24" hidden="1" customHeight="1">
      <c r="A8" s="3"/>
      <c r="B8" s="46" t="s">
        <v>20</v>
      </c>
      <c r="C8" s="4"/>
      <c r="D8" s="34"/>
      <c r="E8" s="4"/>
      <c r="F8" s="4"/>
      <c r="G8" s="44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4"/>
      <c r="E9" s="4"/>
      <c r="F9" s="4"/>
      <c r="G9" s="44"/>
      <c r="H9" s="27" t="s">
        <v>34</v>
      </c>
      <c r="I9" s="32"/>
      <c r="J9" s="10"/>
    </row>
    <row r="10" spans="1:15" ht="15.75" hidden="1" customHeight="1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>
      <c r="A11" s="3"/>
      <c r="B11" s="46" t="s">
        <v>19</v>
      </c>
      <c r="C11" s="4"/>
      <c r="D11" s="736"/>
      <c r="E11" s="736"/>
      <c r="F11" s="736"/>
      <c r="G11" s="736"/>
      <c r="H11" s="27" t="s">
        <v>40</v>
      </c>
      <c r="I11" s="91"/>
      <c r="J11" s="10"/>
    </row>
    <row r="12" spans="1:15" ht="15.75" customHeight="1">
      <c r="A12" s="3"/>
      <c r="B12" s="40"/>
      <c r="C12" s="25"/>
      <c r="D12" s="718"/>
      <c r="E12" s="718"/>
      <c r="F12" s="718"/>
      <c r="G12" s="718"/>
      <c r="H12" s="27" t="s">
        <v>34</v>
      </c>
      <c r="I12" s="91"/>
      <c r="J12" s="10"/>
    </row>
    <row r="13" spans="1:15" ht="15.75" customHeight="1">
      <c r="A13" s="3"/>
      <c r="B13" s="41"/>
      <c r="C13" s="90"/>
      <c r="D13" s="719"/>
      <c r="E13" s="719"/>
      <c r="F13" s="719"/>
      <c r="G13" s="719"/>
      <c r="H13" s="28"/>
      <c r="I13" s="33"/>
      <c r="J13" s="50"/>
    </row>
    <row r="14" spans="1:15" ht="24" hidden="1" customHeight="1">
      <c r="A14" s="3"/>
      <c r="B14" s="65" t="s">
        <v>21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3"/>
      <c r="B15" s="51" t="s">
        <v>32</v>
      </c>
      <c r="C15" s="71"/>
      <c r="D15" s="52"/>
      <c r="E15" s="735"/>
      <c r="F15" s="735"/>
      <c r="G15" s="737"/>
      <c r="H15" s="737"/>
      <c r="I15" s="737" t="s">
        <v>29</v>
      </c>
      <c r="J15" s="738"/>
    </row>
    <row r="16" spans="1:15" ht="23.25" customHeight="1">
      <c r="A16" s="147" t="s">
        <v>24</v>
      </c>
      <c r="B16" s="56" t="s">
        <v>24</v>
      </c>
      <c r="C16" s="57"/>
      <c r="D16" s="58"/>
      <c r="E16" s="711"/>
      <c r="F16" s="712"/>
      <c r="G16" s="711"/>
      <c r="H16" s="712"/>
      <c r="I16" s="711">
        <f>SUMIF(F49:F71,A16,I49:I71)+SUMIF(F49:F71,"PSU",I49:I71)</f>
        <v>0</v>
      </c>
      <c r="J16" s="713"/>
    </row>
    <row r="17" spans="1:10" ht="23.25" customHeight="1">
      <c r="A17" s="147" t="s">
        <v>25</v>
      </c>
      <c r="B17" s="56" t="s">
        <v>25</v>
      </c>
      <c r="C17" s="57"/>
      <c r="D17" s="58"/>
      <c r="E17" s="711"/>
      <c r="F17" s="712"/>
      <c r="G17" s="711"/>
      <c r="H17" s="712"/>
      <c r="I17" s="711">
        <f>SUMIF(F49:F71,A17,I49:I71)</f>
        <v>0</v>
      </c>
      <c r="J17" s="713"/>
    </row>
    <row r="18" spans="1:10" ht="23.25" customHeight="1">
      <c r="A18" s="147" t="s">
        <v>26</v>
      </c>
      <c r="B18" s="56" t="s">
        <v>26</v>
      </c>
      <c r="C18" s="57"/>
      <c r="D18" s="58"/>
      <c r="E18" s="711"/>
      <c r="F18" s="712"/>
      <c r="G18" s="711"/>
      <c r="H18" s="712"/>
      <c r="I18" s="711">
        <f>SUMIF(F49:F71,A18,I49:I71)</f>
        <v>0</v>
      </c>
      <c r="J18" s="713"/>
    </row>
    <row r="19" spans="1:10" ht="23.25" customHeight="1">
      <c r="A19" s="147" t="s">
        <v>103</v>
      </c>
      <c r="B19" s="56" t="s">
        <v>27</v>
      </c>
      <c r="C19" s="57"/>
      <c r="D19" s="58"/>
      <c r="E19" s="711"/>
      <c r="F19" s="712"/>
      <c r="G19" s="711"/>
      <c r="H19" s="712"/>
      <c r="I19" s="711">
        <f>SUMIF(F49:F71,A19,I49:I71)</f>
        <v>0</v>
      </c>
      <c r="J19" s="713"/>
    </row>
    <row r="20" spans="1:10" ht="23.25" customHeight="1">
      <c r="A20" s="147" t="s">
        <v>104</v>
      </c>
      <c r="B20" s="56" t="s">
        <v>28</v>
      </c>
      <c r="C20" s="57"/>
      <c r="D20" s="58"/>
      <c r="E20" s="711"/>
      <c r="F20" s="712"/>
      <c r="G20" s="711"/>
      <c r="H20" s="712"/>
      <c r="I20" s="711">
        <f>SUMIF(F49:F71,A20,I49:I71)</f>
        <v>0</v>
      </c>
      <c r="J20" s="713"/>
    </row>
    <row r="21" spans="1:10" ht="23.25" customHeight="1">
      <c r="A21" s="3"/>
      <c r="B21" s="73" t="s">
        <v>29</v>
      </c>
      <c r="C21" s="74"/>
      <c r="D21" s="75"/>
      <c r="E21" s="714"/>
      <c r="F21" s="739"/>
      <c r="G21" s="714"/>
      <c r="H21" s="739"/>
      <c r="I21" s="714">
        <f>SUM(I16:J20)</f>
        <v>0</v>
      </c>
      <c r="J21" s="715"/>
    </row>
    <row r="22" spans="1:10" ht="33" customHeight="1">
      <c r="A22" s="3"/>
      <c r="B22" s="64" t="s">
        <v>33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3"/>
      <c r="B23" s="56" t="s">
        <v>12</v>
      </c>
      <c r="C23" s="57"/>
      <c r="D23" s="58"/>
      <c r="E23" s="59">
        <v>15</v>
      </c>
      <c r="F23" s="60" t="s">
        <v>0</v>
      </c>
      <c r="G23" s="709">
        <f>ZakladDPHSniVypocet</f>
        <v>0</v>
      </c>
      <c r="H23" s="710"/>
      <c r="I23" s="710"/>
      <c r="J23" s="61" t="str">
        <f t="shared" ref="J23:J28" si="0">Mena</f>
        <v>CZK</v>
      </c>
    </row>
    <row r="24" spans="1:10" ht="23.25" hidden="1" customHeight="1">
      <c r="A24" s="3"/>
      <c r="B24" s="56" t="s">
        <v>13</v>
      </c>
      <c r="C24" s="57"/>
      <c r="D24" s="58"/>
      <c r="E24" s="59">
        <f>SazbaDPH1</f>
        <v>15</v>
      </c>
      <c r="F24" s="60" t="s">
        <v>0</v>
      </c>
      <c r="G24" s="707">
        <f>I23*E23/100</f>
        <v>0</v>
      </c>
      <c r="H24" s="708"/>
      <c r="I24" s="708"/>
      <c r="J24" s="61" t="str">
        <f t="shared" si="0"/>
        <v>CZK</v>
      </c>
    </row>
    <row r="25" spans="1:10" ht="23.25" customHeight="1">
      <c r="A25" s="3"/>
      <c r="B25" s="56" t="s">
        <v>14</v>
      </c>
      <c r="C25" s="57"/>
      <c r="D25" s="58"/>
      <c r="E25" s="59">
        <v>21</v>
      </c>
      <c r="F25" s="60" t="s">
        <v>0</v>
      </c>
      <c r="G25" s="709">
        <f>ZakladDPHZaklVypocet</f>
        <v>0</v>
      </c>
      <c r="H25" s="710"/>
      <c r="I25" s="710"/>
      <c r="J25" s="61" t="str">
        <f t="shared" si="0"/>
        <v>CZK</v>
      </c>
    </row>
    <row r="26" spans="1:10" ht="23.25" hidden="1" customHeight="1">
      <c r="A26" s="3"/>
      <c r="B26" s="48" t="s">
        <v>15</v>
      </c>
      <c r="C26" s="21"/>
      <c r="D26" s="17"/>
      <c r="E26" s="42">
        <f>SazbaDPH2</f>
        <v>21</v>
      </c>
      <c r="F26" s="43" t="s">
        <v>0</v>
      </c>
      <c r="G26" s="726">
        <f>I25*E25/100</f>
        <v>0</v>
      </c>
      <c r="H26" s="727"/>
      <c r="I26" s="727"/>
      <c r="J26" s="55" t="str">
        <f t="shared" si="0"/>
        <v>CZK</v>
      </c>
    </row>
    <row r="27" spans="1:10" ht="23.25" customHeight="1" thickBot="1">
      <c r="A27" s="3"/>
      <c r="B27" s="47" t="s">
        <v>4</v>
      </c>
      <c r="C27" s="19"/>
      <c r="D27" s="22"/>
      <c r="E27" s="19"/>
      <c r="F27" s="20"/>
      <c r="G27" s="728">
        <f>0</f>
        <v>0</v>
      </c>
      <c r="H27" s="728"/>
      <c r="I27" s="728"/>
      <c r="J27" s="62" t="str">
        <f t="shared" si="0"/>
        <v>CZK</v>
      </c>
    </row>
    <row r="28" spans="1:10" ht="27.75" customHeight="1" thickBot="1">
      <c r="A28" s="3"/>
      <c r="B28" s="124" t="s">
        <v>23</v>
      </c>
      <c r="C28" s="125"/>
      <c r="D28" s="125"/>
      <c r="E28" s="126"/>
      <c r="F28" s="127"/>
      <c r="G28" s="717">
        <f>ZakladDPHSniVypocet+ZakladDPHZaklVypocet</f>
        <v>0</v>
      </c>
      <c r="H28" s="717"/>
      <c r="I28" s="717"/>
      <c r="J28" s="128" t="str">
        <f t="shared" si="0"/>
        <v>CZK</v>
      </c>
    </row>
    <row r="29" spans="1:10" ht="27.75" hidden="1" customHeight="1" thickBot="1">
      <c r="A29" s="3"/>
      <c r="B29" s="124" t="s">
        <v>35</v>
      </c>
      <c r="C29" s="129"/>
      <c r="D29" s="129"/>
      <c r="E29" s="129"/>
      <c r="F29" s="129"/>
      <c r="G29" s="716">
        <f>ZakladDPHSni+DPHSni+ZakladDPHZakl+DPHZakl+Zaokrouhleni</f>
        <v>0</v>
      </c>
      <c r="H29" s="716"/>
      <c r="I29" s="716"/>
      <c r="J29" s="130" t="s">
        <v>58</v>
      </c>
    </row>
    <row r="30" spans="1:10" ht="12.75" customHeight="1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>
      <c r="A32" s="3"/>
      <c r="B32" s="23"/>
      <c r="C32" s="18" t="s">
        <v>11</v>
      </c>
      <c r="D32" s="38"/>
      <c r="E32" s="38"/>
      <c r="F32" s="18" t="s">
        <v>10</v>
      </c>
      <c r="G32" s="38"/>
      <c r="H32" s="39">
        <f ca="1">TODAY()</f>
        <v>42817</v>
      </c>
      <c r="I32" s="38"/>
      <c r="J32" s="11"/>
    </row>
    <row r="33" spans="1:10" ht="47.25" customHeight="1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>
      <c r="A35" s="3"/>
      <c r="B35" s="3"/>
      <c r="C35" s="4"/>
      <c r="D35" s="706" t="s">
        <v>2</v>
      </c>
      <c r="E35" s="706"/>
      <c r="F35" s="4"/>
      <c r="G35" s="44"/>
      <c r="H35" s="12" t="s">
        <v>3</v>
      </c>
      <c r="I35" s="44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7" t="s">
        <v>16</v>
      </c>
      <c r="C37" s="98"/>
      <c r="D37" s="98"/>
      <c r="E37" s="98"/>
      <c r="F37" s="99"/>
      <c r="G37" s="99"/>
      <c r="H37" s="99"/>
      <c r="I37" s="99"/>
      <c r="J37" s="98"/>
    </row>
    <row r="38" spans="1:10" ht="25.5" hidden="1" customHeight="1">
      <c r="A38" s="96" t="s">
        <v>37</v>
      </c>
      <c r="B38" s="100" t="s">
        <v>17</v>
      </c>
      <c r="C38" s="101" t="s">
        <v>5</v>
      </c>
      <c r="D38" s="102"/>
      <c r="E38" s="102"/>
      <c r="F38" s="103" t="str">
        <f>B23</f>
        <v>Základ pro sníženou DPH</v>
      </c>
      <c r="G38" s="103" t="str">
        <f>B25</f>
        <v>Základ pro základní DPH</v>
      </c>
      <c r="H38" s="104" t="s">
        <v>18</v>
      </c>
      <c r="I38" s="105" t="s">
        <v>1</v>
      </c>
      <c r="J38" s="106" t="s">
        <v>0</v>
      </c>
    </row>
    <row r="39" spans="1:10" ht="25.5" hidden="1" customHeight="1">
      <c r="A39" s="96">
        <v>1</v>
      </c>
      <c r="B39" s="107" t="s">
        <v>56</v>
      </c>
      <c r="C39" s="700"/>
      <c r="D39" s="701"/>
      <c r="E39" s="701"/>
      <c r="F39" s="108">
        <f>'1 1 Pol'!AE310</f>
        <v>0</v>
      </c>
      <c r="G39" s="109">
        <f>'1 1 Pol'!AF310</f>
        <v>0</v>
      </c>
      <c r="H39" s="110"/>
      <c r="I39" s="111">
        <f>F39+G39+H39</f>
        <v>0</v>
      </c>
      <c r="J39" s="112" t="str">
        <f>IF(CenaCelkemVypocet=0,"",I39/CenaCelkemVypocet*100)</f>
        <v/>
      </c>
    </row>
    <row r="40" spans="1:10" ht="25.5" hidden="1" customHeight="1">
      <c r="A40" s="96">
        <v>2</v>
      </c>
      <c r="B40" s="113" t="s">
        <v>43</v>
      </c>
      <c r="C40" s="702" t="s">
        <v>45</v>
      </c>
      <c r="D40" s="703"/>
      <c r="E40" s="703"/>
      <c r="F40" s="114">
        <f>'1 1 Pol'!AE310</f>
        <v>0</v>
      </c>
      <c r="G40" s="115">
        <f>'1 1 Pol'!AF310</f>
        <v>0</v>
      </c>
      <c r="H40" s="115"/>
      <c r="I40" s="116">
        <f>F40+G40+H40</f>
        <v>0</v>
      </c>
      <c r="J40" s="117" t="str">
        <f>IF(CenaCelkemVypocet=0,"",I40/CenaCelkemVypocet*100)</f>
        <v/>
      </c>
    </row>
    <row r="41" spans="1:10" ht="25.5" hidden="1" customHeight="1">
      <c r="A41" s="96">
        <v>3</v>
      </c>
      <c r="B41" s="118" t="s">
        <v>43</v>
      </c>
      <c r="C41" s="700" t="s">
        <v>44</v>
      </c>
      <c r="D41" s="701"/>
      <c r="E41" s="701"/>
      <c r="F41" s="119">
        <f>'1 1 Pol'!AE310</f>
        <v>0</v>
      </c>
      <c r="G41" s="110">
        <f>'1 1 Pol'!AF310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>
      <c r="A42" s="96"/>
      <c r="B42" s="704" t="s">
        <v>57</v>
      </c>
      <c r="C42" s="705"/>
      <c r="D42" s="705"/>
      <c r="E42" s="705"/>
      <c r="F42" s="120">
        <f>SUMIF(A39:A41,"=1",F39:F41)</f>
        <v>0</v>
      </c>
      <c r="G42" s="121">
        <f>SUMIF(A39:A41,"=1",G39:G41)</f>
        <v>0</v>
      </c>
      <c r="H42" s="121">
        <f>SUMIF(A39:A41,"=1",H39:H41)</f>
        <v>0</v>
      </c>
      <c r="I42" s="122">
        <f>SUMIF(A39:A41,"=1",I39:I41)</f>
        <v>0</v>
      </c>
      <c r="J42" s="123">
        <f>SUMIF(A39:A41,"=1",J39:J41)</f>
        <v>0</v>
      </c>
    </row>
    <row r="46" spans="1:10" ht="15.75">
      <c r="B46" s="131" t="s">
        <v>59</v>
      </c>
    </row>
    <row r="48" spans="1:10" ht="25.5" customHeight="1">
      <c r="A48" s="132"/>
      <c r="B48" s="135" t="s">
        <v>17</v>
      </c>
      <c r="C48" s="135" t="s">
        <v>5</v>
      </c>
      <c r="D48" s="136"/>
      <c r="E48" s="136"/>
      <c r="F48" s="137" t="s">
        <v>60</v>
      </c>
      <c r="G48" s="137"/>
      <c r="H48" s="137"/>
      <c r="I48" s="137" t="s">
        <v>29</v>
      </c>
      <c r="J48" s="137" t="s">
        <v>0</v>
      </c>
    </row>
    <row r="49" spans="1:10" ht="25.5" customHeight="1">
      <c r="A49" s="133"/>
      <c r="B49" s="138" t="s">
        <v>43</v>
      </c>
      <c r="C49" s="698" t="s">
        <v>61</v>
      </c>
      <c r="D49" s="699"/>
      <c r="E49" s="699"/>
      <c r="F49" s="143" t="s">
        <v>24</v>
      </c>
      <c r="G49" s="144"/>
      <c r="H49" s="144"/>
      <c r="I49" s="144">
        <f>'1 1 Pol'!G8</f>
        <v>0</v>
      </c>
      <c r="J49" s="141" t="str">
        <f>IF(I72=0,"",I49/I72*100)</f>
        <v/>
      </c>
    </row>
    <row r="50" spans="1:10" ht="25.5" customHeight="1">
      <c r="A50" s="133"/>
      <c r="B50" s="138" t="s">
        <v>62</v>
      </c>
      <c r="C50" s="698" t="s">
        <v>63</v>
      </c>
      <c r="D50" s="699"/>
      <c r="E50" s="699"/>
      <c r="F50" s="143" t="s">
        <v>24</v>
      </c>
      <c r="G50" s="144"/>
      <c r="H50" s="144"/>
      <c r="I50" s="144">
        <f>'1 1 Pol'!G62</f>
        <v>0</v>
      </c>
      <c r="J50" s="141" t="str">
        <f>IF(I72=0,"",I50/I72*100)</f>
        <v/>
      </c>
    </row>
    <row r="51" spans="1:10" ht="25.5" customHeight="1">
      <c r="A51" s="133"/>
      <c r="B51" s="138" t="s">
        <v>64</v>
      </c>
      <c r="C51" s="698" t="s">
        <v>65</v>
      </c>
      <c r="D51" s="699"/>
      <c r="E51" s="699"/>
      <c r="F51" s="143" t="s">
        <v>24</v>
      </c>
      <c r="G51" s="144"/>
      <c r="H51" s="144"/>
      <c r="I51" s="144">
        <f>'1 1 Pol'!G75</f>
        <v>0</v>
      </c>
      <c r="J51" s="141" t="str">
        <f>IF(I72=0,"",I51/I72*100)</f>
        <v/>
      </c>
    </row>
    <row r="52" spans="1:10" ht="25.5" customHeight="1">
      <c r="A52" s="133"/>
      <c r="B52" s="138" t="s">
        <v>66</v>
      </c>
      <c r="C52" s="698" t="s">
        <v>67</v>
      </c>
      <c r="D52" s="699"/>
      <c r="E52" s="699"/>
      <c r="F52" s="143" t="s">
        <v>24</v>
      </c>
      <c r="G52" s="144"/>
      <c r="H52" s="144"/>
      <c r="I52" s="144">
        <f>'1 1 Pol'!G85</f>
        <v>0</v>
      </c>
      <c r="J52" s="141" t="str">
        <f>IF(I72=0,"",I52/I72*100)</f>
        <v/>
      </c>
    </row>
    <row r="53" spans="1:10" ht="25.5" customHeight="1">
      <c r="A53" s="133"/>
      <c r="B53" s="138" t="s">
        <v>68</v>
      </c>
      <c r="C53" s="698" t="s">
        <v>69</v>
      </c>
      <c r="D53" s="699"/>
      <c r="E53" s="699"/>
      <c r="F53" s="143" t="s">
        <v>24</v>
      </c>
      <c r="G53" s="144"/>
      <c r="H53" s="144"/>
      <c r="I53" s="144">
        <f>'1 1 Pol'!G89</f>
        <v>0</v>
      </c>
      <c r="J53" s="141" t="str">
        <f>IF(I72=0,"",I53/I72*100)</f>
        <v/>
      </c>
    </row>
    <row r="54" spans="1:10" ht="25.5" customHeight="1">
      <c r="A54" s="133"/>
      <c r="B54" s="138" t="s">
        <v>70</v>
      </c>
      <c r="C54" s="698" t="s">
        <v>71</v>
      </c>
      <c r="D54" s="699"/>
      <c r="E54" s="699"/>
      <c r="F54" s="143" t="s">
        <v>24</v>
      </c>
      <c r="G54" s="144"/>
      <c r="H54" s="144"/>
      <c r="I54" s="144">
        <f>'1 1 Pol'!G100</f>
        <v>0</v>
      </c>
      <c r="J54" s="141" t="str">
        <f>IF(I72=0,"",I54/I72*100)</f>
        <v/>
      </c>
    </row>
    <row r="55" spans="1:10" ht="25.5" customHeight="1">
      <c r="A55" s="133"/>
      <c r="B55" s="138" t="s">
        <v>72</v>
      </c>
      <c r="C55" s="698" t="s">
        <v>73</v>
      </c>
      <c r="D55" s="699"/>
      <c r="E55" s="699"/>
      <c r="F55" s="143" t="s">
        <v>24</v>
      </c>
      <c r="G55" s="144"/>
      <c r="H55" s="144"/>
      <c r="I55" s="144">
        <f>'1 1 Pol'!G132</f>
        <v>0</v>
      </c>
      <c r="J55" s="141" t="str">
        <f>IF(I72=0,"",I55/I72*100)</f>
        <v/>
      </c>
    </row>
    <row r="56" spans="1:10" ht="25.5" customHeight="1">
      <c r="A56" s="133"/>
      <c r="B56" s="138" t="s">
        <v>74</v>
      </c>
      <c r="C56" s="698" t="s">
        <v>75</v>
      </c>
      <c r="D56" s="699"/>
      <c r="E56" s="699"/>
      <c r="F56" s="143" t="s">
        <v>24</v>
      </c>
      <c r="G56" s="144"/>
      <c r="H56" s="144"/>
      <c r="I56" s="144">
        <f>'1 1 Pol'!G146</f>
        <v>0</v>
      </c>
      <c r="J56" s="141" t="str">
        <f>IF(I72=0,"",I56/I72*100)</f>
        <v/>
      </c>
    </row>
    <row r="57" spans="1:10" ht="25.5" customHeight="1">
      <c r="A57" s="133"/>
      <c r="B57" s="138" t="s">
        <v>76</v>
      </c>
      <c r="C57" s="698" t="s">
        <v>77</v>
      </c>
      <c r="D57" s="699"/>
      <c r="E57" s="699"/>
      <c r="F57" s="143" t="s">
        <v>24</v>
      </c>
      <c r="G57" s="144"/>
      <c r="H57" s="144"/>
      <c r="I57" s="144">
        <f>'1 1 Pol'!G162</f>
        <v>0</v>
      </c>
      <c r="J57" s="141" t="str">
        <f>IF(I72=0,"",I57/I72*100)</f>
        <v/>
      </c>
    </row>
    <row r="58" spans="1:10" ht="25.5" customHeight="1">
      <c r="A58" s="133"/>
      <c r="B58" s="138" t="s">
        <v>78</v>
      </c>
      <c r="C58" s="698" t="s">
        <v>79</v>
      </c>
      <c r="D58" s="699"/>
      <c r="E58" s="699"/>
      <c r="F58" s="143" t="s">
        <v>24</v>
      </c>
      <c r="G58" s="144"/>
      <c r="H58" s="144"/>
      <c r="I58" s="144">
        <f>'1 1 Pol'!G165</f>
        <v>0</v>
      </c>
      <c r="J58" s="141" t="str">
        <f>IF(I72=0,"",I58/I72*100)</f>
        <v/>
      </c>
    </row>
    <row r="59" spans="1:10" ht="25.5" customHeight="1">
      <c r="A59" s="133"/>
      <c r="B59" s="138" t="s">
        <v>80</v>
      </c>
      <c r="C59" s="698" t="s">
        <v>81</v>
      </c>
      <c r="D59" s="699"/>
      <c r="E59" s="699"/>
      <c r="F59" s="143" t="s">
        <v>24</v>
      </c>
      <c r="G59" s="144"/>
      <c r="H59" s="144"/>
      <c r="I59" s="144">
        <f>'1 1 Pol'!G172</f>
        <v>0</v>
      </c>
      <c r="J59" s="141" t="str">
        <f>IF(I72=0,"",I59/I72*100)</f>
        <v/>
      </c>
    </row>
    <row r="60" spans="1:10" ht="25.5" customHeight="1">
      <c r="A60" s="133"/>
      <c r="B60" s="138" t="s">
        <v>82</v>
      </c>
      <c r="C60" s="698" t="s">
        <v>83</v>
      </c>
      <c r="D60" s="699"/>
      <c r="E60" s="699"/>
      <c r="F60" s="143" t="s">
        <v>24</v>
      </c>
      <c r="G60" s="144"/>
      <c r="H60" s="144"/>
      <c r="I60" s="144">
        <f>'1 1 Pol'!G176</f>
        <v>0</v>
      </c>
      <c r="J60" s="141" t="str">
        <f>IF(I72=0,"",I60/I72*100)</f>
        <v/>
      </c>
    </row>
    <row r="61" spans="1:10" ht="25.5" customHeight="1">
      <c r="A61" s="133"/>
      <c r="B61" s="138" t="s">
        <v>84</v>
      </c>
      <c r="C61" s="698" t="s">
        <v>85</v>
      </c>
      <c r="D61" s="699"/>
      <c r="E61" s="699"/>
      <c r="F61" s="143" t="s">
        <v>24</v>
      </c>
      <c r="G61" s="144"/>
      <c r="H61" s="144"/>
      <c r="I61" s="144">
        <f>'1 1 Pol'!G186</f>
        <v>0</v>
      </c>
      <c r="J61" s="141" t="str">
        <f>IF(I72=0,"",I61/I72*100)</f>
        <v/>
      </c>
    </row>
    <row r="62" spans="1:10" ht="25.5" customHeight="1">
      <c r="A62" s="133"/>
      <c r="B62" s="138" t="s">
        <v>86</v>
      </c>
      <c r="C62" s="698" t="s">
        <v>87</v>
      </c>
      <c r="D62" s="699"/>
      <c r="E62" s="699"/>
      <c r="F62" s="143" t="s">
        <v>24</v>
      </c>
      <c r="G62" s="144"/>
      <c r="H62" s="144"/>
      <c r="I62" s="144">
        <f>'1 1 Pol'!G227</f>
        <v>0</v>
      </c>
      <c r="J62" s="141" t="str">
        <f>IF(I72=0,"",I62/I72*100)</f>
        <v/>
      </c>
    </row>
    <row r="63" spans="1:10" ht="25.5" customHeight="1">
      <c r="A63" s="133"/>
      <c r="B63" s="138" t="s">
        <v>88</v>
      </c>
      <c r="C63" s="698" t="s">
        <v>89</v>
      </c>
      <c r="D63" s="699"/>
      <c r="E63" s="699"/>
      <c r="F63" s="143" t="s">
        <v>25</v>
      </c>
      <c r="G63" s="144"/>
      <c r="H63" s="144"/>
      <c r="I63" s="144">
        <f>'1 1 Pol'!G230</f>
        <v>0</v>
      </c>
      <c r="J63" s="141" t="str">
        <f>IF(I72=0,"",I63/I72*100)</f>
        <v/>
      </c>
    </row>
    <row r="64" spans="1:10" ht="25.5" customHeight="1">
      <c r="A64" s="133"/>
      <c r="B64" s="138" t="s">
        <v>90</v>
      </c>
      <c r="C64" s="698" t="s">
        <v>91</v>
      </c>
      <c r="D64" s="699"/>
      <c r="E64" s="699"/>
      <c r="F64" s="143" t="s">
        <v>25</v>
      </c>
      <c r="G64" s="144"/>
      <c r="H64" s="144"/>
      <c r="I64" s="144">
        <f>'1 1 Pol'!G247</f>
        <v>0</v>
      </c>
      <c r="J64" s="141" t="str">
        <f>IF(I72=0,"",I64/I72*100)</f>
        <v/>
      </c>
    </row>
    <row r="65" spans="1:10" ht="25.5" customHeight="1">
      <c r="A65" s="133"/>
      <c r="B65" s="138" t="s">
        <v>92</v>
      </c>
      <c r="C65" s="698" t="s">
        <v>93</v>
      </c>
      <c r="D65" s="699"/>
      <c r="E65" s="699"/>
      <c r="F65" s="143" t="s">
        <v>25</v>
      </c>
      <c r="G65" s="144"/>
      <c r="H65" s="144"/>
      <c r="I65" s="144">
        <f>'1 1 Pol'!G268</f>
        <v>0</v>
      </c>
      <c r="J65" s="141" t="str">
        <f>IF(I72=0,"",I65/I72*100)</f>
        <v/>
      </c>
    </row>
    <row r="66" spans="1:10" ht="25.5" customHeight="1">
      <c r="A66" s="133"/>
      <c r="B66" s="138" t="s">
        <v>94</v>
      </c>
      <c r="C66" s="698" t="s">
        <v>95</v>
      </c>
      <c r="D66" s="699"/>
      <c r="E66" s="699"/>
      <c r="F66" s="143" t="s">
        <v>25</v>
      </c>
      <c r="G66" s="144"/>
      <c r="H66" s="144"/>
      <c r="I66" s="144">
        <f>'1 1 Pol'!G272</f>
        <v>0</v>
      </c>
      <c r="J66" s="141" t="str">
        <f>IF(I72=0,"",I66/I72*100)</f>
        <v/>
      </c>
    </row>
    <row r="67" spans="1:10" ht="25.5" customHeight="1">
      <c r="A67" s="133"/>
      <c r="B67" s="138" t="s">
        <v>96</v>
      </c>
      <c r="C67" s="698" t="s">
        <v>97</v>
      </c>
      <c r="D67" s="699"/>
      <c r="E67" s="699"/>
      <c r="F67" s="143" t="s">
        <v>25</v>
      </c>
      <c r="G67" s="144"/>
      <c r="H67" s="144"/>
      <c r="I67" s="144">
        <f>'1 1 Pol'!G277</f>
        <v>0</v>
      </c>
      <c r="J67" s="141" t="str">
        <f>IF(I72=0,"",I67/I72*100)</f>
        <v/>
      </c>
    </row>
    <row r="68" spans="1:10" ht="25.5" customHeight="1">
      <c r="A68" s="133"/>
      <c r="B68" s="138" t="s">
        <v>98</v>
      </c>
      <c r="C68" s="698" t="s">
        <v>99</v>
      </c>
      <c r="D68" s="699"/>
      <c r="E68" s="699"/>
      <c r="F68" s="143" t="s">
        <v>25</v>
      </c>
      <c r="G68" s="144"/>
      <c r="H68" s="144"/>
      <c r="I68" s="144">
        <f>'1 1 Pol'!G282</f>
        <v>0</v>
      </c>
      <c r="J68" s="141" t="str">
        <f>IF(I72=0,"",I68/I72*100)</f>
        <v/>
      </c>
    </row>
    <row r="69" spans="1:10" ht="25.5" customHeight="1">
      <c r="A69" s="133"/>
      <c r="B69" s="138" t="s">
        <v>100</v>
      </c>
      <c r="C69" s="698" t="s">
        <v>101</v>
      </c>
      <c r="D69" s="699"/>
      <c r="E69" s="699"/>
      <c r="F69" s="143" t="s">
        <v>102</v>
      </c>
      <c r="G69" s="144"/>
      <c r="H69" s="144"/>
      <c r="I69" s="144">
        <f>'1 1 Pol'!G293</f>
        <v>0</v>
      </c>
      <c r="J69" s="141" t="str">
        <f>IF(I72=0,"",I69/I72*100)</f>
        <v/>
      </c>
    </row>
    <row r="70" spans="1:10" ht="25.5" customHeight="1">
      <c r="A70" s="133"/>
      <c r="B70" s="138" t="s">
        <v>103</v>
      </c>
      <c r="C70" s="698" t="s">
        <v>27</v>
      </c>
      <c r="D70" s="699"/>
      <c r="E70" s="699"/>
      <c r="F70" s="143" t="s">
        <v>103</v>
      </c>
      <c r="G70" s="144"/>
      <c r="H70" s="144"/>
      <c r="I70" s="144">
        <f>'1 1 Pol'!G302</f>
        <v>0</v>
      </c>
      <c r="J70" s="141" t="str">
        <f>IF(I72=0,"",I70/I72*100)</f>
        <v/>
      </c>
    </row>
    <row r="71" spans="1:10" ht="25.5" customHeight="1">
      <c r="A71" s="133"/>
      <c r="B71" s="138" t="s">
        <v>104</v>
      </c>
      <c r="C71" s="698" t="s">
        <v>28</v>
      </c>
      <c r="D71" s="699"/>
      <c r="E71" s="699"/>
      <c r="F71" s="143" t="s">
        <v>104</v>
      </c>
      <c r="G71" s="144"/>
      <c r="H71" s="144"/>
      <c r="I71" s="144">
        <f>'1 1 Pol'!G307</f>
        <v>0</v>
      </c>
      <c r="J71" s="141" t="str">
        <f>IF(I72=0,"",I71/I72*100)</f>
        <v/>
      </c>
    </row>
    <row r="72" spans="1:10" ht="25.5" customHeight="1">
      <c r="A72" s="134"/>
      <c r="B72" s="139" t="s">
        <v>1</v>
      </c>
      <c r="C72" s="139"/>
      <c r="D72" s="140"/>
      <c r="E72" s="140"/>
      <c r="F72" s="145"/>
      <c r="G72" s="146"/>
      <c r="H72" s="146"/>
      <c r="I72" s="146">
        <f>SUM(I49:I71)</f>
        <v>0</v>
      </c>
      <c r="J72" s="142">
        <f>SUM(J49:J71)</f>
        <v>0</v>
      </c>
    </row>
    <row r="73" spans="1:10">
      <c r="F73" s="94"/>
      <c r="G73" s="93"/>
      <c r="H73" s="94"/>
      <c r="I73" s="93"/>
      <c r="J73" s="95"/>
    </row>
    <row r="74" spans="1:10">
      <c r="F74" s="94"/>
      <c r="G74" s="93"/>
      <c r="H74" s="94"/>
      <c r="I74" s="93"/>
      <c r="J74" s="95"/>
    </row>
    <row r="75" spans="1:10">
      <c r="F75" s="94"/>
      <c r="G75" s="93"/>
      <c r="H75" s="94"/>
      <c r="I75" s="93"/>
      <c r="J75" s="95"/>
    </row>
  </sheetData>
  <sheetProtection password="950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740" t="s">
        <v>6</v>
      </c>
      <c r="B1" s="740"/>
      <c r="C1" s="741"/>
      <c r="D1" s="740"/>
      <c r="E1" s="740"/>
      <c r="F1" s="740"/>
      <c r="G1" s="740"/>
    </row>
    <row r="2" spans="1:7" ht="24.95" customHeight="1">
      <c r="A2" s="77" t="s">
        <v>7</v>
      </c>
      <c r="B2" s="76"/>
      <c r="C2" s="742"/>
      <c r="D2" s="742"/>
      <c r="E2" s="742"/>
      <c r="F2" s="742"/>
      <c r="G2" s="743"/>
    </row>
    <row r="3" spans="1:7" ht="24.95" customHeight="1">
      <c r="A3" s="77" t="s">
        <v>8</v>
      </c>
      <c r="B3" s="76"/>
      <c r="C3" s="742"/>
      <c r="D3" s="742"/>
      <c r="E3" s="742"/>
      <c r="F3" s="742"/>
      <c r="G3" s="743"/>
    </row>
    <row r="4" spans="1:7" ht="24.95" customHeight="1">
      <c r="A4" s="77" t="s">
        <v>9</v>
      </c>
      <c r="B4" s="76"/>
      <c r="C4" s="742"/>
      <c r="D4" s="742"/>
      <c r="E4" s="742"/>
      <c r="F4" s="742"/>
      <c r="G4" s="743"/>
    </row>
    <row r="5" spans="1:7">
      <c r="B5" s="6"/>
      <c r="C5" s="7"/>
      <c r="D5" s="8"/>
    </row>
  </sheetData>
  <sheetProtection password="950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E9" sqref="E9"/>
    </sheetView>
  </sheetViews>
  <sheetFormatPr defaultRowHeight="12.75" outlineLevelRow="1"/>
  <cols>
    <col min="1" max="1" width="3.42578125" customWidth="1"/>
    <col min="2" max="2" width="12.7109375" style="92" customWidth="1"/>
    <col min="3" max="3" width="63.28515625" style="9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748" t="s">
        <v>105</v>
      </c>
      <c r="B1" s="748"/>
      <c r="C1" s="748"/>
      <c r="D1" s="748"/>
      <c r="E1" s="748"/>
      <c r="F1" s="748"/>
      <c r="G1" s="748"/>
      <c r="AG1" t="s">
        <v>106</v>
      </c>
    </row>
    <row r="2" spans="1:60" ht="25.15" customHeight="1">
      <c r="A2" s="149" t="s">
        <v>7</v>
      </c>
      <c r="B2" s="76" t="s">
        <v>48</v>
      </c>
      <c r="C2" s="749" t="s">
        <v>49</v>
      </c>
      <c r="D2" s="750"/>
      <c r="E2" s="750"/>
      <c r="F2" s="750"/>
      <c r="G2" s="751"/>
      <c r="AG2" t="s">
        <v>107</v>
      </c>
    </row>
    <row r="3" spans="1:60" ht="25.15" customHeight="1">
      <c r="A3" s="149" t="s">
        <v>8</v>
      </c>
      <c r="B3" s="76" t="s">
        <v>43</v>
      </c>
      <c r="C3" s="749" t="s">
        <v>45</v>
      </c>
      <c r="D3" s="750"/>
      <c r="E3" s="750"/>
      <c r="F3" s="750"/>
      <c r="G3" s="751"/>
      <c r="AC3" s="92" t="s">
        <v>107</v>
      </c>
      <c r="AG3" t="s">
        <v>108</v>
      </c>
    </row>
    <row r="4" spans="1:60" ht="25.15" customHeight="1">
      <c r="A4" s="150" t="s">
        <v>9</v>
      </c>
      <c r="B4" s="151" t="s">
        <v>43</v>
      </c>
      <c r="C4" s="752" t="s">
        <v>44</v>
      </c>
      <c r="D4" s="753"/>
      <c r="E4" s="753"/>
      <c r="F4" s="753"/>
      <c r="G4" s="754"/>
      <c r="AG4" t="s">
        <v>109</v>
      </c>
    </row>
    <row r="5" spans="1:60">
      <c r="D5" s="148"/>
    </row>
    <row r="6" spans="1:60" ht="38.25">
      <c r="A6" s="153" t="s">
        <v>110</v>
      </c>
      <c r="B6" s="155" t="s">
        <v>111</v>
      </c>
      <c r="C6" s="155" t="s">
        <v>112</v>
      </c>
      <c r="D6" s="154" t="s">
        <v>113</v>
      </c>
      <c r="E6" s="153" t="s">
        <v>114</v>
      </c>
      <c r="F6" s="152" t="s">
        <v>115</v>
      </c>
      <c r="G6" s="153" t="s">
        <v>29</v>
      </c>
      <c r="H6" s="156" t="s">
        <v>30</v>
      </c>
      <c r="I6" s="156" t="s">
        <v>116</v>
      </c>
      <c r="J6" s="156" t="s">
        <v>31</v>
      </c>
      <c r="K6" s="156" t="s">
        <v>117</v>
      </c>
      <c r="L6" s="156" t="s">
        <v>118</v>
      </c>
      <c r="M6" s="156" t="s">
        <v>119</v>
      </c>
      <c r="N6" s="156" t="s">
        <v>120</v>
      </c>
      <c r="O6" s="156" t="s">
        <v>121</v>
      </c>
      <c r="P6" s="156" t="s">
        <v>122</v>
      </c>
      <c r="Q6" s="156" t="s">
        <v>123</v>
      </c>
      <c r="R6" s="156" t="s">
        <v>124</v>
      </c>
      <c r="S6" s="156" t="s">
        <v>125</v>
      </c>
      <c r="T6" s="156" t="s">
        <v>126</v>
      </c>
      <c r="U6" s="156" t="s">
        <v>127</v>
      </c>
      <c r="V6" s="156" t="s">
        <v>128</v>
      </c>
      <c r="W6" s="156" t="s">
        <v>129</v>
      </c>
    </row>
    <row r="7" spans="1:60" hidden="1">
      <c r="A7" s="5"/>
      <c r="B7" s="6"/>
      <c r="C7" s="6"/>
      <c r="D7" s="8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</row>
    <row r="8" spans="1:60">
      <c r="A8" s="174" t="s">
        <v>130</v>
      </c>
      <c r="B8" s="175" t="s">
        <v>43</v>
      </c>
      <c r="C8" s="197" t="s">
        <v>61</v>
      </c>
      <c r="D8" s="176"/>
      <c r="E8" s="177"/>
      <c r="F8" s="178"/>
      <c r="G8" s="178">
        <f>SUMIF(AG9:AG61,"&lt;&gt;NOR",G9:G61)</f>
        <v>0</v>
      </c>
      <c r="H8" s="178"/>
      <c r="I8" s="178">
        <f>SUM(I9:I61)</f>
        <v>0</v>
      </c>
      <c r="J8" s="178"/>
      <c r="K8" s="178">
        <f>SUM(K9:K61)</f>
        <v>0</v>
      </c>
      <c r="L8" s="178"/>
      <c r="M8" s="178">
        <f>SUM(M9:M61)</f>
        <v>0</v>
      </c>
      <c r="N8" s="178"/>
      <c r="O8" s="178">
        <f>SUM(O9:O61)</f>
        <v>0.04</v>
      </c>
      <c r="P8" s="178"/>
      <c r="Q8" s="178">
        <f>SUM(Q9:Q61)</f>
        <v>4.3900000000000006</v>
      </c>
      <c r="R8" s="178"/>
      <c r="S8" s="178"/>
      <c r="T8" s="179"/>
      <c r="U8" s="173"/>
      <c r="V8" s="173">
        <f>SUM(V9:V61)</f>
        <v>491.03999999999996</v>
      </c>
      <c r="W8" s="173"/>
      <c r="AG8" t="s">
        <v>131</v>
      </c>
    </row>
    <row r="9" spans="1:60" ht="22.5" outlineLevel="1">
      <c r="A9" s="180">
        <v>1</v>
      </c>
      <c r="B9" s="181" t="s">
        <v>132</v>
      </c>
      <c r="C9" s="198" t="s">
        <v>133</v>
      </c>
      <c r="D9" s="182" t="s">
        <v>134</v>
      </c>
      <c r="E9" s="183">
        <v>2.7360000000000002</v>
      </c>
      <c r="F9" s="184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15</v>
      </c>
      <c r="M9" s="185">
        <f>G9*(1+L9/100)</f>
        <v>0</v>
      </c>
      <c r="N9" s="185">
        <v>0</v>
      </c>
      <c r="O9" s="185">
        <f>ROUND(E9*N9,2)</f>
        <v>0</v>
      </c>
      <c r="P9" s="185">
        <v>0</v>
      </c>
      <c r="Q9" s="185">
        <f>ROUND(E9*P9,2)</f>
        <v>0</v>
      </c>
      <c r="R9" s="185" t="s">
        <v>135</v>
      </c>
      <c r="S9" s="185" t="s">
        <v>136</v>
      </c>
      <c r="T9" s="186" t="s">
        <v>136</v>
      </c>
      <c r="U9" s="167">
        <v>0.14199999999999999</v>
      </c>
      <c r="V9" s="167">
        <f>ROUND(E9*U9,2)</f>
        <v>0.39</v>
      </c>
      <c r="W9" s="167"/>
      <c r="X9" s="157"/>
      <c r="Y9" s="157"/>
      <c r="Z9" s="157"/>
      <c r="AA9" s="157"/>
      <c r="AB9" s="157"/>
      <c r="AC9" s="157"/>
      <c r="AD9" s="157"/>
      <c r="AE9" s="157"/>
      <c r="AF9" s="157"/>
      <c r="AG9" s="157" t="s">
        <v>137</v>
      </c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>
      <c r="A10" s="164"/>
      <c r="B10" s="165"/>
      <c r="C10" s="746" t="s">
        <v>138</v>
      </c>
      <c r="D10" s="747"/>
      <c r="E10" s="747"/>
      <c r="F10" s="747"/>
      <c r="G10" s="74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57"/>
      <c r="Y10" s="157"/>
      <c r="Z10" s="157"/>
      <c r="AA10" s="157"/>
      <c r="AB10" s="157"/>
      <c r="AC10" s="157"/>
      <c r="AD10" s="157"/>
      <c r="AE10" s="157"/>
      <c r="AF10" s="157"/>
      <c r="AG10" s="157" t="s">
        <v>139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>
      <c r="A11" s="164"/>
      <c r="B11" s="165"/>
      <c r="C11" s="199" t="s">
        <v>140</v>
      </c>
      <c r="D11" s="169"/>
      <c r="E11" s="170">
        <v>2.7360000000000002</v>
      </c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57"/>
      <c r="Y11" s="157"/>
      <c r="Z11" s="157"/>
      <c r="AA11" s="157"/>
      <c r="AB11" s="157"/>
      <c r="AC11" s="157"/>
      <c r="AD11" s="157"/>
      <c r="AE11" s="157"/>
      <c r="AF11" s="157"/>
      <c r="AG11" s="157" t="s">
        <v>141</v>
      </c>
      <c r="AH11" s="157">
        <v>0</v>
      </c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ht="22.5" outlineLevel="1">
      <c r="A12" s="180">
        <v>2</v>
      </c>
      <c r="B12" s="181" t="s">
        <v>142</v>
      </c>
      <c r="C12" s="198" t="s">
        <v>143</v>
      </c>
      <c r="D12" s="182" t="s">
        <v>134</v>
      </c>
      <c r="E12" s="183">
        <v>6.7759999999999998</v>
      </c>
      <c r="F12" s="184"/>
      <c r="G12" s="185">
        <f>ROUND(E12*F12,2)</f>
        <v>0</v>
      </c>
      <c r="H12" s="184"/>
      <c r="I12" s="185">
        <f>ROUND(E12*H12,2)</f>
        <v>0</v>
      </c>
      <c r="J12" s="184"/>
      <c r="K12" s="185">
        <f>ROUND(E12*J12,2)</f>
        <v>0</v>
      </c>
      <c r="L12" s="185">
        <v>15</v>
      </c>
      <c r="M12" s="185">
        <f>G12*(1+L12/100)</f>
        <v>0</v>
      </c>
      <c r="N12" s="185">
        <v>0</v>
      </c>
      <c r="O12" s="185">
        <f>ROUND(E12*N12,2)</f>
        <v>0</v>
      </c>
      <c r="P12" s="185">
        <v>0.33</v>
      </c>
      <c r="Q12" s="185">
        <f>ROUND(E12*P12,2)</f>
        <v>2.2400000000000002</v>
      </c>
      <c r="R12" s="185" t="s">
        <v>135</v>
      </c>
      <c r="S12" s="185" t="s">
        <v>136</v>
      </c>
      <c r="T12" s="186" t="s">
        <v>136</v>
      </c>
      <c r="U12" s="167">
        <v>0.52649999999999997</v>
      </c>
      <c r="V12" s="167">
        <f>ROUND(E12*U12,2)</f>
        <v>3.57</v>
      </c>
      <c r="W12" s="167"/>
      <c r="X12" s="157"/>
      <c r="Y12" s="157"/>
      <c r="Z12" s="157"/>
      <c r="AA12" s="157"/>
      <c r="AB12" s="157"/>
      <c r="AC12" s="157"/>
      <c r="AD12" s="157"/>
      <c r="AE12" s="157"/>
      <c r="AF12" s="157"/>
      <c r="AG12" s="157" t="s">
        <v>144</v>
      </c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>
      <c r="A13" s="164"/>
      <c r="B13" s="165"/>
      <c r="C13" s="199" t="s">
        <v>145</v>
      </c>
      <c r="D13" s="169"/>
      <c r="E13" s="170">
        <v>6.7759999999999998</v>
      </c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57"/>
      <c r="Y13" s="157"/>
      <c r="Z13" s="157"/>
      <c r="AA13" s="157"/>
      <c r="AB13" s="157"/>
      <c r="AC13" s="157"/>
      <c r="AD13" s="157"/>
      <c r="AE13" s="157"/>
      <c r="AF13" s="157"/>
      <c r="AG13" s="157" t="s">
        <v>141</v>
      </c>
      <c r="AH13" s="157">
        <v>0</v>
      </c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2.5" outlineLevel="1">
      <c r="A14" s="180">
        <v>3</v>
      </c>
      <c r="B14" s="181" t="s">
        <v>146</v>
      </c>
      <c r="C14" s="198" t="s">
        <v>147</v>
      </c>
      <c r="D14" s="182" t="s">
        <v>134</v>
      </c>
      <c r="E14" s="183">
        <v>2.7360000000000002</v>
      </c>
      <c r="F14" s="184"/>
      <c r="G14" s="185">
        <f>ROUND(E14*F14,2)</f>
        <v>0</v>
      </c>
      <c r="H14" s="184"/>
      <c r="I14" s="185">
        <f>ROUND(E14*H14,2)</f>
        <v>0</v>
      </c>
      <c r="J14" s="184"/>
      <c r="K14" s="185">
        <f>ROUND(E14*J14,2)</f>
        <v>0</v>
      </c>
      <c r="L14" s="185">
        <v>15</v>
      </c>
      <c r="M14" s="185">
        <f>G14*(1+L14/100)</f>
        <v>0</v>
      </c>
      <c r="N14" s="185">
        <v>0</v>
      </c>
      <c r="O14" s="185">
        <f>ROUND(E14*N14,2)</f>
        <v>0</v>
      </c>
      <c r="P14" s="185">
        <v>0.55000000000000004</v>
      </c>
      <c r="Q14" s="185">
        <f>ROUND(E14*P14,2)</f>
        <v>1.5</v>
      </c>
      <c r="R14" s="185" t="s">
        <v>135</v>
      </c>
      <c r="S14" s="185" t="s">
        <v>136</v>
      </c>
      <c r="T14" s="186" t="s">
        <v>136</v>
      </c>
      <c r="U14" s="167">
        <v>0.84770000000000001</v>
      </c>
      <c r="V14" s="167">
        <f>ROUND(E14*U14,2)</f>
        <v>2.3199999999999998</v>
      </c>
      <c r="W14" s="167"/>
      <c r="X14" s="157"/>
      <c r="Y14" s="157"/>
      <c r="Z14" s="157"/>
      <c r="AA14" s="157"/>
      <c r="AB14" s="157"/>
      <c r="AC14" s="157"/>
      <c r="AD14" s="157"/>
      <c r="AE14" s="157"/>
      <c r="AF14" s="157"/>
      <c r="AG14" s="157" t="s">
        <v>144</v>
      </c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>
      <c r="A15" s="164"/>
      <c r="B15" s="165"/>
      <c r="C15" s="199" t="s">
        <v>148</v>
      </c>
      <c r="D15" s="169"/>
      <c r="E15" s="170">
        <v>2.7360000000000002</v>
      </c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57"/>
      <c r="Y15" s="157"/>
      <c r="Z15" s="157"/>
      <c r="AA15" s="157"/>
      <c r="AB15" s="157"/>
      <c r="AC15" s="157"/>
      <c r="AD15" s="157"/>
      <c r="AE15" s="157"/>
      <c r="AF15" s="157"/>
      <c r="AG15" s="157" t="s">
        <v>141</v>
      </c>
      <c r="AH15" s="157">
        <v>5</v>
      </c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>
      <c r="A16" s="180">
        <v>4</v>
      </c>
      <c r="B16" s="181" t="s">
        <v>149</v>
      </c>
      <c r="C16" s="198" t="s">
        <v>150</v>
      </c>
      <c r="D16" s="182" t="s">
        <v>151</v>
      </c>
      <c r="E16" s="183">
        <v>2.4</v>
      </c>
      <c r="F16" s="184"/>
      <c r="G16" s="185">
        <f>ROUND(E16*F16,2)</f>
        <v>0</v>
      </c>
      <c r="H16" s="184"/>
      <c r="I16" s="185">
        <f>ROUND(E16*H16,2)</f>
        <v>0</v>
      </c>
      <c r="J16" s="184"/>
      <c r="K16" s="185">
        <f>ROUND(E16*J16,2)</f>
        <v>0</v>
      </c>
      <c r="L16" s="185">
        <v>15</v>
      </c>
      <c r="M16" s="185">
        <f>G16*(1+L16/100)</f>
        <v>0</v>
      </c>
      <c r="N16" s="185">
        <v>0</v>
      </c>
      <c r="O16" s="185">
        <f>ROUND(E16*N16,2)</f>
        <v>0</v>
      </c>
      <c r="P16" s="185">
        <v>0.27</v>
      </c>
      <c r="Q16" s="185">
        <f>ROUND(E16*P16,2)</f>
        <v>0.65</v>
      </c>
      <c r="R16" s="185" t="s">
        <v>135</v>
      </c>
      <c r="S16" s="185" t="s">
        <v>136</v>
      </c>
      <c r="T16" s="186" t="s">
        <v>136</v>
      </c>
      <c r="U16" s="167">
        <v>0.123</v>
      </c>
      <c r="V16" s="167">
        <f>ROUND(E16*U16,2)</f>
        <v>0.3</v>
      </c>
      <c r="W16" s="167"/>
      <c r="X16" s="157"/>
      <c r="Y16" s="157"/>
      <c r="Z16" s="157"/>
      <c r="AA16" s="157"/>
      <c r="AB16" s="157"/>
      <c r="AC16" s="157"/>
      <c r="AD16" s="157"/>
      <c r="AE16" s="157"/>
      <c r="AF16" s="157"/>
      <c r="AG16" s="157" t="s">
        <v>144</v>
      </c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>
      <c r="A17" s="164"/>
      <c r="B17" s="165"/>
      <c r="C17" s="746" t="s">
        <v>152</v>
      </c>
      <c r="D17" s="747"/>
      <c r="E17" s="747"/>
      <c r="F17" s="747"/>
      <c r="G17" s="74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57"/>
      <c r="Y17" s="157"/>
      <c r="Z17" s="157"/>
      <c r="AA17" s="157"/>
      <c r="AB17" s="157"/>
      <c r="AC17" s="157"/>
      <c r="AD17" s="157"/>
      <c r="AE17" s="157"/>
      <c r="AF17" s="157"/>
      <c r="AG17" s="157" t="s">
        <v>139</v>
      </c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>
      <c r="A18" s="164"/>
      <c r="B18" s="165"/>
      <c r="C18" s="199" t="s">
        <v>153</v>
      </c>
      <c r="D18" s="169"/>
      <c r="E18" s="170">
        <v>2.4</v>
      </c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57"/>
      <c r="Y18" s="157"/>
      <c r="Z18" s="157"/>
      <c r="AA18" s="157"/>
      <c r="AB18" s="157"/>
      <c r="AC18" s="157"/>
      <c r="AD18" s="157"/>
      <c r="AE18" s="157"/>
      <c r="AF18" s="157"/>
      <c r="AG18" s="157" t="s">
        <v>141</v>
      </c>
      <c r="AH18" s="157">
        <v>0</v>
      </c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>
      <c r="A19" s="180">
        <v>5</v>
      </c>
      <c r="B19" s="181" t="s">
        <v>154</v>
      </c>
      <c r="C19" s="198" t="s">
        <v>155</v>
      </c>
      <c r="D19" s="182" t="s">
        <v>156</v>
      </c>
      <c r="E19" s="183">
        <v>54.532800000000002</v>
      </c>
      <c r="F19" s="184"/>
      <c r="G19" s="185">
        <f>ROUND(E19*F19,2)</f>
        <v>0</v>
      </c>
      <c r="H19" s="184"/>
      <c r="I19" s="185">
        <f>ROUND(E19*H19,2)</f>
        <v>0</v>
      </c>
      <c r="J19" s="184"/>
      <c r="K19" s="185">
        <f>ROUND(E19*J19,2)</f>
        <v>0</v>
      </c>
      <c r="L19" s="185">
        <v>15</v>
      </c>
      <c r="M19" s="185">
        <f>G19*(1+L19/100)</f>
        <v>0</v>
      </c>
      <c r="N19" s="185">
        <v>0</v>
      </c>
      <c r="O19" s="185">
        <f>ROUND(E19*N19,2)</f>
        <v>0</v>
      </c>
      <c r="P19" s="185">
        <v>0</v>
      </c>
      <c r="Q19" s="185">
        <f>ROUND(E19*P19,2)</f>
        <v>0</v>
      </c>
      <c r="R19" s="185" t="s">
        <v>157</v>
      </c>
      <c r="S19" s="185" t="s">
        <v>136</v>
      </c>
      <c r="T19" s="186" t="s">
        <v>136</v>
      </c>
      <c r="U19" s="167">
        <v>3.5329999999999999</v>
      </c>
      <c r="V19" s="167">
        <f>ROUND(E19*U19,2)</f>
        <v>192.66</v>
      </c>
      <c r="W19" s="167"/>
      <c r="X19" s="157"/>
      <c r="Y19" s="157"/>
      <c r="Z19" s="157"/>
      <c r="AA19" s="157"/>
      <c r="AB19" s="157"/>
      <c r="AC19" s="157"/>
      <c r="AD19" s="157"/>
      <c r="AE19" s="157"/>
      <c r="AF19" s="157"/>
      <c r="AG19" s="157" t="s">
        <v>137</v>
      </c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64"/>
      <c r="B20" s="165"/>
      <c r="C20" s="746" t="s">
        <v>158</v>
      </c>
      <c r="D20" s="747"/>
      <c r="E20" s="747"/>
      <c r="F20" s="747"/>
      <c r="G20" s="74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57"/>
      <c r="Y20" s="157"/>
      <c r="Z20" s="157"/>
      <c r="AA20" s="157"/>
      <c r="AB20" s="157"/>
      <c r="AC20" s="157"/>
      <c r="AD20" s="157"/>
      <c r="AE20" s="157"/>
      <c r="AF20" s="157"/>
      <c r="AG20" s="157" t="s">
        <v>139</v>
      </c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>
      <c r="A21" s="164"/>
      <c r="B21" s="165"/>
      <c r="C21" s="199" t="s">
        <v>159</v>
      </c>
      <c r="D21" s="169"/>
      <c r="E21" s="170">
        <v>54.532800000000002</v>
      </c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57"/>
      <c r="Y21" s="157"/>
      <c r="Z21" s="157"/>
      <c r="AA21" s="157"/>
      <c r="AB21" s="157"/>
      <c r="AC21" s="157"/>
      <c r="AD21" s="157"/>
      <c r="AE21" s="157"/>
      <c r="AF21" s="157"/>
      <c r="AG21" s="157" t="s">
        <v>141</v>
      </c>
      <c r="AH21" s="157">
        <v>0</v>
      </c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>
      <c r="A22" s="180">
        <v>6</v>
      </c>
      <c r="B22" s="181" t="s">
        <v>160</v>
      </c>
      <c r="C22" s="198" t="s">
        <v>161</v>
      </c>
      <c r="D22" s="182" t="s">
        <v>156</v>
      </c>
      <c r="E22" s="183">
        <v>16.018080000000001</v>
      </c>
      <c r="F22" s="184"/>
      <c r="G22" s="185">
        <f>ROUND(E22*F22,2)</f>
        <v>0</v>
      </c>
      <c r="H22" s="184"/>
      <c r="I22" s="185">
        <f>ROUND(E22*H22,2)</f>
        <v>0</v>
      </c>
      <c r="J22" s="184"/>
      <c r="K22" s="185">
        <f>ROUND(E22*J22,2)</f>
        <v>0</v>
      </c>
      <c r="L22" s="185">
        <v>15</v>
      </c>
      <c r="M22" s="185">
        <f>G22*(1+L22/100)</f>
        <v>0</v>
      </c>
      <c r="N22" s="185">
        <v>0</v>
      </c>
      <c r="O22" s="185">
        <f>ROUND(E22*N22,2)</f>
        <v>0</v>
      </c>
      <c r="P22" s="185">
        <v>0</v>
      </c>
      <c r="Q22" s="185">
        <f>ROUND(E22*P22,2)</f>
        <v>0</v>
      </c>
      <c r="R22" s="185" t="s">
        <v>157</v>
      </c>
      <c r="S22" s="185" t="s">
        <v>136</v>
      </c>
      <c r="T22" s="186" t="s">
        <v>136</v>
      </c>
      <c r="U22" s="167">
        <v>6.298</v>
      </c>
      <c r="V22" s="167">
        <f>ROUND(E22*U22,2)</f>
        <v>100.88</v>
      </c>
      <c r="W22" s="167"/>
      <c r="X22" s="157"/>
      <c r="Y22" s="157"/>
      <c r="Z22" s="157"/>
      <c r="AA22" s="157"/>
      <c r="AB22" s="157"/>
      <c r="AC22" s="157"/>
      <c r="AD22" s="157"/>
      <c r="AE22" s="157"/>
      <c r="AF22" s="157"/>
      <c r="AG22" s="157" t="s">
        <v>137</v>
      </c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>
      <c r="A23" s="164"/>
      <c r="B23" s="165"/>
      <c r="C23" s="746" t="s">
        <v>162</v>
      </c>
      <c r="D23" s="747"/>
      <c r="E23" s="747"/>
      <c r="F23" s="747"/>
      <c r="G23" s="74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57"/>
      <c r="Y23" s="157"/>
      <c r="Z23" s="157"/>
      <c r="AA23" s="157"/>
      <c r="AB23" s="157"/>
      <c r="AC23" s="157"/>
      <c r="AD23" s="157"/>
      <c r="AE23" s="157"/>
      <c r="AF23" s="157"/>
      <c r="AG23" s="157" t="s">
        <v>139</v>
      </c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ht="33.75" outlineLevel="1">
      <c r="A24" s="164"/>
      <c r="B24" s="165"/>
      <c r="C24" s="199" t="s">
        <v>163</v>
      </c>
      <c r="D24" s="169"/>
      <c r="E24" s="170">
        <v>12.810700000000001</v>
      </c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57"/>
      <c r="Y24" s="157"/>
      <c r="Z24" s="157"/>
      <c r="AA24" s="157"/>
      <c r="AB24" s="157"/>
      <c r="AC24" s="157"/>
      <c r="AD24" s="157"/>
      <c r="AE24" s="157"/>
      <c r="AF24" s="157"/>
      <c r="AG24" s="157" t="s">
        <v>141</v>
      </c>
      <c r="AH24" s="157">
        <v>0</v>
      </c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>
      <c r="A25" s="164"/>
      <c r="B25" s="165"/>
      <c r="C25" s="199" t="s">
        <v>164</v>
      </c>
      <c r="D25" s="169"/>
      <c r="E25" s="170">
        <v>3.2073800000000001</v>
      </c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57"/>
      <c r="Y25" s="157"/>
      <c r="Z25" s="157"/>
      <c r="AA25" s="157"/>
      <c r="AB25" s="157"/>
      <c r="AC25" s="157"/>
      <c r="AD25" s="157"/>
      <c r="AE25" s="157"/>
      <c r="AF25" s="157"/>
      <c r="AG25" s="157" t="s">
        <v>141</v>
      </c>
      <c r="AH25" s="157">
        <v>0</v>
      </c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80">
        <v>7</v>
      </c>
      <c r="B26" s="181" t="s">
        <v>165</v>
      </c>
      <c r="C26" s="198" t="s">
        <v>166</v>
      </c>
      <c r="D26" s="182" t="s">
        <v>134</v>
      </c>
      <c r="E26" s="183">
        <v>50.484000000000002</v>
      </c>
      <c r="F26" s="184"/>
      <c r="G26" s="185">
        <f>ROUND(E26*F26,2)</f>
        <v>0</v>
      </c>
      <c r="H26" s="184"/>
      <c r="I26" s="185">
        <f>ROUND(E26*H26,2)</f>
        <v>0</v>
      </c>
      <c r="J26" s="184"/>
      <c r="K26" s="185">
        <f>ROUND(E26*J26,2)</f>
        <v>0</v>
      </c>
      <c r="L26" s="185">
        <v>15</v>
      </c>
      <c r="M26" s="185">
        <f>G26*(1+L26/100)</f>
        <v>0</v>
      </c>
      <c r="N26" s="185">
        <v>6.9999999999999999E-4</v>
      </c>
      <c r="O26" s="185">
        <f>ROUND(E26*N26,2)</f>
        <v>0.04</v>
      </c>
      <c r="P26" s="185">
        <v>0</v>
      </c>
      <c r="Q26" s="185">
        <f>ROUND(E26*P26,2)</f>
        <v>0</v>
      </c>
      <c r="R26" s="185" t="s">
        <v>157</v>
      </c>
      <c r="S26" s="185" t="s">
        <v>136</v>
      </c>
      <c r="T26" s="186" t="s">
        <v>136</v>
      </c>
      <c r="U26" s="167">
        <v>0.156</v>
      </c>
      <c r="V26" s="167">
        <f>ROUND(E26*U26,2)</f>
        <v>7.88</v>
      </c>
      <c r="W26" s="167"/>
      <c r="X26" s="157"/>
      <c r="Y26" s="157"/>
      <c r="Z26" s="157"/>
      <c r="AA26" s="157"/>
      <c r="AB26" s="157"/>
      <c r="AC26" s="157"/>
      <c r="AD26" s="157"/>
      <c r="AE26" s="157"/>
      <c r="AF26" s="157"/>
      <c r="AG26" s="157" t="s">
        <v>144</v>
      </c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>
      <c r="A27" s="164"/>
      <c r="B27" s="165"/>
      <c r="C27" s="199" t="s">
        <v>167</v>
      </c>
      <c r="D27" s="169"/>
      <c r="E27" s="170">
        <v>50.484000000000002</v>
      </c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57"/>
      <c r="Y27" s="157"/>
      <c r="Z27" s="157"/>
      <c r="AA27" s="157"/>
      <c r="AB27" s="157"/>
      <c r="AC27" s="157"/>
      <c r="AD27" s="157"/>
      <c r="AE27" s="157"/>
      <c r="AF27" s="157"/>
      <c r="AG27" s="157" t="s">
        <v>141</v>
      </c>
      <c r="AH27" s="157">
        <v>0</v>
      </c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>
      <c r="A28" s="180">
        <v>8</v>
      </c>
      <c r="B28" s="181" t="s">
        <v>168</v>
      </c>
      <c r="C28" s="198" t="s">
        <v>169</v>
      </c>
      <c r="D28" s="182" t="s">
        <v>134</v>
      </c>
      <c r="E28" s="183">
        <v>50.484000000000002</v>
      </c>
      <c r="F28" s="184"/>
      <c r="G28" s="185">
        <f>ROUND(E28*F28,2)</f>
        <v>0</v>
      </c>
      <c r="H28" s="184"/>
      <c r="I28" s="185">
        <f>ROUND(E28*H28,2)</f>
        <v>0</v>
      </c>
      <c r="J28" s="184"/>
      <c r="K28" s="185">
        <f>ROUND(E28*J28,2)</f>
        <v>0</v>
      </c>
      <c r="L28" s="185">
        <v>15</v>
      </c>
      <c r="M28" s="185">
        <f>G28*(1+L28/100)</f>
        <v>0</v>
      </c>
      <c r="N28" s="185">
        <v>0</v>
      </c>
      <c r="O28" s="185">
        <f>ROUND(E28*N28,2)</f>
        <v>0</v>
      </c>
      <c r="P28" s="185">
        <v>0</v>
      </c>
      <c r="Q28" s="185">
        <f>ROUND(E28*P28,2)</f>
        <v>0</v>
      </c>
      <c r="R28" s="185" t="s">
        <v>157</v>
      </c>
      <c r="S28" s="185" t="s">
        <v>136</v>
      </c>
      <c r="T28" s="186" t="s">
        <v>136</v>
      </c>
      <c r="U28" s="167">
        <v>9.5000000000000001E-2</v>
      </c>
      <c r="V28" s="167">
        <f>ROUND(E28*U28,2)</f>
        <v>4.8</v>
      </c>
      <c r="W28" s="167"/>
      <c r="X28" s="157"/>
      <c r="Y28" s="157"/>
      <c r="Z28" s="157"/>
      <c r="AA28" s="157"/>
      <c r="AB28" s="157"/>
      <c r="AC28" s="157"/>
      <c r="AD28" s="157"/>
      <c r="AE28" s="157"/>
      <c r="AF28" s="157"/>
      <c r="AG28" s="157" t="s">
        <v>144</v>
      </c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>
      <c r="A29" s="164"/>
      <c r="B29" s="165"/>
      <c r="C29" s="746" t="s">
        <v>170</v>
      </c>
      <c r="D29" s="747"/>
      <c r="E29" s="747"/>
      <c r="F29" s="747"/>
      <c r="G29" s="74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57"/>
      <c r="Y29" s="157"/>
      <c r="Z29" s="157"/>
      <c r="AA29" s="157"/>
      <c r="AB29" s="157"/>
      <c r="AC29" s="157"/>
      <c r="AD29" s="157"/>
      <c r="AE29" s="157"/>
      <c r="AF29" s="157"/>
      <c r="AG29" s="157" t="s">
        <v>139</v>
      </c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>
      <c r="A30" s="164"/>
      <c r="B30" s="165"/>
      <c r="C30" s="199" t="s">
        <v>171</v>
      </c>
      <c r="D30" s="169"/>
      <c r="E30" s="170">
        <v>50.484000000000002</v>
      </c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57"/>
      <c r="Y30" s="157"/>
      <c r="Z30" s="157"/>
      <c r="AA30" s="157"/>
      <c r="AB30" s="157"/>
      <c r="AC30" s="157"/>
      <c r="AD30" s="157"/>
      <c r="AE30" s="157"/>
      <c r="AF30" s="157"/>
      <c r="AG30" s="157" t="s">
        <v>141</v>
      </c>
      <c r="AH30" s="157">
        <v>5</v>
      </c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2.5" outlineLevel="1">
      <c r="A31" s="180">
        <v>9</v>
      </c>
      <c r="B31" s="181" t="s">
        <v>172</v>
      </c>
      <c r="C31" s="198" t="s">
        <v>173</v>
      </c>
      <c r="D31" s="182" t="s">
        <v>156</v>
      </c>
      <c r="E31" s="183">
        <v>16.018080000000001</v>
      </c>
      <c r="F31" s="184"/>
      <c r="G31" s="185">
        <f>ROUND(E31*F31,2)</f>
        <v>0</v>
      </c>
      <c r="H31" s="184"/>
      <c r="I31" s="185">
        <f>ROUND(E31*H31,2)</f>
        <v>0</v>
      </c>
      <c r="J31" s="184"/>
      <c r="K31" s="185">
        <f>ROUND(E31*J31,2)</f>
        <v>0</v>
      </c>
      <c r="L31" s="185">
        <v>15</v>
      </c>
      <c r="M31" s="185">
        <f>G31*(1+L31/100)</f>
        <v>0</v>
      </c>
      <c r="N31" s="185">
        <v>0</v>
      </c>
      <c r="O31" s="185">
        <f>ROUND(E31*N31,2)</f>
        <v>0</v>
      </c>
      <c r="P31" s="185">
        <v>0</v>
      </c>
      <c r="Q31" s="185">
        <f>ROUND(E31*P31,2)</f>
        <v>0</v>
      </c>
      <c r="R31" s="185" t="s">
        <v>157</v>
      </c>
      <c r="S31" s="185" t="s">
        <v>136</v>
      </c>
      <c r="T31" s="186" t="s">
        <v>136</v>
      </c>
      <c r="U31" s="167">
        <v>1.0999999999999999E-2</v>
      </c>
      <c r="V31" s="167">
        <f>ROUND(E31*U31,2)</f>
        <v>0.18</v>
      </c>
      <c r="W31" s="167"/>
      <c r="X31" s="157"/>
      <c r="Y31" s="157"/>
      <c r="Z31" s="157"/>
      <c r="AA31" s="157"/>
      <c r="AB31" s="157"/>
      <c r="AC31" s="157"/>
      <c r="AD31" s="157"/>
      <c r="AE31" s="157"/>
      <c r="AF31" s="157"/>
      <c r="AG31" s="157" t="s">
        <v>137</v>
      </c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>
      <c r="A32" s="164"/>
      <c r="B32" s="165"/>
      <c r="C32" s="746" t="s">
        <v>174</v>
      </c>
      <c r="D32" s="747"/>
      <c r="E32" s="747"/>
      <c r="F32" s="747"/>
      <c r="G32" s="74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57"/>
      <c r="Y32" s="157"/>
      <c r="Z32" s="157"/>
      <c r="AA32" s="157"/>
      <c r="AB32" s="157"/>
      <c r="AC32" s="157"/>
      <c r="AD32" s="157"/>
      <c r="AE32" s="157"/>
      <c r="AF32" s="157"/>
      <c r="AG32" s="157" t="s">
        <v>139</v>
      </c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>
      <c r="A33" s="164"/>
      <c r="B33" s="165"/>
      <c r="C33" s="199" t="s">
        <v>175</v>
      </c>
      <c r="D33" s="169"/>
      <c r="E33" s="170">
        <v>16.018080000000001</v>
      </c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57"/>
      <c r="Y33" s="157"/>
      <c r="Z33" s="157"/>
      <c r="AA33" s="157"/>
      <c r="AB33" s="157"/>
      <c r="AC33" s="157"/>
      <c r="AD33" s="157"/>
      <c r="AE33" s="157"/>
      <c r="AF33" s="157"/>
      <c r="AG33" s="157" t="s">
        <v>141</v>
      </c>
      <c r="AH33" s="157">
        <v>5</v>
      </c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ht="33.75" outlineLevel="1">
      <c r="A34" s="180">
        <v>10</v>
      </c>
      <c r="B34" s="181" t="s">
        <v>176</v>
      </c>
      <c r="C34" s="198" t="s">
        <v>177</v>
      </c>
      <c r="D34" s="182" t="s">
        <v>156</v>
      </c>
      <c r="E34" s="183">
        <v>80.090379999999996</v>
      </c>
      <c r="F34" s="184"/>
      <c r="G34" s="185">
        <f>ROUND(E34*F34,2)</f>
        <v>0</v>
      </c>
      <c r="H34" s="184"/>
      <c r="I34" s="185">
        <f>ROUND(E34*H34,2)</f>
        <v>0</v>
      </c>
      <c r="J34" s="184"/>
      <c r="K34" s="185">
        <f>ROUND(E34*J34,2)</f>
        <v>0</v>
      </c>
      <c r="L34" s="185">
        <v>15</v>
      </c>
      <c r="M34" s="185">
        <f>G34*(1+L34/100)</f>
        <v>0</v>
      </c>
      <c r="N34" s="185">
        <v>0</v>
      </c>
      <c r="O34" s="185">
        <f>ROUND(E34*N34,2)</f>
        <v>0</v>
      </c>
      <c r="P34" s="185">
        <v>0</v>
      </c>
      <c r="Q34" s="185">
        <f>ROUND(E34*P34,2)</f>
        <v>0</v>
      </c>
      <c r="R34" s="185" t="s">
        <v>157</v>
      </c>
      <c r="S34" s="185" t="s">
        <v>136</v>
      </c>
      <c r="T34" s="186" t="s">
        <v>136</v>
      </c>
      <c r="U34" s="167">
        <v>0</v>
      </c>
      <c r="V34" s="167">
        <f>ROUND(E34*U34,2)</f>
        <v>0</v>
      </c>
      <c r="W34" s="167"/>
      <c r="X34" s="157"/>
      <c r="Y34" s="157"/>
      <c r="Z34" s="157"/>
      <c r="AA34" s="157"/>
      <c r="AB34" s="157"/>
      <c r="AC34" s="157"/>
      <c r="AD34" s="157"/>
      <c r="AE34" s="157"/>
      <c r="AF34" s="157"/>
      <c r="AG34" s="157" t="s">
        <v>137</v>
      </c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>
      <c r="A35" s="164"/>
      <c r="B35" s="165"/>
      <c r="C35" s="746" t="s">
        <v>174</v>
      </c>
      <c r="D35" s="747"/>
      <c r="E35" s="747"/>
      <c r="F35" s="747"/>
      <c r="G35" s="74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57"/>
      <c r="Y35" s="157"/>
      <c r="Z35" s="157"/>
      <c r="AA35" s="157"/>
      <c r="AB35" s="157"/>
      <c r="AC35" s="157"/>
      <c r="AD35" s="157"/>
      <c r="AE35" s="157"/>
      <c r="AF35" s="157"/>
      <c r="AG35" s="157" t="s">
        <v>139</v>
      </c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>
      <c r="A36" s="164"/>
      <c r="B36" s="165"/>
      <c r="C36" s="199" t="s">
        <v>178</v>
      </c>
      <c r="D36" s="169"/>
      <c r="E36" s="170">
        <v>80.090379999999996</v>
      </c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57"/>
      <c r="Y36" s="157"/>
      <c r="Z36" s="157"/>
      <c r="AA36" s="157"/>
      <c r="AB36" s="157"/>
      <c r="AC36" s="157"/>
      <c r="AD36" s="157"/>
      <c r="AE36" s="157"/>
      <c r="AF36" s="157"/>
      <c r="AG36" s="157" t="s">
        <v>141</v>
      </c>
      <c r="AH36" s="157">
        <v>5</v>
      </c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ht="22.5" outlineLevel="1">
      <c r="A37" s="180">
        <v>11</v>
      </c>
      <c r="B37" s="181" t="s">
        <v>179</v>
      </c>
      <c r="C37" s="198" t="s">
        <v>180</v>
      </c>
      <c r="D37" s="182" t="s">
        <v>156</v>
      </c>
      <c r="E37" s="183">
        <v>16.018080000000001</v>
      </c>
      <c r="F37" s="184"/>
      <c r="G37" s="185">
        <f>ROUND(E37*F37,2)</f>
        <v>0</v>
      </c>
      <c r="H37" s="184"/>
      <c r="I37" s="185">
        <f>ROUND(E37*H37,2)</f>
        <v>0</v>
      </c>
      <c r="J37" s="184"/>
      <c r="K37" s="185">
        <f>ROUND(E37*J37,2)</f>
        <v>0</v>
      </c>
      <c r="L37" s="185">
        <v>15</v>
      </c>
      <c r="M37" s="185">
        <f>G37*(1+L37/100)</f>
        <v>0</v>
      </c>
      <c r="N37" s="185">
        <v>0</v>
      </c>
      <c r="O37" s="185">
        <f>ROUND(E37*N37,2)</f>
        <v>0</v>
      </c>
      <c r="P37" s="185">
        <v>0</v>
      </c>
      <c r="Q37" s="185">
        <f>ROUND(E37*P37,2)</f>
        <v>0</v>
      </c>
      <c r="R37" s="185" t="s">
        <v>157</v>
      </c>
      <c r="S37" s="185" t="s">
        <v>136</v>
      </c>
      <c r="T37" s="186" t="s">
        <v>136</v>
      </c>
      <c r="U37" s="167">
        <v>0.86799999999999999</v>
      </c>
      <c r="V37" s="167">
        <f>ROUND(E37*U37,2)</f>
        <v>13.9</v>
      </c>
      <c r="W37" s="167"/>
      <c r="X37" s="157"/>
      <c r="Y37" s="157"/>
      <c r="Z37" s="157"/>
      <c r="AA37" s="157"/>
      <c r="AB37" s="157"/>
      <c r="AC37" s="157"/>
      <c r="AD37" s="157"/>
      <c r="AE37" s="157"/>
      <c r="AF37" s="157"/>
      <c r="AG37" s="157" t="s">
        <v>137</v>
      </c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>
      <c r="A38" s="164"/>
      <c r="B38" s="165"/>
      <c r="C38" s="746" t="s">
        <v>181</v>
      </c>
      <c r="D38" s="747"/>
      <c r="E38" s="747"/>
      <c r="F38" s="747"/>
      <c r="G38" s="74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57"/>
      <c r="Y38" s="157"/>
      <c r="Z38" s="157"/>
      <c r="AA38" s="157"/>
      <c r="AB38" s="157"/>
      <c r="AC38" s="157"/>
      <c r="AD38" s="157"/>
      <c r="AE38" s="157"/>
      <c r="AF38" s="157"/>
      <c r="AG38" s="157" t="s">
        <v>139</v>
      </c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64"/>
      <c r="B39" s="165"/>
      <c r="C39" s="199" t="s">
        <v>175</v>
      </c>
      <c r="D39" s="169"/>
      <c r="E39" s="170">
        <v>16.018080000000001</v>
      </c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57"/>
      <c r="Y39" s="157"/>
      <c r="Z39" s="157"/>
      <c r="AA39" s="157"/>
      <c r="AB39" s="157"/>
      <c r="AC39" s="157"/>
      <c r="AD39" s="157"/>
      <c r="AE39" s="157"/>
      <c r="AF39" s="157"/>
      <c r="AG39" s="157" t="s">
        <v>141</v>
      </c>
      <c r="AH39" s="157">
        <v>5</v>
      </c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ht="22.5" outlineLevel="1">
      <c r="A40" s="180">
        <v>12</v>
      </c>
      <c r="B40" s="181" t="s">
        <v>182</v>
      </c>
      <c r="C40" s="198" t="s">
        <v>183</v>
      </c>
      <c r="D40" s="182" t="s">
        <v>156</v>
      </c>
      <c r="E40" s="183">
        <v>64.072310000000002</v>
      </c>
      <c r="F40" s="184"/>
      <c r="G40" s="185">
        <f>ROUND(E40*F40,2)</f>
        <v>0</v>
      </c>
      <c r="H40" s="184"/>
      <c r="I40" s="185">
        <f>ROUND(E40*H40,2)</f>
        <v>0</v>
      </c>
      <c r="J40" s="184"/>
      <c r="K40" s="185">
        <f>ROUND(E40*J40,2)</f>
        <v>0</v>
      </c>
      <c r="L40" s="185">
        <v>15</v>
      </c>
      <c r="M40" s="185">
        <f>G40*(1+L40/100)</f>
        <v>0</v>
      </c>
      <c r="N40" s="185">
        <v>0</v>
      </c>
      <c r="O40" s="185">
        <f>ROUND(E40*N40,2)</f>
        <v>0</v>
      </c>
      <c r="P40" s="185">
        <v>0</v>
      </c>
      <c r="Q40" s="185">
        <f>ROUND(E40*P40,2)</f>
        <v>0</v>
      </c>
      <c r="R40" s="185" t="s">
        <v>157</v>
      </c>
      <c r="S40" s="185" t="s">
        <v>136</v>
      </c>
      <c r="T40" s="186" t="s">
        <v>136</v>
      </c>
      <c r="U40" s="167">
        <v>0.79100000000000004</v>
      </c>
      <c r="V40" s="167">
        <f>ROUND(E40*U40,2)</f>
        <v>50.68</v>
      </c>
      <c r="W40" s="167"/>
      <c r="X40" s="157"/>
      <c r="Y40" s="157"/>
      <c r="Z40" s="157"/>
      <c r="AA40" s="157"/>
      <c r="AB40" s="157"/>
      <c r="AC40" s="157"/>
      <c r="AD40" s="157"/>
      <c r="AE40" s="157"/>
      <c r="AF40" s="157"/>
      <c r="AG40" s="157" t="s">
        <v>137</v>
      </c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64"/>
      <c r="B41" s="165"/>
      <c r="C41" s="746" t="s">
        <v>181</v>
      </c>
      <c r="D41" s="747"/>
      <c r="E41" s="747"/>
      <c r="F41" s="747"/>
      <c r="G41" s="74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57"/>
      <c r="Y41" s="157"/>
      <c r="Z41" s="157"/>
      <c r="AA41" s="157"/>
      <c r="AB41" s="157"/>
      <c r="AC41" s="157"/>
      <c r="AD41" s="157"/>
      <c r="AE41" s="157"/>
      <c r="AF41" s="157"/>
      <c r="AG41" s="157" t="s">
        <v>139</v>
      </c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>
      <c r="A42" s="164"/>
      <c r="B42" s="165"/>
      <c r="C42" s="199" t="s">
        <v>184</v>
      </c>
      <c r="D42" s="169"/>
      <c r="E42" s="170">
        <v>64.072310000000002</v>
      </c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57"/>
      <c r="Y42" s="157"/>
      <c r="Z42" s="157"/>
      <c r="AA42" s="157"/>
      <c r="AB42" s="157"/>
      <c r="AC42" s="157"/>
      <c r="AD42" s="157"/>
      <c r="AE42" s="157"/>
      <c r="AF42" s="157"/>
      <c r="AG42" s="157" t="s">
        <v>141</v>
      </c>
      <c r="AH42" s="157">
        <v>5</v>
      </c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ht="33.75" outlineLevel="1">
      <c r="A43" s="180">
        <v>13</v>
      </c>
      <c r="B43" s="181" t="s">
        <v>185</v>
      </c>
      <c r="C43" s="198" t="s">
        <v>186</v>
      </c>
      <c r="D43" s="182" t="s">
        <v>156</v>
      </c>
      <c r="E43" s="183">
        <v>16.018080000000001</v>
      </c>
      <c r="F43" s="184"/>
      <c r="G43" s="185">
        <f>ROUND(E43*F43,2)</f>
        <v>0</v>
      </c>
      <c r="H43" s="184"/>
      <c r="I43" s="185">
        <f>ROUND(E43*H43,2)</f>
        <v>0</v>
      </c>
      <c r="J43" s="184"/>
      <c r="K43" s="185">
        <f>ROUND(E43*J43,2)</f>
        <v>0</v>
      </c>
      <c r="L43" s="185">
        <v>15</v>
      </c>
      <c r="M43" s="185">
        <f>G43*(1+L43/100)</f>
        <v>0</v>
      </c>
      <c r="N43" s="185">
        <v>0</v>
      </c>
      <c r="O43" s="185">
        <f>ROUND(E43*N43,2)</f>
        <v>0</v>
      </c>
      <c r="P43" s="185">
        <v>0</v>
      </c>
      <c r="Q43" s="185">
        <f>ROUND(E43*P43,2)</f>
        <v>0</v>
      </c>
      <c r="R43" s="185" t="s">
        <v>157</v>
      </c>
      <c r="S43" s="185" t="s">
        <v>136</v>
      </c>
      <c r="T43" s="186" t="s">
        <v>136</v>
      </c>
      <c r="U43" s="167">
        <v>1.9379999999999999</v>
      </c>
      <c r="V43" s="167">
        <f>ROUND(E43*U43,2)</f>
        <v>31.04</v>
      </c>
      <c r="W43" s="167"/>
      <c r="X43" s="157"/>
      <c r="Y43" s="157"/>
      <c r="Z43" s="157"/>
      <c r="AA43" s="157"/>
      <c r="AB43" s="157"/>
      <c r="AC43" s="157"/>
      <c r="AD43" s="157"/>
      <c r="AE43" s="157"/>
      <c r="AF43" s="157"/>
      <c r="AG43" s="157" t="s">
        <v>137</v>
      </c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>
      <c r="A44" s="164"/>
      <c r="B44" s="165"/>
      <c r="C44" s="199" t="s">
        <v>187</v>
      </c>
      <c r="D44" s="169"/>
      <c r="E44" s="170">
        <v>16.018080000000001</v>
      </c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57"/>
      <c r="Y44" s="157"/>
      <c r="Z44" s="157"/>
      <c r="AA44" s="157"/>
      <c r="AB44" s="157"/>
      <c r="AC44" s="157"/>
      <c r="AD44" s="157"/>
      <c r="AE44" s="157"/>
      <c r="AF44" s="157"/>
      <c r="AG44" s="157" t="s">
        <v>141</v>
      </c>
      <c r="AH44" s="157">
        <v>5</v>
      </c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22.5" outlineLevel="1">
      <c r="A45" s="180">
        <v>14</v>
      </c>
      <c r="B45" s="181" t="s">
        <v>188</v>
      </c>
      <c r="C45" s="198" t="s">
        <v>189</v>
      </c>
      <c r="D45" s="182" t="s">
        <v>156</v>
      </c>
      <c r="E45" s="183">
        <v>54.532800000000002</v>
      </c>
      <c r="F45" s="184"/>
      <c r="G45" s="185">
        <f>ROUND(E45*F45,2)</f>
        <v>0</v>
      </c>
      <c r="H45" s="184"/>
      <c r="I45" s="185">
        <f>ROUND(E45*H45,2)</f>
        <v>0</v>
      </c>
      <c r="J45" s="184"/>
      <c r="K45" s="185">
        <f>ROUND(E45*J45,2)</f>
        <v>0</v>
      </c>
      <c r="L45" s="185">
        <v>15</v>
      </c>
      <c r="M45" s="185">
        <f>G45*(1+L45/100)</f>
        <v>0</v>
      </c>
      <c r="N45" s="185">
        <v>0</v>
      </c>
      <c r="O45" s="185">
        <f>ROUND(E45*N45,2)</f>
        <v>0</v>
      </c>
      <c r="P45" s="185">
        <v>0</v>
      </c>
      <c r="Q45" s="185">
        <f>ROUND(E45*P45,2)</f>
        <v>0</v>
      </c>
      <c r="R45" s="185" t="s">
        <v>157</v>
      </c>
      <c r="S45" s="185" t="s">
        <v>136</v>
      </c>
      <c r="T45" s="186" t="s">
        <v>136</v>
      </c>
      <c r="U45" s="167">
        <v>1.2390000000000001</v>
      </c>
      <c r="V45" s="167">
        <f>ROUND(E45*U45,2)</f>
        <v>67.569999999999993</v>
      </c>
      <c r="W45" s="167"/>
      <c r="X45" s="157"/>
      <c r="Y45" s="157"/>
      <c r="Z45" s="157"/>
      <c r="AA45" s="157"/>
      <c r="AB45" s="157"/>
      <c r="AC45" s="157"/>
      <c r="AD45" s="157"/>
      <c r="AE45" s="157"/>
      <c r="AF45" s="157"/>
      <c r="AG45" s="157" t="s">
        <v>137</v>
      </c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>
      <c r="A46" s="164"/>
      <c r="B46" s="165"/>
      <c r="C46" s="746" t="s">
        <v>190</v>
      </c>
      <c r="D46" s="747"/>
      <c r="E46" s="747"/>
      <c r="F46" s="747"/>
      <c r="G46" s="74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57"/>
      <c r="Y46" s="157"/>
      <c r="Z46" s="157"/>
      <c r="AA46" s="157"/>
      <c r="AB46" s="157"/>
      <c r="AC46" s="157"/>
      <c r="AD46" s="157"/>
      <c r="AE46" s="157"/>
      <c r="AF46" s="157"/>
      <c r="AG46" s="157" t="s">
        <v>139</v>
      </c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>
      <c r="A47" s="164"/>
      <c r="B47" s="165"/>
      <c r="C47" s="199" t="s">
        <v>191</v>
      </c>
      <c r="D47" s="169"/>
      <c r="E47" s="170">
        <v>54.532800000000002</v>
      </c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57"/>
      <c r="Y47" s="157"/>
      <c r="Z47" s="157"/>
      <c r="AA47" s="157"/>
      <c r="AB47" s="157"/>
      <c r="AC47" s="157"/>
      <c r="AD47" s="157"/>
      <c r="AE47" s="157"/>
      <c r="AF47" s="157"/>
      <c r="AG47" s="157" t="s">
        <v>141</v>
      </c>
      <c r="AH47" s="157">
        <v>5</v>
      </c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>
      <c r="A48" s="180">
        <v>15</v>
      </c>
      <c r="B48" s="181" t="s">
        <v>192</v>
      </c>
      <c r="C48" s="198" t="s">
        <v>193</v>
      </c>
      <c r="D48" s="182" t="s">
        <v>134</v>
      </c>
      <c r="E48" s="183">
        <v>77.097380000000001</v>
      </c>
      <c r="F48" s="184"/>
      <c r="G48" s="185">
        <f>ROUND(E48*F48,2)</f>
        <v>0</v>
      </c>
      <c r="H48" s="184"/>
      <c r="I48" s="185">
        <f>ROUND(E48*H48,2)</f>
        <v>0</v>
      </c>
      <c r="J48" s="184"/>
      <c r="K48" s="185">
        <f>ROUND(E48*J48,2)</f>
        <v>0</v>
      </c>
      <c r="L48" s="185">
        <v>15</v>
      </c>
      <c r="M48" s="185">
        <f>G48*(1+L48/100)</f>
        <v>0</v>
      </c>
      <c r="N48" s="185">
        <v>0</v>
      </c>
      <c r="O48" s="185">
        <f>ROUND(E48*N48,2)</f>
        <v>0</v>
      </c>
      <c r="P48" s="185">
        <v>0</v>
      </c>
      <c r="Q48" s="185">
        <f>ROUND(E48*P48,2)</f>
        <v>0</v>
      </c>
      <c r="R48" s="185" t="s">
        <v>157</v>
      </c>
      <c r="S48" s="185" t="s">
        <v>136</v>
      </c>
      <c r="T48" s="186" t="s">
        <v>136</v>
      </c>
      <c r="U48" s="167">
        <v>9.6000000000000002E-2</v>
      </c>
      <c r="V48" s="167">
        <f>ROUND(E48*U48,2)</f>
        <v>7.4</v>
      </c>
      <c r="W48" s="167"/>
      <c r="X48" s="157"/>
      <c r="Y48" s="157"/>
      <c r="Z48" s="157"/>
      <c r="AA48" s="157"/>
      <c r="AB48" s="157"/>
      <c r="AC48" s="157"/>
      <c r="AD48" s="157"/>
      <c r="AE48" s="157"/>
      <c r="AF48" s="157"/>
      <c r="AG48" s="157" t="s">
        <v>137</v>
      </c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>
      <c r="A49" s="164"/>
      <c r="B49" s="165"/>
      <c r="C49" s="746" t="s">
        <v>194</v>
      </c>
      <c r="D49" s="747"/>
      <c r="E49" s="747"/>
      <c r="F49" s="747"/>
      <c r="G49" s="74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57"/>
      <c r="Y49" s="157"/>
      <c r="Z49" s="157"/>
      <c r="AA49" s="157"/>
      <c r="AB49" s="157"/>
      <c r="AC49" s="157"/>
      <c r="AD49" s="157"/>
      <c r="AE49" s="157"/>
      <c r="AF49" s="157"/>
      <c r="AG49" s="157" t="s">
        <v>139</v>
      </c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ht="22.5" outlineLevel="1">
      <c r="A50" s="164"/>
      <c r="B50" s="165"/>
      <c r="C50" s="199" t="s">
        <v>195</v>
      </c>
      <c r="D50" s="169"/>
      <c r="E50" s="170">
        <v>58.230449999999998</v>
      </c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57"/>
      <c r="Y50" s="157"/>
      <c r="Z50" s="157"/>
      <c r="AA50" s="157"/>
      <c r="AB50" s="157"/>
      <c r="AC50" s="157"/>
      <c r="AD50" s="157"/>
      <c r="AE50" s="157"/>
      <c r="AF50" s="157"/>
      <c r="AG50" s="157" t="s">
        <v>141</v>
      </c>
      <c r="AH50" s="157">
        <v>0</v>
      </c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>
      <c r="A51" s="164"/>
      <c r="B51" s="165"/>
      <c r="C51" s="199" t="s">
        <v>196</v>
      </c>
      <c r="D51" s="169"/>
      <c r="E51" s="170">
        <v>18.86693</v>
      </c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57"/>
      <c r="Y51" s="157"/>
      <c r="Z51" s="157"/>
      <c r="AA51" s="157"/>
      <c r="AB51" s="157"/>
      <c r="AC51" s="157"/>
      <c r="AD51" s="157"/>
      <c r="AE51" s="157"/>
      <c r="AF51" s="157"/>
      <c r="AG51" s="157" t="s">
        <v>141</v>
      </c>
      <c r="AH51" s="157">
        <v>0</v>
      </c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ht="22.5" outlineLevel="1">
      <c r="A52" s="180">
        <v>16</v>
      </c>
      <c r="B52" s="181" t="s">
        <v>197</v>
      </c>
      <c r="C52" s="198" t="s">
        <v>198</v>
      </c>
      <c r="D52" s="182" t="s">
        <v>134</v>
      </c>
      <c r="E52" s="183">
        <v>14.066000000000001</v>
      </c>
      <c r="F52" s="184"/>
      <c r="G52" s="185">
        <f>ROUND(E52*F52,2)</f>
        <v>0</v>
      </c>
      <c r="H52" s="184"/>
      <c r="I52" s="185">
        <f>ROUND(E52*H52,2)</f>
        <v>0</v>
      </c>
      <c r="J52" s="184"/>
      <c r="K52" s="185">
        <f>ROUND(E52*J52,2)</f>
        <v>0</v>
      </c>
      <c r="L52" s="185">
        <v>15</v>
      </c>
      <c r="M52" s="185">
        <f>G52*(1+L52/100)</f>
        <v>0</v>
      </c>
      <c r="N52" s="185">
        <v>0</v>
      </c>
      <c r="O52" s="185">
        <f>ROUND(E52*N52,2)</f>
        <v>0</v>
      </c>
      <c r="P52" s="185">
        <v>0</v>
      </c>
      <c r="Q52" s="185">
        <f>ROUND(E52*P52,2)</f>
        <v>0</v>
      </c>
      <c r="R52" s="185" t="s">
        <v>157</v>
      </c>
      <c r="S52" s="185" t="s">
        <v>136</v>
      </c>
      <c r="T52" s="186" t="s">
        <v>136</v>
      </c>
      <c r="U52" s="167">
        <v>0.13</v>
      </c>
      <c r="V52" s="167">
        <f>ROUND(E52*U52,2)</f>
        <v>1.83</v>
      </c>
      <c r="W52" s="167"/>
      <c r="X52" s="157"/>
      <c r="Y52" s="157"/>
      <c r="Z52" s="157"/>
      <c r="AA52" s="157"/>
      <c r="AB52" s="157"/>
      <c r="AC52" s="157"/>
      <c r="AD52" s="157"/>
      <c r="AE52" s="157"/>
      <c r="AF52" s="157"/>
      <c r="AG52" s="157" t="s">
        <v>137</v>
      </c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64"/>
      <c r="B53" s="165"/>
      <c r="C53" s="746" t="s">
        <v>199</v>
      </c>
      <c r="D53" s="747"/>
      <c r="E53" s="747"/>
      <c r="F53" s="747"/>
      <c r="G53" s="74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57"/>
      <c r="Y53" s="157"/>
      <c r="Z53" s="157"/>
      <c r="AA53" s="157"/>
      <c r="AB53" s="157"/>
      <c r="AC53" s="157"/>
      <c r="AD53" s="157"/>
      <c r="AE53" s="157"/>
      <c r="AF53" s="157"/>
      <c r="AG53" s="157" t="s">
        <v>139</v>
      </c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>
      <c r="A54" s="164"/>
      <c r="B54" s="165"/>
      <c r="C54" s="199" t="s">
        <v>200</v>
      </c>
      <c r="D54" s="169"/>
      <c r="E54" s="170">
        <v>14.066000000000001</v>
      </c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57"/>
      <c r="Y54" s="157"/>
      <c r="Z54" s="157"/>
      <c r="AA54" s="157"/>
      <c r="AB54" s="157"/>
      <c r="AC54" s="157"/>
      <c r="AD54" s="157"/>
      <c r="AE54" s="157"/>
      <c r="AF54" s="157"/>
      <c r="AG54" s="157" t="s">
        <v>141</v>
      </c>
      <c r="AH54" s="157">
        <v>0</v>
      </c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>
      <c r="A55" s="180">
        <v>17</v>
      </c>
      <c r="B55" s="181" t="s">
        <v>201</v>
      </c>
      <c r="C55" s="198" t="s">
        <v>202</v>
      </c>
      <c r="D55" s="182" t="s">
        <v>156</v>
      </c>
      <c r="E55" s="183">
        <v>16.018080000000001</v>
      </c>
      <c r="F55" s="184"/>
      <c r="G55" s="185">
        <f>ROUND(E55*F55,2)</f>
        <v>0</v>
      </c>
      <c r="H55" s="184"/>
      <c r="I55" s="185">
        <f>ROUND(E55*H55,2)</f>
        <v>0</v>
      </c>
      <c r="J55" s="184"/>
      <c r="K55" s="185">
        <f>ROUND(E55*J55,2)</f>
        <v>0</v>
      </c>
      <c r="L55" s="185">
        <v>15</v>
      </c>
      <c r="M55" s="185">
        <f>G55*(1+L55/100)</f>
        <v>0</v>
      </c>
      <c r="N55" s="185">
        <v>0</v>
      </c>
      <c r="O55" s="185">
        <f>ROUND(E55*N55,2)</f>
        <v>0</v>
      </c>
      <c r="P55" s="185">
        <v>0</v>
      </c>
      <c r="Q55" s="185">
        <f>ROUND(E55*P55,2)</f>
        <v>0</v>
      </c>
      <c r="R55" s="185" t="s">
        <v>157</v>
      </c>
      <c r="S55" s="185" t="s">
        <v>136</v>
      </c>
      <c r="T55" s="186" t="s">
        <v>136</v>
      </c>
      <c r="U55" s="167">
        <v>0</v>
      </c>
      <c r="V55" s="167">
        <f>ROUND(E55*U55,2)</f>
        <v>0</v>
      </c>
      <c r="W55" s="167"/>
      <c r="X55" s="157"/>
      <c r="Y55" s="157"/>
      <c r="Z55" s="157"/>
      <c r="AA55" s="157"/>
      <c r="AB55" s="157"/>
      <c r="AC55" s="157"/>
      <c r="AD55" s="157"/>
      <c r="AE55" s="157"/>
      <c r="AF55" s="157"/>
      <c r="AG55" s="157" t="s">
        <v>137</v>
      </c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>
      <c r="A56" s="164"/>
      <c r="B56" s="165"/>
      <c r="C56" s="199" t="s">
        <v>187</v>
      </c>
      <c r="D56" s="169"/>
      <c r="E56" s="170">
        <v>16.018080000000001</v>
      </c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57"/>
      <c r="Y56" s="157"/>
      <c r="Z56" s="157"/>
      <c r="AA56" s="157"/>
      <c r="AB56" s="157"/>
      <c r="AC56" s="157"/>
      <c r="AD56" s="157"/>
      <c r="AE56" s="157"/>
      <c r="AF56" s="157"/>
      <c r="AG56" s="157" t="s">
        <v>141</v>
      </c>
      <c r="AH56" s="157">
        <v>5</v>
      </c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>
      <c r="A57" s="180">
        <v>18</v>
      </c>
      <c r="B57" s="181" t="s">
        <v>203</v>
      </c>
      <c r="C57" s="198" t="s">
        <v>204</v>
      </c>
      <c r="D57" s="182" t="s">
        <v>134</v>
      </c>
      <c r="E57" s="183">
        <v>14.066000000000001</v>
      </c>
      <c r="F57" s="184"/>
      <c r="G57" s="185">
        <f>ROUND(E57*F57,2)</f>
        <v>0</v>
      </c>
      <c r="H57" s="184"/>
      <c r="I57" s="185">
        <f>ROUND(E57*H57,2)</f>
        <v>0</v>
      </c>
      <c r="J57" s="184"/>
      <c r="K57" s="185">
        <f>ROUND(E57*J57,2)</f>
        <v>0</v>
      </c>
      <c r="L57" s="185">
        <v>15</v>
      </c>
      <c r="M57" s="185">
        <f>G57*(1+L57/100)</f>
        <v>0</v>
      </c>
      <c r="N57" s="185">
        <v>0</v>
      </c>
      <c r="O57" s="185">
        <f>ROUND(E57*N57,2)</f>
        <v>0</v>
      </c>
      <c r="P57" s="185">
        <v>0</v>
      </c>
      <c r="Q57" s="185">
        <f>ROUND(E57*P57,2)</f>
        <v>0</v>
      </c>
      <c r="R57" s="185" t="s">
        <v>205</v>
      </c>
      <c r="S57" s="185" t="s">
        <v>136</v>
      </c>
      <c r="T57" s="186" t="s">
        <v>136</v>
      </c>
      <c r="U57" s="167">
        <v>0.06</v>
      </c>
      <c r="V57" s="167">
        <f>ROUND(E57*U57,2)</f>
        <v>0.84</v>
      </c>
      <c r="W57" s="167"/>
      <c r="X57" s="157"/>
      <c r="Y57" s="157"/>
      <c r="Z57" s="157"/>
      <c r="AA57" s="157"/>
      <c r="AB57" s="157"/>
      <c r="AC57" s="157"/>
      <c r="AD57" s="157"/>
      <c r="AE57" s="157"/>
      <c r="AF57" s="157"/>
      <c r="AG57" s="157" t="s">
        <v>206</v>
      </c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>
      <c r="A58" s="164"/>
      <c r="B58" s="165"/>
      <c r="C58" s="199" t="s">
        <v>207</v>
      </c>
      <c r="D58" s="169"/>
      <c r="E58" s="170">
        <v>14.066000000000001</v>
      </c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57"/>
      <c r="Y58" s="157"/>
      <c r="Z58" s="157"/>
      <c r="AA58" s="157"/>
      <c r="AB58" s="157"/>
      <c r="AC58" s="157"/>
      <c r="AD58" s="157"/>
      <c r="AE58" s="157"/>
      <c r="AF58" s="157"/>
      <c r="AG58" s="157" t="s">
        <v>141</v>
      </c>
      <c r="AH58" s="157">
        <v>5</v>
      </c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>
      <c r="A59" s="180">
        <v>19</v>
      </c>
      <c r="B59" s="181" t="s">
        <v>208</v>
      </c>
      <c r="C59" s="198" t="s">
        <v>209</v>
      </c>
      <c r="D59" s="182" t="s">
        <v>134</v>
      </c>
      <c r="E59" s="183">
        <v>14.066000000000001</v>
      </c>
      <c r="F59" s="184"/>
      <c r="G59" s="185">
        <f>ROUND(E59*F59,2)</f>
        <v>0</v>
      </c>
      <c r="H59" s="184"/>
      <c r="I59" s="185">
        <f>ROUND(E59*H59,2)</f>
        <v>0</v>
      </c>
      <c r="J59" s="184"/>
      <c r="K59" s="185">
        <f>ROUND(E59*J59,2)</f>
        <v>0</v>
      </c>
      <c r="L59" s="185">
        <v>15</v>
      </c>
      <c r="M59" s="185">
        <f>G59*(1+L59/100)</f>
        <v>0</v>
      </c>
      <c r="N59" s="185">
        <v>0</v>
      </c>
      <c r="O59" s="185">
        <f>ROUND(E59*N59,2)</f>
        <v>0</v>
      </c>
      <c r="P59" s="185">
        <v>0</v>
      </c>
      <c r="Q59" s="185">
        <f>ROUND(E59*P59,2)</f>
        <v>0</v>
      </c>
      <c r="R59" s="185" t="s">
        <v>205</v>
      </c>
      <c r="S59" s="185" t="s">
        <v>136</v>
      </c>
      <c r="T59" s="186" t="s">
        <v>136</v>
      </c>
      <c r="U59" s="167">
        <v>0.34155000000000002</v>
      </c>
      <c r="V59" s="167">
        <f>ROUND(E59*U59,2)</f>
        <v>4.8</v>
      </c>
      <c r="W59" s="167"/>
      <c r="X59" s="157"/>
      <c r="Y59" s="157"/>
      <c r="Z59" s="157"/>
      <c r="AA59" s="157"/>
      <c r="AB59" s="157"/>
      <c r="AC59" s="157"/>
      <c r="AD59" s="157"/>
      <c r="AE59" s="157"/>
      <c r="AF59" s="157"/>
      <c r="AG59" s="157" t="s">
        <v>206</v>
      </c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ht="45" outlineLevel="1">
      <c r="A60" s="164"/>
      <c r="B60" s="165"/>
      <c r="C60" s="746" t="s">
        <v>210</v>
      </c>
      <c r="D60" s="747"/>
      <c r="E60" s="747"/>
      <c r="F60" s="747"/>
      <c r="G60" s="74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57"/>
      <c r="Y60" s="157"/>
      <c r="Z60" s="157"/>
      <c r="AA60" s="157"/>
      <c r="AB60" s="157"/>
      <c r="AC60" s="157"/>
      <c r="AD60" s="157"/>
      <c r="AE60" s="157"/>
      <c r="AF60" s="157"/>
      <c r="AG60" s="157" t="s">
        <v>139</v>
      </c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87" t="str">
        <f>C60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60" s="157"/>
      <c r="BC60" s="157"/>
      <c r="BD60" s="157"/>
      <c r="BE60" s="157"/>
      <c r="BF60" s="157"/>
      <c r="BG60" s="157"/>
      <c r="BH60" s="157"/>
    </row>
    <row r="61" spans="1:60" outlineLevel="1">
      <c r="A61" s="164"/>
      <c r="B61" s="165"/>
      <c r="C61" s="199" t="s">
        <v>211</v>
      </c>
      <c r="D61" s="169"/>
      <c r="E61" s="170">
        <v>14.066000000000001</v>
      </c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57"/>
      <c r="Y61" s="157"/>
      <c r="Z61" s="157"/>
      <c r="AA61" s="157"/>
      <c r="AB61" s="157"/>
      <c r="AC61" s="157"/>
      <c r="AD61" s="157"/>
      <c r="AE61" s="157"/>
      <c r="AF61" s="157"/>
      <c r="AG61" s="157" t="s">
        <v>141</v>
      </c>
      <c r="AH61" s="157">
        <v>5</v>
      </c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>
      <c r="A62" s="174" t="s">
        <v>130</v>
      </c>
      <c r="B62" s="175" t="s">
        <v>62</v>
      </c>
      <c r="C62" s="197" t="s">
        <v>63</v>
      </c>
      <c r="D62" s="176"/>
      <c r="E62" s="177"/>
      <c r="F62" s="178"/>
      <c r="G62" s="178">
        <f>SUMIF(AG63:AG74,"&lt;&gt;NOR",G63:G74)</f>
        <v>0</v>
      </c>
      <c r="H62" s="178"/>
      <c r="I62" s="178">
        <f>SUM(I63:I74)</f>
        <v>0</v>
      </c>
      <c r="J62" s="178"/>
      <c r="K62" s="178">
        <f>SUM(K63:K74)</f>
        <v>0</v>
      </c>
      <c r="L62" s="178"/>
      <c r="M62" s="178">
        <f>SUM(M63:M74)</f>
        <v>0</v>
      </c>
      <c r="N62" s="178"/>
      <c r="O62" s="178">
        <f>SUM(O63:O74)</f>
        <v>0</v>
      </c>
      <c r="P62" s="178"/>
      <c r="Q62" s="178">
        <f>SUM(Q63:Q74)</f>
        <v>0</v>
      </c>
      <c r="R62" s="178"/>
      <c r="S62" s="178"/>
      <c r="T62" s="179"/>
      <c r="U62" s="173"/>
      <c r="V62" s="173">
        <f>SUM(V63:V74)</f>
        <v>0</v>
      </c>
      <c r="W62" s="173"/>
      <c r="AG62" t="s">
        <v>131</v>
      </c>
    </row>
    <row r="63" spans="1:60" outlineLevel="1">
      <c r="A63" s="180">
        <v>20</v>
      </c>
      <c r="B63" s="181" t="s">
        <v>212</v>
      </c>
      <c r="C63" s="198" t="s">
        <v>213</v>
      </c>
      <c r="D63" s="182" t="s">
        <v>151</v>
      </c>
      <c r="E63" s="183">
        <v>427.57</v>
      </c>
      <c r="F63" s="184"/>
      <c r="G63" s="185">
        <f>ROUND(E63*F63,2)</f>
        <v>0</v>
      </c>
      <c r="H63" s="184"/>
      <c r="I63" s="185">
        <f>ROUND(E63*H63,2)</f>
        <v>0</v>
      </c>
      <c r="J63" s="184"/>
      <c r="K63" s="185">
        <f>ROUND(E63*J63,2)</f>
        <v>0</v>
      </c>
      <c r="L63" s="185">
        <v>15</v>
      </c>
      <c r="M63" s="185">
        <f>G63*(1+L63/100)</f>
        <v>0</v>
      </c>
      <c r="N63" s="185">
        <v>0</v>
      </c>
      <c r="O63" s="185">
        <f>ROUND(E63*N63,2)</f>
        <v>0</v>
      </c>
      <c r="P63" s="185">
        <v>0</v>
      </c>
      <c r="Q63" s="185">
        <f>ROUND(E63*P63,2)</f>
        <v>0</v>
      </c>
      <c r="R63" s="185"/>
      <c r="S63" s="185" t="s">
        <v>214</v>
      </c>
      <c r="T63" s="186" t="s">
        <v>215</v>
      </c>
      <c r="U63" s="167">
        <v>0</v>
      </c>
      <c r="V63" s="167">
        <f>ROUND(E63*U63,2)</f>
        <v>0</v>
      </c>
      <c r="W63" s="167"/>
      <c r="X63" s="157"/>
      <c r="Y63" s="157"/>
      <c r="Z63" s="157"/>
      <c r="AA63" s="157"/>
      <c r="AB63" s="157"/>
      <c r="AC63" s="157"/>
      <c r="AD63" s="157"/>
      <c r="AE63" s="157"/>
      <c r="AF63" s="157"/>
      <c r="AG63" s="157" t="s">
        <v>137</v>
      </c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>
      <c r="A64" s="164"/>
      <c r="B64" s="165"/>
      <c r="C64" s="199" t="s">
        <v>216</v>
      </c>
      <c r="D64" s="169"/>
      <c r="E64" s="170">
        <v>427.57</v>
      </c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57"/>
      <c r="Y64" s="157"/>
      <c r="Z64" s="157"/>
      <c r="AA64" s="157"/>
      <c r="AB64" s="157"/>
      <c r="AC64" s="157"/>
      <c r="AD64" s="157"/>
      <c r="AE64" s="157"/>
      <c r="AF64" s="157"/>
      <c r="AG64" s="157" t="s">
        <v>141</v>
      </c>
      <c r="AH64" s="157">
        <v>0</v>
      </c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>
      <c r="A65" s="180">
        <v>21</v>
      </c>
      <c r="B65" s="181" t="s">
        <v>217</v>
      </c>
      <c r="C65" s="198" t="s">
        <v>218</v>
      </c>
      <c r="D65" s="182" t="s">
        <v>151</v>
      </c>
      <c r="E65" s="183">
        <v>427.57</v>
      </c>
      <c r="F65" s="184"/>
      <c r="G65" s="185">
        <f>ROUND(E65*F65,2)</f>
        <v>0</v>
      </c>
      <c r="H65" s="184"/>
      <c r="I65" s="185">
        <f>ROUND(E65*H65,2)</f>
        <v>0</v>
      </c>
      <c r="J65" s="184"/>
      <c r="K65" s="185">
        <f>ROUND(E65*J65,2)</f>
        <v>0</v>
      </c>
      <c r="L65" s="185">
        <v>15</v>
      </c>
      <c r="M65" s="185">
        <f>G65*(1+L65/100)</f>
        <v>0</v>
      </c>
      <c r="N65" s="185">
        <v>0</v>
      </c>
      <c r="O65" s="185">
        <f>ROUND(E65*N65,2)</f>
        <v>0</v>
      </c>
      <c r="P65" s="185">
        <v>0</v>
      </c>
      <c r="Q65" s="185">
        <f>ROUND(E65*P65,2)</f>
        <v>0</v>
      </c>
      <c r="R65" s="185"/>
      <c r="S65" s="185" t="s">
        <v>214</v>
      </c>
      <c r="T65" s="186" t="s">
        <v>215</v>
      </c>
      <c r="U65" s="167">
        <v>0</v>
      </c>
      <c r="V65" s="167">
        <f>ROUND(E65*U65,2)</f>
        <v>0</v>
      </c>
      <c r="W65" s="167"/>
      <c r="X65" s="157"/>
      <c r="Y65" s="157"/>
      <c r="Z65" s="157"/>
      <c r="AA65" s="157"/>
      <c r="AB65" s="157"/>
      <c r="AC65" s="157"/>
      <c r="AD65" s="157"/>
      <c r="AE65" s="157"/>
      <c r="AF65" s="157"/>
      <c r="AG65" s="157" t="s">
        <v>137</v>
      </c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>
      <c r="A66" s="164"/>
      <c r="B66" s="165"/>
      <c r="C66" s="199" t="s">
        <v>216</v>
      </c>
      <c r="D66" s="169"/>
      <c r="E66" s="170">
        <v>427.57</v>
      </c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57"/>
      <c r="Y66" s="157"/>
      <c r="Z66" s="157"/>
      <c r="AA66" s="157"/>
      <c r="AB66" s="157"/>
      <c r="AC66" s="157"/>
      <c r="AD66" s="157"/>
      <c r="AE66" s="157"/>
      <c r="AF66" s="157"/>
      <c r="AG66" s="157" t="s">
        <v>141</v>
      </c>
      <c r="AH66" s="157">
        <v>0</v>
      </c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>
      <c r="A67" s="180">
        <v>22</v>
      </c>
      <c r="B67" s="181" t="s">
        <v>219</v>
      </c>
      <c r="C67" s="198" t="s">
        <v>220</v>
      </c>
      <c r="D67" s="182" t="s">
        <v>134</v>
      </c>
      <c r="E67" s="183">
        <v>31.47</v>
      </c>
      <c r="F67" s="184"/>
      <c r="G67" s="185">
        <f>ROUND(E67*F67,2)</f>
        <v>0</v>
      </c>
      <c r="H67" s="184"/>
      <c r="I67" s="185">
        <f>ROUND(E67*H67,2)</f>
        <v>0</v>
      </c>
      <c r="J67" s="184"/>
      <c r="K67" s="185">
        <f>ROUND(E67*J67,2)</f>
        <v>0</v>
      </c>
      <c r="L67" s="185">
        <v>15</v>
      </c>
      <c r="M67" s="185">
        <f>G67*(1+L67/100)</f>
        <v>0</v>
      </c>
      <c r="N67" s="185">
        <v>0</v>
      </c>
      <c r="O67" s="185">
        <f>ROUND(E67*N67,2)</f>
        <v>0</v>
      </c>
      <c r="P67" s="185">
        <v>0</v>
      </c>
      <c r="Q67" s="185">
        <f>ROUND(E67*P67,2)</f>
        <v>0</v>
      </c>
      <c r="R67" s="185"/>
      <c r="S67" s="185" t="s">
        <v>214</v>
      </c>
      <c r="T67" s="186" t="s">
        <v>215</v>
      </c>
      <c r="U67" s="167">
        <v>0</v>
      </c>
      <c r="V67" s="167">
        <f>ROUND(E67*U67,2)</f>
        <v>0</v>
      </c>
      <c r="W67" s="167"/>
      <c r="X67" s="157"/>
      <c r="Y67" s="157"/>
      <c r="Z67" s="157"/>
      <c r="AA67" s="157"/>
      <c r="AB67" s="157"/>
      <c r="AC67" s="157"/>
      <c r="AD67" s="157"/>
      <c r="AE67" s="157"/>
      <c r="AF67" s="157"/>
      <c r="AG67" s="157" t="s">
        <v>144</v>
      </c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>
      <c r="A68" s="164"/>
      <c r="B68" s="165"/>
      <c r="C68" s="199" t="s">
        <v>221</v>
      </c>
      <c r="D68" s="169"/>
      <c r="E68" s="170">
        <v>31.47</v>
      </c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57"/>
      <c r="Y68" s="157"/>
      <c r="Z68" s="157"/>
      <c r="AA68" s="157"/>
      <c r="AB68" s="157"/>
      <c r="AC68" s="157"/>
      <c r="AD68" s="157"/>
      <c r="AE68" s="157"/>
      <c r="AF68" s="157"/>
      <c r="AG68" s="157" t="s">
        <v>141</v>
      </c>
      <c r="AH68" s="157">
        <v>0</v>
      </c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>
      <c r="A69" s="180">
        <v>23</v>
      </c>
      <c r="B69" s="181" t="s">
        <v>222</v>
      </c>
      <c r="C69" s="198" t="s">
        <v>223</v>
      </c>
      <c r="D69" s="182" t="s">
        <v>134</v>
      </c>
      <c r="E69" s="183">
        <v>4.16</v>
      </c>
      <c r="F69" s="184"/>
      <c r="G69" s="185">
        <f>ROUND(E69*F69,2)</f>
        <v>0</v>
      </c>
      <c r="H69" s="184"/>
      <c r="I69" s="185">
        <f>ROUND(E69*H69,2)</f>
        <v>0</v>
      </c>
      <c r="J69" s="184"/>
      <c r="K69" s="185">
        <f>ROUND(E69*J69,2)</f>
        <v>0</v>
      </c>
      <c r="L69" s="185">
        <v>15</v>
      </c>
      <c r="M69" s="185">
        <f>G69*(1+L69/100)</f>
        <v>0</v>
      </c>
      <c r="N69" s="185">
        <v>0</v>
      </c>
      <c r="O69" s="185">
        <f>ROUND(E69*N69,2)</f>
        <v>0</v>
      </c>
      <c r="P69" s="185">
        <v>0</v>
      </c>
      <c r="Q69" s="185">
        <f>ROUND(E69*P69,2)</f>
        <v>0</v>
      </c>
      <c r="R69" s="185"/>
      <c r="S69" s="185" t="s">
        <v>214</v>
      </c>
      <c r="T69" s="186" t="s">
        <v>215</v>
      </c>
      <c r="U69" s="167">
        <v>0</v>
      </c>
      <c r="V69" s="167">
        <f>ROUND(E69*U69,2)</f>
        <v>0</v>
      </c>
      <c r="W69" s="167"/>
      <c r="X69" s="157"/>
      <c r="Y69" s="157"/>
      <c r="Z69" s="157"/>
      <c r="AA69" s="157"/>
      <c r="AB69" s="157"/>
      <c r="AC69" s="157"/>
      <c r="AD69" s="157"/>
      <c r="AE69" s="157"/>
      <c r="AF69" s="157"/>
      <c r="AG69" s="157" t="s">
        <v>144</v>
      </c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>
      <c r="A70" s="164"/>
      <c r="B70" s="165"/>
      <c r="C70" s="199" t="s">
        <v>224</v>
      </c>
      <c r="D70" s="169"/>
      <c r="E70" s="170">
        <v>4.16</v>
      </c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57"/>
      <c r="Y70" s="157"/>
      <c r="Z70" s="157"/>
      <c r="AA70" s="157"/>
      <c r="AB70" s="157"/>
      <c r="AC70" s="157"/>
      <c r="AD70" s="157"/>
      <c r="AE70" s="157"/>
      <c r="AF70" s="157"/>
      <c r="AG70" s="157" t="s">
        <v>141</v>
      </c>
      <c r="AH70" s="157">
        <v>0</v>
      </c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>
      <c r="A71" s="180">
        <v>24</v>
      </c>
      <c r="B71" s="181" t="s">
        <v>225</v>
      </c>
      <c r="C71" s="198" t="s">
        <v>226</v>
      </c>
      <c r="D71" s="182" t="s">
        <v>151</v>
      </c>
      <c r="E71" s="183">
        <v>427.57</v>
      </c>
      <c r="F71" s="184"/>
      <c r="G71" s="185">
        <f>ROUND(E71*F71,2)</f>
        <v>0</v>
      </c>
      <c r="H71" s="184"/>
      <c r="I71" s="185">
        <f>ROUND(E71*H71,2)</f>
        <v>0</v>
      </c>
      <c r="J71" s="184"/>
      <c r="K71" s="185">
        <f>ROUND(E71*J71,2)</f>
        <v>0</v>
      </c>
      <c r="L71" s="185">
        <v>15</v>
      </c>
      <c r="M71" s="185">
        <f>G71*(1+L71/100)</f>
        <v>0</v>
      </c>
      <c r="N71" s="185">
        <v>0</v>
      </c>
      <c r="O71" s="185">
        <f>ROUND(E71*N71,2)</f>
        <v>0</v>
      </c>
      <c r="P71" s="185">
        <v>0</v>
      </c>
      <c r="Q71" s="185">
        <f>ROUND(E71*P71,2)</f>
        <v>0</v>
      </c>
      <c r="R71" s="185"/>
      <c r="S71" s="185" t="s">
        <v>214</v>
      </c>
      <c r="T71" s="186" t="s">
        <v>215</v>
      </c>
      <c r="U71" s="167">
        <v>0</v>
      </c>
      <c r="V71" s="167">
        <f>ROUND(E71*U71,2)</f>
        <v>0</v>
      </c>
      <c r="W71" s="167"/>
      <c r="X71" s="157"/>
      <c r="Y71" s="157"/>
      <c r="Z71" s="157"/>
      <c r="AA71" s="157"/>
      <c r="AB71" s="157"/>
      <c r="AC71" s="157"/>
      <c r="AD71" s="157"/>
      <c r="AE71" s="157"/>
      <c r="AF71" s="157"/>
      <c r="AG71" s="157" t="s">
        <v>137</v>
      </c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>
      <c r="A72" s="164"/>
      <c r="B72" s="165"/>
      <c r="C72" s="199" t="s">
        <v>216</v>
      </c>
      <c r="D72" s="169"/>
      <c r="E72" s="170">
        <v>427.57</v>
      </c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57"/>
      <c r="Y72" s="157"/>
      <c r="Z72" s="157"/>
      <c r="AA72" s="157"/>
      <c r="AB72" s="157"/>
      <c r="AC72" s="157"/>
      <c r="AD72" s="157"/>
      <c r="AE72" s="157"/>
      <c r="AF72" s="157"/>
      <c r="AG72" s="157" t="s">
        <v>141</v>
      </c>
      <c r="AH72" s="157">
        <v>0</v>
      </c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ht="22.5" outlineLevel="1">
      <c r="A73" s="180">
        <v>25</v>
      </c>
      <c r="B73" s="181" t="s">
        <v>227</v>
      </c>
      <c r="C73" s="198" t="s">
        <v>228</v>
      </c>
      <c r="D73" s="182" t="s">
        <v>229</v>
      </c>
      <c r="E73" s="183">
        <v>59</v>
      </c>
      <c r="F73" s="184"/>
      <c r="G73" s="185">
        <f>ROUND(E73*F73,2)</f>
        <v>0</v>
      </c>
      <c r="H73" s="184"/>
      <c r="I73" s="185">
        <f>ROUND(E73*H73,2)</f>
        <v>0</v>
      </c>
      <c r="J73" s="184"/>
      <c r="K73" s="185">
        <f>ROUND(E73*J73,2)</f>
        <v>0</v>
      </c>
      <c r="L73" s="185">
        <v>15</v>
      </c>
      <c r="M73" s="185">
        <f>G73*(1+L73/100)</f>
        <v>0</v>
      </c>
      <c r="N73" s="185">
        <v>0</v>
      </c>
      <c r="O73" s="185">
        <f>ROUND(E73*N73,2)</f>
        <v>0</v>
      </c>
      <c r="P73" s="185">
        <v>0</v>
      </c>
      <c r="Q73" s="185">
        <f>ROUND(E73*P73,2)</f>
        <v>0</v>
      </c>
      <c r="R73" s="185"/>
      <c r="S73" s="185" t="s">
        <v>214</v>
      </c>
      <c r="T73" s="186" t="s">
        <v>215</v>
      </c>
      <c r="U73" s="167">
        <v>0</v>
      </c>
      <c r="V73" s="167">
        <f>ROUND(E73*U73,2)</f>
        <v>0</v>
      </c>
      <c r="W73" s="167"/>
      <c r="X73" s="157"/>
      <c r="Y73" s="157"/>
      <c r="Z73" s="157"/>
      <c r="AA73" s="157"/>
      <c r="AB73" s="157"/>
      <c r="AC73" s="157"/>
      <c r="AD73" s="157"/>
      <c r="AE73" s="157"/>
      <c r="AF73" s="157"/>
      <c r="AG73" s="157" t="s">
        <v>230</v>
      </c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>
      <c r="A74" s="164"/>
      <c r="B74" s="165"/>
      <c r="C74" s="199" t="s">
        <v>231</v>
      </c>
      <c r="D74" s="169"/>
      <c r="E74" s="170">
        <v>59</v>
      </c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  <c r="X74" s="157"/>
      <c r="Y74" s="157"/>
      <c r="Z74" s="157"/>
      <c r="AA74" s="157"/>
      <c r="AB74" s="157"/>
      <c r="AC74" s="157"/>
      <c r="AD74" s="157"/>
      <c r="AE74" s="157"/>
      <c r="AF74" s="157"/>
      <c r="AG74" s="157" t="s">
        <v>141</v>
      </c>
      <c r="AH74" s="157">
        <v>0</v>
      </c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>
      <c r="A75" s="174" t="s">
        <v>130</v>
      </c>
      <c r="B75" s="175" t="s">
        <v>64</v>
      </c>
      <c r="C75" s="197" t="s">
        <v>65</v>
      </c>
      <c r="D75" s="176"/>
      <c r="E75" s="177"/>
      <c r="F75" s="178"/>
      <c r="G75" s="178">
        <f>SUMIF(AG76:AG84,"&lt;&gt;NOR",G76:G84)</f>
        <v>0</v>
      </c>
      <c r="H75" s="178"/>
      <c r="I75" s="178">
        <f>SUM(I76:I84)</f>
        <v>0</v>
      </c>
      <c r="J75" s="178"/>
      <c r="K75" s="178">
        <f>SUM(K76:K84)</f>
        <v>0</v>
      </c>
      <c r="L75" s="178"/>
      <c r="M75" s="178">
        <f>SUM(M76:M84)</f>
        <v>0</v>
      </c>
      <c r="N75" s="178"/>
      <c r="O75" s="178">
        <f>SUM(O76:O84)</f>
        <v>1.9100000000000001</v>
      </c>
      <c r="P75" s="178"/>
      <c r="Q75" s="178">
        <f>SUM(Q76:Q84)</f>
        <v>0</v>
      </c>
      <c r="R75" s="178"/>
      <c r="S75" s="178"/>
      <c r="T75" s="179"/>
      <c r="U75" s="173"/>
      <c r="V75" s="173">
        <f>SUM(V76:V84)</f>
        <v>2.94</v>
      </c>
      <c r="W75" s="173"/>
      <c r="AG75" t="s">
        <v>131</v>
      </c>
    </row>
    <row r="76" spans="1:60" outlineLevel="1">
      <c r="A76" s="180">
        <v>26</v>
      </c>
      <c r="B76" s="181" t="s">
        <v>232</v>
      </c>
      <c r="C76" s="198" t="s">
        <v>233</v>
      </c>
      <c r="D76" s="182" t="s">
        <v>134</v>
      </c>
      <c r="E76" s="183">
        <v>3.0619999999999998</v>
      </c>
      <c r="F76" s="184"/>
      <c r="G76" s="185">
        <f>ROUND(E76*F76,2)</f>
        <v>0</v>
      </c>
      <c r="H76" s="184"/>
      <c r="I76" s="185">
        <f>ROUND(E76*H76,2)</f>
        <v>0</v>
      </c>
      <c r="J76" s="184"/>
      <c r="K76" s="185">
        <f>ROUND(E76*J76,2)</f>
        <v>0</v>
      </c>
      <c r="L76" s="185">
        <v>15</v>
      </c>
      <c r="M76" s="185">
        <f>G76*(1+L76/100)</f>
        <v>0</v>
      </c>
      <c r="N76" s="185">
        <v>0.59209999999999996</v>
      </c>
      <c r="O76" s="185">
        <f>ROUND(E76*N76,2)</f>
        <v>1.81</v>
      </c>
      <c r="P76" s="185">
        <v>0</v>
      </c>
      <c r="Q76" s="185">
        <f>ROUND(E76*P76,2)</f>
        <v>0</v>
      </c>
      <c r="R76" s="185" t="s">
        <v>234</v>
      </c>
      <c r="S76" s="185" t="s">
        <v>136</v>
      </c>
      <c r="T76" s="186" t="s">
        <v>136</v>
      </c>
      <c r="U76" s="167">
        <v>0.83399999999999996</v>
      </c>
      <c r="V76" s="167">
        <f>ROUND(E76*U76,2)</f>
        <v>2.5499999999999998</v>
      </c>
      <c r="W76" s="167"/>
      <c r="X76" s="157"/>
      <c r="Y76" s="157"/>
      <c r="Z76" s="157"/>
      <c r="AA76" s="157"/>
      <c r="AB76" s="157"/>
      <c r="AC76" s="157"/>
      <c r="AD76" s="157"/>
      <c r="AE76" s="157"/>
      <c r="AF76" s="157"/>
      <c r="AG76" s="157" t="s">
        <v>144</v>
      </c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outlineLevel="1">
      <c r="A77" s="164"/>
      <c r="B77" s="165"/>
      <c r="C77" s="746" t="s">
        <v>235</v>
      </c>
      <c r="D77" s="747"/>
      <c r="E77" s="747"/>
      <c r="F77" s="747"/>
      <c r="G77" s="74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57"/>
      <c r="Y77" s="157"/>
      <c r="Z77" s="157"/>
      <c r="AA77" s="157"/>
      <c r="AB77" s="157"/>
      <c r="AC77" s="157"/>
      <c r="AD77" s="157"/>
      <c r="AE77" s="157"/>
      <c r="AF77" s="157"/>
      <c r="AG77" s="157" t="s">
        <v>139</v>
      </c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>
      <c r="A78" s="164"/>
      <c r="B78" s="165"/>
      <c r="C78" s="199" t="s">
        <v>236</v>
      </c>
      <c r="D78" s="169"/>
      <c r="E78" s="170">
        <v>3.0619999999999998</v>
      </c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57"/>
      <c r="Y78" s="157"/>
      <c r="Z78" s="157"/>
      <c r="AA78" s="157"/>
      <c r="AB78" s="157"/>
      <c r="AC78" s="157"/>
      <c r="AD78" s="157"/>
      <c r="AE78" s="157"/>
      <c r="AF78" s="157"/>
      <c r="AG78" s="157" t="s">
        <v>141</v>
      </c>
      <c r="AH78" s="157">
        <v>0</v>
      </c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outlineLevel="1">
      <c r="A79" s="180">
        <v>27</v>
      </c>
      <c r="B79" s="181" t="s">
        <v>237</v>
      </c>
      <c r="C79" s="198" t="s">
        <v>238</v>
      </c>
      <c r="D79" s="182" t="s">
        <v>156</v>
      </c>
      <c r="E79" s="183">
        <v>5.6500000000000002E-2</v>
      </c>
      <c r="F79" s="184"/>
      <c r="G79" s="185">
        <f>ROUND(E79*F79,2)</f>
        <v>0</v>
      </c>
      <c r="H79" s="184"/>
      <c r="I79" s="185">
        <f>ROUND(E79*H79,2)</f>
        <v>0</v>
      </c>
      <c r="J79" s="184"/>
      <c r="K79" s="185">
        <f>ROUND(E79*J79,2)</f>
        <v>0</v>
      </c>
      <c r="L79" s="185">
        <v>15</v>
      </c>
      <c r="M79" s="185">
        <f>G79*(1+L79/100)</f>
        <v>0</v>
      </c>
      <c r="N79" s="185">
        <v>1.796</v>
      </c>
      <c r="O79" s="185">
        <f>ROUND(E79*N79,2)</f>
        <v>0.1</v>
      </c>
      <c r="P79" s="185">
        <v>0</v>
      </c>
      <c r="Q79" s="185">
        <f>ROUND(E79*P79,2)</f>
        <v>0</v>
      </c>
      <c r="R79" s="185" t="s">
        <v>239</v>
      </c>
      <c r="S79" s="185" t="s">
        <v>136</v>
      </c>
      <c r="T79" s="186" t="s">
        <v>136</v>
      </c>
      <c r="U79" s="167">
        <v>6.8680000000000003</v>
      </c>
      <c r="V79" s="167">
        <f>ROUND(E79*U79,2)</f>
        <v>0.39</v>
      </c>
      <c r="W79" s="167"/>
      <c r="X79" s="157"/>
      <c r="Y79" s="157"/>
      <c r="Z79" s="157"/>
      <c r="AA79" s="157"/>
      <c r="AB79" s="157"/>
      <c r="AC79" s="157"/>
      <c r="AD79" s="157"/>
      <c r="AE79" s="157"/>
      <c r="AF79" s="157"/>
      <c r="AG79" s="157" t="s">
        <v>144</v>
      </c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>
      <c r="A80" s="164"/>
      <c r="B80" s="165"/>
      <c r="C80" s="746" t="s">
        <v>240</v>
      </c>
      <c r="D80" s="747"/>
      <c r="E80" s="747"/>
      <c r="F80" s="747"/>
      <c r="G80" s="74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57"/>
      <c r="Y80" s="157"/>
      <c r="Z80" s="157"/>
      <c r="AA80" s="157"/>
      <c r="AB80" s="157"/>
      <c r="AC80" s="157"/>
      <c r="AD80" s="157"/>
      <c r="AE80" s="157"/>
      <c r="AF80" s="157"/>
      <c r="AG80" s="157" t="s">
        <v>139</v>
      </c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>
      <c r="A81" s="164"/>
      <c r="B81" s="165"/>
      <c r="C81" s="199" t="s">
        <v>241</v>
      </c>
      <c r="D81" s="169"/>
      <c r="E81" s="170">
        <v>2.5000000000000001E-2</v>
      </c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57"/>
      <c r="Y81" s="157"/>
      <c r="Z81" s="157"/>
      <c r="AA81" s="157"/>
      <c r="AB81" s="157"/>
      <c r="AC81" s="157"/>
      <c r="AD81" s="157"/>
      <c r="AE81" s="157"/>
      <c r="AF81" s="157"/>
      <c r="AG81" s="157" t="s">
        <v>141</v>
      </c>
      <c r="AH81" s="157">
        <v>0</v>
      </c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>
      <c r="A82" s="164"/>
      <c r="B82" s="165"/>
      <c r="C82" s="199" t="s">
        <v>242</v>
      </c>
      <c r="D82" s="169"/>
      <c r="E82" s="170">
        <v>3.15E-2</v>
      </c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57"/>
      <c r="Y82" s="157"/>
      <c r="Z82" s="157"/>
      <c r="AA82" s="157"/>
      <c r="AB82" s="157"/>
      <c r="AC82" s="157"/>
      <c r="AD82" s="157"/>
      <c r="AE82" s="157"/>
      <c r="AF82" s="157"/>
      <c r="AG82" s="157" t="s">
        <v>141</v>
      </c>
      <c r="AH82" s="157">
        <v>0</v>
      </c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outlineLevel="1">
      <c r="A83" s="180">
        <v>28</v>
      </c>
      <c r="B83" s="181" t="s">
        <v>243</v>
      </c>
      <c r="C83" s="198" t="s">
        <v>244</v>
      </c>
      <c r="D83" s="182" t="s">
        <v>245</v>
      </c>
      <c r="E83" s="183">
        <v>1</v>
      </c>
      <c r="F83" s="184"/>
      <c r="G83" s="185">
        <f>ROUND(E83*F83,2)</f>
        <v>0</v>
      </c>
      <c r="H83" s="184"/>
      <c r="I83" s="185">
        <f>ROUND(E83*H83,2)</f>
        <v>0</v>
      </c>
      <c r="J83" s="184"/>
      <c r="K83" s="185">
        <f>ROUND(E83*J83,2)</f>
        <v>0</v>
      </c>
      <c r="L83" s="185">
        <v>15</v>
      </c>
      <c r="M83" s="185">
        <f>G83*(1+L83/100)</f>
        <v>0</v>
      </c>
      <c r="N83" s="185">
        <v>0</v>
      </c>
      <c r="O83" s="185">
        <f>ROUND(E83*N83,2)</f>
        <v>0</v>
      </c>
      <c r="P83" s="185">
        <v>0</v>
      </c>
      <c r="Q83" s="185">
        <f>ROUND(E83*P83,2)</f>
        <v>0</v>
      </c>
      <c r="R83" s="185"/>
      <c r="S83" s="185" t="s">
        <v>214</v>
      </c>
      <c r="T83" s="186" t="s">
        <v>215</v>
      </c>
      <c r="U83" s="167">
        <v>0</v>
      </c>
      <c r="V83" s="167">
        <f>ROUND(E83*U83,2)</f>
        <v>0</v>
      </c>
      <c r="W83" s="167"/>
      <c r="X83" s="157"/>
      <c r="Y83" s="157"/>
      <c r="Z83" s="157"/>
      <c r="AA83" s="157"/>
      <c r="AB83" s="157"/>
      <c r="AC83" s="157"/>
      <c r="AD83" s="157"/>
      <c r="AE83" s="157"/>
      <c r="AF83" s="157"/>
      <c r="AG83" s="157" t="s">
        <v>144</v>
      </c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>
      <c r="A84" s="164"/>
      <c r="B84" s="165"/>
      <c r="C84" s="199" t="s">
        <v>246</v>
      </c>
      <c r="D84" s="169"/>
      <c r="E84" s="170">
        <v>1</v>
      </c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57"/>
      <c r="Y84" s="157"/>
      <c r="Z84" s="157"/>
      <c r="AA84" s="157"/>
      <c r="AB84" s="157"/>
      <c r="AC84" s="157"/>
      <c r="AD84" s="157"/>
      <c r="AE84" s="157"/>
      <c r="AF84" s="157"/>
      <c r="AG84" s="157" t="s">
        <v>141</v>
      </c>
      <c r="AH84" s="157">
        <v>0</v>
      </c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>
      <c r="A85" s="174" t="s">
        <v>130</v>
      </c>
      <c r="B85" s="175" t="s">
        <v>66</v>
      </c>
      <c r="C85" s="197" t="s">
        <v>67</v>
      </c>
      <c r="D85" s="176"/>
      <c r="E85" s="177"/>
      <c r="F85" s="178"/>
      <c r="G85" s="178">
        <f>SUMIF(AG86:AG88,"&lt;&gt;NOR",G86:G88)</f>
        <v>0</v>
      </c>
      <c r="H85" s="178"/>
      <c r="I85" s="178">
        <f>SUM(I86:I88)</f>
        <v>0</v>
      </c>
      <c r="J85" s="178"/>
      <c r="K85" s="178">
        <f>SUM(K86:K88)</f>
        <v>0</v>
      </c>
      <c r="L85" s="178"/>
      <c r="M85" s="178">
        <f>SUM(M86:M88)</f>
        <v>0</v>
      </c>
      <c r="N85" s="178"/>
      <c r="O85" s="178">
        <f>SUM(O86:O88)</f>
        <v>0.61</v>
      </c>
      <c r="P85" s="178"/>
      <c r="Q85" s="178">
        <f>SUM(Q86:Q88)</f>
        <v>0</v>
      </c>
      <c r="R85" s="178"/>
      <c r="S85" s="178"/>
      <c r="T85" s="179"/>
      <c r="U85" s="173"/>
      <c r="V85" s="173">
        <f>SUM(V86:V88)</f>
        <v>4.8600000000000003</v>
      </c>
      <c r="W85" s="173"/>
      <c r="AG85" t="s">
        <v>131</v>
      </c>
    </row>
    <row r="86" spans="1:60" ht="22.5" outlineLevel="1">
      <c r="A86" s="180">
        <v>29</v>
      </c>
      <c r="B86" s="181" t="s">
        <v>247</v>
      </c>
      <c r="C86" s="198" t="s">
        <v>248</v>
      </c>
      <c r="D86" s="182" t="s">
        <v>156</v>
      </c>
      <c r="E86" s="183">
        <v>0.22500000000000001</v>
      </c>
      <c r="F86" s="184"/>
      <c r="G86" s="185">
        <f>ROUND(E86*F86,2)</f>
        <v>0</v>
      </c>
      <c r="H86" s="184"/>
      <c r="I86" s="185">
        <f>ROUND(E86*H86,2)</f>
        <v>0</v>
      </c>
      <c r="J86" s="184"/>
      <c r="K86" s="185">
        <f>ROUND(E86*J86,2)</f>
        <v>0</v>
      </c>
      <c r="L86" s="185">
        <v>15</v>
      </c>
      <c r="M86" s="185">
        <f>G86*(1+L86/100)</f>
        <v>0</v>
      </c>
      <c r="N86" s="185">
        <v>2.6975199999999999</v>
      </c>
      <c r="O86" s="185">
        <f>ROUND(E86*N86,2)</f>
        <v>0.61</v>
      </c>
      <c r="P86" s="185">
        <v>0</v>
      </c>
      <c r="Q86" s="185">
        <f>ROUND(E86*P86,2)</f>
        <v>0</v>
      </c>
      <c r="R86" s="185" t="s">
        <v>239</v>
      </c>
      <c r="S86" s="185" t="s">
        <v>136</v>
      </c>
      <c r="T86" s="186" t="s">
        <v>136</v>
      </c>
      <c r="U86" s="167">
        <v>21.585999999999999</v>
      </c>
      <c r="V86" s="167">
        <f>ROUND(E86*U86,2)</f>
        <v>4.8600000000000003</v>
      </c>
      <c r="W86" s="167"/>
      <c r="X86" s="157"/>
      <c r="Y86" s="157"/>
      <c r="Z86" s="157"/>
      <c r="AA86" s="157"/>
      <c r="AB86" s="157"/>
      <c r="AC86" s="157"/>
      <c r="AD86" s="157"/>
      <c r="AE86" s="157"/>
      <c r="AF86" s="157"/>
      <c r="AG86" s="157" t="s">
        <v>144</v>
      </c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outlineLevel="1">
      <c r="A87" s="164"/>
      <c r="B87" s="165"/>
      <c r="C87" s="746" t="s">
        <v>249</v>
      </c>
      <c r="D87" s="747"/>
      <c r="E87" s="747"/>
      <c r="F87" s="747"/>
      <c r="G87" s="74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57"/>
      <c r="Y87" s="157"/>
      <c r="Z87" s="157"/>
      <c r="AA87" s="157"/>
      <c r="AB87" s="157"/>
      <c r="AC87" s="157"/>
      <c r="AD87" s="157"/>
      <c r="AE87" s="157"/>
      <c r="AF87" s="157"/>
      <c r="AG87" s="157" t="s">
        <v>139</v>
      </c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outlineLevel="1">
      <c r="A88" s="164"/>
      <c r="B88" s="165"/>
      <c r="C88" s="199" t="s">
        <v>250</v>
      </c>
      <c r="D88" s="169"/>
      <c r="E88" s="170">
        <v>0.22500000000000001</v>
      </c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57"/>
      <c r="Y88" s="157"/>
      <c r="Z88" s="157"/>
      <c r="AA88" s="157"/>
      <c r="AB88" s="157"/>
      <c r="AC88" s="157"/>
      <c r="AD88" s="157"/>
      <c r="AE88" s="157"/>
      <c r="AF88" s="157"/>
      <c r="AG88" s="157" t="s">
        <v>141</v>
      </c>
      <c r="AH88" s="157">
        <v>0</v>
      </c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>
      <c r="A89" s="174" t="s">
        <v>130</v>
      </c>
      <c r="B89" s="175" t="s">
        <v>68</v>
      </c>
      <c r="C89" s="197" t="s">
        <v>69</v>
      </c>
      <c r="D89" s="176"/>
      <c r="E89" s="177"/>
      <c r="F89" s="178"/>
      <c r="G89" s="178">
        <f>SUMIF(AG90:AG99,"&lt;&gt;NOR",G90:G99)</f>
        <v>0</v>
      </c>
      <c r="H89" s="178"/>
      <c r="I89" s="178">
        <f>SUM(I90:I99)</f>
        <v>0</v>
      </c>
      <c r="J89" s="178"/>
      <c r="K89" s="178">
        <f>SUM(K90:K99)</f>
        <v>0</v>
      </c>
      <c r="L89" s="178"/>
      <c r="M89" s="178">
        <f>SUM(M90:M99)</f>
        <v>0</v>
      </c>
      <c r="N89" s="178"/>
      <c r="O89" s="178">
        <f>SUM(O90:O99)</f>
        <v>6.6000000000000005</v>
      </c>
      <c r="P89" s="178"/>
      <c r="Q89" s="178">
        <f>SUM(Q90:Q99)</f>
        <v>0</v>
      </c>
      <c r="R89" s="178"/>
      <c r="S89" s="178"/>
      <c r="T89" s="179"/>
      <c r="U89" s="173"/>
      <c r="V89" s="173">
        <f>SUM(V90:V99)</f>
        <v>5.2</v>
      </c>
      <c r="W89" s="173"/>
      <c r="AG89" t="s">
        <v>131</v>
      </c>
    </row>
    <row r="90" spans="1:60" outlineLevel="1">
      <c r="A90" s="180">
        <v>30</v>
      </c>
      <c r="B90" s="181" t="s">
        <v>251</v>
      </c>
      <c r="C90" s="198" t="s">
        <v>252</v>
      </c>
      <c r="D90" s="182" t="s">
        <v>134</v>
      </c>
      <c r="E90" s="183">
        <v>9.68</v>
      </c>
      <c r="F90" s="184"/>
      <c r="G90" s="185">
        <f>ROUND(E90*F90,2)</f>
        <v>0</v>
      </c>
      <c r="H90" s="184"/>
      <c r="I90" s="185">
        <f>ROUND(E90*H90,2)</f>
        <v>0</v>
      </c>
      <c r="J90" s="184"/>
      <c r="K90" s="185">
        <f>ROUND(E90*J90,2)</f>
        <v>0</v>
      </c>
      <c r="L90" s="185">
        <v>15</v>
      </c>
      <c r="M90" s="185">
        <f>G90*(1+L90/100)</f>
        <v>0</v>
      </c>
      <c r="N90" s="185">
        <v>0.33074999999999999</v>
      </c>
      <c r="O90" s="185">
        <f>ROUND(E90*N90,2)</f>
        <v>3.2</v>
      </c>
      <c r="P90" s="185">
        <v>0</v>
      </c>
      <c r="Q90" s="185">
        <f>ROUND(E90*P90,2)</f>
        <v>0</v>
      </c>
      <c r="R90" s="185" t="s">
        <v>135</v>
      </c>
      <c r="S90" s="185" t="s">
        <v>136</v>
      </c>
      <c r="T90" s="186" t="s">
        <v>136</v>
      </c>
      <c r="U90" s="167">
        <v>2.5999999999999999E-2</v>
      </c>
      <c r="V90" s="167">
        <f>ROUND(E90*U90,2)</f>
        <v>0.25</v>
      </c>
      <c r="W90" s="167"/>
      <c r="X90" s="157"/>
      <c r="Y90" s="157"/>
      <c r="Z90" s="157"/>
      <c r="AA90" s="157"/>
      <c r="AB90" s="157"/>
      <c r="AC90" s="157"/>
      <c r="AD90" s="157"/>
      <c r="AE90" s="157"/>
      <c r="AF90" s="157"/>
      <c r="AG90" s="157" t="s">
        <v>137</v>
      </c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outlineLevel="1">
      <c r="A91" s="164"/>
      <c r="B91" s="165"/>
      <c r="C91" s="199" t="s">
        <v>253</v>
      </c>
      <c r="D91" s="169"/>
      <c r="E91" s="170">
        <v>9.68</v>
      </c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57"/>
      <c r="Y91" s="157"/>
      <c r="Z91" s="157"/>
      <c r="AA91" s="157"/>
      <c r="AB91" s="157"/>
      <c r="AC91" s="157"/>
      <c r="AD91" s="157"/>
      <c r="AE91" s="157"/>
      <c r="AF91" s="157"/>
      <c r="AG91" s="157" t="s">
        <v>141</v>
      </c>
      <c r="AH91" s="157">
        <v>0</v>
      </c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outlineLevel="1">
      <c r="A92" s="180">
        <v>31</v>
      </c>
      <c r="B92" s="181" t="s">
        <v>254</v>
      </c>
      <c r="C92" s="198" t="s">
        <v>255</v>
      </c>
      <c r="D92" s="182" t="s">
        <v>134</v>
      </c>
      <c r="E92" s="183">
        <v>2.7360000000000002</v>
      </c>
      <c r="F92" s="184"/>
      <c r="G92" s="185">
        <f>ROUND(E92*F92,2)</f>
        <v>0</v>
      </c>
      <c r="H92" s="184"/>
      <c r="I92" s="185">
        <f>ROUND(E92*H92,2)</f>
        <v>0</v>
      </c>
      <c r="J92" s="184"/>
      <c r="K92" s="185">
        <f>ROUND(E92*J92,2)</f>
        <v>0</v>
      </c>
      <c r="L92" s="185">
        <v>15</v>
      </c>
      <c r="M92" s="185">
        <f>G92*(1+L92/100)</f>
        <v>0</v>
      </c>
      <c r="N92" s="185">
        <v>0.441</v>
      </c>
      <c r="O92" s="185">
        <f>ROUND(E92*N92,2)</f>
        <v>1.21</v>
      </c>
      <c r="P92" s="185">
        <v>0</v>
      </c>
      <c r="Q92" s="185">
        <f>ROUND(E92*P92,2)</f>
        <v>0</v>
      </c>
      <c r="R92" s="185" t="s">
        <v>135</v>
      </c>
      <c r="S92" s="185" t="s">
        <v>136</v>
      </c>
      <c r="T92" s="186" t="s">
        <v>136</v>
      </c>
      <c r="U92" s="167">
        <v>2.9000000000000001E-2</v>
      </c>
      <c r="V92" s="167">
        <f>ROUND(E92*U92,2)</f>
        <v>0.08</v>
      </c>
      <c r="W92" s="167"/>
      <c r="X92" s="157"/>
      <c r="Y92" s="157"/>
      <c r="Z92" s="157"/>
      <c r="AA92" s="157"/>
      <c r="AB92" s="157"/>
      <c r="AC92" s="157"/>
      <c r="AD92" s="157"/>
      <c r="AE92" s="157"/>
      <c r="AF92" s="157"/>
      <c r="AG92" s="157" t="s">
        <v>144</v>
      </c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outlineLevel="1">
      <c r="A93" s="164"/>
      <c r="B93" s="165"/>
      <c r="C93" s="199" t="s">
        <v>148</v>
      </c>
      <c r="D93" s="169"/>
      <c r="E93" s="170">
        <v>2.7360000000000002</v>
      </c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57"/>
      <c r="Y93" s="157"/>
      <c r="Z93" s="157"/>
      <c r="AA93" s="157"/>
      <c r="AB93" s="157"/>
      <c r="AC93" s="157"/>
      <c r="AD93" s="157"/>
      <c r="AE93" s="157"/>
      <c r="AF93" s="157"/>
      <c r="AG93" s="157" t="s">
        <v>141</v>
      </c>
      <c r="AH93" s="157">
        <v>5</v>
      </c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>
      <c r="A94" s="180">
        <v>32</v>
      </c>
      <c r="B94" s="181" t="s">
        <v>256</v>
      </c>
      <c r="C94" s="198" t="s">
        <v>257</v>
      </c>
      <c r="D94" s="182" t="s">
        <v>134</v>
      </c>
      <c r="E94" s="183">
        <v>2.7360000000000002</v>
      </c>
      <c r="F94" s="184"/>
      <c r="G94" s="185">
        <f>ROUND(E94*F94,2)</f>
        <v>0</v>
      </c>
      <c r="H94" s="184"/>
      <c r="I94" s="185">
        <f>ROUND(E94*H94,2)</f>
        <v>0</v>
      </c>
      <c r="J94" s="184"/>
      <c r="K94" s="185">
        <f>ROUND(E94*J94,2)</f>
        <v>0</v>
      </c>
      <c r="L94" s="185">
        <v>15</v>
      </c>
      <c r="M94" s="185">
        <f>G94*(1+L94/100)</f>
        <v>0</v>
      </c>
      <c r="N94" s="185">
        <v>7.3899999999999993E-2</v>
      </c>
      <c r="O94" s="185">
        <f>ROUND(E94*N94,2)</f>
        <v>0.2</v>
      </c>
      <c r="P94" s="185">
        <v>0</v>
      </c>
      <c r="Q94" s="185">
        <f>ROUND(E94*P94,2)</f>
        <v>0</v>
      </c>
      <c r="R94" s="185" t="s">
        <v>135</v>
      </c>
      <c r="S94" s="185" t="s">
        <v>136</v>
      </c>
      <c r="T94" s="186" t="s">
        <v>136</v>
      </c>
      <c r="U94" s="167">
        <v>0.45200000000000001</v>
      </c>
      <c r="V94" s="167">
        <f>ROUND(E94*U94,2)</f>
        <v>1.24</v>
      </c>
      <c r="W94" s="167"/>
      <c r="X94" s="157"/>
      <c r="Y94" s="157"/>
      <c r="Z94" s="157"/>
      <c r="AA94" s="157"/>
      <c r="AB94" s="157"/>
      <c r="AC94" s="157"/>
      <c r="AD94" s="157"/>
      <c r="AE94" s="157"/>
      <c r="AF94" s="157"/>
      <c r="AG94" s="157" t="s">
        <v>137</v>
      </c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ht="22.5" outlineLevel="1">
      <c r="A95" s="164"/>
      <c r="B95" s="165"/>
      <c r="C95" s="746" t="s">
        <v>258</v>
      </c>
      <c r="D95" s="747"/>
      <c r="E95" s="747"/>
      <c r="F95" s="747"/>
      <c r="G95" s="74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57"/>
      <c r="Y95" s="157"/>
      <c r="Z95" s="157"/>
      <c r="AA95" s="157"/>
      <c r="AB95" s="157"/>
      <c r="AC95" s="157"/>
      <c r="AD95" s="157"/>
      <c r="AE95" s="157"/>
      <c r="AF95" s="157"/>
      <c r="AG95" s="157" t="s">
        <v>139</v>
      </c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87" t="str">
        <f>C95</f>
        <v>s provedením lože z kameniva drceného, s vyplněním spár, s dvojitým hutněním a se smetením přebytečného materiálu na krajnici. S dodáním hmot pro lože a výplň spár.</v>
      </c>
      <c r="BB95" s="157"/>
      <c r="BC95" s="157"/>
      <c r="BD95" s="157"/>
      <c r="BE95" s="157"/>
      <c r="BF95" s="157"/>
      <c r="BG95" s="157"/>
      <c r="BH95" s="157"/>
    </row>
    <row r="96" spans="1:60" outlineLevel="1">
      <c r="A96" s="164"/>
      <c r="B96" s="165"/>
      <c r="C96" s="199" t="s">
        <v>259</v>
      </c>
      <c r="D96" s="169"/>
      <c r="E96" s="170">
        <v>2.7360000000000002</v>
      </c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57"/>
      <c r="Y96" s="157"/>
      <c r="Z96" s="157"/>
      <c r="AA96" s="157"/>
      <c r="AB96" s="157"/>
      <c r="AC96" s="157"/>
      <c r="AD96" s="157"/>
      <c r="AE96" s="157"/>
      <c r="AF96" s="157"/>
      <c r="AG96" s="157" t="s">
        <v>141</v>
      </c>
      <c r="AH96" s="157">
        <v>5</v>
      </c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ht="22.5" outlineLevel="1">
      <c r="A97" s="180">
        <v>33</v>
      </c>
      <c r="B97" s="181" t="s">
        <v>260</v>
      </c>
      <c r="C97" s="198" t="s">
        <v>261</v>
      </c>
      <c r="D97" s="182" t="s">
        <v>134</v>
      </c>
      <c r="E97" s="183">
        <v>9.68</v>
      </c>
      <c r="F97" s="184"/>
      <c r="G97" s="185">
        <f>ROUND(E97*F97,2)</f>
        <v>0</v>
      </c>
      <c r="H97" s="184"/>
      <c r="I97" s="185">
        <f>ROUND(E97*H97,2)</f>
        <v>0</v>
      </c>
      <c r="J97" s="184"/>
      <c r="K97" s="185">
        <f>ROUND(E97*J97,2)</f>
        <v>0</v>
      </c>
      <c r="L97" s="185">
        <v>15</v>
      </c>
      <c r="M97" s="185">
        <f>G97*(1+L97/100)</f>
        <v>0</v>
      </c>
      <c r="N97" s="185">
        <v>0.20532</v>
      </c>
      <c r="O97" s="185">
        <f>ROUND(E97*N97,2)</f>
        <v>1.99</v>
      </c>
      <c r="P97" s="185">
        <v>0</v>
      </c>
      <c r="Q97" s="185">
        <f>ROUND(E97*P97,2)</f>
        <v>0</v>
      </c>
      <c r="R97" s="185" t="s">
        <v>135</v>
      </c>
      <c r="S97" s="185" t="s">
        <v>136</v>
      </c>
      <c r="T97" s="186" t="s">
        <v>136</v>
      </c>
      <c r="U97" s="167">
        <v>0.375</v>
      </c>
      <c r="V97" s="167">
        <f>ROUND(E97*U97,2)</f>
        <v>3.63</v>
      </c>
      <c r="W97" s="167"/>
      <c r="X97" s="157"/>
      <c r="Y97" s="157"/>
      <c r="Z97" s="157"/>
      <c r="AA97" s="157"/>
      <c r="AB97" s="157"/>
      <c r="AC97" s="157"/>
      <c r="AD97" s="157"/>
      <c r="AE97" s="157"/>
      <c r="AF97" s="157"/>
      <c r="AG97" s="157" t="s">
        <v>137</v>
      </c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ht="22.5" outlineLevel="1">
      <c r="A98" s="164"/>
      <c r="B98" s="165"/>
      <c r="C98" s="746" t="s">
        <v>262</v>
      </c>
      <c r="D98" s="747"/>
      <c r="E98" s="747"/>
      <c r="F98" s="747"/>
      <c r="G98" s="74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57"/>
      <c r="Y98" s="157"/>
      <c r="Z98" s="157"/>
      <c r="AA98" s="157"/>
      <c r="AB98" s="157"/>
      <c r="AC98" s="157"/>
      <c r="AD98" s="157"/>
      <c r="AE98" s="157"/>
      <c r="AF98" s="157"/>
      <c r="AG98" s="157" t="s">
        <v>139</v>
      </c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87" t="str">
        <f>C98</f>
        <v>komunikací pro pěší do velikosti dlaždic 0,25 m2 s provedením lože do tl. 30 mm, s vyplněním spár a se smetením přebytečného materiálu na vzdálenost do 3 m</v>
      </c>
      <c r="BB98" s="157"/>
      <c r="BC98" s="157"/>
      <c r="BD98" s="157"/>
      <c r="BE98" s="157"/>
      <c r="BF98" s="157"/>
      <c r="BG98" s="157"/>
      <c r="BH98" s="157"/>
    </row>
    <row r="99" spans="1:60" outlineLevel="1">
      <c r="A99" s="164"/>
      <c r="B99" s="165"/>
      <c r="C99" s="199" t="s">
        <v>263</v>
      </c>
      <c r="D99" s="169"/>
      <c r="E99" s="170">
        <v>9.68</v>
      </c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57"/>
      <c r="Y99" s="157"/>
      <c r="Z99" s="157"/>
      <c r="AA99" s="157"/>
      <c r="AB99" s="157"/>
      <c r="AC99" s="157"/>
      <c r="AD99" s="157"/>
      <c r="AE99" s="157"/>
      <c r="AF99" s="157"/>
      <c r="AG99" s="157" t="s">
        <v>141</v>
      </c>
      <c r="AH99" s="157">
        <v>5</v>
      </c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>
      <c r="A100" s="174" t="s">
        <v>130</v>
      </c>
      <c r="B100" s="175" t="s">
        <v>70</v>
      </c>
      <c r="C100" s="197" t="s">
        <v>71</v>
      </c>
      <c r="D100" s="176"/>
      <c r="E100" s="177"/>
      <c r="F100" s="178"/>
      <c r="G100" s="178">
        <f>SUMIF(AG101:AG131,"&lt;&gt;NOR",G101:G131)</f>
        <v>0</v>
      </c>
      <c r="H100" s="178"/>
      <c r="I100" s="178">
        <f>SUM(I101:I131)</f>
        <v>0</v>
      </c>
      <c r="J100" s="178"/>
      <c r="K100" s="178">
        <f>SUM(K101:K131)</f>
        <v>0</v>
      </c>
      <c r="L100" s="178"/>
      <c r="M100" s="178">
        <f>SUM(M101:M131)</f>
        <v>0</v>
      </c>
      <c r="N100" s="178"/>
      <c r="O100" s="178">
        <f>SUM(O101:O131)</f>
        <v>6.07</v>
      </c>
      <c r="P100" s="178"/>
      <c r="Q100" s="178">
        <f>SUM(Q101:Q131)</f>
        <v>0</v>
      </c>
      <c r="R100" s="178"/>
      <c r="S100" s="178"/>
      <c r="T100" s="179"/>
      <c r="U100" s="173"/>
      <c r="V100" s="173">
        <f>SUM(V101:V131)</f>
        <v>104.55999999999999</v>
      </c>
      <c r="W100" s="173"/>
      <c r="AG100" t="s">
        <v>131</v>
      </c>
    </row>
    <row r="101" spans="1:60" outlineLevel="1">
      <c r="A101" s="180">
        <v>34</v>
      </c>
      <c r="B101" s="181" t="s">
        <v>264</v>
      </c>
      <c r="C101" s="198" t="s">
        <v>265</v>
      </c>
      <c r="D101" s="182" t="s">
        <v>134</v>
      </c>
      <c r="E101" s="183">
        <v>114.41034000000001</v>
      </c>
      <c r="F101" s="184"/>
      <c r="G101" s="185">
        <f>ROUND(E101*F101,2)</f>
        <v>0</v>
      </c>
      <c r="H101" s="184"/>
      <c r="I101" s="185">
        <f>ROUND(E101*H101,2)</f>
        <v>0</v>
      </c>
      <c r="J101" s="184"/>
      <c r="K101" s="185">
        <f>ROUND(E101*J101,2)</f>
        <v>0</v>
      </c>
      <c r="L101" s="185">
        <v>15</v>
      </c>
      <c r="M101" s="185">
        <f>G101*(1+L101/100)</f>
        <v>0</v>
      </c>
      <c r="N101" s="185">
        <v>5.45E-3</v>
      </c>
      <c r="O101" s="185">
        <f>ROUND(E101*N101,2)</f>
        <v>0.62</v>
      </c>
      <c r="P101" s="185">
        <v>0</v>
      </c>
      <c r="Q101" s="185">
        <f>ROUND(E101*P101,2)</f>
        <v>0</v>
      </c>
      <c r="R101" s="185" t="s">
        <v>234</v>
      </c>
      <c r="S101" s="185" t="s">
        <v>136</v>
      </c>
      <c r="T101" s="186" t="s">
        <v>136</v>
      </c>
      <c r="U101" s="167">
        <v>0.13600000000000001</v>
      </c>
      <c r="V101" s="167">
        <f>ROUND(E101*U101,2)</f>
        <v>15.56</v>
      </c>
      <c r="W101" s="167"/>
      <c r="X101" s="157"/>
      <c r="Y101" s="157"/>
      <c r="Z101" s="157"/>
      <c r="AA101" s="157"/>
      <c r="AB101" s="157"/>
      <c r="AC101" s="157"/>
      <c r="AD101" s="157"/>
      <c r="AE101" s="157"/>
      <c r="AF101" s="157"/>
      <c r="AG101" s="157" t="s">
        <v>144</v>
      </c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outlineLevel="1">
      <c r="A102" s="164"/>
      <c r="B102" s="165"/>
      <c r="C102" s="746" t="s">
        <v>266</v>
      </c>
      <c r="D102" s="747"/>
      <c r="E102" s="747"/>
      <c r="F102" s="747"/>
      <c r="G102" s="74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 t="s">
        <v>139</v>
      </c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>
      <c r="A103" s="164"/>
      <c r="B103" s="165"/>
      <c r="C103" s="199" t="s">
        <v>267</v>
      </c>
      <c r="D103" s="169"/>
      <c r="E103" s="170">
        <v>114.41034000000001</v>
      </c>
      <c r="F103" s="167"/>
      <c r="G103" s="167"/>
      <c r="H103" s="167"/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 t="s">
        <v>141</v>
      </c>
      <c r="AH103" s="157">
        <v>0</v>
      </c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ht="22.5" outlineLevel="1">
      <c r="A104" s="180">
        <v>35</v>
      </c>
      <c r="B104" s="181" t="s">
        <v>268</v>
      </c>
      <c r="C104" s="198" t="s">
        <v>269</v>
      </c>
      <c r="D104" s="182" t="s">
        <v>134</v>
      </c>
      <c r="E104" s="183">
        <v>114.41034000000001</v>
      </c>
      <c r="F104" s="184"/>
      <c r="G104" s="185">
        <f>ROUND(E104*F104,2)</f>
        <v>0</v>
      </c>
      <c r="H104" s="184"/>
      <c r="I104" s="185">
        <f>ROUND(E104*H104,2)</f>
        <v>0</v>
      </c>
      <c r="J104" s="184"/>
      <c r="K104" s="185">
        <f>ROUND(E104*J104,2)</f>
        <v>0</v>
      </c>
      <c r="L104" s="185">
        <v>15</v>
      </c>
      <c r="M104" s="185">
        <f>G104*(1+L104/100)</f>
        <v>0</v>
      </c>
      <c r="N104" s="185">
        <v>3.7130000000000003E-2</v>
      </c>
      <c r="O104" s="185">
        <f>ROUND(E104*N104,2)</f>
        <v>4.25</v>
      </c>
      <c r="P104" s="185">
        <v>0</v>
      </c>
      <c r="Q104" s="185">
        <f>ROUND(E104*P104,2)</f>
        <v>0</v>
      </c>
      <c r="R104" s="185" t="s">
        <v>234</v>
      </c>
      <c r="S104" s="185" t="s">
        <v>136</v>
      </c>
      <c r="T104" s="186" t="s">
        <v>136</v>
      </c>
      <c r="U104" s="167">
        <v>0.63887000000000005</v>
      </c>
      <c r="V104" s="167">
        <f>ROUND(E104*U104,2)</f>
        <v>73.09</v>
      </c>
      <c r="W104" s="16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 t="s">
        <v>144</v>
      </c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>
      <c r="A105" s="164"/>
      <c r="B105" s="165"/>
      <c r="C105" s="746" t="s">
        <v>266</v>
      </c>
      <c r="D105" s="747"/>
      <c r="E105" s="747"/>
      <c r="F105" s="747"/>
      <c r="G105" s="74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 t="s">
        <v>139</v>
      </c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>
      <c r="A106" s="164"/>
      <c r="B106" s="165"/>
      <c r="C106" s="199" t="s">
        <v>270</v>
      </c>
      <c r="D106" s="169"/>
      <c r="E106" s="170">
        <v>114.41034000000001</v>
      </c>
      <c r="F106" s="167"/>
      <c r="G106" s="167"/>
      <c r="H106" s="167"/>
      <c r="I106" s="167"/>
      <c r="J106" s="167"/>
      <c r="K106" s="167"/>
      <c r="L106" s="167"/>
      <c r="M106" s="167"/>
      <c r="N106" s="167"/>
      <c r="O106" s="167"/>
      <c r="P106" s="167"/>
      <c r="Q106" s="167"/>
      <c r="R106" s="167"/>
      <c r="S106" s="167"/>
      <c r="T106" s="167"/>
      <c r="U106" s="167"/>
      <c r="V106" s="167"/>
      <c r="W106" s="16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 t="s">
        <v>141</v>
      </c>
      <c r="AH106" s="157">
        <v>5</v>
      </c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ht="22.5" outlineLevel="1">
      <c r="A107" s="180">
        <v>36</v>
      </c>
      <c r="B107" s="181" t="s">
        <v>271</v>
      </c>
      <c r="C107" s="198" t="s">
        <v>272</v>
      </c>
      <c r="D107" s="182" t="s">
        <v>134</v>
      </c>
      <c r="E107" s="183">
        <v>24.02965</v>
      </c>
      <c r="F107" s="184"/>
      <c r="G107" s="185">
        <f>ROUND(E107*F107,2)</f>
        <v>0</v>
      </c>
      <c r="H107" s="184"/>
      <c r="I107" s="185">
        <f>ROUND(E107*H107,2)</f>
        <v>0</v>
      </c>
      <c r="J107" s="184"/>
      <c r="K107" s="185">
        <f>ROUND(E107*J107,2)</f>
        <v>0</v>
      </c>
      <c r="L107" s="185">
        <v>15</v>
      </c>
      <c r="M107" s="185">
        <f>G107*(1+L107/100)</f>
        <v>0</v>
      </c>
      <c r="N107" s="185">
        <v>0</v>
      </c>
      <c r="O107" s="185">
        <f>ROUND(E107*N107,2)</f>
        <v>0</v>
      </c>
      <c r="P107" s="185">
        <v>0</v>
      </c>
      <c r="Q107" s="185">
        <f>ROUND(E107*P107,2)</f>
        <v>0</v>
      </c>
      <c r="R107" s="185" t="s">
        <v>234</v>
      </c>
      <c r="S107" s="185" t="s">
        <v>136</v>
      </c>
      <c r="T107" s="186" t="s">
        <v>136</v>
      </c>
      <c r="U107" s="167">
        <v>0.28499999999999998</v>
      </c>
      <c r="V107" s="167">
        <f>ROUND(E107*U107,2)</f>
        <v>6.85</v>
      </c>
      <c r="W107" s="16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 t="s">
        <v>137</v>
      </c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>
      <c r="A108" s="164"/>
      <c r="B108" s="165"/>
      <c r="C108" s="746" t="s">
        <v>266</v>
      </c>
      <c r="D108" s="747"/>
      <c r="E108" s="747"/>
      <c r="F108" s="747"/>
      <c r="G108" s="747"/>
      <c r="H108" s="167"/>
      <c r="I108" s="167"/>
      <c r="J108" s="167"/>
      <c r="K108" s="167"/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 t="s">
        <v>139</v>
      </c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outlineLevel="1">
      <c r="A109" s="164"/>
      <c r="B109" s="165"/>
      <c r="C109" s="199" t="s">
        <v>273</v>
      </c>
      <c r="D109" s="169"/>
      <c r="E109" s="170">
        <v>24.02965</v>
      </c>
      <c r="F109" s="167"/>
      <c r="G109" s="167"/>
      <c r="H109" s="167"/>
      <c r="I109" s="167"/>
      <c r="J109" s="167"/>
      <c r="K109" s="167"/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  <c r="W109" s="16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 t="s">
        <v>141</v>
      </c>
      <c r="AH109" s="157">
        <v>5</v>
      </c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>
      <c r="A110" s="180">
        <v>37</v>
      </c>
      <c r="B110" s="181" t="s">
        <v>274</v>
      </c>
      <c r="C110" s="198" t="s">
        <v>275</v>
      </c>
      <c r="D110" s="182" t="s">
        <v>151</v>
      </c>
      <c r="E110" s="183">
        <v>18.989999999999998</v>
      </c>
      <c r="F110" s="184"/>
      <c r="G110" s="185">
        <f>ROUND(E110*F110,2)</f>
        <v>0</v>
      </c>
      <c r="H110" s="184"/>
      <c r="I110" s="185">
        <f>ROUND(E110*H110,2)</f>
        <v>0</v>
      </c>
      <c r="J110" s="184"/>
      <c r="K110" s="185">
        <f>ROUND(E110*J110,2)</f>
        <v>0</v>
      </c>
      <c r="L110" s="185">
        <v>15</v>
      </c>
      <c r="M110" s="185">
        <f>G110*(1+L110/100)</f>
        <v>0</v>
      </c>
      <c r="N110" s="185">
        <v>2.3800000000000002E-3</v>
      </c>
      <c r="O110" s="185">
        <f>ROUND(E110*N110,2)</f>
        <v>0.05</v>
      </c>
      <c r="P110" s="185">
        <v>0</v>
      </c>
      <c r="Q110" s="185">
        <f>ROUND(E110*P110,2)</f>
        <v>0</v>
      </c>
      <c r="R110" s="185" t="s">
        <v>239</v>
      </c>
      <c r="S110" s="185" t="s">
        <v>136</v>
      </c>
      <c r="T110" s="186" t="s">
        <v>136</v>
      </c>
      <c r="U110" s="167">
        <v>0.18232999999999999</v>
      </c>
      <c r="V110" s="167">
        <f>ROUND(E110*U110,2)</f>
        <v>3.46</v>
      </c>
      <c r="W110" s="16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 t="s">
        <v>144</v>
      </c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outlineLevel="1">
      <c r="A111" s="164"/>
      <c r="B111" s="165"/>
      <c r="C111" s="199" t="s">
        <v>276</v>
      </c>
      <c r="D111" s="169"/>
      <c r="E111" s="170">
        <v>9.4499999999999993</v>
      </c>
      <c r="F111" s="167"/>
      <c r="G111" s="167"/>
      <c r="H111" s="167"/>
      <c r="I111" s="167"/>
      <c r="J111" s="167"/>
      <c r="K111" s="167"/>
      <c r="L111" s="167"/>
      <c r="M111" s="167"/>
      <c r="N111" s="167"/>
      <c r="O111" s="167"/>
      <c r="P111" s="167"/>
      <c r="Q111" s="167"/>
      <c r="R111" s="167"/>
      <c r="S111" s="167"/>
      <c r="T111" s="167"/>
      <c r="U111" s="167"/>
      <c r="V111" s="167"/>
      <c r="W111" s="16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 t="s">
        <v>141</v>
      </c>
      <c r="AH111" s="157">
        <v>0</v>
      </c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</row>
    <row r="112" spans="1:60" outlineLevel="1">
      <c r="A112" s="164"/>
      <c r="B112" s="165"/>
      <c r="C112" s="199" t="s">
        <v>277</v>
      </c>
      <c r="D112" s="169"/>
      <c r="E112" s="170">
        <v>9.5399999999999991</v>
      </c>
      <c r="F112" s="167"/>
      <c r="G112" s="167"/>
      <c r="H112" s="167"/>
      <c r="I112" s="167"/>
      <c r="J112" s="167"/>
      <c r="K112" s="167"/>
      <c r="L112" s="167"/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 t="s">
        <v>141</v>
      </c>
      <c r="AH112" s="157">
        <v>0</v>
      </c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outlineLevel="1">
      <c r="A113" s="180">
        <v>38</v>
      </c>
      <c r="B113" s="181" t="s">
        <v>278</v>
      </c>
      <c r="C113" s="198" t="s">
        <v>279</v>
      </c>
      <c r="D113" s="182" t="s">
        <v>134</v>
      </c>
      <c r="E113" s="183">
        <v>4.7249999999999996</v>
      </c>
      <c r="F113" s="184"/>
      <c r="G113" s="185">
        <f>ROUND(E113*F113,2)</f>
        <v>0</v>
      </c>
      <c r="H113" s="184"/>
      <c r="I113" s="185">
        <f>ROUND(E113*H113,2)</f>
        <v>0</v>
      </c>
      <c r="J113" s="184"/>
      <c r="K113" s="185">
        <f>ROUND(E113*J113,2)</f>
        <v>0</v>
      </c>
      <c r="L113" s="185">
        <v>15</v>
      </c>
      <c r="M113" s="185">
        <f>G113*(1+L113/100)</f>
        <v>0</v>
      </c>
      <c r="N113" s="185">
        <v>3.4909999999999997E-2</v>
      </c>
      <c r="O113" s="185">
        <f>ROUND(E113*N113,2)</f>
        <v>0.16</v>
      </c>
      <c r="P113" s="185">
        <v>0</v>
      </c>
      <c r="Q113" s="185">
        <f>ROUND(E113*P113,2)</f>
        <v>0</v>
      </c>
      <c r="R113" s="185" t="s">
        <v>239</v>
      </c>
      <c r="S113" s="185" t="s">
        <v>136</v>
      </c>
      <c r="T113" s="186" t="s">
        <v>136</v>
      </c>
      <c r="U113" s="167">
        <v>1.1841699999999999</v>
      </c>
      <c r="V113" s="167">
        <f>ROUND(E113*U113,2)</f>
        <v>5.6</v>
      </c>
      <c r="W113" s="16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 t="s">
        <v>144</v>
      </c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</row>
    <row r="114" spans="1:60" outlineLevel="1">
      <c r="A114" s="164"/>
      <c r="B114" s="165"/>
      <c r="C114" s="746" t="s">
        <v>280</v>
      </c>
      <c r="D114" s="747"/>
      <c r="E114" s="747"/>
      <c r="F114" s="747"/>
      <c r="G114" s="74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 t="s">
        <v>139</v>
      </c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</row>
    <row r="115" spans="1:60" outlineLevel="1">
      <c r="A115" s="164"/>
      <c r="B115" s="165"/>
      <c r="C115" s="199" t="s">
        <v>281</v>
      </c>
      <c r="D115" s="169"/>
      <c r="E115" s="170">
        <v>4.7249999999999996</v>
      </c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16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 t="s">
        <v>141</v>
      </c>
      <c r="AH115" s="157">
        <v>0</v>
      </c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</row>
    <row r="116" spans="1:60" ht="22.5" outlineLevel="1">
      <c r="A116" s="180">
        <v>39</v>
      </c>
      <c r="B116" s="181" t="s">
        <v>282</v>
      </c>
      <c r="C116" s="198" t="s">
        <v>283</v>
      </c>
      <c r="D116" s="182" t="s">
        <v>134</v>
      </c>
      <c r="E116" s="183">
        <v>86.56223</v>
      </c>
      <c r="F116" s="184"/>
      <c r="G116" s="185">
        <f>ROUND(E116*F116,2)</f>
        <v>0</v>
      </c>
      <c r="H116" s="184"/>
      <c r="I116" s="185">
        <f>ROUND(E116*H116,2)</f>
        <v>0</v>
      </c>
      <c r="J116" s="184"/>
      <c r="K116" s="185">
        <f>ROUND(E116*J116,2)</f>
        <v>0</v>
      </c>
      <c r="L116" s="185">
        <v>15</v>
      </c>
      <c r="M116" s="185">
        <f>G116*(1+L116/100)</f>
        <v>0</v>
      </c>
      <c r="N116" s="185">
        <v>3.2000000000000003E-4</v>
      </c>
      <c r="O116" s="185">
        <f>ROUND(E116*N116,2)</f>
        <v>0.03</v>
      </c>
      <c r="P116" s="185">
        <v>0</v>
      </c>
      <c r="Q116" s="185">
        <f>ROUND(E116*P116,2)</f>
        <v>0</v>
      </c>
      <c r="R116" s="185"/>
      <c r="S116" s="185" t="s">
        <v>214</v>
      </c>
      <c r="T116" s="186" t="s">
        <v>215</v>
      </c>
      <c r="U116" s="167">
        <v>0</v>
      </c>
      <c r="V116" s="167">
        <f>ROUND(E116*U116,2)</f>
        <v>0</v>
      </c>
      <c r="W116" s="16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 t="s">
        <v>144</v>
      </c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</row>
    <row r="117" spans="1:60" outlineLevel="1">
      <c r="A117" s="164"/>
      <c r="B117" s="165"/>
      <c r="C117" s="200" t="s">
        <v>284</v>
      </c>
      <c r="D117" s="171"/>
      <c r="E117" s="172"/>
      <c r="F117" s="167"/>
      <c r="G117" s="167"/>
      <c r="H117" s="167"/>
      <c r="I117" s="167"/>
      <c r="J117" s="167"/>
      <c r="K117" s="167"/>
      <c r="L117" s="167"/>
      <c r="M117" s="167"/>
      <c r="N117" s="167"/>
      <c r="O117" s="167"/>
      <c r="P117" s="167"/>
      <c r="Q117" s="167"/>
      <c r="R117" s="167"/>
      <c r="S117" s="167"/>
      <c r="T117" s="167"/>
      <c r="U117" s="167"/>
      <c r="V117" s="167"/>
      <c r="W117" s="16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 t="s">
        <v>141</v>
      </c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</row>
    <row r="118" spans="1:60" outlineLevel="1">
      <c r="A118" s="164"/>
      <c r="B118" s="165"/>
      <c r="C118" s="201" t="s">
        <v>285</v>
      </c>
      <c r="D118" s="171"/>
      <c r="E118" s="172">
        <v>57.469499999999996</v>
      </c>
      <c r="F118" s="167"/>
      <c r="G118" s="167"/>
      <c r="H118" s="167"/>
      <c r="I118" s="167"/>
      <c r="J118" s="167"/>
      <c r="K118" s="167"/>
      <c r="L118" s="167"/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 t="s">
        <v>141</v>
      </c>
      <c r="AH118" s="157">
        <v>2</v>
      </c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</row>
    <row r="119" spans="1:60" outlineLevel="1">
      <c r="A119" s="164"/>
      <c r="B119" s="165"/>
      <c r="C119" s="201" t="s">
        <v>286</v>
      </c>
      <c r="D119" s="171"/>
      <c r="E119" s="172">
        <v>62.6295</v>
      </c>
      <c r="F119" s="167"/>
      <c r="G119" s="167"/>
      <c r="H119" s="167"/>
      <c r="I119" s="167"/>
      <c r="J119" s="167"/>
      <c r="K119" s="167"/>
      <c r="L119" s="167"/>
      <c r="M119" s="167"/>
      <c r="N119" s="167"/>
      <c r="O119" s="167"/>
      <c r="P119" s="167"/>
      <c r="Q119" s="167"/>
      <c r="R119" s="167"/>
      <c r="S119" s="167"/>
      <c r="T119" s="167"/>
      <c r="U119" s="167"/>
      <c r="V119" s="167"/>
      <c r="W119" s="16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 t="s">
        <v>141</v>
      </c>
      <c r="AH119" s="157">
        <v>2</v>
      </c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</row>
    <row r="120" spans="1:60" outlineLevel="1">
      <c r="A120" s="164"/>
      <c r="B120" s="165"/>
      <c r="C120" s="201" t="s">
        <v>287</v>
      </c>
      <c r="D120" s="171"/>
      <c r="E120" s="172">
        <v>47.117249999999999</v>
      </c>
      <c r="F120" s="167"/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  <c r="Q120" s="167"/>
      <c r="R120" s="167"/>
      <c r="S120" s="167"/>
      <c r="T120" s="167"/>
      <c r="U120" s="167"/>
      <c r="V120" s="167"/>
      <c r="W120" s="16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 t="s">
        <v>141</v>
      </c>
      <c r="AH120" s="157">
        <v>2</v>
      </c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</row>
    <row r="121" spans="1:60" outlineLevel="1">
      <c r="A121" s="164"/>
      <c r="B121" s="165"/>
      <c r="C121" s="201" t="s">
        <v>288</v>
      </c>
      <c r="D121" s="171"/>
      <c r="E121" s="172">
        <v>67.047749999999994</v>
      </c>
      <c r="F121" s="167"/>
      <c r="G121" s="167"/>
      <c r="H121" s="167"/>
      <c r="I121" s="167"/>
      <c r="J121" s="167"/>
      <c r="K121" s="167"/>
      <c r="L121" s="167"/>
      <c r="M121" s="167"/>
      <c r="N121" s="167"/>
      <c r="O121" s="167"/>
      <c r="P121" s="167"/>
      <c r="Q121" s="167"/>
      <c r="R121" s="167"/>
      <c r="S121" s="167"/>
      <c r="T121" s="167"/>
      <c r="U121" s="167"/>
      <c r="V121" s="167"/>
      <c r="W121" s="16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 t="s">
        <v>141</v>
      </c>
      <c r="AH121" s="157">
        <v>2</v>
      </c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</row>
    <row r="122" spans="1:60" outlineLevel="1">
      <c r="A122" s="164"/>
      <c r="B122" s="165"/>
      <c r="C122" s="201" t="s">
        <v>289</v>
      </c>
      <c r="D122" s="171"/>
      <c r="E122" s="172">
        <v>54.27675</v>
      </c>
      <c r="F122" s="167"/>
      <c r="G122" s="167"/>
      <c r="H122" s="167"/>
      <c r="I122" s="167"/>
      <c r="J122" s="167"/>
      <c r="K122" s="167"/>
      <c r="L122" s="167"/>
      <c r="M122" s="167"/>
      <c r="N122" s="167"/>
      <c r="O122" s="167"/>
      <c r="P122" s="167"/>
      <c r="Q122" s="167"/>
      <c r="R122" s="167"/>
      <c r="S122" s="167"/>
      <c r="T122" s="167"/>
      <c r="U122" s="167"/>
      <c r="V122" s="167"/>
      <c r="W122" s="16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 t="s">
        <v>141</v>
      </c>
      <c r="AH122" s="157">
        <v>2</v>
      </c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</row>
    <row r="123" spans="1:60" outlineLevel="1">
      <c r="A123" s="164"/>
      <c r="B123" s="165"/>
      <c r="C123" s="200" t="s">
        <v>290</v>
      </c>
      <c r="D123" s="171"/>
      <c r="E123" s="172"/>
      <c r="F123" s="167"/>
      <c r="G123" s="167"/>
      <c r="H123" s="167"/>
      <c r="I123" s="167"/>
      <c r="J123" s="167"/>
      <c r="K123" s="167"/>
      <c r="L123" s="167"/>
      <c r="M123" s="167"/>
      <c r="N123" s="167"/>
      <c r="O123" s="167"/>
      <c r="P123" s="167"/>
      <c r="Q123" s="167"/>
      <c r="R123" s="167"/>
      <c r="S123" s="167"/>
      <c r="T123" s="167"/>
      <c r="U123" s="167"/>
      <c r="V123" s="167"/>
      <c r="W123" s="16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 t="s">
        <v>141</v>
      </c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</row>
    <row r="124" spans="1:60" outlineLevel="1">
      <c r="A124" s="164"/>
      <c r="B124" s="165"/>
      <c r="C124" s="199" t="s">
        <v>291</v>
      </c>
      <c r="D124" s="169"/>
      <c r="E124" s="170">
        <v>86.56223</v>
      </c>
      <c r="F124" s="167"/>
      <c r="G124" s="167"/>
      <c r="H124" s="167"/>
      <c r="I124" s="167"/>
      <c r="J124" s="167"/>
      <c r="K124" s="167"/>
      <c r="L124" s="167"/>
      <c r="M124" s="167"/>
      <c r="N124" s="167"/>
      <c r="O124" s="167"/>
      <c r="P124" s="167"/>
      <c r="Q124" s="167"/>
      <c r="R124" s="167"/>
      <c r="S124" s="167"/>
      <c r="T124" s="167"/>
      <c r="U124" s="167"/>
      <c r="V124" s="167"/>
      <c r="W124" s="16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 t="s">
        <v>141</v>
      </c>
      <c r="AH124" s="157">
        <v>0</v>
      </c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</row>
    <row r="125" spans="1:60" outlineLevel="1">
      <c r="A125" s="180">
        <v>40</v>
      </c>
      <c r="B125" s="181" t="s">
        <v>292</v>
      </c>
      <c r="C125" s="198" t="s">
        <v>293</v>
      </c>
      <c r="D125" s="182" t="s">
        <v>134</v>
      </c>
      <c r="E125" s="183">
        <v>86.56223</v>
      </c>
      <c r="F125" s="184"/>
      <c r="G125" s="185">
        <f>ROUND(E125*F125,2)</f>
        <v>0</v>
      </c>
      <c r="H125" s="184"/>
      <c r="I125" s="185">
        <f>ROUND(E125*H125,2)</f>
        <v>0</v>
      </c>
      <c r="J125" s="184"/>
      <c r="K125" s="185">
        <f>ROUND(E125*J125,2)</f>
        <v>0</v>
      </c>
      <c r="L125" s="185">
        <v>15</v>
      </c>
      <c r="M125" s="185">
        <f>G125*(1+L125/100)</f>
        <v>0</v>
      </c>
      <c r="N125" s="185">
        <v>2E-3</v>
      </c>
      <c r="O125" s="185">
        <f>ROUND(E125*N125,2)</f>
        <v>0.17</v>
      </c>
      <c r="P125" s="185">
        <v>0</v>
      </c>
      <c r="Q125" s="185">
        <f>ROUND(E125*P125,2)</f>
        <v>0</v>
      </c>
      <c r="R125" s="185"/>
      <c r="S125" s="185" t="s">
        <v>214</v>
      </c>
      <c r="T125" s="186" t="s">
        <v>215</v>
      </c>
      <c r="U125" s="167">
        <v>0</v>
      </c>
      <c r="V125" s="167">
        <f>ROUND(E125*U125,2)</f>
        <v>0</v>
      </c>
      <c r="W125" s="167"/>
      <c r="X125" s="157"/>
      <c r="Y125" s="157"/>
      <c r="Z125" s="157"/>
      <c r="AA125" s="157"/>
      <c r="AB125" s="157"/>
      <c r="AC125" s="157"/>
      <c r="AD125" s="157"/>
      <c r="AE125" s="157"/>
      <c r="AF125" s="157"/>
      <c r="AG125" s="157" t="s">
        <v>137</v>
      </c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</row>
    <row r="126" spans="1:60" outlineLevel="1">
      <c r="A126" s="164"/>
      <c r="B126" s="165"/>
      <c r="C126" s="199" t="s">
        <v>294</v>
      </c>
      <c r="D126" s="169"/>
      <c r="E126" s="170">
        <v>86.56223</v>
      </c>
      <c r="F126" s="167"/>
      <c r="G126" s="167"/>
      <c r="H126" s="167"/>
      <c r="I126" s="167"/>
      <c r="J126" s="167"/>
      <c r="K126" s="167"/>
      <c r="L126" s="167"/>
      <c r="M126" s="167"/>
      <c r="N126" s="167"/>
      <c r="O126" s="167"/>
      <c r="P126" s="167"/>
      <c r="Q126" s="167"/>
      <c r="R126" s="167"/>
      <c r="S126" s="167"/>
      <c r="T126" s="167"/>
      <c r="U126" s="167"/>
      <c r="V126" s="167"/>
      <c r="W126" s="167"/>
      <c r="X126" s="157"/>
      <c r="Y126" s="157"/>
      <c r="Z126" s="157"/>
      <c r="AA126" s="157"/>
      <c r="AB126" s="157"/>
      <c r="AC126" s="157"/>
      <c r="AD126" s="157"/>
      <c r="AE126" s="157"/>
      <c r="AF126" s="157"/>
      <c r="AG126" s="157" t="s">
        <v>141</v>
      </c>
      <c r="AH126" s="157">
        <v>5</v>
      </c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7"/>
      <c r="BB126" s="157"/>
      <c r="BC126" s="157"/>
      <c r="BD126" s="157"/>
      <c r="BE126" s="157"/>
      <c r="BF126" s="157"/>
      <c r="BG126" s="157"/>
      <c r="BH126" s="157"/>
    </row>
    <row r="127" spans="1:60" outlineLevel="1">
      <c r="A127" s="180">
        <v>41</v>
      </c>
      <c r="B127" s="181" t="s">
        <v>295</v>
      </c>
      <c r="C127" s="198" t="s">
        <v>296</v>
      </c>
      <c r="D127" s="182" t="s">
        <v>134</v>
      </c>
      <c r="E127" s="183">
        <v>24.02965</v>
      </c>
      <c r="F127" s="184"/>
      <c r="G127" s="185">
        <f>ROUND(E127*F127,2)</f>
        <v>0</v>
      </c>
      <c r="H127" s="184"/>
      <c r="I127" s="185">
        <f>ROUND(E127*H127,2)</f>
        <v>0</v>
      </c>
      <c r="J127" s="184"/>
      <c r="K127" s="185">
        <f>ROUND(E127*J127,2)</f>
        <v>0</v>
      </c>
      <c r="L127" s="185">
        <v>15</v>
      </c>
      <c r="M127" s="185">
        <f>G127*(1+L127/100)</f>
        <v>0</v>
      </c>
      <c r="N127" s="185">
        <v>0.01</v>
      </c>
      <c r="O127" s="185">
        <f>ROUND(E127*N127,2)</f>
        <v>0.24</v>
      </c>
      <c r="P127" s="185">
        <v>0</v>
      </c>
      <c r="Q127" s="185">
        <f>ROUND(E127*P127,2)</f>
        <v>0</v>
      </c>
      <c r="R127" s="185"/>
      <c r="S127" s="185" t="s">
        <v>214</v>
      </c>
      <c r="T127" s="186" t="s">
        <v>215</v>
      </c>
      <c r="U127" s="167">
        <v>0</v>
      </c>
      <c r="V127" s="167">
        <f>ROUND(E127*U127,2)</f>
        <v>0</v>
      </c>
      <c r="W127" s="167"/>
      <c r="X127" s="157"/>
      <c r="Y127" s="157"/>
      <c r="Z127" s="157"/>
      <c r="AA127" s="157"/>
      <c r="AB127" s="157"/>
      <c r="AC127" s="157"/>
      <c r="AD127" s="157"/>
      <c r="AE127" s="157"/>
      <c r="AF127" s="157"/>
      <c r="AG127" s="157" t="s">
        <v>137</v>
      </c>
      <c r="AH127" s="157"/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outlineLevel="1">
      <c r="A128" s="164"/>
      <c r="B128" s="165"/>
      <c r="C128" s="199" t="s">
        <v>297</v>
      </c>
      <c r="D128" s="169"/>
      <c r="E128" s="170">
        <v>7.9126500000000002</v>
      </c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7"/>
      <c r="R128" s="167"/>
      <c r="S128" s="167"/>
      <c r="T128" s="167"/>
      <c r="U128" s="167"/>
      <c r="V128" s="167"/>
      <c r="W128" s="167"/>
      <c r="X128" s="157"/>
      <c r="Y128" s="157"/>
      <c r="Z128" s="157"/>
      <c r="AA128" s="157"/>
      <c r="AB128" s="157"/>
      <c r="AC128" s="157"/>
      <c r="AD128" s="157"/>
      <c r="AE128" s="157"/>
      <c r="AF128" s="157"/>
      <c r="AG128" s="157" t="s">
        <v>141</v>
      </c>
      <c r="AH128" s="157">
        <v>0</v>
      </c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7"/>
      <c r="BB128" s="157"/>
      <c r="BC128" s="157"/>
      <c r="BD128" s="157"/>
      <c r="BE128" s="157"/>
      <c r="BF128" s="157"/>
      <c r="BG128" s="157"/>
      <c r="BH128" s="157"/>
    </row>
    <row r="129" spans="1:60" outlineLevel="1">
      <c r="A129" s="164"/>
      <c r="B129" s="165"/>
      <c r="C129" s="199" t="s">
        <v>298</v>
      </c>
      <c r="D129" s="169"/>
      <c r="E129" s="170">
        <v>16.117000000000001</v>
      </c>
      <c r="F129" s="167"/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  <c r="Q129" s="167"/>
      <c r="R129" s="167"/>
      <c r="S129" s="167"/>
      <c r="T129" s="167"/>
      <c r="U129" s="167"/>
      <c r="V129" s="167"/>
      <c r="W129" s="16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 t="s">
        <v>141</v>
      </c>
      <c r="AH129" s="157">
        <v>0</v>
      </c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</row>
    <row r="130" spans="1:60" outlineLevel="1">
      <c r="A130" s="180">
        <v>42</v>
      </c>
      <c r="B130" s="181" t="s">
        <v>299</v>
      </c>
      <c r="C130" s="198" t="s">
        <v>300</v>
      </c>
      <c r="D130" s="182" t="s">
        <v>134</v>
      </c>
      <c r="E130" s="183">
        <v>24.02965</v>
      </c>
      <c r="F130" s="184"/>
      <c r="G130" s="185">
        <f>ROUND(E130*F130,2)</f>
        <v>0</v>
      </c>
      <c r="H130" s="184"/>
      <c r="I130" s="185">
        <f>ROUND(E130*H130,2)</f>
        <v>0</v>
      </c>
      <c r="J130" s="184"/>
      <c r="K130" s="185">
        <f>ROUND(E130*J130,2)</f>
        <v>0</v>
      </c>
      <c r="L130" s="185">
        <v>15</v>
      </c>
      <c r="M130" s="185">
        <f>G130*(1+L130/100)</f>
        <v>0</v>
      </c>
      <c r="N130" s="185">
        <v>2.2800000000000001E-2</v>
      </c>
      <c r="O130" s="185">
        <f>ROUND(E130*N130,2)</f>
        <v>0.55000000000000004</v>
      </c>
      <c r="P130" s="185">
        <v>0</v>
      </c>
      <c r="Q130" s="185">
        <f>ROUND(E130*P130,2)</f>
        <v>0</v>
      </c>
      <c r="R130" s="185"/>
      <c r="S130" s="185" t="s">
        <v>214</v>
      </c>
      <c r="T130" s="186" t="s">
        <v>215</v>
      </c>
      <c r="U130" s="167">
        <v>0</v>
      </c>
      <c r="V130" s="167">
        <f>ROUND(E130*U130,2)</f>
        <v>0</v>
      </c>
      <c r="W130" s="167"/>
      <c r="X130" s="157"/>
      <c r="Y130" s="157"/>
      <c r="Z130" s="157"/>
      <c r="AA130" s="157"/>
      <c r="AB130" s="157"/>
      <c r="AC130" s="157"/>
      <c r="AD130" s="157"/>
      <c r="AE130" s="157"/>
      <c r="AF130" s="157"/>
      <c r="AG130" s="157" t="s">
        <v>301</v>
      </c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>
      <c r="A131" s="164"/>
      <c r="B131" s="165"/>
      <c r="C131" s="199" t="s">
        <v>273</v>
      </c>
      <c r="D131" s="169"/>
      <c r="E131" s="170">
        <v>24.02965</v>
      </c>
      <c r="F131" s="167"/>
      <c r="G131" s="167"/>
      <c r="H131" s="167"/>
      <c r="I131" s="167"/>
      <c r="J131" s="167"/>
      <c r="K131" s="167"/>
      <c r="L131" s="167"/>
      <c r="M131" s="167"/>
      <c r="N131" s="167"/>
      <c r="O131" s="167"/>
      <c r="P131" s="167"/>
      <c r="Q131" s="167"/>
      <c r="R131" s="167"/>
      <c r="S131" s="167"/>
      <c r="T131" s="167"/>
      <c r="U131" s="167"/>
      <c r="V131" s="167"/>
      <c r="W131" s="167"/>
      <c r="X131" s="157"/>
      <c r="Y131" s="157"/>
      <c r="Z131" s="157"/>
      <c r="AA131" s="157"/>
      <c r="AB131" s="157"/>
      <c r="AC131" s="157"/>
      <c r="AD131" s="157"/>
      <c r="AE131" s="157"/>
      <c r="AF131" s="157"/>
      <c r="AG131" s="157" t="s">
        <v>141</v>
      </c>
      <c r="AH131" s="157">
        <v>5</v>
      </c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</row>
    <row r="132" spans="1:60">
      <c r="A132" s="174" t="s">
        <v>130</v>
      </c>
      <c r="B132" s="175" t="s">
        <v>72</v>
      </c>
      <c r="C132" s="197" t="s">
        <v>73</v>
      </c>
      <c r="D132" s="176"/>
      <c r="E132" s="177"/>
      <c r="F132" s="178"/>
      <c r="G132" s="178">
        <f>SUMIF(AG133:AG145,"&lt;&gt;NOR",G133:G145)</f>
        <v>0</v>
      </c>
      <c r="H132" s="178"/>
      <c r="I132" s="178">
        <f>SUM(I133:I145)</f>
        <v>0</v>
      </c>
      <c r="J132" s="178"/>
      <c r="K132" s="178">
        <f>SUM(K133:K145)</f>
        <v>0</v>
      </c>
      <c r="L132" s="178"/>
      <c r="M132" s="178">
        <f>SUM(M133:M145)</f>
        <v>0</v>
      </c>
      <c r="N132" s="178"/>
      <c r="O132" s="178">
        <f>SUM(O133:O145)</f>
        <v>2.77</v>
      </c>
      <c r="P132" s="178"/>
      <c r="Q132" s="178">
        <f>SUM(Q133:Q145)</f>
        <v>0</v>
      </c>
      <c r="R132" s="178"/>
      <c r="S132" s="178"/>
      <c r="T132" s="179"/>
      <c r="U132" s="173"/>
      <c r="V132" s="173">
        <f>SUM(V133:V145)</f>
        <v>4.88</v>
      </c>
      <c r="W132" s="173"/>
      <c r="AG132" t="s">
        <v>131</v>
      </c>
    </row>
    <row r="133" spans="1:60" ht="22.5" outlineLevel="1">
      <c r="A133" s="180">
        <v>43</v>
      </c>
      <c r="B133" s="181" t="s">
        <v>271</v>
      </c>
      <c r="C133" s="198" t="s">
        <v>272</v>
      </c>
      <c r="D133" s="182" t="s">
        <v>134</v>
      </c>
      <c r="E133" s="183">
        <v>8.1150000000000002</v>
      </c>
      <c r="F133" s="184"/>
      <c r="G133" s="185">
        <f>ROUND(E133*F133,2)</f>
        <v>0</v>
      </c>
      <c r="H133" s="184"/>
      <c r="I133" s="185">
        <f>ROUND(E133*H133,2)</f>
        <v>0</v>
      </c>
      <c r="J133" s="184"/>
      <c r="K133" s="185">
        <f>ROUND(E133*J133,2)</f>
        <v>0</v>
      </c>
      <c r="L133" s="185">
        <v>15</v>
      </c>
      <c r="M133" s="185">
        <f>G133*(1+L133/100)</f>
        <v>0</v>
      </c>
      <c r="N133" s="185">
        <v>0</v>
      </c>
      <c r="O133" s="185">
        <f>ROUND(E133*N133,2)</f>
        <v>0</v>
      </c>
      <c r="P133" s="185">
        <v>0</v>
      </c>
      <c r="Q133" s="185">
        <f>ROUND(E133*P133,2)</f>
        <v>0</v>
      </c>
      <c r="R133" s="185" t="s">
        <v>234</v>
      </c>
      <c r="S133" s="185" t="s">
        <v>136</v>
      </c>
      <c r="T133" s="186" t="s">
        <v>136</v>
      </c>
      <c r="U133" s="167">
        <v>0.28499999999999998</v>
      </c>
      <c r="V133" s="167">
        <f>ROUND(E133*U133,2)</f>
        <v>2.31</v>
      </c>
      <c r="W133" s="167"/>
      <c r="X133" s="157"/>
      <c r="Y133" s="157"/>
      <c r="Z133" s="157"/>
      <c r="AA133" s="157"/>
      <c r="AB133" s="157"/>
      <c r="AC133" s="157"/>
      <c r="AD133" s="157"/>
      <c r="AE133" s="157"/>
      <c r="AF133" s="157"/>
      <c r="AG133" s="157" t="s">
        <v>137</v>
      </c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</row>
    <row r="134" spans="1:60" outlineLevel="1">
      <c r="A134" s="164"/>
      <c r="B134" s="165"/>
      <c r="C134" s="746" t="s">
        <v>266</v>
      </c>
      <c r="D134" s="747"/>
      <c r="E134" s="747"/>
      <c r="F134" s="747"/>
      <c r="G134" s="747"/>
      <c r="H134" s="167"/>
      <c r="I134" s="167"/>
      <c r="J134" s="167"/>
      <c r="K134" s="167"/>
      <c r="L134" s="167"/>
      <c r="M134" s="167"/>
      <c r="N134" s="167"/>
      <c r="O134" s="167"/>
      <c r="P134" s="167"/>
      <c r="Q134" s="167"/>
      <c r="R134" s="167"/>
      <c r="S134" s="167"/>
      <c r="T134" s="167"/>
      <c r="U134" s="167"/>
      <c r="V134" s="167"/>
      <c r="W134" s="167"/>
      <c r="X134" s="157"/>
      <c r="Y134" s="157"/>
      <c r="Z134" s="157"/>
      <c r="AA134" s="157"/>
      <c r="AB134" s="157"/>
      <c r="AC134" s="157"/>
      <c r="AD134" s="157"/>
      <c r="AE134" s="157"/>
      <c r="AF134" s="157"/>
      <c r="AG134" s="157" t="s">
        <v>139</v>
      </c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</row>
    <row r="135" spans="1:60" outlineLevel="1">
      <c r="A135" s="164"/>
      <c r="B135" s="165"/>
      <c r="C135" s="199" t="s">
        <v>302</v>
      </c>
      <c r="D135" s="169"/>
      <c r="E135" s="170">
        <v>8.1150000000000002</v>
      </c>
      <c r="F135" s="167"/>
      <c r="G135" s="167"/>
      <c r="H135" s="167"/>
      <c r="I135" s="167"/>
      <c r="J135" s="167"/>
      <c r="K135" s="167"/>
      <c r="L135" s="167"/>
      <c r="M135" s="167"/>
      <c r="N135" s="167"/>
      <c r="O135" s="167"/>
      <c r="P135" s="167"/>
      <c r="Q135" s="167"/>
      <c r="R135" s="167"/>
      <c r="S135" s="167"/>
      <c r="T135" s="167"/>
      <c r="U135" s="167"/>
      <c r="V135" s="167"/>
      <c r="W135" s="167"/>
      <c r="X135" s="157"/>
      <c r="Y135" s="157"/>
      <c r="Z135" s="157"/>
      <c r="AA135" s="157"/>
      <c r="AB135" s="157"/>
      <c r="AC135" s="157"/>
      <c r="AD135" s="157"/>
      <c r="AE135" s="157"/>
      <c r="AF135" s="157"/>
      <c r="AG135" s="157" t="s">
        <v>141</v>
      </c>
      <c r="AH135" s="157">
        <v>0</v>
      </c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</row>
    <row r="136" spans="1:60" ht="22.5" outlineLevel="1">
      <c r="A136" s="180">
        <v>44</v>
      </c>
      <c r="B136" s="181" t="s">
        <v>303</v>
      </c>
      <c r="C136" s="198" t="s">
        <v>304</v>
      </c>
      <c r="D136" s="182" t="s">
        <v>134</v>
      </c>
      <c r="E136" s="183">
        <v>8.1150000000000002</v>
      </c>
      <c r="F136" s="184"/>
      <c r="G136" s="185">
        <f>ROUND(E136*F136,2)</f>
        <v>0</v>
      </c>
      <c r="H136" s="184"/>
      <c r="I136" s="185">
        <f>ROUND(E136*H136,2)</f>
        <v>0</v>
      </c>
      <c r="J136" s="184"/>
      <c r="K136" s="185">
        <f>ROUND(E136*J136,2)</f>
        <v>0</v>
      </c>
      <c r="L136" s="185">
        <v>15</v>
      </c>
      <c r="M136" s="185">
        <f>G136*(1+L136/100)</f>
        <v>0</v>
      </c>
      <c r="N136" s="185">
        <v>6.3000000000000003E-4</v>
      </c>
      <c r="O136" s="185">
        <f>ROUND(E136*N136,2)</f>
        <v>0.01</v>
      </c>
      <c r="P136" s="185">
        <v>0</v>
      </c>
      <c r="Q136" s="185">
        <f>ROUND(E136*P136,2)</f>
        <v>0</v>
      </c>
      <c r="R136" s="185" t="s">
        <v>234</v>
      </c>
      <c r="S136" s="185" t="s">
        <v>136</v>
      </c>
      <c r="T136" s="186" t="s">
        <v>136</v>
      </c>
      <c r="U136" s="167">
        <v>0.23</v>
      </c>
      <c r="V136" s="167">
        <f>ROUND(E136*U136,2)</f>
        <v>1.87</v>
      </c>
      <c r="W136" s="16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 t="s">
        <v>144</v>
      </c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</row>
    <row r="137" spans="1:60" outlineLevel="1">
      <c r="A137" s="164"/>
      <c r="B137" s="165"/>
      <c r="C137" s="199" t="s">
        <v>305</v>
      </c>
      <c r="D137" s="169"/>
      <c r="E137" s="170">
        <v>8.1150000000000002</v>
      </c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/>
      <c r="W137" s="167"/>
      <c r="X137" s="157"/>
      <c r="Y137" s="157"/>
      <c r="Z137" s="157"/>
      <c r="AA137" s="157"/>
      <c r="AB137" s="157"/>
      <c r="AC137" s="157"/>
      <c r="AD137" s="157"/>
      <c r="AE137" s="157"/>
      <c r="AF137" s="157"/>
      <c r="AG137" s="157" t="s">
        <v>141</v>
      </c>
      <c r="AH137" s="157">
        <v>5</v>
      </c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</row>
    <row r="138" spans="1:60" outlineLevel="1">
      <c r="A138" s="180">
        <v>45</v>
      </c>
      <c r="B138" s="181" t="s">
        <v>299</v>
      </c>
      <c r="C138" s="198" t="s">
        <v>306</v>
      </c>
      <c r="D138" s="182" t="s">
        <v>134</v>
      </c>
      <c r="E138" s="183">
        <v>8.1150000000000002</v>
      </c>
      <c r="F138" s="184"/>
      <c r="G138" s="185">
        <f>ROUND(E138*F138,2)</f>
        <v>0</v>
      </c>
      <c r="H138" s="184"/>
      <c r="I138" s="185">
        <f>ROUND(E138*H138,2)</f>
        <v>0</v>
      </c>
      <c r="J138" s="184"/>
      <c r="K138" s="185">
        <f>ROUND(E138*J138,2)</f>
        <v>0</v>
      </c>
      <c r="L138" s="185">
        <v>15</v>
      </c>
      <c r="M138" s="185">
        <f>G138*(1+L138/100)</f>
        <v>0</v>
      </c>
      <c r="N138" s="185">
        <v>2.2800000000000001E-2</v>
      </c>
      <c r="O138" s="185">
        <f>ROUND(E138*N138,2)</f>
        <v>0.19</v>
      </c>
      <c r="P138" s="185">
        <v>0</v>
      </c>
      <c r="Q138" s="185">
        <f>ROUND(E138*P138,2)</f>
        <v>0</v>
      </c>
      <c r="R138" s="185"/>
      <c r="S138" s="185" t="s">
        <v>214</v>
      </c>
      <c r="T138" s="186" t="s">
        <v>215</v>
      </c>
      <c r="U138" s="167">
        <v>0</v>
      </c>
      <c r="V138" s="167">
        <f>ROUND(E138*U138,2)</f>
        <v>0</v>
      </c>
      <c r="W138" s="167"/>
      <c r="X138" s="157"/>
      <c r="Y138" s="157"/>
      <c r="Z138" s="157"/>
      <c r="AA138" s="157"/>
      <c r="AB138" s="157"/>
      <c r="AC138" s="157"/>
      <c r="AD138" s="157"/>
      <c r="AE138" s="157"/>
      <c r="AF138" s="157"/>
      <c r="AG138" s="157" t="s">
        <v>137</v>
      </c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</row>
    <row r="139" spans="1:60" outlineLevel="1">
      <c r="A139" s="164"/>
      <c r="B139" s="165"/>
      <c r="C139" s="199" t="s">
        <v>302</v>
      </c>
      <c r="D139" s="169"/>
      <c r="E139" s="170">
        <v>8.1150000000000002</v>
      </c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7"/>
      <c r="R139" s="167"/>
      <c r="S139" s="167"/>
      <c r="T139" s="167"/>
      <c r="U139" s="167"/>
      <c r="V139" s="167"/>
      <c r="W139" s="167"/>
      <c r="X139" s="157"/>
      <c r="Y139" s="157"/>
      <c r="Z139" s="157"/>
      <c r="AA139" s="157"/>
      <c r="AB139" s="157"/>
      <c r="AC139" s="157"/>
      <c r="AD139" s="157"/>
      <c r="AE139" s="157"/>
      <c r="AF139" s="157"/>
      <c r="AG139" s="157" t="s">
        <v>141</v>
      </c>
      <c r="AH139" s="157">
        <v>0</v>
      </c>
      <c r="AI139" s="157"/>
      <c r="AJ139" s="157"/>
      <c r="AK139" s="157"/>
      <c r="AL139" s="157"/>
      <c r="AM139" s="157"/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</row>
    <row r="140" spans="1:60" outlineLevel="1">
      <c r="A140" s="180">
        <v>46</v>
      </c>
      <c r="B140" s="181" t="s">
        <v>307</v>
      </c>
      <c r="C140" s="198" t="s">
        <v>308</v>
      </c>
      <c r="D140" s="182" t="s">
        <v>134</v>
      </c>
      <c r="E140" s="183">
        <v>8.1150000000000002</v>
      </c>
      <c r="F140" s="184"/>
      <c r="G140" s="185">
        <f>ROUND(E140*F140,2)</f>
        <v>0</v>
      </c>
      <c r="H140" s="184"/>
      <c r="I140" s="185">
        <f>ROUND(E140*H140,2)</f>
        <v>0</v>
      </c>
      <c r="J140" s="184"/>
      <c r="K140" s="185">
        <f>ROUND(E140*J140,2)</f>
        <v>0</v>
      </c>
      <c r="L140" s="185">
        <v>15</v>
      </c>
      <c r="M140" s="185">
        <f>G140*(1+L140/100)</f>
        <v>0</v>
      </c>
      <c r="N140" s="185">
        <v>3.5E-4</v>
      </c>
      <c r="O140" s="185">
        <f>ROUND(E140*N140,2)</f>
        <v>0</v>
      </c>
      <c r="P140" s="185">
        <v>0</v>
      </c>
      <c r="Q140" s="185">
        <f>ROUND(E140*P140,2)</f>
        <v>0</v>
      </c>
      <c r="R140" s="185"/>
      <c r="S140" s="185" t="s">
        <v>214</v>
      </c>
      <c r="T140" s="186" t="s">
        <v>215</v>
      </c>
      <c r="U140" s="167">
        <v>8.5999999999999993E-2</v>
      </c>
      <c r="V140" s="167">
        <f>ROUND(E140*U140,2)</f>
        <v>0.7</v>
      </c>
      <c r="W140" s="167"/>
      <c r="X140" s="157"/>
      <c r="Y140" s="157"/>
      <c r="Z140" s="157"/>
      <c r="AA140" s="157"/>
      <c r="AB140" s="157"/>
      <c r="AC140" s="157"/>
      <c r="AD140" s="157"/>
      <c r="AE140" s="157"/>
      <c r="AF140" s="157"/>
      <c r="AG140" s="157" t="s">
        <v>144</v>
      </c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</row>
    <row r="141" spans="1:60" outlineLevel="1">
      <c r="A141" s="164"/>
      <c r="B141" s="165"/>
      <c r="C141" s="199" t="s">
        <v>309</v>
      </c>
      <c r="D141" s="169"/>
      <c r="E141" s="170">
        <v>8.1150000000000002</v>
      </c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7"/>
      <c r="R141" s="167"/>
      <c r="S141" s="167"/>
      <c r="T141" s="167"/>
      <c r="U141" s="167"/>
      <c r="V141" s="167"/>
      <c r="W141" s="167"/>
      <c r="X141" s="157"/>
      <c r="Y141" s="157"/>
      <c r="Z141" s="157"/>
      <c r="AA141" s="157"/>
      <c r="AB141" s="157"/>
      <c r="AC141" s="157"/>
      <c r="AD141" s="157"/>
      <c r="AE141" s="157"/>
      <c r="AF141" s="157"/>
      <c r="AG141" s="157" t="s">
        <v>141</v>
      </c>
      <c r="AH141" s="157">
        <v>5</v>
      </c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7"/>
      <c r="BB141" s="157"/>
      <c r="BC141" s="157"/>
      <c r="BD141" s="157"/>
      <c r="BE141" s="157"/>
      <c r="BF141" s="157"/>
      <c r="BG141" s="157"/>
      <c r="BH141" s="157"/>
    </row>
    <row r="142" spans="1:60" ht="22.5" outlineLevel="1">
      <c r="A142" s="180">
        <v>47</v>
      </c>
      <c r="B142" s="181" t="s">
        <v>310</v>
      </c>
      <c r="C142" s="198" t="s">
        <v>311</v>
      </c>
      <c r="D142" s="182" t="s">
        <v>134</v>
      </c>
      <c r="E142" s="183">
        <v>53.558999999999997</v>
      </c>
      <c r="F142" s="184"/>
      <c r="G142" s="185">
        <f>ROUND(E142*F142,2)</f>
        <v>0</v>
      </c>
      <c r="H142" s="184"/>
      <c r="I142" s="185">
        <f>ROUND(E142*H142,2)</f>
        <v>0</v>
      </c>
      <c r="J142" s="184"/>
      <c r="K142" s="185">
        <f>ROUND(E142*J142,2)</f>
        <v>0</v>
      </c>
      <c r="L142" s="185">
        <v>15</v>
      </c>
      <c r="M142" s="185">
        <f>G142*(1+L142/100)</f>
        <v>0</v>
      </c>
      <c r="N142" s="185">
        <v>4.793E-2</v>
      </c>
      <c r="O142" s="185">
        <f>ROUND(E142*N142,2)</f>
        <v>2.57</v>
      </c>
      <c r="P142" s="185">
        <v>0</v>
      </c>
      <c r="Q142" s="185">
        <f>ROUND(E142*P142,2)</f>
        <v>0</v>
      </c>
      <c r="R142" s="185"/>
      <c r="S142" s="185" t="s">
        <v>214</v>
      </c>
      <c r="T142" s="186" t="s">
        <v>215</v>
      </c>
      <c r="U142" s="167">
        <v>0</v>
      </c>
      <c r="V142" s="167">
        <f>ROUND(E142*U142,2)</f>
        <v>0</v>
      </c>
      <c r="W142" s="16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 t="s">
        <v>137</v>
      </c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</row>
    <row r="143" spans="1:60" outlineLevel="1">
      <c r="A143" s="164"/>
      <c r="B143" s="165"/>
      <c r="C143" s="199" t="s">
        <v>312</v>
      </c>
      <c r="D143" s="169"/>
      <c r="E143" s="170">
        <v>53.558999999999997</v>
      </c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7"/>
      <c r="R143" s="167"/>
      <c r="S143" s="167"/>
      <c r="T143" s="167"/>
      <c r="U143" s="167"/>
      <c r="V143" s="167"/>
      <c r="W143" s="16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 t="s">
        <v>141</v>
      </c>
      <c r="AH143" s="157">
        <v>0</v>
      </c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</row>
    <row r="144" spans="1:60" ht="22.5" outlineLevel="1">
      <c r="A144" s="180">
        <v>48</v>
      </c>
      <c r="B144" s="181" t="s">
        <v>313</v>
      </c>
      <c r="C144" s="198" t="s">
        <v>314</v>
      </c>
      <c r="D144" s="182" t="s">
        <v>134</v>
      </c>
      <c r="E144" s="183">
        <v>8.1150000000000002</v>
      </c>
      <c r="F144" s="184"/>
      <c r="G144" s="185">
        <f>ROUND(E144*F144,2)</f>
        <v>0</v>
      </c>
      <c r="H144" s="184"/>
      <c r="I144" s="185">
        <f>ROUND(E144*H144,2)</f>
        <v>0</v>
      </c>
      <c r="J144" s="184"/>
      <c r="K144" s="185">
        <f>ROUND(E144*J144,2)</f>
        <v>0</v>
      </c>
      <c r="L144" s="185">
        <v>15</v>
      </c>
      <c r="M144" s="185">
        <f>G144*(1+L144/100)</f>
        <v>0</v>
      </c>
      <c r="N144" s="185">
        <v>0</v>
      </c>
      <c r="O144" s="185">
        <f>ROUND(E144*N144,2)</f>
        <v>0</v>
      </c>
      <c r="P144" s="185">
        <v>0</v>
      </c>
      <c r="Q144" s="185">
        <f>ROUND(E144*P144,2)</f>
        <v>0</v>
      </c>
      <c r="R144" s="185"/>
      <c r="S144" s="185" t="s">
        <v>214</v>
      </c>
      <c r="T144" s="186" t="s">
        <v>215</v>
      </c>
      <c r="U144" s="167">
        <v>0</v>
      </c>
      <c r="V144" s="167">
        <f>ROUND(E144*U144,2)</f>
        <v>0</v>
      </c>
      <c r="W144" s="16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 t="s">
        <v>144</v>
      </c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</row>
    <row r="145" spans="1:60" outlineLevel="1">
      <c r="A145" s="164"/>
      <c r="B145" s="165"/>
      <c r="C145" s="199" t="s">
        <v>315</v>
      </c>
      <c r="D145" s="169"/>
      <c r="E145" s="170">
        <v>8.1150000000000002</v>
      </c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7"/>
      <c r="R145" s="167"/>
      <c r="S145" s="167"/>
      <c r="T145" s="167"/>
      <c r="U145" s="167"/>
      <c r="V145" s="167"/>
      <c r="W145" s="16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 t="s">
        <v>141</v>
      </c>
      <c r="AH145" s="157">
        <v>5</v>
      </c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</row>
    <row r="146" spans="1:60">
      <c r="A146" s="174" t="s">
        <v>130</v>
      </c>
      <c r="B146" s="175" t="s">
        <v>74</v>
      </c>
      <c r="C146" s="197" t="s">
        <v>75</v>
      </c>
      <c r="D146" s="176"/>
      <c r="E146" s="177"/>
      <c r="F146" s="178"/>
      <c r="G146" s="178">
        <f>SUMIF(AG147:AG161,"&lt;&gt;NOR",G147:G161)</f>
        <v>0</v>
      </c>
      <c r="H146" s="178"/>
      <c r="I146" s="178">
        <f>SUM(I147:I161)</f>
        <v>0</v>
      </c>
      <c r="J146" s="178"/>
      <c r="K146" s="178">
        <f>SUM(K147:K161)</f>
        <v>0</v>
      </c>
      <c r="L146" s="178"/>
      <c r="M146" s="178">
        <f>SUM(M147:M161)</f>
        <v>0</v>
      </c>
      <c r="N146" s="178"/>
      <c r="O146" s="178">
        <f>SUM(O147:O161)</f>
        <v>42.48</v>
      </c>
      <c r="P146" s="178"/>
      <c r="Q146" s="178">
        <f>SUM(Q147:Q161)</f>
        <v>0</v>
      </c>
      <c r="R146" s="178"/>
      <c r="S146" s="178"/>
      <c r="T146" s="179"/>
      <c r="U146" s="173"/>
      <c r="V146" s="173">
        <f>SUM(V147:V161)</f>
        <v>39.410000000000004</v>
      </c>
      <c r="W146" s="173"/>
      <c r="AG146" t="s">
        <v>131</v>
      </c>
    </row>
    <row r="147" spans="1:60" outlineLevel="1">
      <c r="A147" s="180">
        <v>49</v>
      </c>
      <c r="B147" s="181" t="s">
        <v>316</v>
      </c>
      <c r="C147" s="198" t="s">
        <v>317</v>
      </c>
      <c r="D147" s="182" t="s">
        <v>134</v>
      </c>
      <c r="E147" s="183">
        <v>77.097380000000001</v>
      </c>
      <c r="F147" s="184"/>
      <c r="G147" s="185">
        <f>ROUND(E147*F147,2)</f>
        <v>0</v>
      </c>
      <c r="H147" s="184"/>
      <c r="I147" s="185">
        <f>ROUND(E147*H147,2)</f>
        <v>0</v>
      </c>
      <c r="J147" s="184"/>
      <c r="K147" s="185">
        <f>ROUND(E147*J147,2)</f>
        <v>0</v>
      </c>
      <c r="L147" s="185">
        <v>15</v>
      </c>
      <c r="M147" s="185">
        <f>G147*(1+L147/100)</f>
        <v>0</v>
      </c>
      <c r="N147" s="185">
        <v>0.2205</v>
      </c>
      <c r="O147" s="185">
        <f>ROUND(E147*N147,2)</f>
        <v>17</v>
      </c>
      <c r="P147" s="185">
        <v>0</v>
      </c>
      <c r="Q147" s="185">
        <f>ROUND(E147*P147,2)</f>
        <v>0</v>
      </c>
      <c r="R147" s="185" t="s">
        <v>135</v>
      </c>
      <c r="S147" s="185" t="s">
        <v>136</v>
      </c>
      <c r="T147" s="186" t="s">
        <v>136</v>
      </c>
      <c r="U147" s="167">
        <v>2.3E-2</v>
      </c>
      <c r="V147" s="167">
        <f>ROUND(E147*U147,2)</f>
        <v>1.77</v>
      </c>
      <c r="W147" s="16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 t="s">
        <v>144</v>
      </c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</row>
    <row r="148" spans="1:60" ht="22.5" outlineLevel="1">
      <c r="A148" s="164"/>
      <c r="B148" s="165"/>
      <c r="C148" s="199" t="s">
        <v>318</v>
      </c>
      <c r="D148" s="169"/>
      <c r="E148" s="170">
        <v>58.230449999999998</v>
      </c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7"/>
      <c r="R148" s="167"/>
      <c r="S148" s="167"/>
      <c r="T148" s="167"/>
      <c r="U148" s="167"/>
      <c r="V148" s="167"/>
      <c r="W148" s="16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 t="s">
        <v>141</v>
      </c>
      <c r="AH148" s="157">
        <v>0</v>
      </c>
      <c r="AI148" s="157"/>
      <c r="AJ148" s="157"/>
      <c r="AK148" s="157"/>
      <c r="AL148" s="157"/>
      <c r="AM148" s="157"/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</row>
    <row r="149" spans="1:60" outlineLevel="1">
      <c r="A149" s="164"/>
      <c r="B149" s="165"/>
      <c r="C149" s="199" t="s">
        <v>196</v>
      </c>
      <c r="D149" s="169"/>
      <c r="E149" s="170">
        <v>18.86693</v>
      </c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7"/>
      <c r="R149" s="167"/>
      <c r="S149" s="167"/>
      <c r="T149" s="167"/>
      <c r="U149" s="167"/>
      <c r="V149" s="167"/>
      <c r="W149" s="167"/>
      <c r="X149" s="157"/>
      <c r="Y149" s="157"/>
      <c r="Z149" s="157"/>
      <c r="AA149" s="157"/>
      <c r="AB149" s="157"/>
      <c r="AC149" s="157"/>
      <c r="AD149" s="157"/>
      <c r="AE149" s="157"/>
      <c r="AF149" s="157"/>
      <c r="AG149" s="157" t="s">
        <v>141</v>
      </c>
      <c r="AH149" s="157">
        <v>0</v>
      </c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</row>
    <row r="150" spans="1:60" outlineLevel="1">
      <c r="A150" s="180">
        <v>50</v>
      </c>
      <c r="B150" s="181" t="s">
        <v>319</v>
      </c>
      <c r="C150" s="198" t="s">
        <v>320</v>
      </c>
      <c r="D150" s="182" t="s">
        <v>134</v>
      </c>
      <c r="E150" s="183">
        <v>77.097380000000001</v>
      </c>
      <c r="F150" s="184"/>
      <c r="G150" s="185">
        <f>ROUND(E150*F150,2)</f>
        <v>0</v>
      </c>
      <c r="H150" s="184"/>
      <c r="I150" s="185">
        <f>ROUND(E150*H150,2)</f>
        <v>0</v>
      </c>
      <c r="J150" s="184"/>
      <c r="K150" s="185">
        <f>ROUND(E150*J150,2)</f>
        <v>0</v>
      </c>
      <c r="L150" s="185">
        <v>15</v>
      </c>
      <c r="M150" s="185">
        <f>G150*(1+L150/100)</f>
        <v>0</v>
      </c>
      <c r="N150" s="185">
        <v>7.3899999999999993E-2</v>
      </c>
      <c r="O150" s="185">
        <f>ROUND(E150*N150,2)</f>
        <v>5.7</v>
      </c>
      <c r="P150" s="185">
        <v>0</v>
      </c>
      <c r="Q150" s="185">
        <f>ROUND(E150*P150,2)</f>
        <v>0</v>
      </c>
      <c r="R150" s="185" t="s">
        <v>135</v>
      </c>
      <c r="S150" s="185" t="s">
        <v>136</v>
      </c>
      <c r="T150" s="186" t="s">
        <v>136</v>
      </c>
      <c r="U150" s="167">
        <v>0.47799999999999998</v>
      </c>
      <c r="V150" s="167">
        <f>ROUND(E150*U150,2)</f>
        <v>36.85</v>
      </c>
      <c r="W150" s="167"/>
      <c r="X150" s="157"/>
      <c r="Y150" s="157"/>
      <c r="Z150" s="157"/>
      <c r="AA150" s="157"/>
      <c r="AB150" s="157"/>
      <c r="AC150" s="157"/>
      <c r="AD150" s="157"/>
      <c r="AE150" s="157"/>
      <c r="AF150" s="157"/>
      <c r="AG150" s="157" t="s">
        <v>144</v>
      </c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57"/>
      <c r="BB150" s="157"/>
      <c r="BC150" s="157"/>
      <c r="BD150" s="157"/>
      <c r="BE150" s="157"/>
      <c r="BF150" s="157"/>
      <c r="BG150" s="157"/>
      <c r="BH150" s="157"/>
    </row>
    <row r="151" spans="1:60" ht="22.5" outlineLevel="1">
      <c r="A151" s="164"/>
      <c r="B151" s="165"/>
      <c r="C151" s="746" t="s">
        <v>258</v>
      </c>
      <c r="D151" s="747"/>
      <c r="E151" s="747"/>
      <c r="F151" s="747"/>
      <c r="G151" s="747"/>
      <c r="H151" s="167"/>
      <c r="I151" s="167"/>
      <c r="J151" s="167"/>
      <c r="K151" s="167"/>
      <c r="L151" s="167"/>
      <c r="M151" s="167"/>
      <c r="N151" s="167"/>
      <c r="O151" s="167"/>
      <c r="P151" s="167"/>
      <c r="Q151" s="167"/>
      <c r="R151" s="167"/>
      <c r="S151" s="167"/>
      <c r="T151" s="167"/>
      <c r="U151" s="167"/>
      <c r="V151" s="167"/>
      <c r="W151" s="167"/>
      <c r="X151" s="157"/>
      <c r="Y151" s="157"/>
      <c r="Z151" s="157"/>
      <c r="AA151" s="157"/>
      <c r="AB151" s="157"/>
      <c r="AC151" s="157"/>
      <c r="AD151" s="157"/>
      <c r="AE151" s="157"/>
      <c r="AF151" s="157"/>
      <c r="AG151" s="157" t="s">
        <v>139</v>
      </c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87" t="str">
        <f>C151</f>
        <v>s provedením lože z kameniva drceného, s vyplněním spár, s dvojitým hutněním a se smetením přebytečného materiálu na krajnici. S dodáním hmot pro lože a výplň spár.</v>
      </c>
      <c r="BB151" s="157"/>
      <c r="BC151" s="157"/>
      <c r="BD151" s="157"/>
      <c r="BE151" s="157"/>
      <c r="BF151" s="157"/>
      <c r="BG151" s="157"/>
      <c r="BH151" s="157"/>
    </row>
    <row r="152" spans="1:60" outlineLevel="1">
      <c r="A152" s="164"/>
      <c r="B152" s="165"/>
      <c r="C152" s="199" t="s">
        <v>321</v>
      </c>
      <c r="D152" s="169"/>
      <c r="E152" s="170">
        <v>77.097380000000001</v>
      </c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  <c r="Q152" s="167"/>
      <c r="R152" s="167"/>
      <c r="S152" s="167"/>
      <c r="T152" s="167"/>
      <c r="U152" s="167"/>
      <c r="V152" s="167"/>
      <c r="W152" s="16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 t="s">
        <v>141</v>
      </c>
      <c r="AH152" s="157">
        <v>5</v>
      </c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</row>
    <row r="153" spans="1:60" ht="22.5" outlineLevel="1">
      <c r="A153" s="180">
        <v>51</v>
      </c>
      <c r="B153" s="181" t="s">
        <v>322</v>
      </c>
      <c r="C153" s="198" t="s">
        <v>323</v>
      </c>
      <c r="D153" s="182" t="s">
        <v>134</v>
      </c>
      <c r="E153" s="183">
        <v>1.75</v>
      </c>
      <c r="F153" s="184"/>
      <c r="G153" s="185">
        <f>ROUND(E153*F153,2)</f>
        <v>0</v>
      </c>
      <c r="H153" s="184"/>
      <c r="I153" s="185">
        <f>ROUND(E153*H153,2)</f>
        <v>0</v>
      </c>
      <c r="J153" s="184"/>
      <c r="K153" s="185">
        <f>ROUND(E153*J153,2)</f>
        <v>0</v>
      </c>
      <c r="L153" s="185">
        <v>15</v>
      </c>
      <c r="M153" s="185">
        <f>G153*(1+L153/100)</f>
        <v>0</v>
      </c>
      <c r="N153" s="185">
        <v>0.1231</v>
      </c>
      <c r="O153" s="185">
        <f>ROUND(E153*N153,2)</f>
        <v>0.22</v>
      </c>
      <c r="P153" s="185">
        <v>0</v>
      </c>
      <c r="Q153" s="185">
        <f>ROUND(E153*P153,2)</f>
        <v>0</v>
      </c>
      <c r="R153" s="185" t="s">
        <v>234</v>
      </c>
      <c r="S153" s="185" t="s">
        <v>136</v>
      </c>
      <c r="T153" s="186" t="s">
        <v>136</v>
      </c>
      <c r="U153" s="167">
        <v>0.45</v>
      </c>
      <c r="V153" s="167">
        <f>ROUND(E153*U153,2)</f>
        <v>0.79</v>
      </c>
      <c r="W153" s="16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 t="s">
        <v>144</v>
      </c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7"/>
      <c r="BB153" s="157"/>
      <c r="BC153" s="157"/>
      <c r="BD153" s="157"/>
      <c r="BE153" s="157"/>
      <c r="BF153" s="157"/>
      <c r="BG153" s="157"/>
      <c r="BH153" s="157"/>
    </row>
    <row r="154" spans="1:60" ht="22.5" outlineLevel="1">
      <c r="A154" s="164"/>
      <c r="B154" s="165"/>
      <c r="C154" s="746" t="s">
        <v>324</v>
      </c>
      <c r="D154" s="747"/>
      <c r="E154" s="747"/>
      <c r="F154" s="747"/>
      <c r="G154" s="747"/>
      <c r="H154" s="167"/>
      <c r="I154" s="167"/>
      <c r="J154" s="167"/>
      <c r="K154" s="167"/>
      <c r="L154" s="167"/>
      <c r="M154" s="167"/>
      <c r="N154" s="167"/>
      <c r="O154" s="167"/>
      <c r="P154" s="167"/>
      <c r="Q154" s="167"/>
      <c r="R154" s="167"/>
      <c r="S154" s="167"/>
      <c r="T154" s="167"/>
      <c r="U154" s="167"/>
      <c r="V154" s="167"/>
      <c r="W154" s="167"/>
      <c r="X154" s="157"/>
      <c r="Y154" s="157"/>
      <c r="Z154" s="157"/>
      <c r="AA154" s="157"/>
      <c r="AB154" s="157"/>
      <c r="AC154" s="157"/>
      <c r="AD154" s="157"/>
      <c r="AE154" s="157"/>
      <c r="AF154" s="157"/>
      <c r="AG154" s="157" t="s">
        <v>139</v>
      </c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87" t="str">
        <f>C154</f>
        <v>na zdivu jako podklad např. pod izolaci, na parapetech z prefabrikovaných dílců, pod oplechování apod., vodorovný nebo ve spádu do 15°, hlazený dřevěným hladítkem,</v>
      </c>
      <c r="BB154" s="157"/>
      <c r="BC154" s="157"/>
      <c r="BD154" s="157"/>
      <c r="BE154" s="157"/>
      <c r="BF154" s="157"/>
      <c r="BG154" s="157"/>
      <c r="BH154" s="157"/>
    </row>
    <row r="155" spans="1:60" outlineLevel="1">
      <c r="A155" s="164"/>
      <c r="B155" s="165"/>
      <c r="C155" s="199" t="s">
        <v>325</v>
      </c>
      <c r="D155" s="169"/>
      <c r="E155" s="170">
        <v>0.25</v>
      </c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  <c r="Q155" s="167"/>
      <c r="R155" s="167"/>
      <c r="S155" s="167"/>
      <c r="T155" s="167"/>
      <c r="U155" s="167"/>
      <c r="V155" s="167"/>
      <c r="W155" s="16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 t="s">
        <v>141</v>
      </c>
      <c r="AH155" s="157">
        <v>0</v>
      </c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</row>
    <row r="156" spans="1:60" outlineLevel="1">
      <c r="A156" s="164"/>
      <c r="B156" s="165"/>
      <c r="C156" s="199" t="s">
        <v>326</v>
      </c>
      <c r="D156" s="169"/>
      <c r="E156" s="170">
        <v>1.5</v>
      </c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  <c r="Q156" s="167"/>
      <c r="R156" s="167"/>
      <c r="S156" s="167"/>
      <c r="T156" s="167"/>
      <c r="U156" s="167"/>
      <c r="V156" s="167"/>
      <c r="W156" s="167"/>
      <c r="X156" s="157"/>
      <c r="Y156" s="157"/>
      <c r="Z156" s="157"/>
      <c r="AA156" s="157"/>
      <c r="AB156" s="157"/>
      <c r="AC156" s="157"/>
      <c r="AD156" s="157"/>
      <c r="AE156" s="157"/>
      <c r="AF156" s="157"/>
      <c r="AG156" s="157" t="s">
        <v>141</v>
      </c>
      <c r="AH156" s="157">
        <v>0</v>
      </c>
      <c r="AI156" s="157"/>
      <c r="AJ156" s="157"/>
      <c r="AK156" s="157"/>
      <c r="AL156" s="157"/>
      <c r="AM156" s="157"/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</row>
    <row r="157" spans="1:60" outlineLevel="1">
      <c r="A157" s="180">
        <v>52</v>
      </c>
      <c r="B157" s="181" t="s">
        <v>327</v>
      </c>
      <c r="C157" s="198" t="s">
        <v>328</v>
      </c>
      <c r="D157" s="182" t="s">
        <v>134</v>
      </c>
      <c r="E157" s="183">
        <v>46.93488</v>
      </c>
      <c r="F157" s="184"/>
      <c r="G157" s="185">
        <f>ROUND(E157*F157,2)</f>
        <v>0</v>
      </c>
      <c r="H157" s="184"/>
      <c r="I157" s="185">
        <f>ROUND(E157*H157,2)</f>
        <v>0</v>
      </c>
      <c r="J157" s="184"/>
      <c r="K157" s="185">
        <f>ROUND(E157*J157,2)</f>
        <v>0</v>
      </c>
      <c r="L157" s="185">
        <v>15</v>
      </c>
      <c r="M157" s="185">
        <f>G157*(1+L157/100)</f>
        <v>0</v>
      </c>
      <c r="N157" s="185">
        <v>0.12625</v>
      </c>
      <c r="O157" s="185">
        <f>ROUND(E157*N157,2)</f>
        <v>5.93</v>
      </c>
      <c r="P157" s="185">
        <v>0</v>
      </c>
      <c r="Q157" s="185">
        <f>ROUND(E157*P157,2)</f>
        <v>0</v>
      </c>
      <c r="R157" s="185" t="s">
        <v>205</v>
      </c>
      <c r="S157" s="185" t="s">
        <v>136</v>
      </c>
      <c r="T157" s="186" t="s">
        <v>136</v>
      </c>
      <c r="U157" s="167">
        <v>0</v>
      </c>
      <c r="V157" s="167">
        <f>ROUND(E157*U157,2)</f>
        <v>0</v>
      </c>
      <c r="W157" s="167"/>
      <c r="X157" s="157"/>
      <c r="Y157" s="157"/>
      <c r="Z157" s="157"/>
      <c r="AA157" s="157"/>
      <c r="AB157" s="157"/>
      <c r="AC157" s="157"/>
      <c r="AD157" s="157"/>
      <c r="AE157" s="157"/>
      <c r="AF157" s="157"/>
      <c r="AG157" s="157" t="s">
        <v>206</v>
      </c>
      <c r="AH157" s="157"/>
      <c r="AI157" s="157"/>
      <c r="AJ157" s="157"/>
      <c r="AK157" s="157"/>
      <c r="AL157" s="157"/>
      <c r="AM157" s="157"/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57"/>
      <c r="BB157" s="157"/>
      <c r="BC157" s="157"/>
      <c r="BD157" s="157"/>
      <c r="BE157" s="157"/>
      <c r="BF157" s="157"/>
      <c r="BG157" s="157"/>
      <c r="BH157" s="157"/>
    </row>
    <row r="158" spans="1:60" outlineLevel="1">
      <c r="A158" s="164"/>
      <c r="B158" s="165"/>
      <c r="C158" s="746" t="s">
        <v>329</v>
      </c>
      <c r="D158" s="747"/>
      <c r="E158" s="747"/>
      <c r="F158" s="747"/>
      <c r="G158" s="747"/>
      <c r="H158" s="167"/>
      <c r="I158" s="167"/>
      <c r="J158" s="167"/>
      <c r="K158" s="167"/>
      <c r="L158" s="167"/>
      <c r="M158" s="167"/>
      <c r="N158" s="167"/>
      <c r="O158" s="167"/>
      <c r="P158" s="167"/>
      <c r="Q158" s="167"/>
      <c r="R158" s="167"/>
      <c r="S158" s="167"/>
      <c r="T158" s="167"/>
      <c r="U158" s="167"/>
      <c r="V158" s="167"/>
      <c r="W158" s="167"/>
      <c r="X158" s="157"/>
      <c r="Y158" s="157"/>
      <c r="Z158" s="157"/>
      <c r="AA158" s="157"/>
      <c r="AB158" s="157"/>
      <c r="AC158" s="157"/>
      <c r="AD158" s="157"/>
      <c r="AE158" s="157"/>
      <c r="AF158" s="157"/>
      <c r="AG158" s="157" t="s">
        <v>139</v>
      </c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57"/>
      <c r="BB158" s="157"/>
      <c r="BC158" s="157"/>
      <c r="BD158" s="157"/>
      <c r="BE158" s="157"/>
      <c r="BF158" s="157"/>
      <c r="BG158" s="157"/>
      <c r="BH158" s="157"/>
    </row>
    <row r="159" spans="1:60" ht="22.5" outlineLevel="1">
      <c r="A159" s="164"/>
      <c r="B159" s="165"/>
      <c r="C159" s="199" t="s">
        <v>330</v>
      </c>
      <c r="D159" s="169"/>
      <c r="E159" s="170">
        <v>46.93488</v>
      </c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  <c r="Q159" s="167"/>
      <c r="R159" s="167"/>
      <c r="S159" s="167"/>
      <c r="T159" s="167"/>
      <c r="U159" s="167"/>
      <c r="V159" s="167"/>
      <c r="W159" s="16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 t="s">
        <v>141</v>
      </c>
      <c r="AH159" s="157">
        <v>0</v>
      </c>
      <c r="AI159" s="157"/>
      <c r="AJ159" s="157"/>
      <c r="AK159" s="157"/>
      <c r="AL159" s="157"/>
      <c r="AM159" s="157"/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57"/>
      <c r="BB159" s="157"/>
      <c r="BC159" s="157"/>
      <c r="BD159" s="157"/>
      <c r="BE159" s="157"/>
      <c r="BF159" s="157"/>
      <c r="BG159" s="157"/>
      <c r="BH159" s="157"/>
    </row>
    <row r="160" spans="1:60" outlineLevel="1">
      <c r="A160" s="180">
        <v>53</v>
      </c>
      <c r="B160" s="181" t="s">
        <v>331</v>
      </c>
      <c r="C160" s="198" t="s">
        <v>332</v>
      </c>
      <c r="D160" s="182" t="s">
        <v>134</v>
      </c>
      <c r="E160" s="183">
        <v>77.868350000000007</v>
      </c>
      <c r="F160" s="184"/>
      <c r="G160" s="185">
        <f>ROUND(E160*F160,2)</f>
        <v>0</v>
      </c>
      <c r="H160" s="184"/>
      <c r="I160" s="185">
        <f>ROUND(E160*H160,2)</f>
        <v>0</v>
      </c>
      <c r="J160" s="184"/>
      <c r="K160" s="185">
        <f>ROUND(E160*J160,2)</f>
        <v>0</v>
      </c>
      <c r="L160" s="185">
        <v>15</v>
      </c>
      <c r="M160" s="185">
        <f>G160*(1+L160/100)</f>
        <v>0</v>
      </c>
      <c r="N160" s="185">
        <v>0.17499999999999999</v>
      </c>
      <c r="O160" s="185">
        <f>ROUND(E160*N160,2)</f>
        <v>13.63</v>
      </c>
      <c r="P160" s="185">
        <v>0</v>
      </c>
      <c r="Q160" s="185">
        <f>ROUND(E160*P160,2)</f>
        <v>0</v>
      </c>
      <c r="R160" s="185" t="s">
        <v>333</v>
      </c>
      <c r="S160" s="185" t="s">
        <v>136</v>
      </c>
      <c r="T160" s="186" t="s">
        <v>136</v>
      </c>
      <c r="U160" s="167">
        <v>0</v>
      </c>
      <c r="V160" s="167">
        <f>ROUND(E160*U160,2)</f>
        <v>0</v>
      </c>
      <c r="W160" s="167"/>
      <c r="X160" s="157"/>
      <c r="Y160" s="157"/>
      <c r="Z160" s="157"/>
      <c r="AA160" s="157"/>
      <c r="AB160" s="157"/>
      <c r="AC160" s="157"/>
      <c r="AD160" s="157"/>
      <c r="AE160" s="157"/>
      <c r="AF160" s="157"/>
      <c r="AG160" s="157" t="s">
        <v>334</v>
      </c>
      <c r="AH160" s="157"/>
      <c r="AI160" s="157"/>
      <c r="AJ160" s="157"/>
      <c r="AK160" s="157"/>
      <c r="AL160" s="157"/>
      <c r="AM160" s="157"/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57"/>
      <c r="BB160" s="157"/>
      <c r="BC160" s="157"/>
      <c r="BD160" s="157"/>
      <c r="BE160" s="157"/>
      <c r="BF160" s="157"/>
      <c r="BG160" s="157"/>
      <c r="BH160" s="157"/>
    </row>
    <row r="161" spans="1:60" outlineLevel="1">
      <c r="A161" s="164"/>
      <c r="B161" s="165"/>
      <c r="C161" s="199" t="s">
        <v>335</v>
      </c>
      <c r="D161" s="169"/>
      <c r="E161" s="170">
        <v>77.868350000000007</v>
      </c>
      <c r="F161" s="167"/>
      <c r="G161" s="167"/>
      <c r="H161" s="167"/>
      <c r="I161" s="167"/>
      <c r="J161" s="167"/>
      <c r="K161" s="167"/>
      <c r="L161" s="167"/>
      <c r="M161" s="167"/>
      <c r="N161" s="167"/>
      <c r="O161" s="167"/>
      <c r="P161" s="167"/>
      <c r="Q161" s="167"/>
      <c r="R161" s="167"/>
      <c r="S161" s="167"/>
      <c r="T161" s="167"/>
      <c r="U161" s="167"/>
      <c r="V161" s="167"/>
      <c r="W161" s="167"/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 t="s">
        <v>141</v>
      </c>
      <c r="AH161" s="157">
        <v>5</v>
      </c>
      <c r="AI161" s="157"/>
      <c r="AJ161" s="157"/>
      <c r="AK161" s="157"/>
      <c r="AL161" s="157"/>
      <c r="AM161" s="157"/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57"/>
      <c r="BB161" s="157"/>
      <c r="BC161" s="157"/>
      <c r="BD161" s="157"/>
      <c r="BE161" s="157"/>
      <c r="BF161" s="157"/>
      <c r="BG161" s="157"/>
      <c r="BH161" s="157"/>
    </row>
    <row r="162" spans="1:60">
      <c r="A162" s="174" t="s">
        <v>130</v>
      </c>
      <c r="B162" s="175" t="s">
        <v>76</v>
      </c>
      <c r="C162" s="197" t="s">
        <v>77</v>
      </c>
      <c r="D162" s="176"/>
      <c r="E162" s="177"/>
      <c r="F162" s="178"/>
      <c r="G162" s="178">
        <f>SUMIF(AG163:AG164,"&lt;&gt;NOR",G163:G164)</f>
        <v>0</v>
      </c>
      <c r="H162" s="178"/>
      <c r="I162" s="178">
        <f>SUM(I163:I164)</f>
        <v>0</v>
      </c>
      <c r="J162" s="178"/>
      <c r="K162" s="178">
        <f>SUM(K163:K164)</f>
        <v>0</v>
      </c>
      <c r="L162" s="178"/>
      <c r="M162" s="178">
        <f>SUM(M163:M164)</f>
        <v>0</v>
      </c>
      <c r="N162" s="178"/>
      <c r="O162" s="178">
        <f>SUM(O163:O164)</f>
        <v>0.05</v>
      </c>
      <c r="P162" s="178"/>
      <c r="Q162" s="178">
        <f>SUM(Q163:Q164)</f>
        <v>0</v>
      </c>
      <c r="R162" s="178"/>
      <c r="S162" s="178"/>
      <c r="T162" s="179"/>
      <c r="U162" s="173"/>
      <c r="V162" s="173">
        <f>SUM(V163:V164)</f>
        <v>1.0900000000000001</v>
      </c>
      <c r="W162" s="173"/>
      <c r="AG162" t="s">
        <v>131</v>
      </c>
    </row>
    <row r="163" spans="1:60" ht="22.5" outlineLevel="1">
      <c r="A163" s="180">
        <v>54</v>
      </c>
      <c r="B163" s="181" t="s">
        <v>336</v>
      </c>
      <c r="C163" s="198" t="s">
        <v>337</v>
      </c>
      <c r="D163" s="182" t="s">
        <v>338</v>
      </c>
      <c r="E163" s="183">
        <v>1</v>
      </c>
      <c r="F163" s="184"/>
      <c r="G163" s="185">
        <f>ROUND(E163*F163,2)</f>
        <v>0</v>
      </c>
      <c r="H163" s="184"/>
      <c r="I163" s="185">
        <f>ROUND(E163*H163,2)</f>
        <v>0</v>
      </c>
      <c r="J163" s="184"/>
      <c r="K163" s="185">
        <f>ROUND(E163*J163,2)</f>
        <v>0</v>
      </c>
      <c r="L163" s="185">
        <v>15</v>
      </c>
      <c r="M163" s="185">
        <f>G163*(1+L163/100)</f>
        <v>0</v>
      </c>
      <c r="N163" s="185">
        <v>5.1619999999999999E-2</v>
      </c>
      <c r="O163" s="185">
        <f>ROUND(E163*N163,2)</f>
        <v>0.05</v>
      </c>
      <c r="P163" s="185">
        <v>0</v>
      </c>
      <c r="Q163" s="185">
        <f>ROUND(E163*P163,2)</f>
        <v>0</v>
      </c>
      <c r="R163" s="185" t="s">
        <v>339</v>
      </c>
      <c r="S163" s="185" t="s">
        <v>136</v>
      </c>
      <c r="T163" s="186" t="s">
        <v>136</v>
      </c>
      <c r="U163" s="167">
        <v>1.0940000000000001</v>
      </c>
      <c r="V163" s="167">
        <f>ROUND(E163*U163,2)</f>
        <v>1.0900000000000001</v>
      </c>
      <c r="W163" s="16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 t="s">
        <v>144</v>
      </c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</row>
    <row r="164" spans="1:60" outlineLevel="1">
      <c r="A164" s="164"/>
      <c r="B164" s="165"/>
      <c r="C164" s="199" t="s">
        <v>340</v>
      </c>
      <c r="D164" s="169"/>
      <c r="E164" s="170">
        <v>1</v>
      </c>
      <c r="F164" s="167"/>
      <c r="G164" s="167"/>
      <c r="H164" s="167"/>
      <c r="I164" s="167"/>
      <c r="J164" s="167"/>
      <c r="K164" s="167"/>
      <c r="L164" s="167"/>
      <c r="M164" s="167"/>
      <c r="N164" s="167"/>
      <c r="O164" s="167"/>
      <c r="P164" s="167"/>
      <c r="Q164" s="167"/>
      <c r="R164" s="167"/>
      <c r="S164" s="167"/>
      <c r="T164" s="167"/>
      <c r="U164" s="167"/>
      <c r="V164" s="167"/>
      <c r="W164" s="16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 t="s">
        <v>141</v>
      </c>
      <c r="AH164" s="157">
        <v>0</v>
      </c>
      <c r="AI164" s="157"/>
      <c r="AJ164" s="157"/>
      <c r="AK164" s="157"/>
      <c r="AL164" s="157"/>
      <c r="AM164" s="157"/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</row>
    <row r="165" spans="1:60">
      <c r="A165" s="174" t="s">
        <v>130</v>
      </c>
      <c r="B165" s="175" t="s">
        <v>78</v>
      </c>
      <c r="C165" s="197" t="s">
        <v>79</v>
      </c>
      <c r="D165" s="176"/>
      <c r="E165" s="177"/>
      <c r="F165" s="178"/>
      <c r="G165" s="178">
        <f>SUMIF(AG166:AG171,"&lt;&gt;NOR",G166:G171)</f>
        <v>0</v>
      </c>
      <c r="H165" s="178"/>
      <c r="I165" s="178">
        <f>SUM(I166:I171)</f>
        <v>0</v>
      </c>
      <c r="J165" s="178"/>
      <c r="K165" s="178">
        <f>SUM(K166:K171)</f>
        <v>0</v>
      </c>
      <c r="L165" s="178"/>
      <c r="M165" s="178">
        <f>SUM(M166:M171)</f>
        <v>0</v>
      </c>
      <c r="N165" s="178"/>
      <c r="O165" s="178">
        <f>SUM(O166:O171)</f>
        <v>3.49</v>
      </c>
      <c r="P165" s="178"/>
      <c r="Q165" s="178">
        <f>SUM(Q166:Q171)</f>
        <v>0</v>
      </c>
      <c r="R165" s="178"/>
      <c r="S165" s="178"/>
      <c r="T165" s="179"/>
      <c r="U165" s="173"/>
      <c r="V165" s="173">
        <f>SUM(V166:V171)</f>
        <v>3.4299999999999997</v>
      </c>
      <c r="W165" s="173"/>
      <c r="AG165" t="s">
        <v>131</v>
      </c>
    </row>
    <row r="166" spans="1:60" ht="33.75" outlineLevel="1">
      <c r="A166" s="180">
        <v>55</v>
      </c>
      <c r="B166" s="181" t="s">
        <v>341</v>
      </c>
      <c r="C166" s="198" t="s">
        <v>342</v>
      </c>
      <c r="D166" s="182" t="s">
        <v>151</v>
      </c>
      <c r="E166" s="183">
        <v>19.86</v>
      </c>
      <c r="F166" s="184"/>
      <c r="G166" s="185">
        <f>ROUND(E166*F166,2)</f>
        <v>0</v>
      </c>
      <c r="H166" s="184"/>
      <c r="I166" s="185">
        <f>ROUND(E166*H166,2)</f>
        <v>0</v>
      </c>
      <c r="J166" s="184"/>
      <c r="K166" s="185">
        <f>ROUND(E166*J166,2)</f>
        <v>0</v>
      </c>
      <c r="L166" s="185">
        <v>15</v>
      </c>
      <c r="M166" s="185">
        <f>G166*(1+L166/100)</f>
        <v>0</v>
      </c>
      <c r="N166" s="185">
        <v>0.15304999999999999</v>
      </c>
      <c r="O166" s="185">
        <f>ROUND(E166*N166,2)</f>
        <v>3.04</v>
      </c>
      <c r="P166" s="185">
        <v>0</v>
      </c>
      <c r="Q166" s="185">
        <f>ROUND(E166*P166,2)</f>
        <v>0</v>
      </c>
      <c r="R166" s="185" t="s">
        <v>135</v>
      </c>
      <c r="S166" s="185" t="s">
        <v>136</v>
      </c>
      <c r="T166" s="186" t="s">
        <v>136</v>
      </c>
      <c r="U166" s="167">
        <v>0.14000000000000001</v>
      </c>
      <c r="V166" s="167">
        <f>ROUND(E166*U166,2)</f>
        <v>2.78</v>
      </c>
      <c r="W166" s="167"/>
      <c r="X166" s="157"/>
      <c r="Y166" s="157"/>
      <c r="Z166" s="157"/>
      <c r="AA166" s="157"/>
      <c r="AB166" s="157"/>
      <c r="AC166" s="157"/>
      <c r="AD166" s="157"/>
      <c r="AE166" s="157"/>
      <c r="AF166" s="157"/>
      <c r="AG166" s="157" t="s">
        <v>144</v>
      </c>
      <c r="AH166" s="157"/>
      <c r="AI166" s="157"/>
      <c r="AJ166" s="157"/>
      <c r="AK166" s="157"/>
      <c r="AL166" s="157"/>
      <c r="AM166" s="157"/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</row>
    <row r="167" spans="1:60" outlineLevel="1">
      <c r="A167" s="164"/>
      <c r="B167" s="165"/>
      <c r="C167" s="746" t="s">
        <v>343</v>
      </c>
      <c r="D167" s="747"/>
      <c r="E167" s="747"/>
      <c r="F167" s="747"/>
      <c r="G167" s="747"/>
      <c r="H167" s="167"/>
      <c r="I167" s="167"/>
      <c r="J167" s="167"/>
      <c r="K167" s="167"/>
      <c r="L167" s="167"/>
      <c r="M167" s="167"/>
      <c r="N167" s="167"/>
      <c r="O167" s="167"/>
      <c r="P167" s="167"/>
      <c r="Q167" s="167"/>
      <c r="R167" s="167"/>
      <c r="S167" s="167"/>
      <c r="T167" s="167"/>
      <c r="U167" s="167"/>
      <c r="V167" s="167"/>
      <c r="W167" s="16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 t="s">
        <v>139</v>
      </c>
      <c r="AH167" s="157"/>
      <c r="AI167" s="157"/>
      <c r="AJ167" s="157"/>
      <c r="AK167" s="157"/>
      <c r="AL167" s="157"/>
      <c r="AM167" s="157"/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</row>
    <row r="168" spans="1:60" outlineLevel="1">
      <c r="A168" s="164"/>
      <c r="B168" s="165"/>
      <c r="C168" s="199" t="s">
        <v>344</v>
      </c>
      <c r="D168" s="169"/>
      <c r="E168" s="170">
        <v>19.86</v>
      </c>
      <c r="F168" s="167"/>
      <c r="G168" s="167"/>
      <c r="H168" s="167"/>
      <c r="I168" s="167"/>
      <c r="J168" s="167"/>
      <c r="K168" s="167"/>
      <c r="L168" s="167"/>
      <c r="M168" s="167"/>
      <c r="N168" s="167"/>
      <c r="O168" s="167"/>
      <c r="P168" s="167"/>
      <c r="Q168" s="167"/>
      <c r="R168" s="167"/>
      <c r="S168" s="167"/>
      <c r="T168" s="167"/>
      <c r="U168" s="167"/>
      <c r="V168" s="167"/>
      <c r="W168" s="16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 t="s">
        <v>141</v>
      </c>
      <c r="AH168" s="157">
        <v>0</v>
      </c>
      <c r="AI168" s="157"/>
      <c r="AJ168" s="157"/>
      <c r="AK168" s="157"/>
      <c r="AL168" s="157"/>
      <c r="AM168" s="157"/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57"/>
      <c r="BB168" s="157"/>
      <c r="BC168" s="157"/>
      <c r="BD168" s="157"/>
      <c r="BE168" s="157"/>
      <c r="BF168" s="157"/>
      <c r="BG168" s="157"/>
      <c r="BH168" s="157"/>
    </row>
    <row r="169" spans="1:60" ht="22.5" outlineLevel="1">
      <c r="A169" s="180">
        <v>56</v>
      </c>
      <c r="B169" s="181" t="s">
        <v>345</v>
      </c>
      <c r="C169" s="198" t="s">
        <v>346</v>
      </c>
      <c r="D169" s="182" t="s">
        <v>151</v>
      </c>
      <c r="E169" s="183">
        <v>2.4</v>
      </c>
      <c r="F169" s="184"/>
      <c r="G169" s="185">
        <f>ROUND(E169*F169,2)</f>
        <v>0</v>
      </c>
      <c r="H169" s="184"/>
      <c r="I169" s="185">
        <f>ROUND(E169*H169,2)</f>
        <v>0</v>
      </c>
      <c r="J169" s="184"/>
      <c r="K169" s="185">
        <f>ROUND(E169*J169,2)</f>
        <v>0</v>
      </c>
      <c r="L169" s="185">
        <v>15</v>
      </c>
      <c r="M169" s="185">
        <f>G169*(1+L169/100)</f>
        <v>0</v>
      </c>
      <c r="N169" s="185">
        <v>0.188</v>
      </c>
      <c r="O169" s="185">
        <f>ROUND(E169*N169,2)</f>
        <v>0.45</v>
      </c>
      <c r="P169" s="185">
        <v>0</v>
      </c>
      <c r="Q169" s="185">
        <f>ROUND(E169*P169,2)</f>
        <v>0</v>
      </c>
      <c r="R169" s="185" t="s">
        <v>135</v>
      </c>
      <c r="S169" s="185" t="s">
        <v>136</v>
      </c>
      <c r="T169" s="186" t="s">
        <v>136</v>
      </c>
      <c r="U169" s="167">
        <v>0.27200000000000002</v>
      </c>
      <c r="V169" s="167">
        <f>ROUND(E169*U169,2)</f>
        <v>0.65</v>
      </c>
      <c r="W169" s="16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 t="s">
        <v>144</v>
      </c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</row>
    <row r="170" spans="1:60" outlineLevel="1">
      <c r="A170" s="164"/>
      <c r="B170" s="165"/>
      <c r="C170" s="746" t="s">
        <v>347</v>
      </c>
      <c r="D170" s="747"/>
      <c r="E170" s="747"/>
      <c r="F170" s="747"/>
      <c r="G170" s="747"/>
      <c r="H170" s="167"/>
      <c r="I170" s="167"/>
      <c r="J170" s="167"/>
      <c r="K170" s="167"/>
      <c r="L170" s="167"/>
      <c r="M170" s="167"/>
      <c r="N170" s="167"/>
      <c r="O170" s="167"/>
      <c r="P170" s="167"/>
      <c r="Q170" s="167"/>
      <c r="R170" s="167"/>
      <c r="S170" s="167"/>
      <c r="T170" s="167"/>
      <c r="U170" s="167"/>
      <c r="V170" s="167"/>
      <c r="W170" s="16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 t="s">
        <v>139</v>
      </c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</row>
    <row r="171" spans="1:60" outlineLevel="1">
      <c r="A171" s="164"/>
      <c r="B171" s="165"/>
      <c r="C171" s="199" t="s">
        <v>348</v>
      </c>
      <c r="D171" s="169"/>
      <c r="E171" s="170">
        <v>2.4</v>
      </c>
      <c r="F171" s="167"/>
      <c r="G171" s="167"/>
      <c r="H171" s="167"/>
      <c r="I171" s="167"/>
      <c r="J171" s="167"/>
      <c r="K171" s="167"/>
      <c r="L171" s="167"/>
      <c r="M171" s="167"/>
      <c r="N171" s="167"/>
      <c r="O171" s="167"/>
      <c r="P171" s="167"/>
      <c r="Q171" s="167"/>
      <c r="R171" s="167"/>
      <c r="S171" s="167"/>
      <c r="T171" s="167"/>
      <c r="U171" s="167"/>
      <c r="V171" s="167"/>
      <c r="W171" s="16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 t="s">
        <v>141</v>
      </c>
      <c r="AH171" s="157">
        <v>5</v>
      </c>
      <c r="AI171" s="157"/>
      <c r="AJ171" s="157"/>
      <c r="AK171" s="157"/>
      <c r="AL171" s="157"/>
      <c r="AM171" s="157"/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57"/>
      <c r="BB171" s="157"/>
      <c r="BC171" s="157"/>
      <c r="BD171" s="157"/>
      <c r="BE171" s="157"/>
      <c r="BF171" s="157"/>
      <c r="BG171" s="157"/>
      <c r="BH171" s="157"/>
    </row>
    <row r="172" spans="1:60">
      <c r="A172" s="174" t="s">
        <v>130</v>
      </c>
      <c r="B172" s="175" t="s">
        <v>80</v>
      </c>
      <c r="C172" s="197" t="s">
        <v>81</v>
      </c>
      <c r="D172" s="176"/>
      <c r="E172" s="177"/>
      <c r="F172" s="178"/>
      <c r="G172" s="178">
        <f>SUMIF(AG173:AG175,"&lt;&gt;NOR",G173:G175)</f>
        <v>0</v>
      </c>
      <c r="H172" s="178"/>
      <c r="I172" s="178">
        <f>SUM(I173:I175)</f>
        <v>0</v>
      </c>
      <c r="J172" s="178"/>
      <c r="K172" s="178">
        <f>SUM(K173:K175)</f>
        <v>0</v>
      </c>
      <c r="L172" s="178"/>
      <c r="M172" s="178">
        <f>SUM(M173:M175)</f>
        <v>0</v>
      </c>
      <c r="N172" s="178"/>
      <c r="O172" s="178">
        <f>SUM(O173:O175)</f>
        <v>0</v>
      </c>
      <c r="P172" s="178"/>
      <c r="Q172" s="178">
        <f>SUM(Q173:Q175)</f>
        <v>0</v>
      </c>
      <c r="R172" s="178"/>
      <c r="S172" s="178"/>
      <c r="T172" s="179"/>
      <c r="U172" s="173"/>
      <c r="V172" s="173">
        <f>SUM(V173:V175)</f>
        <v>18.28</v>
      </c>
      <c r="W172" s="173"/>
      <c r="AG172" t="s">
        <v>131</v>
      </c>
    </row>
    <row r="173" spans="1:60" outlineLevel="1">
      <c r="A173" s="180">
        <v>57</v>
      </c>
      <c r="B173" s="181" t="s">
        <v>349</v>
      </c>
      <c r="C173" s="198" t="s">
        <v>350</v>
      </c>
      <c r="D173" s="182" t="s">
        <v>134</v>
      </c>
      <c r="E173" s="183">
        <v>103.2546</v>
      </c>
      <c r="F173" s="184"/>
      <c r="G173" s="185">
        <f>ROUND(E173*F173,2)</f>
        <v>0</v>
      </c>
      <c r="H173" s="184"/>
      <c r="I173" s="185">
        <f>ROUND(E173*H173,2)</f>
        <v>0</v>
      </c>
      <c r="J173" s="184"/>
      <c r="K173" s="185">
        <f>ROUND(E173*J173,2)</f>
        <v>0</v>
      </c>
      <c r="L173" s="185">
        <v>15</v>
      </c>
      <c r="M173" s="185">
        <f>G173*(1+L173/100)</f>
        <v>0</v>
      </c>
      <c r="N173" s="185">
        <v>0</v>
      </c>
      <c r="O173" s="185">
        <f>ROUND(E173*N173,2)</f>
        <v>0</v>
      </c>
      <c r="P173" s="185">
        <v>0</v>
      </c>
      <c r="Q173" s="185">
        <f>ROUND(E173*P173,2)</f>
        <v>0</v>
      </c>
      <c r="R173" s="185" t="s">
        <v>351</v>
      </c>
      <c r="S173" s="185" t="s">
        <v>136</v>
      </c>
      <c r="T173" s="186" t="s">
        <v>136</v>
      </c>
      <c r="U173" s="167">
        <v>0.17699999999999999</v>
      </c>
      <c r="V173" s="167">
        <f>ROUND(E173*U173,2)</f>
        <v>18.28</v>
      </c>
      <c r="W173" s="16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 t="s">
        <v>137</v>
      </c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57"/>
      <c r="BB173" s="157"/>
      <c r="BC173" s="157"/>
      <c r="BD173" s="157"/>
      <c r="BE173" s="157"/>
      <c r="BF173" s="157"/>
      <c r="BG173" s="157"/>
      <c r="BH173" s="157"/>
    </row>
    <row r="174" spans="1:60" outlineLevel="1">
      <c r="A174" s="164"/>
      <c r="B174" s="165"/>
      <c r="C174" s="199" t="s">
        <v>352</v>
      </c>
      <c r="D174" s="169"/>
      <c r="E174" s="170">
        <v>95.341949999999997</v>
      </c>
      <c r="F174" s="167"/>
      <c r="G174" s="167"/>
      <c r="H174" s="167"/>
      <c r="I174" s="167"/>
      <c r="J174" s="167"/>
      <c r="K174" s="167"/>
      <c r="L174" s="167"/>
      <c r="M174" s="167"/>
      <c r="N174" s="167"/>
      <c r="O174" s="167"/>
      <c r="P174" s="167"/>
      <c r="Q174" s="167"/>
      <c r="R174" s="167"/>
      <c r="S174" s="167"/>
      <c r="T174" s="167"/>
      <c r="U174" s="167"/>
      <c r="V174" s="167"/>
      <c r="W174" s="16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 t="s">
        <v>141</v>
      </c>
      <c r="AH174" s="157">
        <v>0</v>
      </c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</row>
    <row r="175" spans="1:60" outlineLevel="1">
      <c r="A175" s="164"/>
      <c r="B175" s="165"/>
      <c r="C175" s="199" t="s">
        <v>353</v>
      </c>
      <c r="D175" s="169"/>
      <c r="E175" s="170">
        <v>7.9126500000000002</v>
      </c>
      <c r="F175" s="167"/>
      <c r="G175" s="167"/>
      <c r="H175" s="167"/>
      <c r="I175" s="167"/>
      <c r="J175" s="167"/>
      <c r="K175" s="167"/>
      <c r="L175" s="167"/>
      <c r="M175" s="167"/>
      <c r="N175" s="167"/>
      <c r="O175" s="167"/>
      <c r="P175" s="167"/>
      <c r="Q175" s="167"/>
      <c r="R175" s="167"/>
      <c r="S175" s="167"/>
      <c r="T175" s="167"/>
      <c r="U175" s="167"/>
      <c r="V175" s="167"/>
      <c r="W175" s="167"/>
      <c r="X175" s="157"/>
      <c r="Y175" s="157"/>
      <c r="Z175" s="157"/>
      <c r="AA175" s="157"/>
      <c r="AB175" s="157"/>
      <c r="AC175" s="157"/>
      <c r="AD175" s="157"/>
      <c r="AE175" s="157"/>
      <c r="AF175" s="157"/>
      <c r="AG175" s="157" t="s">
        <v>141</v>
      </c>
      <c r="AH175" s="157">
        <v>0</v>
      </c>
      <c r="AI175" s="157"/>
      <c r="AJ175" s="157"/>
      <c r="AK175" s="157"/>
      <c r="AL175" s="157"/>
      <c r="AM175" s="157"/>
      <c r="AN175" s="157"/>
      <c r="AO175" s="157"/>
      <c r="AP175" s="157"/>
      <c r="AQ175" s="157"/>
      <c r="AR175" s="157"/>
      <c r="AS175" s="157"/>
      <c r="AT175" s="157"/>
      <c r="AU175" s="157"/>
      <c r="AV175" s="157"/>
      <c r="AW175" s="157"/>
      <c r="AX175" s="157"/>
      <c r="AY175" s="157"/>
      <c r="AZ175" s="157"/>
      <c r="BA175" s="157"/>
      <c r="BB175" s="157"/>
      <c r="BC175" s="157"/>
      <c r="BD175" s="157"/>
      <c r="BE175" s="157"/>
      <c r="BF175" s="157"/>
      <c r="BG175" s="157"/>
      <c r="BH175" s="157"/>
    </row>
    <row r="176" spans="1:60">
      <c r="A176" s="174" t="s">
        <v>130</v>
      </c>
      <c r="B176" s="175" t="s">
        <v>82</v>
      </c>
      <c r="C176" s="197" t="s">
        <v>83</v>
      </c>
      <c r="D176" s="176"/>
      <c r="E176" s="177"/>
      <c r="F176" s="178"/>
      <c r="G176" s="178">
        <f>SUMIF(AG177:AG185,"&lt;&gt;NOR",G177:G185)</f>
        <v>0</v>
      </c>
      <c r="H176" s="178"/>
      <c r="I176" s="178">
        <f>SUM(I177:I185)</f>
        <v>0</v>
      </c>
      <c r="J176" s="178"/>
      <c r="K176" s="178">
        <f>SUM(K177:K185)</f>
        <v>0</v>
      </c>
      <c r="L176" s="178"/>
      <c r="M176" s="178">
        <f>SUM(M177:M185)</f>
        <v>0</v>
      </c>
      <c r="N176" s="178"/>
      <c r="O176" s="178">
        <f>SUM(O177:O185)</f>
        <v>0.16</v>
      </c>
      <c r="P176" s="178"/>
      <c r="Q176" s="178">
        <f>SUM(Q177:Q185)</f>
        <v>0</v>
      </c>
      <c r="R176" s="178"/>
      <c r="S176" s="178"/>
      <c r="T176" s="179"/>
      <c r="U176" s="173"/>
      <c r="V176" s="173">
        <f>SUM(V177:V185)</f>
        <v>5.95</v>
      </c>
      <c r="W176" s="173"/>
      <c r="AG176" t="s">
        <v>131</v>
      </c>
    </row>
    <row r="177" spans="1:60" outlineLevel="1">
      <c r="A177" s="180">
        <v>58</v>
      </c>
      <c r="B177" s="181" t="s">
        <v>354</v>
      </c>
      <c r="C177" s="198" t="s">
        <v>355</v>
      </c>
      <c r="D177" s="182" t="s">
        <v>338</v>
      </c>
      <c r="E177" s="183">
        <v>8</v>
      </c>
      <c r="F177" s="184"/>
      <c r="G177" s="185">
        <f>ROUND(E177*F177,2)</f>
        <v>0</v>
      </c>
      <c r="H177" s="184"/>
      <c r="I177" s="185">
        <f>ROUND(E177*H177,2)</f>
        <v>0</v>
      </c>
      <c r="J177" s="184"/>
      <c r="K177" s="185">
        <f>ROUND(E177*J177,2)</f>
        <v>0</v>
      </c>
      <c r="L177" s="185">
        <v>15</v>
      </c>
      <c r="M177" s="185">
        <f>G177*(1+L177/100)</f>
        <v>0</v>
      </c>
      <c r="N177" s="185">
        <v>2.0379999999999999E-2</v>
      </c>
      <c r="O177" s="185">
        <f>ROUND(E177*N177,2)</f>
        <v>0.16</v>
      </c>
      <c r="P177" s="185">
        <v>0</v>
      </c>
      <c r="Q177" s="185">
        <f>ROUND(E177*P177,2)</f>
        <v>0</v>
      </c>
      <c r="R177" s="185" t="s">
        <v>234</v>
      </c>
      <c r="S177" s="185" t="s">
        <v>136</v>
      </c>
      <c r="T177" s="186" t="s">
        <v>136</v>
      </c>
      <c r="U177" s="167">
        <v>0.37</v>
      </c>
      <c r="V177" s="167">
        <f>ROUND(E177*U177,2)</f>
        <v>2.96</v>
      </c>
      <c r="W177" s="167"/>
      <c r="X177" s="157"/>
      <c r="Y177" s="157"/>
      <c r="Z177" s="157"/>
      <c r="AA177" s="157"/>
      <c r="AB177" s="157"/>
      <c r="AC177" s="157"/>
      <c r="AD177" s="157"/>
      <c r="AE177" s="157"/>
      <c r="AF177" s="157"/>
      <c r="AG177" s="157" t="s">
        <v>144</v>
      </c>
      <c r="AH177" s="157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</row>
    <row r="178" spans="1:60" outlineLevel="1">
      <c r="A178" s="164"/>
      <c r="B178" s="165"/>
      <c r="C178" s="199" t="s">
        <v>356</v>
      </c>
      <c r="D178" s="169"/>
      <c r="E178" s="170">
        <v>8</v>
      </c>
      <c r="F178" s="167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  <c r="Q178" s="167"/>
      <c r="R178" s="167"/>
      <c r="S178" s="167"/>
      <c r="T178" s="167"/>
      <c r="U178" s="167"/>
      <c r="V178" s="167"/>
      <c r="W178" s="167"/>
      <c r="X178" s="157"/>
      <c r="Y178" s="157"/>
      <c r="Z178" s="157"/>
      <c r="AA178" s="157"/>
      <c r="AB178" s="157"/>
      <c r="AC178" s="157"/>
      <c r="AD178" s="157"/>
      <c r="AE178" s="157"/>
      <c r="AF178" s="157"/>
      <c r="AG178" s="157" t="s">
        <v>141</v>
      </c>
      <c r="AH178" s="157">
        <v>0</v>
      </c>
      <c r="AI178" s="157"/>
      <c r="AJ178" s="157"/>
      <c r="AK178" s="157"/>
      <c r="AL178" s="157"/>
      <c r="AM178" s="157"/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57"/>
      <c r="BB178" s="157"/>
      <c r="BC178" s="157"/>
      <c r="BD178" s="157"/>
      <c r="BE178" s="157"/>
      <c r="BF178" s="157"/>
      <c r="BG178" s="157"/>
      <c r="BH178" s="157"/>
    </row>
    <row r="179" spans="1:60" ht="22.5" outlineLevel="1">
      <c r="A179" s="180">
        <v>59</v>
      </c>
      <c r="B179" s="181" t="s">
        <v>357</v>
      </c>
      <c r="C179" s="198" t="s">
        <v>358</v>
      </c>
      <c r="D179" s="182" t="s">
        <v>338</v>
      </c>
      <c r="E179" s="183">
        <v>26</v>
      </c>
      <c r="F179" s="184"/>
      <c r="G179" s="185">
        <f>ROUND(E179*F179,2)</f>
        <v>0</v>
      </c>
      <c r="H179" s="184"/>
      <c r="I179" s="185">
        <f>ROUND(E179*H179,2)</f>
        <v>0</v>
      </c>
      <c r="J179" s="184"/>
      <c r="K179" s="185">
        <f>ROUND(E179*J179,2)</f>
        <v>0</v>
      </c>
      <c r="L179" s="185">
        <v>15</v>
      </c>
      <c r="M179" s="185">
        <f>G179*(1+L179/100)</f>
        <v>0</v>
      </c>
      <c r="N179" s="185">
        <v>0</v>
      </c>
      <c r="O179" s="185">
        <f>ROUND(E179*N179,2)</f>
        <v>0</v>
      </c>
      <c r="P179" s="185">
        <v>0</v>
      </c>
      <c r="Q179" s="185">
        <f>ROUND(E179*P179,2)</f>
        <v>0</v>
      </c>
      <c r="R179" s="185" t="s">
        <v>239</v>
      </c>
      <c r="S179" s="185" t="s">
        <v>136</v>
      </c>
      <c r="T179" s="186" t="s">
        <v>136</v>
      </c>
      <c r="U179" s="167">
        <v>0.115</v>
      </c>
      <c r="V179" s="167">
        <f>ROUND(E179*U179,2)</f>
        <v>2.99</v>
      </c>
      <c r="W179" s="16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 t="s">
        <v>144</v>
      </c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57"/>
      <c r="BB179" s="157"/>
      <c r="BC179" s="157"/>
      <c r="BD179" s="157"/>
      <c r="BE179" s="157"/>
      <c r="BF179" s="157"/>
      <c r="BG179" s="157"/>
      <c r="BH179" s="157"/>
    </row>
    <row r="180" spans="1:60" outlineLevel="1">
      <c r="A180" s="164"/>
      <c r="B180" s="165"/>
      <c r="C180" s="199" t="s">
        <v>359</v>
      </c>
      <c r="D180" s="169"/>
      <c r="E180" s="170">
        <v>26</v>
      </c>
      <c r="F180" s="167"/>
      <c r="G180" s="167"/>
      <c r="H180" s="167"/>
      <c r="I180" s="167"/>
      <c r="J180" s="167"/>
      <c r="K180" s="167"/>
      <c r="L180" s="167"/>
      <c r="M180" s="167"/>
      <c r="N180" s="167"/>
      <c r="O180" s="167"/>
      <c r="P180" s="167"/>
      <c r="Q180" s="167"/>
      <c r="R180" s="167"/>
      <c r="S180" s="167"/>
      <c r="T180" s="167"/>
      <c r="U180" s="167"/>
      <c r="V180" s="167"/>
      <c r="W180" s="167"/>
      <c r="X180" s="157"/>
      <c r="Y180" s="157"/>
      <c r="Z180" s="157"/>
      <c r="AA180" s="157"/>
      <c r="AB180" s="157"/>
      <c r="AC180" s="157"/>
      <c r="AD180" s="157"/>
      <c r="AE180" s="157"/>
      <c r="AF180" s="157"/>
      <c r="AG180" s="157" t="s">
        <v>141</v>
      </c>
      <c r="AH180" s="157">
        <v>0</v>
      </c>
      <c r="AI180" s="157"/>
      <c r="AJ180" s="157"/>
      <c r="AK180" s="157"/>
      <c r="AL180" s="157"/>
      <c r="AM180" s="157"/>
      <c r="AN180" s="157"/>
      <c r="AO180" s="157"/>
      <c r="AP180" s="157"/>
      <c r="AQ180" s="157"/>
      <c r="AR180" s="157"/>
      <c r="AS180" s="157"/>
      <c r="AT180" s="157"/>
      <c r="AU180" s="157"/>
      <c r="AV180" s="157"/>
      <c r="AW180" s="157"/>
      <c r="AX180" s="157"/>
      <c r="AY180" s="157"/>
      <c r="AZ180" s="157"/>
      <c r="BA180" s="157"/>
      <c r="BB180" s="157"/>
      <c r="BC180" s="157"/>
      <c r="BD180" s="157"/>
      <c r="BE180" s="157"/>
      <c r="BF180" s="157"/>
      <c r="BG180" s="157"/>
      <c r="BH180" s="157"/>
    </row>
    <row r="181" spans="1:60" outlineLevel="1">
      <c r="A181" s="188">
        <v>60</v>
      </c>
      <c r="B181" s="189" t="s">
        <v>360</v>
      </c>
      <c r="C181" s="202" t="s">
        <v>361</v>
      </c>
      <c r="D181" s="190" t="s">
        <v>362</v>
      </c>
      <c r="E181" s="191">
        <v>50</v>
      </c>
      <c r="F181" s="192"/>
      <c r="G181" s="193">
        <f>ROUND(E181*F181,2)</f>
        <v>0</v>
      </c>
      <c r="H181" s="192"/>
      <c r="I181" s="193">
        <f>ROUND(E181*H181,2)</f>
        <v>0</v>
      </c>
      <c r="J181" s="192"/>
      <c r="K181" s="193">
        <f>ROUND(E181*J181,2)</f>
        <v>0</v>
      </c>
      <c r="L181" s="193">
        <v>15</v>
      </c>
      <c r="M181" s="193">
        <f>G181*(1+L181/100)</f>
        <v>0</v>
      </c>
      <c r="N181" s="193">
        <v>0</v>
      </c>
      <c r="O181" s="193">
        <f>ROUND(E181*N181,2)</f>
        <v>0</v>
      </c>
      <c r="P181" s="193">
        <v>0</v>
      </c>
      <c r="Q181" s="193">
        <f>ROUND(E181*P181,2)</f>
        <v>0</v>
      </c>
      <c r="R181" s="193"/>
      <c r="S181" s="193" t="s">
        <v>214</v>
      </c>
      <c r="T181" s="194" t="s">
        <v>215</v>
      </c>
      <c r="U181" s="167">
        <v>0</v>
      </c>
      <c r="V181" s="167">
        <f>ROUND(E181*U181,2)</f>
        <v>0</v>
      </c>
      <c r="W181" s="16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 t="s">
        <v>137</v>
      </c>
      <c r="AH181" s="157"/>
      <c r="AI181" s="157"/>
      <c r="AJ181" s="157"/>
      <c r="AK181" s="157"/>
      <c r="AL181" s="157"/>
      <c r="AM181" s="157"/>
      <c r="AN181" s="157"/>
      <c r="AO181" s="157"/>
      <c r="AP181" s="157"/>
      <c r="AQ181" s="157"/>
      <c r="AR181" s="157"/>
      <c r="AS181" s="157"/>
      <c r="AT181" s="157"/>
      <c r="AU181" s="157"/>
      <c r="AV181" s="157"/>
      <c r="AW181" s="157"/>
      <c r="AX181" s="157"/>
      <c r="AY181" s="157"/>
      <c r="AZ181" s="157"/>
      <c r="BA181" s="157"/>
      <c r="BB181" s="157"/>
      <c r="BC181" s="157"/>
      <c r="BD181" s="157"/>
      <c r="BE181" s="157"/>
      <c r="BF181" s="157"/>
      <c r="BG181" s="157"/>
      <c r="BH181" s="157"/>
    </row>
    <row r="182" spans="1:60" outlineLevel="1">
      <c r="A182" s="188">
        <v>61</v>
      </c>
      <c r="B182" s="189" t="s">
        <v>363</v>
      </c>
      <c r="C182" s="202" t="s">
        <v>364</v>
      </c>
      <c r="D182" s="190" t="s">
        <v>245</v>
      </c>
      <c r="E182" s="191">
        <v>1</v>
      </c>
      <c r="F182" s="192"/>
      <c r="G182" s="193">
        <f>ROUND(E182*F182,2)</f>
        <v>0</v>
      </c>
      <c r="H182" s="192"/>
      <c r="I182" s="193">
        <f>ROUND(E182*H182,2)</f>
        <v>0</v>
      </c>
      <c r="J182" s="192"/>
      <c r="K182" s="193">
        <f>ROUND(E182*J182,2)</f>
        <v>0</v>
      </c>
      <c r="L182" s="193">
        <v>15</v>
      </c>
      <c r="M182" s="193">
        <f>G182*(1+L182/100)</f>
        <v>0</v>
      </c>
      <c r="N182" s="193">
        <v>0</v>
      </c>
      <c r="O182" s="193">
        <f>ROUND(E182*N182,2)</f>
        <v>0</v>
      </c>
      <c r="P182" s="193">
        <v>0</v>
      </c>
      <c r="Q182" s="193">
        <f>ROUND(E182*P182,2)</f>
        <v>0</v>
      </c>
      <c r="R182" s="193"/>
      <c r="S182" s="193" t="s">
        <v>214</v>
      </c>
      <c r="T182" s="194" t="s">
        <v>215</v>
      </c>
      <c r="U182" s="167">
        <v>0</v>
      </c>
      <c r="V182" s="167">
        <f>ROUND(E182*U182,2)</f>
        <v>0</v>
      </c>
      <c r="W182" s="16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 t="s">
        <v>144</v>
      </c>
      <c r="AH182" s="157"/>
      <c r="AI182" s="157"/>
      <c r="AJ182" s="157"/>
      <c r="AK182" s="157"/>
      <c r="AL182" s="157"/>
      <c r="AM182" s="157"/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</row>
    <row r="183" spans="1:60" outlineLevel="1">
      <c r="A183" s="188">
        <v>62</v>
      </c>
      <c r="B183" s="189" t="s">
        <v>365</v>
      </c>
      <c r="C183" s="202" t="s">
        <v>366</v>
      </c>
      <c r="D183" s="190" t="s">
        <v>245</v>
      </c>
      <c r="E183" s="191">
        <v>1</v>
      </c>
      <c r="F183" s="192"/>
      <c r="G183" s="193">
        <f>ROUND(E183*F183,2)</f>
        <v>0</v>
      </c>
      <c r="H183" s="192"/>
      <c r="I183" s="193">
        <f>ROUND(E183*H183,2)</f>
        <v>0</v>
      </c>
      <c r="J183" s="192"/>
      <c r="K183" s="193">
        <f>ROUND(E183*J183,2)</f>
        <v>0</v>
      </c>
      <c r="L183" s="193">
        <v>15</v>
      </c>
      <c r="M183" s="193">
        <f>G183*(1+L183/100)</f>
        <v>0</v>
      </c>
      <c r="N183" s="193">
        <v>0</v>
      </c>
      <c r="O183" s="193">
        <f>ROUND(E183*N183,2)</f>
        <v>0</v>
      </c>
      <c r="P183" s="193">
        <v>0</v>
      </c>
      <c r="Q183" s="193">
        <f>ROUND(E183*P183,2)</f>
        <v>0</v>
      </c>
      <c r="R183" s="193"/>
      <c r="S183" s="193" t="s">
        <v>214</v>
      </c>
      <c r="T183" s="194" t="s">
        <v>215</v>
      </c>
      <c r="U183" s="167">
        <v>0</v>
      </c>
      <c r="V183" s="167">
        <f>ROUND(E183*U183,2)</f>
        <v>0</v>
      </c>
      <c r="W183" s="16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 t="s">
        <v>144</v>
      </c>
      <c r="AH183" s="157"/>
      <c r="AI183" s="157"/>
      <c r="AJ183" s="157"/>
      <c r="AK183" s="157"/>
      <c r="AL183" s="157"/>
      <c r="AM183" s="157"/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57"/>
      <c r="BB183" s="157"/>
      <c r="BC183" s="157"/>
      <c r="BD183" s="157"/>
      <c r="BE183" s="157"/>
      <c r="BF183" s="157"/>
      <c r="BG183" s="157"/>
      <c r="BH183" s="157"/>
    </row>
    <row r="184" spans="1:60" outlineLevel="1">
      <c r="A184" s="188">
        <v>63</v>
      </c>
      <c r="B184" s="189" t="s">
        <v>367</v>
      </c>
      <c r="C184" s="202" t="s">
        <v>368</v>
      </c>
      <c r="D184" s="190" t="s">
        <v>245</v>
      </c>
      <c r="E184" s="191">
        <v>1</v>
      </c>
      <c r="F184" s="192"/>
      <c r="G184" s="193">
        <f>ROUND(E184*F184,2)</f>
        <v>0</v>
      </c>
      <c r="H184" s="192"/>
      <c r="I184" s="193">
        <f>ROUND(E184*H184,2)</f>
        <v>0</v>
      </c>
      <c r="J184" s="192"/>
      <c r="K184" s="193">
        <f>ROUND(E184*J184,2)</f>
        <v>0</v>
      </c>
      <c r="L184" s="193">
        <v>15</v>
      </c>
      <c r="M184" s="193">
        <f>G184*(1+L184/100)</f>
        <v>0</v>
      </c>
      <c r="N184" s="193">
        <v>0</v>
      </c>
      <c r="O184" s="193">
        <f>ROUND(E184*N184,2)</f>
        <v>0</v>
      </c>
      <c r="P184" s="193">
        <v>0</v>
      </c>
      <c r="Q184" s="193">
        <f>ROUND(E184*P184,2)</f>
        <v>0</v>
      </c>
      <c r="R184" s="193"/>
      <c r="S184" s="193" t="s">
        <v>214</v>
      </c>
      <c r="T184" s="194" t="s">
        <v>215</v>
      </c>
      <c r="U184" s="167">
        <v>0</v>
      </c>
      <c r="V184" s="167">
        <f>ROUND(E184*U184,2)</f>
        <v>0</v>
      </c>
      <c r="W184" s="16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 t="s">
        <v>144</v>
      </c>
      <c r="AH184" s="157"/>
      <c r="AI184" s="157"/>
      <c r="AJ184" s="157"/>
      <c r="AK184" s="157"/>
      <c r="AL184" s="157"/>
      <c r="AM184" s="157"/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57"/>
      <c r="BB184" s="157"/>
      <c r="BC184" s="157"/>
      <c r="BD184" s="157"/>
      <c r="BE184" s="157"/>
      <c r="BF184" s="157"/>
      <c r="BG184" s="157"/>
      <c r="BH184" s="157"/>
    </row>
    <row r="185" spans="1:60" outlineLevel="1">
      <c r="A185" s="188">
        <v>64</v>
      </c>
      <c r="B185" s="189" t="s">
        <v>369</v>
      </c>
      <c r="C185" s="202" t="s">
        <v>370</v>
      </c>
      <c r="D185" s="190" t="s">
        <v>371</v>
      </c>
      <c r="E185" s="191">
        <v>30</v>
      </c>
      <c r="F185" s="192"/>
      <c r="G185" s="193">
        <f>ROUND(E185*F185,2)</f>
        <v>0</v>
      </c>
      <c r="H185" s="192"/>
      <c r="I185" s="193">
        <f>ROUND(E185*H185,2)</f>
        <v>0</v>
      </c>
      <c r="J185" s="192"/>
      <c r="K185" s="193">
        <f>ROUND(E185*J185,2)</f>
        <v>0</v>
      </c>
      <c r="L185" s="193">
        <v>15</v>
      </c>
      <c r="M185" s="193">
        <f>G185*(1+L185/100)</f>
        <v>0</v>
      </c>
      <c r="N185" s="193">
        <v>0</v>
      </c>
      <c r="O185" s="193">
        <f>ROUND(E185*N185,2)</f>
        <v>0</v>
      </c>
      <c r="P185" s="193">
        <v>0</v>
      </c>
      <c r="Q185" s="193">
        <f>ROUND(E185*P185,2)</f>
        <v>0</v>
      </c>
      <c r="R185" s="193"/>
      <c r="S185" s="193" t="s">
        <v>214</v>
      </c>
      <c r="T185" s="194" t="s">
        <v>215</v>
      </c>
      <c r="U185" s="167">
        <v>0</v>
      </c>
      <c r="V185" s="167">
        <f>ROUND(E185*U185,2)</f>
        <v>0</v>
      </c>
      <c r="W185" s="16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 t="s">
        <v>144</v>
      </c>
      <c r="AH185" s="157"/>
      <c r="AI185" s="157"/>
      <c r="AJ185" s="157"/>
      <c r="AK185" s="157"/>
      <c r="AL185" s="157"/>
      <c r="AM185" s="157"/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57"/>
      <c r="BB185" s="157"/>
      <c r="BC185" s="157"/>
      <c r="BD185" s="157"/>
      <c r="BE185" s="157"/>
      <c r="BF185" s="157"/>
      <c r="BG185" s="157"/>
      <c r="BH185" s="157"/>
    </row>
    <row r="186" spans="1:60">
      <c r="A186" s="174" t="s">
        <v>130</v>
      </c>
      <c r="B186" s="175" t="s">
        <v>84</v>
      </c>
      <c r="C186" s="197" t="s">
        <v>85</v>
      </c>
      <c r="D186" s="176"/>
      <c r="E186" s="177"/>
      <c r="F186" s="178"/>
      <c r="G186" s="178">
        <f>SUMIF(AG187:AG226,"&lt;&gt;NOR",G187:G226)</f>
        <v>0</v>
      </c>
      <c r="H186" s="178"/>
      <c r="I186" s="178">
        <f>SUM(I187:I226)</f>
        <v>0</v>
      </c>
      <c r="J186" s="178"/>
      <c r="K186" s="178">
        <f>SUM(K187:K226)</f>
        <v>0</v>
      </c>
      <c r="L186" s="178"/>
      <c r="M186" s="178">
        <f>SUM(M187:M226)</f>
        <v>0</v>
      </c>
      <c r="N186" s="178"/>
      <c r="O186" s="178">
        <f>SUM(O187:O226)</f>
        <v>0.03</v>
      </c>
      <c r="P186" s="178"/>
      <c r="Q186" s="178">
        <f>SUM(Q187:Q226)</f>
        <v>10.27</v>
      </c>
      <c r="R186" s="178"/>
      <c r="S186" s="178"/>
      <c r="T186" s="179"/>
      <c r="U186" s="173"/>
      <c r="V186" s="173">
        <f>SUM(V187:V226)</f>
        <v>522.4799999999999</v>
      </c>
      <c r="W186" s="173"/>
      <c r="AG186" t="s">
        <v>131</v>
      </c>
    </row>
    <row r="187" spans="1:60" outlineLevel="1">
      <c r="A187" s="180">
        <v>65</v>
      </c>
      <c r="B187" s="181" t="s">
        <v>372</v>
      </c>
      <c r="C187" s="198" t="s">
        <v>373</v>
      </c>
      <c r="D187" s="182" t="s">
        <v>134</v>
      </c>
      <c r="E187" s="183">
        <v>480.53973999999999</v>
      </c>
      <c r="F187" s="184"/>
      <c r="G187" s="185">
        <f>ROUND(E187*F187,2)</f>
        <v>0</v>
      </c>
      <c r="H187" s="184"/>
      <c r="I187" s="185">
        <f>ROUND(E187*H187,2)</f>
        <v>0</v>
      </c>
      <c r="J187" s="184"/>
      <c r="K187" s="185">
        <f>ROUND(E187*J187,2)</f>
        <v>0</v>
      </c>
      <c r="L187" s="185">
        <v>15</v>
      </c>
      <c r="M187" s="185">
        <f>G187*(1+L187/100)</f>
        <v>0</v>
      </c>
      <c r="N187" s="185">
        <v>0</v>
      </c>
      <c r="O187" s="185">
        <f>ROUND(E187*N187,2)</f>
        <v>0</v>
      </c>
      <c r="P187" s="185">
        <v>0</v>
      </c>
      <c r="Q187" s="185">
        <f>ROUND(E187*P187,2)</f>
        <v>0</v>
      </c>
      <c r="R187" s="185"/>
      <c r="S187" s="185" t="s">
        <v>136</v>
      </c>
      <c r="T187" s="186" t="s">
        <v>136</v>
      </c>
      <c r="U187" s="167">
        <v>0.52600000000000002</v>
      </c>
      <c r="V187" s="167">
        <f>ROUND(E187*U187,2)</f>
        <v>252.76</v>
      </c>
      <c r="W187" s="16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 t="s">
        <v>137</v>
      </c>
      <c r="AH187" s="157"/>
      <c r="AI187" s="157"/>
      <c r="AJ187" s="157"/>
      <c r="AK187" s="157"/>
      <c r="AL187" s="157"/>
      <c r="AM187" s="157"/>
      <c r="AN187" s="157"/>
      <c r="AO187" s="157"/>
      <c r="AP187" s="157"/>
      <c r="AQ187" s="157"/>
      <c r="AR187" s="157"/>
      <c r="AS187" s="157"/>
      <c r="AT187" s="157"/>
      <c r="AU187" s="157"/>
      <c r="AV187" s="157"/>
      <c r="AW187" s="157"/>
      <c r="AX187" s="157"/>
      <c r="AY187" s="157"/>
      <c r="AZ187" s="157"/>
      <c r="BA187" s="157"/>
      <c r="BB187" s="157"/>
      <c r="BC187" s="157"/>
      <c r="BD187" s="157"/>
      <c r="BE187" s="157"/>
      <c r="BF187" s="157"/>
      <c r="BG187" s="157"/>
      <c r="BH187" s="157"/>
    </row>
    <row r="188" spans="1:60" outlineLevel="1">
      <c r="A188" s="164"/>
      <c r="B188" s="165"/>
      <c r="C188" s="199" t="s">
        <v>374</v>
      </c>
      <c r="D188" s="169"/>
      <c r="E188" s="170">
        <v>426.98074000000003</v>
      </c>
      <c r="F188" s="167"/>
      <c r="G188" s="167"/>
      <c r="H188" s="167"/>
      <c r="I188" s="167"/>
      <c r="J188" s="167"/>
      <c r="K188" s="167"/>
      <c r="L188" s="167"/>
      <c r="M188" s="167"/>
      <c r="N188" s="167"/>
      <c r="O188" s="167"/>
      <c r="P188" s="167"/>
      <c r="Q188" s="167"/>
      <c r="R188" s="167"/>
      <c r="S188" s="167"/>
      <c r="T188" s="167"/>
      <c r="U188" s="167"/>
      <c r="V188" s="167"/>
      <c r="W188" s="16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 t="s">
        <v>141</v>
      </c>
      <c r="AH188" s="157">
        <v>5</v>
      </c>
      <c r="AI188" s="157"/>
      <c r="AJ188" s="157"/>
      <c r="AK188" s="157"/>
      <c r="AL188" s="157"/>
      <c r="AM188" s="157"/>
      <c r="AN188" s="157"/>
      <c r="AO188" s="157"/>
      <c r="AP188" s="157"/>
      <c r="AQ188" s="157"/>
      <c r="AR188" s="157"/>
      <c r="AS188" s="157"/>
      <c r="AT188" s="157"/>
      <c r="AU188" s="157"/>
      <c r="AV188" s="157"/>
      <c r="AW188" s="157"/>
      <c r="AX188" s="157"/>
      <c r="AY188" s="157"/>
      <c r="AZ188" s="157"/>
      <c r="BA188" s="157"/>
      <c r="BB188" s="157"/>
      <c r="BC188" s="157"/>
      <c r="BD188" s="157"/>
      <c r="BE188" s="157"/>
      <c r="BF188" s="157"/>
      <c r="BG188" s="157"/>
      <c r="BH188" s="157"/>
    </row>
    <row r="189" spans="1:60" outlineLevel="1">
      <c r="A189" s="164"/>
      <c r="B189" s="165"/>
      <c r="C189" s="199" t="s">
        <v>375</v>
      </c>
      <c r="D189" s="169"/>
      <c r="E189" s="170">
        <v>53.558999999999997</v>
      </c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  <c r="Q189" s="167"/>
      <c r="R189" s="167"/>
      <c r="S189" s="167"/>
      <c r="T189" s="167"/>
      <c r="U189" s="167"/>
      <c r="V189" s="167"/>
      <c r="W189" s="167"/>
      <c r="X189" s="157"/>
      <c r="Y189" s="157"/>
      <c r="Z189" s="157"/>
      <c r="AA189" s="157"/>
      <c r="AB189" s="157"/>
      <c r="AC189" s="157"/>
      <c r="AD189" s="157"/>
      <c r="AE189" s="157"/>
      <c r="AF189" s="157"/>
      <c r="AG189" s="157" t="s">
        <v>141</v>
      </c>
      <c r="AH189" s="157">
        <v>5</v>
      </c>
      <c r="AI189" s="157"/>
      <c r="AJ189" s="157"/>
      <c r="AK189" s="157"/>
      <c r="AL189" s="157"/>
      <c r="AM189" s="157"/>
      <c r="AN189" s="157"/>
      <c r="AO189" s="157"/>
      <c r="AP189" s="157"/>
      <c r="AQ189" s="157"/>
      <c r="AR189" s="157"/>
      <c r="AS189" s="157"/>
      <c r="AT189" s="157"/>
      <c r="AU189" s="157"/>
      <c r="AV189" s="157"/>
      <c r="AW189" s="157"/>
      <c r="AX189" s="157"/>
      <c r="AY189" s="157"/>
      <c r="AZ189" s="157"/>
      <c r="BA189" s="157"/>
      <c r="BB189" s="157"/>
      <c r="BC189" s="157"/>
      <c r="BD189" s="157"/>
      <c r="BE189" s="157"/>
      <c r="BF189" s="157"/>
      <c r="BG189" s="157"/>
      <c r="BH189" s="157"/>
    </row>
    <row r="190" spans="1:60" outlineLevel="1">
      <c r="A190" s="180">
        <v>66</v>
      </c>
      <c r="B190" s="181" t="s">
        <v>376</v>
      </c>
      <c r="C190" s="198" t="s">
        <v>377</v>
      </c>
      <c r="D190" s="182" t="s">
        <v>156</v>
      </c>
      <c r="E190" s="183">
        <v>0.74512999999999996</v>
      </c>
      <c r="F190" s="184"/>
      <c r="G190" s="185">
        <f>ROUND(E190*F190,2)</f>
        <v>0</v>
      </c>
      <c r="H190" s="184"/>
      <c r="I190" s="185">
        <f>ROUND(E190*H190,2)</f>
        <v>0</v>
      </c>
      <c r="J190" s="184"/>
      <c r="K190" s="185">
        <f>ROUND(E190*J190,2)</f>
        <v>0</v>
      </c>
      <c r="L190" s="185">
        <v>15</v>
      </c>
      <c r="M190" s="185">
        <f>G190*(1+L190/100)</f>
        <v>0</v>
      </c>
      <c r="N190" s="185">
        <v>0</v>
      </c>
      <c r="O190" s="185">
        <f>ROUND(E190*N190,2)</f>
        <v>0</v>
      </c>
      <c r="P190" s="185">
        <v>2</v>
      </c>
      <c r="Q190" s="185">
        <f>ROUND(E190*P190,2)</f>
        <v>1.49</v>
      </c>
      <c r="R190" s="185" t="s">
        <v>378</v>
      </c>
      <c r="S190" s="185" t="s">
        <v>136</v>
      </c>
      <c r="T190" s="186" t="s">
        <v>136</v>
      </c>
      <c r="U190" s="167">
        <v>6.4359999999999999</v>
      </c>
      <c r="V190" s="167">
        <f>ROUND(E190*U190,2)</f>
        <v>4.8</v>
      </c>
      <c r="W190" s="16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 t="s">
        <v>144</v>
      </c>
      <c r="AH190" s="157"/>
      <c r="AI190" s="157"/>
      <c r="AJ190" s="157"/>
      <c r="AK190" s="157"/>
      <c r="AL190" s="157"/>
      <c r="AM190" s="157"/>
      <c r="AN190" s="157"/>
      <c r="AO190" s="157"/>
      <c r="AP190" s="157"/>
      <c r="AQ190" s="157"/>
      <c r="AR190" s="157"/>
      <c r="AS190" s="157"/>
      <c r="AT190" s="157"/>
      <c r="AU190" s="157"/>
      <c r="AV190" s="157"/>
      <c r="AW190" s="157"/>
      <c r="AX190" s="157"/>
      <c r="AY190" s="157"/>
      <c r="AZ190" s="157"/>
      <c r="BA190" s="157"/>
      <c r="BB190" s="157"/>
      <c r="BC190" s="157"/>
      <c r="BD190" s="157"/>
      <c r="BE190" s="157"/>
      <c r="BF190" s="157"/>
      <c r="BG190" s="157"/>
      <c r="BH190" s="157"/>
    </row>
    <row r="191" spans="1:60" outlineLevel="1">
      <c r="A191" s="164"/>
      <c r="B191" s="165"/>
      <c r="C191" s="746" t="s">
        <v>379</v>
      </c>
      <c r="D191" s="747"/>
      <c r="E191" s="747"/>
      <c r="F191" s="747"/>
      <c r="G191" s="74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7"/>
      <c r="T191" s="167"/>
      <c r="U191" s="167"/>
      <c r="V191" s="167"/>
      <c r="W191" s="16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 t="s">
        <v>139</v>
      </c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</row>
    <row r="192" spans="1:60" outlineLevel="1">
      <c r="A192" s="164"/>
      <c r="B192" s="165"/>
      <c r="C192" s="199" t="s">
        <v>380</v>
      </c>
      <c r="D192" s="169"/>
      <c r="E192" s="170">
        <v>0.74512999999999996</v>
      </c>
      <c r="F192" s="167"/>
      <c r="G192" s="167"/>
      <c r="H192" s="167"/>
      <c r="I192" s="167"/>
      <c r="J192" s="167"/>
      <c r="K192" s="167"/>
      <c r="L192" s="167"/>
      <c r="M192" s="167"/>
      <c r="N192" s="167"/>
      <c r="O192" s="167"/>
      <c r="P192" s="167"/>
      <c r="Q192" s="167"/>
      <c r="R192" s="167"/>
      <c r="S192" s="167"/>
      <c r="T192" s="167"/>
      <c r="U192" s="167"/>
      <c r="V192" s="167"/>
      <c r="W192" s="167"/>
      <c r="X192" s="157"/>
      <c r="Y192" s="157"/>
      <c r="Z192" s="157"/>
      <c r="AA192" s="157"/>
      <c r="AB192" s="157"/>
      <c r="AC192" s="157"/>
      <c r="AD192" s="157"/>
      <c r="AE192" s="157"/>
      <c r="AF192" s="157"/>
      <c r="AG192" s="157" t="s">
        <v>141</v>
      </c>
      <c r="AH192" s="157">
        <v>0</v>
      </c>
      <c r="AI192" s="157"/>
      <c r="AJ192" s="157"/>
      <c r="AK192" s="157"/>
      <c r="AL192" s="157"/>
      <c r="AM192" s="157"/>
      <c r="AN192" s="157"/>
      <c r="AO192" s="157"/>
      <c r="AP192" s="157"/>
      <c r="AQ192" s="157"/>
      <c r="AR192" s="157"/>
      <c r="AS192" s="157"/>
      <c r="AT192" s="157"/>
      <c r="AU192" s="157"/>
      <c r="AV192" s="157"/>
      <c r="AW192" s="157"/>
      <c r="AX192" s="157"/>
      <c r="AY192" s="157"/>
      <c r="AZ192" s="157"/>
      <c r="BA192" s="157"/>
      <c r="BB192" s="157"/>
      <c r="BC192" s="157"/>
      <c r="BD192" s="157"/>
      <c r="BE192" s="157"/>
      <c r="BF192" s="157"/>
      <c r="BG192" s="157"/>
      <c r="BH192" s="157"/>
    </row>
    <row r="193" spans="1:60" ht="22.5" outlineLevel="1">
      <c r="A193" s="180">
        <v>67</v>
      </c>
      <c r="B193" s="181" t="s">
        <v>381</v>
      </c>
      <c r="C193" s="198" t="s">
        <v>382</v>
      </c>
      <c r="D193" s="182" t="s">
        <v>156</v>
      </c>
      <c r="E193" s="183">
        <v>0.08</v>
      </c>
      <c r="F193" s="184"/>
      <c r="G193" s="185">
        <f>ROUND(E193*F193,2)</f>
        <v>0</v>
      </c>
      <c r="H193" s="184"/>
      <c r="I193" s="185">
        <f>ROUND(E193*H193,2)</f>
        <v>0</v>
      </c>
      <c r="J193" s="184"/>
      <c r="K193" s="185">
        <f>ROUND(E193*J193,2)</f>
        <v>0</v>
      </c>
      <c r="L193" s="185">
        <v>15</v>
      </c>
      <c r="M193" s="185">
        <f>G193*(1+L193/100)</f>
        <v>0</v>
      </c>
      <c r="N193" s="185">
        <v>0</v>
      </c>
      <c r="O193" s="185">
        <f>ROUND(E193*N193,2)</f>
        <v>0</v>
      </c>
      <c r="P193" s="185">
        <v>2.2000000000000002</v>
      </c>
      <c r="Q193" s="185">
        <f>ROUND(E193*P193,2)</f>
        <v>0.18</v>
      </c>
      <c r="R193" s="185" t="s">
        <v>378</v>
      </c>
      <c r="S193" s="185" t="s">
        <v>136</v>
      </c>
      <c r="T193" s="186" t="s">
        <v>136</v>
      </c>
      <c r="U193" s="167">
        <v>10.47</v>
      </c>
      <c r="V193" s="167">
        <f>ROUND(E193*U193,2)</f>
        <v>0.84</v>
      </c>
      <c r="W193" s="16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 t="s">
        <v>144</v>
      </c>
      <c r="AH193" s="157"/>
      <c r="AI193" s="157"/>
      <c r="AJ193" s="157"/>
      <c r="AK193" s="157"/>
      <c r="AL193" s="157"/>
      <c r="AM193" s="157"/>
      <c r="AN193" s="157"/>
      <c r="AO193" s="157"/>
      <c r="AP193" s="157"/>
      <c r="AQ193" s="157"/>
      <c r="AR193" s="157"/>
      <c r="AS193" s="157"/>
      <c r="AT193" s="157"/>
      <c r="AU193" s="157"/>
      <c r="AV193" s="157"/>
      <c r="AW193" s="157"/>
      <c r="AX193" s="157"/>
      <c r="AY193" s="157"/>
      <c r="AZ193" s="157"/>
      <c r="BA193" s="157"/>
      <c r="BB193" s="157"/>
      <c r="BC193" s="157"/>
      <c r="BD193" s="157"/>
      <c r="BE193" s="157"/>
      <c r="BF193" s="157"/>
      <c r="BG193" s="157"/>
      <c r="BH193" s="157"/>
    </row>
    <row r="194" spans="1:60" outlineLevel="1">
      <c r="A194" s="164"/>
      <c r="B194" s="165"/>
      <c r="C194" s="199" t="s">
        <v>383</v>
      </c>
      <c r="D194" s="169"/>
      <c r="E194" s="170">
        <v>0.08</v>
      </c>
      <c r="F194" s="167"/>
      <c r="G194" s="167"/>
      <c r="H194" s="167"/>
      <c r="I194" s="167"/>
      <c r="J194" s="167"/>
      <c r="K194" s="167"/>
      <c r="L194" s="167"/>
      <c r="M194" s="167"/>
      <c r="N194" s="167"/>
      <c r="O194" s="167"/>
      <c r="P194" s="167"/>
      <c r="Q194" s="167"/>
      <c r="R194" s="167"/>
      <c r="S194" s="167"/>
      <c r="T194" s="167"/>
      <c r="U194" s="167"/>
      <c r="V194" s="167"/>
      <c r="W194" s="167"/>
      <c r="X194" s="157"/>
      <c r="Y194" s="157"/>
      <c r="Z194" s="157"/>
      <c r="AA194" s="157"/>
      <c r="AB194" s="157"/>
      <c r="AC194" s="157"/>
      <c r="AD194" s="157"/>
      <c r="AE194" s="157"/>
      <c r="AF194" s="157"/>
      <c r="AG194" s="157" t="s">
        <v>141</v>
      </c>
      <c r="AH194" s="157">
        <v>0</v>
      </c>
      <c r="AI194" s="157"/>
      <c r="AJ194" s="157"/>
      <c r="AK194" s="157"/>
      <c r="AL194" s="157"/>
      <c r="AM194" s="157"/>
      <c r="AN194" s="157"/>
      <c r="AO194" s="157"/>
      <c r="AP194" s="157"/>
      <c r="AQ194" s="157"/>
      <c r="AR194" s="157"/>
      <c r="AS194" s="157"/>
      <c r="AT194" s="157"/>
      <c r="AU194" s="157"/>
      <c r="AV194" s="157"/>
      <c r="AW194" s="157"/>
      <c r="AX194" s="157"/>
      <c r="AY194" s="157"/>
      <c r="AZ194" s="157"/>
      <c r="BA194" s="157"/>
      <c r="BB194" s="157"/>
      <c r="BC194" s="157"/>
      <c r="BD194" s="157"/>
      <c r="BE194" s="157"/>
      <c r="BF194" s="157"/>
      <c r="BG194" s="157"/>
      <c r="BH194" s="157"/>
    </row>
    <row r="195" spans="1:60" ht="22.5" outlineLevel="1">
      <c r="A195" s="180">
        <v>68</v>
      </c>
      <c r="B195" s="181" t="s">
        <v>384</v>
      </c>
      <c r="C195" s="198" t="s">
        <v>385</v>
      </c>
      <c r="D195" s="182" t="s">
        <v>156</v>
      </c>
      <c r="E195" s="183">
        <v>2.34674</v>
      </c>
      <c r="F195" s="184"/>
      <c r="G195" s="185">
        <f>ROUND(E195*F195,2)</f>
        <v>0</v>
      </c>
      <c r="H195" s="184"/>
      <c r="I195" s="185">
        <f>ROUND(E195*H195,2)</f>
        <v>0</v>
      </c>
      <c r="J195" s="184"/>
      <c r="K195" s="185">
        <f>ROUND(E195*J195,2)</f>
        <v>0</v>
      </c>
      <c r="L195" s="185">
        <v>15</v>
      </c>
      <c r="M195" s="185">
        <f>G195*(1+L195/100)</f>
        <v>0</v>
      </c>
      <c r="N195" s="185">
        <v>0</v>
      </c>
      <c r="O195" s="185">
        <f>ROUND(E195*N195,2)</f>
        <v>0</v>
      </c>
      <c r="P195" s="185">
        <v>2.2000000000000002</v>
      </c>
      <c r="Q195" s="185">
        <f>ROUND(E195*P195,2)</f>
        <v>5.16</v>
      </c>
      <c r="R195" s="185" t="s">
        <v>378</v>
      </c>
      <c r="S195" s="185" t="s">
        <v>136</v>
      </c>
      <c r="T195" s="186" t="s">
        <v>136</v>
      </c>
      <c r="U195" s="167">
        <v>7.51</v>
      </c>
      <c r="V195" s="167">
        <f>ROUND(E195*U195,2)</f>
        <v>17.62</v>
      </c>
      <c r="W195" s="16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 t="s">
        <v>144</v>
      </c>
      <c r="AH195" s="157"/>
      <c r="AI195" s="157"/>
      <c r="AJ195" s="157"/>
      <c r="AK195" s="157"/>
      <c r="AL195" s="157"/>
      <c r="AM195" s="157"/>
      <c r="AN195" s="157"/>
      <c r="AO195" s="157"/>
      <c r="AP195" s="157"/>
      <c r="AQ195" s="157"/>
      <c r="AR195" s="157"/>
      <c r="AS195" s="157"/>
      <c r="AT195" s="157"/>
      <c r="AU195" s="157"/>
      <c r="AV195" s="157"/>
      <c r="AW195" s="157"/>
      <c r="AX195" s="157"/>
      <c r="AY195" s="157"/>
      <c r="AZ195" s="157"/>
      <c r="BA195" s="157"/>
      <c r="BB195" s="157"/>
      <c r="BC195" s="157"/>
      <c r="BD195" s="157"/>
      <c r="BE195" s="157"/>
      <c r="BF195" s="157"/>
      <c r="BG195" s="157"/>
      <c r="BH195" s="157"/>
    </row>
    <row r="196" spans="1:60" ht="33.75" outlineLevel="1">
      <c r="A196" s="164"/>
      <c r="B196" s="165"/>
      <c r="C196" s="199" t="s">
        <v>386</v>
      </c>
      <c r="D196" s="169"/>
      <c r="E196" s="170">
        <v>2.34674</v>
      </c>
      <c r="F196" s="167"/>
      <c r="G196" s="167"/>
      <c r="H196" s="167"/>
      <c r="I196" s="167"/>
      <c r="J196" s="167"/>
      <c r="K196" s="167"/>
      <c r="L196" s="167"/>
      <c r="M196" s="167"/>
      <c r="N196" s="167"/>
      <c r="O196" s="167"/>
      <c r="P196" s="167"/>
      <c r="Q196" s="167"/>
      <c r="R196" s="167"/>
      <c r="S196" s="167"/>
      <c r="T196" s="167"/>
      <c r="U196" s="167"/>
      <c r="V196" s="167"/>
      <c r="W196" s="167"/>
      <c r="X196" s="157"/>
      <c r="Y196" s="157"/>
      <c r="Z196" s="157"/>
      <c r="AA196" s="157"/>
      <c r="AB196" s="157"/>
      <c r="AC196" s="157"/>
      <c r="AD196" s="157"/>
      <c r="AE196" s="157"/>
      <c r="AF196" s="157"/>
      <c r="AG196" s="157" t="s">
        <v>141</v>
      </c>
      <c r="AH196" s="157">
        <v>0</v>
      </c>
      <c r="AI196" s="157"/>
      <c r="AJ196" s="157"/>
      <c r="AK196" s="157"/>
      <c r="AL196" s="157"/>
      <c r="AM196" s="157"/>
      <c r="AN196" s="157"/>
      <c r="AO196" s="157"/>
      <c r="AP196" s="157"/>
      <c r="AQ196" s="157"/>
      <c r="AR196" s="157"/>
      <c r="AS196" s="157"/>
      <c r="AT196" s="157"/>
      <c r="AU196" s="157"/>
      <c r="AV196" s="157"/>
      <c r="AW196" s="157"/>
      <c r="AX196" s="157"/>
      <c r="AY196" s="157"/>
      <c r="AZ196" s="157"/>
      <c r="BA196" s="157"/>
      <c r="BB196" s="157"/>
      <c r="BC196" s="157"/>
      <c r="BD196" s="157"/>
      <c r="BE196" s="157"/>
      <c r="BF196" s="157"/>
      <c r="BG196" s="157"/>
      <c r="BH196" s="157"/>
    </row>
    <row r="197" spans="1:60" outlineLevel="1">
      <c r="A197" s="180">
        <v>69</v>
      </c>
      <c r="B197" s="181" t="s">
        <v>387</v>
      </c>
      <c r="C197" s="198" t="s">
        <v>388</v>
      </c>
      <c r="D197" s="182" t="s">
        <v>134</v>
      </c>
      <c r="E197" s="183">
        <v>2.8512</v>
      </c>
      <c r="F197" s="184"/>
      <c r="G197" s="185">
        <f>ROUND(E197*F197,2)</f>
        <v>0</v>
      </c>
      <c r="H197" s="184"/>
      <c r="I197" s="185">
        <f>ROUND(E197*H197,2)</f>
        <v>0</v>
      </c>
      <c r="J197" s="184"/>
      <c r="K197" s="185">
        <f>ROUND(E197*J197,2)</f>
        <v>0</v>
      </c>
      <c r="L197" s="185">
        <v>15</v>
      </c>
      <c r="M197" s="185">
        <f>G197*(1+L197/100)</f>
        <v>0</v>
      </c>
      <c r="N197" s="185">
        <v>2.1900000000000001E-3</v>
      </c>
      <c r="O197" s="185">
        <f>ROUND(E197*N197,2)</f>
        <v>0.01</v>
      </c>
      <c r="P197" s="185">
        <v>0.01</v>
      </c>
      <c r="Q197" s="185">
        <f>ROUND(E197*P197,2)</f>
        <v>0.03</v>
      </c>
      <c r="R197" s="185" t="s">
        <v>378</v>
      </c>
      <c r="S197" s="185" t="s">
        <v>136</v>
      </c>
      <c r="T197" s="186" t="s">
        <v>136</v>
      </c>
      <c r="U197" s="167">
        <v>0.52</v>
      </c>
      <c r="V197" s="167">
        <f>ROUND(E197*U197,2)</f>
        <v>1.48</v>
      </c>
      <c r="W197" s="167"/>
      <c r="X197" s="157"/>
      <c r="Y197" s="157"/>
      <c r="Z197" s="157"/>
      <c r="AA197" s="157"/>
      <c r="AB197" s="157"/>
      <c r="AC197" s="157"/>
      <c r="AD197" s="157"/>
      <c r="AE197" s="157"/>
      <c r="AF197" s="157"/>
      <c r="AG197" s="157" t="s">
        <v>144</v>
      </c>
      <c r="AH197" s="157"/>
      <c r="AI197" s="157"/>
      <c r="AJ197" s="157"/>
      <c r="AK197" s="157"/>
      <c r="AL197" s="157"/>
      <c r="AM197" s="157"/>
      <c r="AN197" s="157"/>
      <c r="AO197" s="157"/>
      <c r="AP197" s="157"/>
      <c r="AQ197" s="157"/>
      <c r="AR197" s="157"/>
      <c r="AS197" s="157"/>
      <c r="AT197" s="157"/>
      <c r="AU197" s="157"/>
      <c r="AV197" s="157"/>
      <c r="AW197" s="157"/>
      <c r="AX197" s="157"/>
      <c r="AY197" s="157"/>
      <c r="AZ197" s="157"/>
      <c r="BA197" s="157"/>
      <c r="BB197" s="157"/>
      <c r="BC197" s="157"/>
      <c r="BD197" s="157"/>
      <c r="BE197" s="157"/>
      <c r="BF197" s="157"/>
      <c r="BG197" s="157"/>
      <c r="BH197" s="157"/>
    </row>
    <row r="198" spans="1:60" outlineLevel="1">
      <c r="A198" s="164"/>
      <c r="B198" s="165"/>
      <c r="C198" s="199" t="s">
        <v>389</v>
      </c>
      <c r="D198" s="169"/>
      <c r="E198" s="170">
        <v>2.8512</v>
      </c>
      <c r="F198" s="167"/>
      <c r="G198" s="167"/>
      <c r="H198" s="167"/>
      <c r="I198" s="167"/>
      <c r="J198" s="167"/>
      <c r="K198" s="167"/>
      <c r="L198" s="167"/>
      <c r="M198" s="167"/>
      <c r="N198" s="167"/>
      <c r="O198" s="167"/>
      <c r="P198" s="167"/>
      <c r="Q198" s="167"/>
      <c r="R198" s="167"/>
      <c r="S198" s="167"/>
      <c r="T198" s="167"/>
      <c r="U198" s="167"/>
      <c r="V198" s="167"/>
      <c r="W198" s="167"/>
      <c r="X198" s="157"/>
      <c r="Y198" s="157"/>
      <c r="Z198" s="157"/>
      <c r="AA198" s="157"/>
      <c r="AB198" s="157"/>
      <c r="AC198" s="157"/>
      <c r="AD198" s="157"/>
      <c r="AE198" s="157"/>
      <c r="AF198" s="157"/>
      <c r="AG198" s="157" t="s">
        <v>141</v>
      </c>
      <c r="AH198" s="157">
        <v>0</v>
      </c>
      <c r="AI198" s="157"/>
      <c r="AJ198" s="157"/>
      <c r="AK198" s="157"/>
      <c r="AL198" s="157"/>
      <c r="AM198" s="157"/>
      <c r="AN198" s="157"/>
      <c r="AO198" s="157"/>
      <c r="AP198" s="157"/>
      <c r="AQ198" s="157"/>
      <c r="AR198" s="157"/>
      <c r="AS198" s="157"/>
      <c r="AT198" s="157"/>
      <c r="AU198" s="157"/>
      <c r="AV198" s="157"/>
      <c r="AW198" s="157"/>
      <c r="AX198" s="157"/>
      <c r="AY198" s="157"/>
      <c r="AZ198" s="157"/>
      <c r="BA198" s="157"/>
      <c r="BB198" s="157"/>
      <c r="BC198" s="157"/>
      <c r="BD198" s="157"/>
      <c r="BE198" s="157"/>
      <c r="BF198" s="157"/>
      <c r="BG198" s="157"/>
      <c r="BH198" s="157"/>
    </row>
    <row r="199" spans="1:60" ht="33.75" outlineLevel="1">
      <c r="A199" s="180">
        <v>70</v>
      </c>
      <c r="B199" s="181" t="s">
        <v>390</v>
      </c>
      <c r="C199" s="198" t="s">
        <v>391</v>
      </c>
      <c r="D199" s="182" t="s">
        <v>338</v>
      </c>
      <c r="E199" s="183">
        <v>8</v>
      </c>
      <c r="F199" s="184"/>
      <c r="G199" s="185">
        <f>ROUND(E199*F199,2)</f>
        <v>0</v>
      </c>
      <c r="H199" s="184"/>
      <c r="I199" s="185">
        <f>ROUND(E199*H199,2)</f>
        <v>0</v>
      </c>
      <c r="J199" s="184"/>
      <c r="K199" s="185">
        <f>ROUND(E199*J199,2)</f>
        <v>0</v>
      </c>
      <c r="L199" s="185">
        <v>15</v>
      </c>
      <c r="M199" s="185">
        <f>G199*(1+L199/100)</f>
        <v>0</v>
      </c>
      <c r="N199" s="185">
        <v>0</v>
      </c>
      <c r="O199" s="185">
        <f>ROUND(E199*N199,2)</f>
        <v>0</v>
      </c>
      <c r="P199" s="185">
        <v>8.9999999999999993E-3</v>
      </c>
      <c r="Q199" s="185">
        <f>ROUND(E199*P199,2)</f>
        <v>7.0000000000000007E-2</v>
      </c>
      <c r="R199" s="185" t="s">
        <v>378</v>
      </c>
      <c r="S199" s="185" t="s">
        <v>136</v>
      </c>
      <c r="T199" s="186" t="s">
        <v>136</v>
      </c>
      <c r="U199" s="167">
        <v>0.11700000000000001</v>
      </c>
      <c r="V199" s="167">
        <f>ROUND(E199*U199,2)</f>
        <v>0.94</v>
      </c>
      <c r="W199" s="167"/>
      <c r="X199" s="157"/>
      <c r="Y199" s="157"/>
      <c r="Z199" s="157"/>
      <c r="AA199" s="157"/>
      <c r="AB199" s="157"/>
      <c r="AC199" s="157"/>
      <c r="AD199" s="157"/>
      <c r="AE199" s="157"/>
      <c r="AF199" s="157"/>
      <c r="AG199" s="157" t="s">
        <v>144</v>
      </c>
      <c r="AH199" s="157"/>
      <c r="AI199" s="157"/>
      <c r="AJ199" s="157"/>
      <c r="AK199" s="157"/>
      <c r="AL199" s="157"/>
      <c r="AM199" s="157"/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57"/>
      <c r="BB199" s="157"/>
      <c r="BC199" s="157"/>
      <c r="BD199" s="157"/>
      <c r="BE199" s="157"/>
      <c r="BF199" s="157"/>
      <c r="BG199" s="157"/>
      <c r="BH199" s="157"/>
    </row>
    <row r="200" spans="1:60" outlineLevel="1">
      <c r="A200" s="164"/>
      <c r="B200" s="165"/>
      <c r="C200" s="199" t="s">
        <v>356</v>
      </c>
      <c r="D200" s="169"/>
      <c r="E200" s="170">
        <v>8</v>
      </c>
      <c r="F200" s="167"/>
      <c r="G200" s="167"/>
      <c r="H200" s="167"/>
      <c r="I200" s="167"/>
      <c r="J200" s="167"/>
      <c r="K200" s="167"/>
      <c r="L200" s="167"/>
      <c r="M200" s="167"/>
      <c r="N200" s="167"/>
      <c r="O200" s="167"/>
      <c r="P200" s="167"/>
      <c r="Q200" s="167"/>
      <c r="R200" s="167"/>
      <c r="S200" s="167"/>
      <c r="T200" s="167"/>
      <c r="U200" s="167"/>
      <c r="V200" s="167"/>
      <c r="W200" s="167"/>
      <c r="X200" s="157"/>
      <c r="Y200" s="157"/>
      <c r="Z200" s="157"/>
      <c r="AA200" s="157"/>
      <c r="AB200" s="157"/>
      <c r="AC200" s="157"/>
      <c r="AD200" s="157"/>
      <c r="AE200" s="157"/>
      <c r="AF200" s="157"/>
      <c r="AG200" s="157" t="s">
        <v>141</v>
      </c>
      <c r="AH200" s="157">
        <v>0</v>
      </c>
      <c r="AI200" s="157"/>
      <c r="AJ200" s="157"/>
      <c r="AK200" s="157"/>
      <c r="AL200" s="157"/>
      <c r="AM200" s="157"/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57"/>
      <c r="BB200" s="157"/>
      <c r="BC200" s="157"/>
      <c r="BD200" s="157"/>
      <c r="BE200" s="157"/>
      <c r="BF200" s="157"/>
      <c r="BG200" s="157"/>
      <c r="BH200" s="157"/>
    </row>
    <row r="201" spans="1:60" ht="33.75" outlineLevel="1">
      <c r="A201" s="180">
        <v>71</v>
      </c>
      <c r="B201" s="181" t="s">
        <v>392</v>
      </c>
      <c r="C201" s="198" t="s">
        <v>393</v>
      </c>
      <c r="D201" s="182" t="s">
        <v>394</v>
      </c>
      <c r="E201" s="183">
        <v>0.02</v>
      </c>
      <c r="F201" s="184"/>
      <c r="G201" s="185">
        <f>ROUND(E201*F201,2)</f>
        <v>0</v>
      </c>
      <c r="H201" s="184"/>
      <c r="I201" s="185">
        <f>ROUND(E201*H201,2)</f>
        <v>0</v>
      </c>
      <c r="J201" s="184"/>
      <c r="K201" s="185">
        <f>ROUND(E201*J201,2)</f>
        <v>0</v>
      </c>
      <c r="L201" s="185">
        <v>15</v>
      </c>
      <c r="M201" s="185">
        <f>G201*(1+L201/100)</f>
        <v>0</v>
      </c>
      <c r="N201" s="185">
        <v>0</v>
      </c>
      <c r="O201" s="185">
        <f>ROUND(E201*N201,2)</f>
        <v>0</v>
      </c>
      <c r="P201" s="185">
        <v>1</v>
      </c>
      <c r="Q201" s="185">
        <f>ROUND(E201*P201,2)</f>
        <v>0.02</v>
      </c>
      <c r="R201" s="185" t="s">
        <v>378</v>
      </c>
      <c r="S201" s="185" t="s">
        <v>136</v>
      </c>
      <c r="T201" s="186" t="s">
        <v>136</v>
      </c>
      <c r="U201" s="167">
        <v>29</v>
      </c>
      <c r="V201" s="167">
        <f>ROUND(E201*U201,2)</f>
        <v>0.57999999999999996</v>
      </c>
      <c r="W201" s="167"/>
      <c r="X201" s="157"/>
      <c r="Y201" s="157"/>
      <c r="Z201" s="157"/>
      <c r="AA201" s="157"/>
      <c r="AB201" s="157"/>
      <c r="AC201" s="157"/>
      <c r="AD201" s="157"/>
      <c r="AE201" s="157"/>
      <c r="AF201" s="157"/>
      <c r="AG201" s="157" t="s">
        <v>144</v>
      </c>
      <c r="AH201" s="157"/>
      <c r="AI201" s="157"/>
      <c r="AJ201" s="157"/>
      <c r="AK201" s="157"/>
      <c r="AL201" s="157"/>
      <c r="AM201" s="157"/>
      <c r="AN201" s="157"/>
      <c r="AO201" s="157"/>
      <c r="AP201" s="157"/>
      <c r="AQ201" s="157"/>
      <c r="AR201" s="157"/>
      <c r="AS201" s="157"/>
      <c r="AT201" s="157"/>
      <c r="AU201" s="157"/>
      <c r="AV201" s="157"/>
      <c r="AW201" s="157"/>
      <c r="AX201" s="157"/>
      <c r="AY201" s="157"/>
      <c r="AZ201" s="157"/>
      <c r="BA201" s="157"/>
      <c r="BB201" s="157"/>
      <c r="BC201" s="157"/>
      <c r="BD201" s="157"/>
      <c r="BE201" s="157"/>
      <c r="BF201" s="157"/>
      <c r="BG201" s="157"/>
      <c r="BH201" s="157"/>
    </row>
    <row r="202" spans="1:60" outlineLevel="1">
      <c r="A202" s="164"/>
      <c r="B202" s="165"/>
      <c r="C202" s="199" t="s">
        <v>395</v>
      </c>
      <c r="D202" s="169"/>
      <c r="E202" s="170">
        <v>0.02</v>
      </c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  <c r="Q202" s="167"/>
      <c r="R202" s="167"/>
      <c r="S202" s="167"/>
      <c r="T202" s="167"/>
      <c r="U202" s="167"/>
      <c r="V202" s="167"/>
      <c r="W202" s="167"/>
      <c r="X202" s="157"/>
      <c r="Y202" s="157"/>
      <c r="Z202" s="157"/>
      <c r="AA202" s="157"/>
      <c r="AB202" s="157"/>
      <c r="AC202" s="157"/>
      <c r="AD202" s="157"/>
      <c r="AE202" s="157"/>
      <c r="AF202" s="157"/>
      <c r="AG202" s="157" t="s">
        <v>141</v>
      </c>
      <c r="AH202" s="157">
        <v>0</v>
      </c>
      <c r="AI202" s="157"/>
      <c r="AJ202" s="157"/>
      <c r="AK202" s="157"/>
      <c r="AL202" s="157"/>
      <c r="AM202" s="157"/>
      <c r="AN202" s="157"/>
      <c r="AO202" s="157"/>
      <c r="AP202" s="157"/>
      <c r="AQ202" s="157"/>
      <c r="AR202" s="157"/>
      <c r="AS202" s="157"/>
      <c r="AT202" s="157"/>
      <c r="AU202" s="157"/>
      <c r="AV202" s="157"/>
      <c r="AW202" s="157"/>
      <c r="AX202" s="157"/>
      <c r="AY202" s="157"/>
      <c r="AZ202" s="157"/>
      <c r="BA202" s="157"/>
      <c r="BB202" s="157"/>
      <c r="BC202" s="157"/>
      <c r="BD202" s="157"/>
      <c r="BE202" s="157"/>
      <c r="BF202" s="157"/>
      <c r="BG202" s="157"/>
      <c r="BH202" s="157"/>
    </row>
    <row r="203" spans="1:60" ht="33.75" outlineLevel="1">
      <c r="A203" s="180">
        <v>72</v>
      </c>
      <c r="B203" s="181" t="s">
        <v>396</v>
      </c>
      <c r="C203" s="198" t="s">
        <v>397</v>
      </c>
      <c r="D203" s="182" t="s">
        <v>338</v>
      </c>
      <c r="E203" s="183">
        <v>1</v>
      </c>
      <c r="F203" s="184"/>
      <c r="G203" s="185">
        <f>ROUND(E203*F203,2)</f>
        <v>0</v>
      </c>
      <c r="H203" s="184"/>
      <c r="I203" s="185">
        <f>ROUND(E203*H203,2)</f>
        <v>0</v>
      </c>
      <c r="J203" s="184"/>
      <c r="K203" s="185">
        <f>ROUND(E203*J203,2)</f>
        <v>0</v>
      </c>
      <c r="L203" s="185">
        <v>15</v>
      </c>
      <c r="M203" s="185">
        <f>G203*(1+L203/100)</f>
        <v>0</v>
      </c>
      <c r="N203" s="185">
        <v>0</v>
      </c>
      <c r="O203" s="185">
        <f>ROUND(E203*N203,2)</f>
        <v>0</v>
      </c>
      <c r="P203" s="185">
        <v>4.4999999999999998E-2</v>
      </c>
      <c r="Q203" s="185">
        <f>ROUND(E203*P203,2)</f>
        <v>0.05</v>
      </c>
      <c r="R203" s="185" t="s">
        <v>378</v>
      </c>
      <c r="S203" s="185" t="s">
        <v>136</v>
      </c>
      <c r="T203" s="186" t="s">
        <v>136</v>
      </c>
      <c r="U203" s="167">
        <v>0.26</v>
      </c>
      <c r="V203" s="167">
        <f>ROUND(E203*U203,2)</f>
        <v>0.26</v>
      </c>
      <c r="W203" s="16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 t="s">
        <v>144</v>
      </c>
      <c r="AH203" s="157"/>
      <c r="AI203" s="157"/>
      <c r="AJ203" s="157"/>
      <c r="AK203" s="157"/>
      <c r="AL203" s="157"/>
      <c r="AM203" s="157"/>
      <c r="AN203" s="157"/>
      <c r="AO203" s="157"/>
      <c r="AP203" s="157"/>
      <c r="AQ203" s="157"/>
      <c r="AR203" s="157"/>
      <c r="AS203" s="157"/>
      <c r="AT203" s="157"/>
      <c r="AU203" s="157"/>
      <c r="AV203" s="157"/>
      <c r="AW203" s="157"/>
      <c r="AX203" s="157"/>
      <c r="AY203" s="157"/>
      <c r="AZ203" s="157"/>
      <c r="BA203" s="157"/>
      <c r="BB203" s="157"/>
      <c r="BC203" s="157"/>
      <c r="BD203" s="157"/>
      <c r="BE203" s="157"/>
      <c r="BF203" s="157"/>
      <c r="BG203" s="157"/>
      <c r="BH203" s="157"/>
    </row>
    <row r="204" spans="1:60" outlineLevel="1">
      <c r="A204" s="164"/>
      <c r="B204" s="165"/>
      <c r="C204" s="199" t="s">
        <v>398</v>
      </c>
      <c r="D204" s="169"/>
      <c r="E204" s="170">
        <v>1</v>
      </c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  <c r="Q204" s="167"/>
      <c r="R204" s="167"/>
      <c r="S204" s="167"/>
      <c r="T204" s="167"/>
      <c r="U204" s="167"/>
      <c r="V204" s="167"/>
      <c r="W204" s="16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 t="s">
        <v>141</v>
      </c>
      <c r="AH204" s="157">
        <v>0</v>
      </c>
      <c r="AI204" s="157"/>
      <c r="AJ204" s="157"/>
      <c r="AK204" s="157"/>
      <c r="AL204" s="157"/>
      <c r="AM204" s="157"/>
      <c r="AN204" s="157"/>
      <c r="AO204" s="157"/>
      <c r="AP204" s="157"/>
      <c r="AQ204" s="157"/>
      <c r="AR204" s="157"/>
      <c r="AS204" s="157"/>
      <c r="AT204" s="157"/>
      <c r="AU204" s="157"/>
      <c r="AV204" s="157"/>
      <c r="AW204" s="157"/>
      <c r="AX204" s="157"/>
      <c r="AY204" s="157"/>
      <c r="AZ204" s="157"/>
      <c r="BA204" s="157"/>
      <c r="BB204" s="157"/>
      <c r="BC204" s="157"/>
      <c r="BD204" s="157"/>
      <c r="BE204" s="157"/>
      <c r="BF204" s="157"/>
      <c r="BG204" s="157"/>
      <c r="BH204" s="157"/>
    </row>
    <row r="205" spans="1:60" ht="22.5" outlineLevel="1">
      <c r="A205" s="180">
        <v>73</v>
      </c>
      <c r="B205" s="181" t="s">
        <v>399</v>
      </c>
      <c r="C205" s="198" t="s">
        <v>400</v>
      </c>
      <c r="D205" s="182" t="s">
        <v>134</v>
      </c>
      <c r="E205" s="183">
        <v>122.32299</v>
      </c>
      <c r="F205" s="184"/>
      <c r="G205" s="185">
        <f>ROUND(E205*F205,2)</f>
        <v>0</v>
      </c>
      <c r="H205" s="184"/>
      <c r="I205" s="185">
        <f>ROUND(E205*H205,2)</f>
        <v>0</v>
      </c>
      <c r="J205" s="184"/>
      <c r="K205" s="185">
        <f>ROUND(E205*J205,2)</f>
        <v>0</v>
      </c>
      <c r="L205" s="185">
        <v>15</v>
      </c>
      <c r="M205" s="185">
        <f>G205*(1+L205/100)</f>
        <v>0</v>
      </c>
      <c r="N205" s="185">
        <v>0</v>
      </c>
      <c r="O205" s="185">
        <f>ROUND(E205*N205,2)</f>
        <v>0</v>
      </c>
      <c r="P205" s="185">
        <v>0</v>
      </c>
      <c r="Q205" s="185">
        <f>ROUND(E205*P205,2)</f>
        <v>0</v>
      </c>
      <c r="R205" s="185" t="s">
        <v>378</v>
      </c>
      <c r="S205" s="185" t="s">
        <v>136</v>
      </c>
      <c r="T205" s="186" t="s">
        <v>136</v>
      </c>
      <c r="U205" s="167">
        <v>0.33</v>
      </c>
      <c r="V205" s="167">
        <f>ROUND(E205*U205,2)</f>
        <v>40.369999999999997</v>
      </c>
      <c r="W205" s="16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 t="s">
        <v>137</v>
      </c>
      <c r="AH205" s="157"/>
      <c r="AI205" s="157"/>
      <c r="AJ205" s="157"/>
      <c r="AK205" s="157"/>
      <c r="AL205" s="157"/>
      <c r="AM205" s="157"/>
      <c r="AN205" s="157"/>
      <c r="AO205" s="157"/>
      <c r="AP205" s="157"/>
      <c r="AQ205" s="157"/>
      <c r="AR205" s="157"/>
      <c r="AS205" s="157"/>
      <c r="AT205" s="157"/>
      <c r="AU205" s="157"/>
      <c r="AV205" s="157"/>
      <c r="AW205" s="157"/>
      <c r="AX205" s="157"/>
      <c r="AY205" s="157"/>
      <c r="AZ205" s="157"/>
      <c r="BA205" s="157"/>
      <c r="BB205" s="157"/>
      <c r="BC205" s="157"/>
      <c r="BD205" s="157"/>
      <c r="BE205" s="157"/>
      <c r="BF205" s="157"/>
      <c r="BG205" s="157"/>
      <c r="BH205" s="157"/>
    </row>
    <row r="206" spans="1:60" outlineLevel="1">
      <c r="A206" s="164"/>
      <c r="B206" s="165"/>
      <c r="C206" s="199" t="s">
        <v>267</v>
      </c>
      <c r="D206" s="169"/>
      <c r="E206" s="170">
        <v>114.41034000000001</v>
      </c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  <c r="Q206" s="167"/>
      <c r="R206" s="167"/>
      <c r="S206" s="167"/>
      <c r="T206" s="167"/>
      <c r="U206" s="167"/>
      <c r="V206" s="167"/>
      <c r="W206" s="16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 t="s">
        <v>141</v>
      </c>
      <c r="AH206" s="157">
        <v>0</v>
      </c>
      <c r="AI206" s="157"/>
      <c r="AJ206" s="157"/>
      <c r="AK206" s="157"/>
      <c r="AL206" s="157"/>
      <c r="AM206" s="157"/>
      <c r="AN206" s="157"/>
      <c r="AO206" s="157"/>
      <c r="AP206" s="157"/>
      <c r="AQ206" s="157"/>
      <c r="AR206" s="157"/>
      <c r="AS206" s="157"/>
      <c r="AT206" s="157"/>
      <c r="AU206" s="157"/>
      <c r="AV206" s="157"/>
      <c r="AW206" s="157"/>
      <c r="AX206" s="157"/>
      <c r="AY206" s="157"/>
      <c r="AZ206" s="157"/>
      <c r="BA206" s="157"/>
      <c r="BB206" s="157"/>
      <c r="BC206" s="157"/>
      <c r="BD206" s="157"/>
      <c r="BE206" s="157"/>
      <c r="BF206" s="157"/>
      <c r="BG206" s="157"/>
      <c r="BH206" s="157"/>
    </row>
    <row r="207" spans="1:60" outlineLevel="1">
      <c r="A207" s="164"/>
      <c r="B207" s="165"/>
      <c r="C207" s="199" t="s">
        <v>353</v>
      </c>
      <c r="D207" s="169"/>
      <c r="E207" s="170">
        <v>7.9126500000000002</v>
      </c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  <c r="Q207" s="167"/>
      <c r="R207" s="167"/>
      <c r="S207" s="167"/>
      <c r="T207" s="167"/>
      <c r="U207" s="167"/>
      <c r="V207" s="167"/>
      <c r="W207" s="16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 t="s">
        <v>141</v>
      </c>
      <c r="AH207" s="157">
        <v>0</v>
      </c>
      <c r="AI207" s="157"/>
      <c r="AJ207" s="157"/>
      <c r="AK207" s="157"/>
      <c r="AL207" s="157"/>
      <c r="AM207" s="157"/>
      <c r="AN207" s="157"/>
      <c r="AO207" s="157"/>
      <c r="AP207" s="157"/>
      <c r="AQ207" s="157"/>
      <c r="AR207" s="157"/>
      <c r="AS207" s="157"/>
      <c r="AT207" s="157"/>
      <c r="AU207" s="157"/>
      <c r="AV207" s="157"/>
      <c r="AW207" s="157"/>
      <c r="AX207" s="157"/>
      <c r="AY207" s="157"/>
      <c r="AZ207" s="157"/>
      <c r="BA207" s="157"/>
      <c r="BB207" s="157"/>
      <c r="BC207" s="157"/>
      <c r="BD207" s="157"/>
      <c r="BE207" s="157"/>
      <c r="BF207" s="157"/>
      <c r="BG207" s="157"/>
      <c r="BH207" s="157"/>
    </row>
    <row r="208" spans="1:60" ht="22.5" outlineLevel="1">
      <c r="A208" s="180">
        <v>74</v>
      </c>
      <c r="B208" s="181" t="s">
        <v>401</v>
      </c>
      <c r="C208" s="198" t="s">
        <v>402</v>
      </c>
      <c r="D208" s="182" t="s">
        <v>134</v>
      </c>
      <c r="E208" s="183">
        <v>304.65775000000002</v>
      </c>
      <c r="F208" s="184"/>
      <c r="G208" s="185">
        <f>ROUND(E208*F208,2)</f>
        <v>0</v>
      </c>
      <c r="H208" s="184"/>
      <c r="I208" s="185">
        <f>ROUND(E208*H208,2)</f>
        <v>0</v>
      </c>
      <c r="J208" s="184"/>
      <c r="K208" s="185">
        <f>ROUND(E208*J208,2)</f>
        <v>0</v>
      </c>
      <c r="L208" s="185">
        <v>15</v>
      </c>
      <c r="M208" s="185">
        <f>G208*(1+L208/100)</f>
        <v>0</v>
      </c>
      <c r="N208" s="185">
        <v>0</v>
      </c>
      <c r="O208" s="185">
        <f>ROUND(E208*N208,2)</f>
        <v>0</v>
      </c>
      <c r="P208" s="185">
        <v>0</v>
      </c>
      <c r="Q208" s="185">
        <f>ROUND(E208*P208,2)</f>
        <v>0</v>
      </c>
      <c r="R208" s="185" t="s">
        <v>378</v>
      </c>
      <c r="S208" s="185" t="s">
        <v>136</v>
      </c>
      <c r="T208" s="186" t="s">
        <v>136</v>
      </c>
      <c r="U208" s="167">
        <v>0.26</v>
      </c>
      <c r="V208" s="167">
        <f>ROUND(E208*U208,2)</f>
        <v>79.209999999999994</v>
      </c>
      <c r="W208" s="167"/>
      <c r="X208" s="157"/>
      <c r="Y208" s="157"/>
      <c r="Z208" s="157"/>
      <c r="AA208" s="157"/>
      <c r="AB208" s="157"/>
      <c r="AC208" s="157"/>
      <c r="AD208" s="157"/>
      <c r="AE208" s="157"/>
      <c r="AF208" s="157"/>
      <c r="AG208" s="157" t="s">
        <v>137</v>
      </c>
      <c r="AH208" s="157"/>
      <c r="AI208" s="157"/>
      <c r="AJ208" s="157"/>
      <c r="AK208" s="157"/>
      <c r="AL208" s="157"/>
      <c r="AM208" s="157"/>
      <c r="AN208" s="157"/>
      <c r="AO208" s="157"/>
      <c r="AP208" s="157"/>
      <c r="AQ208" s="157"/>
      <c r="AR208" s="157"/>
      <c r="AS208" s="157"/>
      <c r="AT208" s="157"/>
      <c r="AU208" s="157"/>
      <c r="AV208" s="157"/>
      <c r="AW208" s="157"/>
      <c r="AX208" s="157"/>
      <c r="AY208" s="157"/>
      <c r="AZ208" s="157"/>
      <c r="BA208" s="157"/>
      <c r="BB208" s="157"/>
      <c r="BC208" s="157"/>
      <c r="BD208" s="157"/>
      <c r="BE208" s="157"/>
      <c r="BF208" s="157"/>
      <c r="BG208" s="157"/>
      <c r="BH208" s="157"/>
    </row>
    <row r="209" spans="1:60" outlineLevel="1">
      <c r="A209" s="164"/>
      <c r="B209" s="165"/>
      <c r="C209" s="199" t="s">
        <v>403</v>
      </c>
      <c r="D209" s="169"/>
      <c r="E209" s="170">
        <v>57.469499999999996</v>
      </c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  <c r="Q209" s="167"/>
      <c r="R209" s="167"/>
      <c r="S209" s="167"/>
      <c r="T209" s="167"/>
      <c r="U209" s="167"/>
      <c r="V209" s="167"/>
      <c r="W209" s="167"/>
      <c r="X209" s="157"/>
      <c r="Y209" s="157"/>
      <c r="Z209" s="157"/>
      <c r="AA209" s="157"/>
      <c r="AB209" s="157"/>
      <c r="AC209" s="157"/>
      <c r="AD209" s="157"/>
      <c r="AE209" s="157"/>
      <c r="AF209" s="157"/>
      <c r="AG209" s="157" t="s">
        <v>141</v>
      </c>
      <c r="AH209" s="157">
        <v>0</v>
      </c>
      <c r="AI209" s="157"/>
      <c r="AJ209" s="157"/>
      <c r="AK209" s="157"/>
      <c r="AL209" s="157"/>
      <c r="AM209" s="157"/>
      <c r="AN209" s="157"/>
      <c r="AO209" s="157"/>
      <c r="AP209" s="157"/>
      <c r="AQ209" s="157"/>
      <c r="AR209" s="157"/>
      <c r="AS209" s="157"/>
      <c r="AT209" s="157"/>
      <c r="AU209" s="157"/>
      <c r="AV209" s="157"/>
      <c r="AW209" s="157"/>
      <c r="AX209" s="157"/>
      <c r="AY209" s="157"/>
      <c r="AZ209" s="157"/>
      <c r="BA209" s="157"/>
      <c r="BB209" s="157"/>
      <c r="BC209" s="157"/>
      <c r="BD209" s="157"/>
      <c r="BE209" s="157"/>
      <c r="BF209" s="157"/>
      <c r="BG209" s="157"/>
      <c r="BH209" s="157"/>
    </row>
    <row r="210" spans="1:60" outlineLevel="1">
      <c r="A210" s="164"/>
      <c r="B210" s="165"/>
      <c r="C210" s="199" t="s">
        <v>404</v>
      </c>
      <c r="D210" s="169"/>
      <c r="E210" s="170">
        <v>62.6295</v>
      </c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  <c r="Q210" s="167"/>
      <c r="R210" s="167"/>
      <c r="S210" s="167"/>
      <c r="T210" s="167"/>
      <c r="U210" s="167"/>
      <c r="V210" s="167"/>
      <c r="W210" s="16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 t="s">
        <v>141</v>
      </c>
      <c r="AH210" s="157">
        <v>0</v>
      </c>
      <c r="AI210" s="157"/>
      <c r="AJ210" s="157"/>
      <c r="AK210" s="157"/>
      <c r="AL210" s="157"/>
      <c r="AM210" s="157"/>
      <c r="AN210" s="157"/>
      <c r="AO210" s="157"/>
      <c r="AP210" s="157"/>
      <c r="AQ210" s="157"/>
      <c r="AR210" s="157"/>
      <c r="AS210" s="157"/>
      <c r="AT210" s="157"/>
      <c r="AU210" s="157"/>
      <c r="AV210" s="157"/>
      <c r="AW210" s="157"/>
      <c r="AX210" s="157"/>
      <c r="AY210" s="157"/>
      <c r="AZ210" s="157"/>
      <c r="BA210" s="157"/>
      <c r="BB210" s="157"/>
      <c r="BC210" s="157"/>
      <c r="BD210" s="157"/>
      <c r="BE210" s="157"/>
      <c r="BF210" s="157"/>
      <c r="BG210" s="157"/>
      <c r="BH210" s="157"/>
    </row>
    <row r="211" spans="1:60" outlineLevel="1">
      <c r="A211" s="164"/>
      <c r="B211" s="165"/>
      <c r="C211" s="199" t="s">
        <v>405</v>
      </c>
      <c r="D211" s="169"/>
      <c r="E211" s="170">
        <v>47.117249999999999</v>
      </c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  <c r="Q211" s="167"/>
      <c r="R211" s="167"/>
      <c r="S211" s="167"/>
      <c r="T211" s="167"/>
      <c r="U211" s="167"/>
      <c r="V211" s="167"/>
      <c r="W211" s="16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 t="s">
        <v>141</v>
      </c>
      <c r="AH211" s="157">
        <v>0</v>
      </c>
      <c r="AI211" s="157"/>
      <c r="AJ211" s="157"/>
      <c r="AK211" s="157"/>
      <c r="AL211" s="157"/>
      <c r="AM211" s="157"/>
      <c r="AN211" s="157"/>
      <c r="AO211" s="157"/>
      <c r="AP211" s="157"/>
      <c r="AQ211" s="157"/>
      <c r="AR211" s="157"/>
      <c r="AS211" s="157"/>
      <c r="AT211" s="157"/>
      <c r="AU211" s="157"/>
      <c r="AV211" s="157"/>
      <c r="AW211" s="157"/>
      <c r="AX211" s="157"/>
      <c r="AY211" s="157"/>
      <c r="AZ211" s="157"/>
      <c r="BA211" s="157"/>
      <c r="BB211" s="157"/>
      <c r="BC211" s="157"/>
      <c r="BD211" s="157"/>
      <c r="BE211" s="157"/>
      <c r="BF211" s="157"/>
      <c r="BG211" s="157"/>
      <c r="BH211" s="157"/>
    </row>
    <row r="212" spans="1:60" outlineLevel="1">
      <c r="A212" s="164"/>
      <c r="B212" s="165"/>
      <c r="C212" s="199" t="s">
        <v>406</v>
      </c>
      <c r="D212" s="169"/>
      <c r="E212" s="170">
        <v>67.047749999999994</v>
      </c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  <c r="Q212" s="167"/>
      <c r="R212" s="167"/>
      <c r="S212" s="167"/>
      <c r="T212" s="167"/>
      <c r="U212" s="167"/>
      <c r="V212" s="167"/>
      <c r="W212" s="167"/>
      <c r="X212" s="157"/>
      <c r="Y212" s="157"/>
      <c r="Z212" s="157"/>
      <c r="AA212" s="157"/>
      <c r="AB212" s="157"/>
      <c r="AC212" s="157"/>
      <c r="AD212" s="157"/>
      <c r="AE212" s="157"/>
      <c r="AF212" s="157"/>
      <c r="AG212" s="157" t="s">
        <v>141</v>
      </c>
      <c r="AH212" s="157">
        <v>0</v>
      </c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57"/>
      <c r="BB212" s="157"/>
      <c r="BC212" s="157"/>
      <c r="BD212" s="157"/>
      <c r="BE212" s="157"/>
      <c r="BF212" s="157"/>
      <c r="BG212" s="157"/>
      <c r="BH212" s="157"/>
    </row>
    <row r="213" spans="1:60" outlineLevel="1">
      <c r="A213" s="164"/>
      <c r="B213" s="165"/>
      <c r="C213" s="199" t="s">
        <v>407</v>
      </c>
      <c r="D213" s="169"/>
      <c r="E213" s="170">
        <v>54.27675</v>
      </c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  <c r="Q213" s="167"/>
      <c r="R213" s="167"/>
      <c r="S213" s="167"/>
      <c r="T213" s="167"/>
      <c r="U213" s="167"/>
      <c r="V213" s="167"/>
      <c r="W213" s="16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 t="s">
        <v>141</v>
      </c>
      <c r="AH213" s="157">
        <v>0</v>
      </c>
      <c r="AI213" s="157"/>
      <c r="AJ213" s="157"/>
      <c r="AK213" s="157"/>
      <c r="AL213" s="157"/>
      <c r="AM213" s="157"/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57"/>
      <c r="BB213" s="157"/>
      <c r="BC213" s="157"/>
      <c r="BD213" s="157"/>
      <c r="BE213" s="157"/>
      <c r="BF213" s="157"/>
      <c r="BG213" s="157"/>
      <c r="BH213" s="157"/>
    </row>
    <row r="214" spans="1:60" outlineLevel="1">
      <c r="A214" s="164"/>
      <c r="B214" s="165"/>
      <c r="C214" s="199" t="s">
        <v>408</v>
      </c>
      <c r="D214" s="169"/>
      <c r="E214" s="170">
        <v>16.117000000000001</v>
      </c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  <c r="Q214" s="167"/>
      <c r="R214" s="167"/>
      <c r="S214" s="167"/>
      <c r="T214" s="167"/>
      <c r="U214" s="167"/>
      <c r="V214" s="167"/>
      <c r="W214" s="16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 t="s">
        <v>141</v>
      </c>
      <c r="AH214" s="157">
        <v>0</v>
      </c>
      <c r="AI214" s="157"/>
      <c r="AJ214" s="157"/>
      <c r="AK214" s="157"/>
      <c r="AL214" s="157"/>
      <c r="AM214" s="157"/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57"/>
      <c r="BB214" s="157"/>
      <c r="BC214" s="157"/>
      <c r="BD214" s="157"/>
      <c r="BE214" s="157"/>
      <c r="BF214" s="157"/>
      <c r="BG214" s="157"/>
      <c r="BH214" s="157"/>
    </row>
    <row r="215" spans="1:60" ht="33.75" outlineLevel="1">
      <c r="A215" s="180">
        <v>75</v>
      </c>
      <c r="B215" s="181" t="s">
        <v>409</v>
      </c>
      <c r="C215" s="198" t="s">
        <v>410</v>
      </c>
      <c r="D215" s="182" t="s">
        <v>134</v>
      </c>
      <c r="E215" s="183">
        <v>53.558999999999997</v>
      </c>
      <c r="F215" s="184"/>
      <c r="G215" s="185">
        <f>ROUND(E215*F215,2)</f>
        <v>0</v>
      </c>
      <c r="H215" s="184"/>
      <c r="I215" s="185">
        <f>ROUND(E215*H215,2)</f>
        <v>0</v>
      </c>
      <c r="J215" s="184"/>
      <c r="K215" s="185">
        <f>ROUND(E215*J215,2)</f>
        <v>0</v>
      </c>
      <c r="L215" s="185">
        <v>15</v>
      </c>
      <c r="M215" s="185">
        <f>G215*(1+L215/100)</f>
        <v>0</v>
      </c>
      <c r="N215" s="185">
        <v>0</v>
      </c>
      <c r="O215" s="185">
        <f>ROUND(E215*N215,2)</f>
        <v>0</v>
      </c>
      <c r="P215" s="185">
        <v>0</v>
      </c>
      <c r="Q215" s="185">
        <f>ROUND(E215*P215,2)</f>
        <v>0</v>
      </c>
      <c r="R215" s="185" t="s">
        <v>378</v>
      </c>
      <c r="S215" s="185" t="s">
        <v>136</v>
      </c>
      <c r="T215" s="186" t="s">
        <v>136</v>
      </c>
      <c r="U215" s="167">
        <v>0.2</v>
      </c>
      <c r="V215" s="167">
        <f>ROUND(E215*U215,2)</f>
        <v>10.71</v>
      </c>
      <c r="W215" s="167"/>
      <c r="X215" s="157"/>
      <c r="Y215" s="157"/>
      <c r="Z215" s="157"/>
      <c r="AA215" s="157"/>
      <c r="AB215" s="157"/>
      <c r="AC215" s="157"/>
      <c r="AD215" s="157"/>
      <c r="AE215" s="157"/>
      <c r="AF215" s="157"/>
      <c r="AG215" s="157" t="s">
        <v>137</v>
      </c>
      <c r="AH215" s="157"/>
      <c r="AI215" s="157"/>
      <c r="AJ215" s="157"/>
      <c r="AK215" s="157"/>
      <c r="AL215" s="157"/>
      <c r="AM215" s="157"/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57"/>
      <c r="BB215" s="157"/>
      <c r="BC215" s="157"/>
      <c r="BD215" s="157"/>
      <c r="BE215" s="157"/>
      <c r="BF215" s="157"/>
      <c r="BG215" s="157"/>
      <c r="BH215" s="157"/>
    </row>
    <row r="216" spans="1:60" outlineLevel="1">
      <c r="A216" s="164"/>
      <c r="B216" s="165"/>
      <c r="C216" s="199" t="s">
        <v>312</v>
      </c>
      <c r="D216" s="169"/>
      <c r="E216" s="170">
        <v>53.558999999999997</v>
      </c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  <c r="Q216" s="167"/>
      <c r="R216" s="167"/>
      <c r="S216" s="167"/>
      <c r="T216" s="167"/>
      <c r="U216" s="167"/>
      <c r="V216" s="167"/>
      <c r="W216" s="167"/>
      <c r="X216" s="157"/>
      <c r="Y216" s="157"/>
      <c r="Z216" s="157"/>
      <c r="AA216" s="157"/>
      <c r="AB216" s="157"/>
      <c r="AC216" s="157"/>
      <c r="AD216" s="157"/>
      <c r="AE216" s="157"/>
      <c r="AF216" s="157"/>
      <c r="AG216" s="157" t="s">
        <v>141</v>
      </c>
      <c r="AH216" s="157">
        <v>0</v>
      </c>
      <c r="AI216" s="157"/>
      <c r="AJ216" s="157"/>
      <c r="AK216" s="157"/>
      <c r="AL216" s="157"/>
      <c r="AM216" s="157"/>
      <c r="AN216" s="157"/>
      <c r="AO216" s="157"/>
      <c r="AP216" s="157"/>
      <c r="AQ216" s="157"/>
      <c r="AR216" s="157"/>
      <c r="AS216" s="157"/>
      <c r="AT216" s="157"/>
      <c r="AU216" s="157"/>
      <c r="AV216" s="157"/>
      <c r="AW216" s="157"/>
      <c r="AX216" s="157"/>
      <c r="AY216" s="157"/>
      <c r="AZ216" s="157"/>
      <c r="BA216" s="157"/>
      <c r="BB216" s="157"/>
      <c r="BC216" s="157"/>
      <c r="BD216" s="157"/>
      <c r="BE216" s="157"/>
      <c r="BF216" s="157"/>
      <c r="BG216" s="157"/>
      <c r="BH216" s="157"/>
    </row>
    <row r="217" spans="1:60" ht="22.5" outlineLevel="1">
      <c r="A217" s="180">
        <v>76</v>
      </c>
      <c r="B217" s="181" t="s">
        <v>411</v>
      </c>
      <c r="C217" s="198" t="s">
        <v>412</v>
      </c>
      <c r="D217" s="182" t="s">
        <v>134</v>
      </c>
      <c r="E217" s="183">
        <v>426.98074000000003</v>
      </c>
      <c r="F217" s="184"/>
      <c r="G217" s="185">
        <f>ROUND(E217*F217,2)</f>
        <v>0</v>
      </c>
      <c r="H217" s="184"/>
      <c r="I217" s="185">
        <f>ROUND(E217*H217,2)</f>
        <v>0</v>
      </c>
      <c r="J217" s="184"/>
      <c r="K217" s="185">
        <f>ROUND(E217*J217,2)</f>
        <v>0</v>
      </c>
      <c r="L217" s="185">
        <v>15</v>
      </c>
      <c r="M217" s="185">
        <f>G217*(1+L217/100)</f>
        <v>0</v>
      </c>
      <c r="N217" s="185">
        <v>0</v>
      </c>
      <c r="O217" s="185">
        <f>ROUND(E217*N217,2)</f>
        <v>0</v>
      </c>
      <c r="P217" s="185">
        <v>0</v>
      </c>
      <c r="Q217" s="185">
        <f>ROUND(E217*P217,2)</f>
        <v>0</v>
      </c>
      <c r="R217" s="185" t="s">
        <v>378</v>
      </c>
      <c r="S217" s="185" t="s">
        <v>136</v>
      </c>
      <c r="T217" s="186" t="s">
        <v>136</v>
      </c>
      <c r="U217" s="167">
        <v>0.22</v>
      </c>
      <c r="V217" s="167">
        <f>ROUND(E217*U217,2)</f>
        <v>93.94</v>
      </c>
      <c r="W217" s="16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 t="s">
        <v>137</v>
      </c>
      <c r="AH217" s="157"/>
      <c r="AI217" s="157"/>
      <c r="AJ217" s="157"/>
      <c r="AK217" s="157"/>
      <c r="AL217" s="157"/>
      <c r="AM217" s="157"/>
      <c r="AN217" s="157"/>
      <c r="AO217" s="157"/>
      <c r="AP217" s="157"/>
      <c r="AQ217" s="157"/>
      <c r="AR217" s="157"/>
      <c r="AS217" s="157"/>
      <c r="AT217" s="157"/>
      <c r="AU217" s="157"/>
      <c r="AV217" s="157"/>
      <c r="AW217" s="157"/>
      <c r="AX217" s="157"/>
      <c r="AY217" s="157"/>
      <c r="AZ217" s="157"/>
      <c r="BA217" s="157"/>
      <c r="BB217" s="157"/>
      <c r="BC217" s="157"/>
      <c r="BD217" s="157"/>
      <c r="BE217" s="157"/>
      <c r="BF217" s="157"/>
      <c r="BG217" s="157"/>
      <c r="BH217" s="157"/>
    </row>
    <row r="218" spans="1:60" outlineLevel="1">
      <c r="A218" s="164"/>
      <c r="B218" s="165"/>
      <c r="C218" s="199" t="s">
        <v>413</v>
      </c>
      <c r="D218" s="169"/>
      <c r="E218" s="170">
        <v>122.32299</v>
      </c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  <c r="Q218" s="167"/>
      <c r="R218" s="167"/>
      <c r="S218" s="167"/>
      <c r="T218" s="167"/>
      <c r="U218" s="167"/>
      <c r="V218" s="167"/>
      <c r="W218" s="167"/>
      <c r="X218" s="157"/>
      <c r="Y218" s="157"/>
      <c r="Z218" s="157"/>
      <c r="AA218" s="157"/>
      <c r="AB218" s="157"/>
      <c r="AC218" s="157"/>
      <c r="AD218" s="157"/>
      <c r="AE218" s="157"/>
      <c r="AF218" s="157"/>
      <c r="AG218" s="157" t="s">
        <v>141</v>
      </c>
      <c r="AH218" s="157">
        <v>5</v>
      </c>
      <c r="AI218" s="157"/>
      <c r="AJ218" s="157"/>
      <c r="AK218" s="157"/>
      <c r="AL218" s="157"/>
      <c r="AM218" s="157"/>
      <c r="AN218" s="157"/>
      <c r="AO218" s="157"/>
      <c r="AP218" s="157"/>
      <c r="AQ218" s="157"/>
      <c r="AR218" s="157"/>
      <c r="AS218" s="157"/>
      <c r="AT218" s="157"/>
      <c r="AU218" s="157"/>
      <c r="AV218" s="157"/>
      <c r="AW218" s="157"/>
      <c r="AX218" s="157"/>
      <c r="AY218" s="157"/>
      <c r="AZ218" s="157"/>
      <c r="BA218" s="157"/>
      <c r="BB218" s="157"/>
      <c r="BC218" s="157"/>
      <c r="BD218" s="157"/>
      <c r="BE218" s="157"/>
      <c r="BF218" s="157"/>
      <c r="BG218" s="157"/>
      <c r="BH218" s="157"/>
    </row>
    <row r="219" spans="1:60" outlineLevel="1">
      <c r="A219" s="164"/>
      <c r="B219" s="165"/>
      <c r="C219" s="199" t="s">
        <v>414</v>
      </c>
      <c r="D219" s="169"/>
      <c r="E219" s="170">
        <v>304.65775000000002</v>
      </c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  <c r="Q219" s="167"/>
      <c r="R219" s="167"/>
      <c r="S219" s="167"/>
      <c r="T219" s="167"/>
      <c r="U219" s="167"/>
      <c r="V219" s="167"/>
      <c r="W219" s="167"/>
      <c r="X219" s="157"/>
      <c r="Y219" s="157"/>
      <c r="Z219" s="157"/>
      <c r="AA219" s="157"/>
      <c r="AB219" s="157"/>
      <c r="AC219" s="157"/>
      <c r="AD219" s="157"/>
      <c r="AE219" s="157"/>
      <c r="AF219" s="157"/>
      <c r="AG219" s="157" t="s">
        <v>141</v>
      </c>
      <c r="AH219" s="157">
        <v>5</v>
      </c>
      <c r="AI219" s="157"/>
      <c r="AJ219" s="157"/>
      <c r="AK219" s="157"/>
      <c r="AL219" s="157"/>
      <c r="AM219" s="157"/>
      <c r="AN219" s="157"/>
      <c r="AO219" s="157"/>
      <c r="AP219" s="157"/>
      <c r="AQ219" s="157"/>
      <c r="AR219" s="157"/>
      <c r="AS219" s="157"/>
      <c r="AT219" s="157"/>
      <c r="AU219" s="157"/>
      <c r="AV219" s="157"/>
      <c r="AW219" s="157"/>
      <c r="AX219" s="157"/>
      <c r="AY219" s="157"/>
      <c r="AZ219" s="157"/>
      <c r="BA219" s="157"/>
      <c r="BB219" s="157"/>
      <c r="BC219" s="157"/>
      <c r="BD219" s="157"/>
      <c r="BE219" s="157"/>
      <c r="BF219" s="157"/>
      <c r="BG219" s="157"/>
      <c r="BH219" s="157"/>
    </row>
    <row r="220" spans="1:60" ht="22.5" outlineLevel="1">
      <c r="A220" s="180">
        <v>77</v>
      </c>
      <c r="B220" s="181" t="s">
        <v>415</v>
      </c>
      <c r="C220" s="198" t="s">
        <v>416</v>
      </c>
      <c r="D220" s="182" t="s">
        <v>134</v>
      </c>
      <c r="E220" s="183">
        <v>2.7360000000000002</v>
      </c>
      <c r="F220" s="184"/>
      <c r="G220" s="185">
        <f>ROUND(E220*F220,2)</f>
        <v>0</v>
      </c>
      <c r="H220" s="184"/>
      <c r="I220" s="185">
        <f>ROUND(E220*H220,2)</f>
        <v>0</v>
      </c>
      <c r="J220" s="184"/>
      <c r="K220" s="185">
        <f>ROUND(E220*J220,2)</f>
        <v>0</v>
      </c>
      <c r="L220" s="185">
        <v>15</v>
      </c>
      <c r="M220" s="185">
        <f>G220*(1+L220/100)</f>
        <v>0</v>
      </c>
      <c r="N220" s="185">
        <v>0</v>
      </c>
      <c r="O220" s="185">
        <f>ROUND(E220*N220,2)</f>
        <v>0</v>
      </c>
      <c r="P220" s="185">
        <v>0</v>
      </c>
      <c r="Q220" s="185">
        <f>ROUND(E220*P220,2)</f>
        <v>0</v>
      </c>
      <c r="R220" s="185" t="s">
        <v>135</v>
      </c>
      <c r="S220" s="185" t="s">
        <v>136</v>
      </c>
      <c r="T220" s="186" t="s">
        <v>136</v>
      </c>
      <c r="U220" s="167">
        <v>0.115</v>
      </c>
      <c r="V220" s="167">
        <f>ROUND(E220*U220,2)</f>
        <v>0.31</v>
      </c>
      <c r="W220" s="16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 t="s">
        <v>144</v>
      </c>
      <c r="AH220" s="157"/>
      <c r="AI220" s="157"/>
      <c r="AJ220" s="157"/>
      <c r="AK220" s="157"/>
      <c r="AL220" s="157"/>
      <c r="AM220" s="157"/>
      <c r="AN220" s="157"/>
      <c r="AO220" s="157"/>
      <c r="AP220" s="157"/>
      <c r="AQ220" s="157"/>
      <c r="AR220" s="157"/>
      <c r="AS220" s="157"/>
      <c r="AT220" s="157"/>
      <c r="AU220" s="157"/>
      <c r="AV220" s="157"/>
      <c r="AW220" s="157"/>
      <c r="AX220" s="157"/>
      <c r="AY220" s="157"/>
      <c r="AZ220" s="157"/>
      <c r="BA220" s="157"/>
      <c r="BB220" s="157"/>
      <c r="BC220" s="157"/>
      <c r="BD220" s="157"/>
      <c r="BE220" s="157"/>
      <c r="BF220" s="157"/>
      <c r="BG220" s="157"/>
      <c r="BH220" s="157"/>
    </row>
    <row r="221" spans="1:60" ht="22.5" outlineLevel="1">
      <c r="A221" s="164"/>
      <c r="B221" s="165"/>
      <c r="C221" s="746" t="s">
        <v>417</v>
      </c>
      <c r="D221" s="747"/>
      <c r="E221" s="747"/>
      <c r="F221" s="747"/>
      <c r="G221" s="747"/>
      <c r="H221" s="167"/>
      <c r="I221" s="167"/>
      <c r="J221" s="167"/>
      <c r="K221" s="167"/>
      <c r="L221" s="167"/>
      <c r="M221" s="167"/>
      <c r="N221" s="167"/>
      <c r="O221" s="167"/>
      <c r="P221" s="167"/>
      <c r="Q221" s="167"/>
      <c r="R221" s="167"/>
      <c r="S221" s="167"/>
      <c r="T221" s="167"/>
      <c r="U221" s="167"/>
      <c r="V221" s="167"/>
      <c r="W221" s="167"/>
      <c r="X221" s="157"/>
      <c r="Y221" s="157"/>
      <c r="Z221" s="157"/>
      <c r="AA221" s="157"/>
      <c r="AB221" s="157"/>
      <c r="AC221" s="157"/>
      <c r="AD221" s="157"/>
      <c r="AE221" s="157"/>
      <c r="AF221" s="157"/>
      <c r="AG221" s="157" t="s">
        <v>139</v>
      </c>
      <c r="AH221" s="157"/>
      <c r="AI221" s="157"/>
      <c r="AJ221" s="157"/>
      <c r="AK221" s="157"/>
      <c r="AL221" s="157"/>
      <c r="AM221" s="157"/>
      <c r="AN221" s="157"/>
      <c r="AO221" s="157"/>
      <c r="AP221" s="157"/>
      <c r="AQ221" s="157"/>
      <c r="AR221" s="157"/>
      <c r="AS221" s="157"/>
      <c r="AT221" s="157"/>
      <c r="AU221" s="157"/>
      <c r="AV221" s="157"/>
      <c r="AW221" s="157"/>
      <c r="AX221" s="157"/>
      <c r="AY221" s="157"/>
      <c r="AZ221" s="157"/>
      <c r="BA221" s="187" t="str">
        <f>C221</f>
        <v>krajníků, desek nebo panelů od spojovacího materiálu s odklizením a uložením očištěných hmot a spojovacího materiálu na skládku na vzdálenost do 10 m</v>
      </c>
      <c r="BB221" s="157"/>
      <c r="BC221" s="157"/>
      <c r="BD221" s="157"/>
      <c r="BE221" s="157"/>
      <c r="BF221" s="157"/>
      <c r="BG221" s="157"/>
      <c r="BH221" s="157"/>
    </row>
    <row r="222" spans="1:60" outlineLevel="1">
      <c r="A222" s="164"/>
      <c r="B222" s="165"/>
      <c r="C222" s="199" t="s">
        <v>148</v>
      </c>
      <c r="D222" s="169"/>
      <c r="E222" s="170">
        <v>2.7360000000000002</v>
      </c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  <c r="Q222" s="167"/>
      <c r="R222" s="167"/>
      <c r="S222" s="167"/>
      <c r="T222" s="167"/>
      <c r="U222" s="167"/>
      <c r="V222" s="167"/>
      <c r="W222" s="16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 t="s">
        <v>141</v>
      </c>
      <c r="AH222" s="157">
        <v>5</v>
      </c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</row>
    <row r="223" spans="1:60" outlineLevel="1">
      <c r="A223" s="180">
        <v>78</v>
      </c>
      <c r="B223" s="181" t="s">
        <v>418</v>
      </c>
      <c r="C223" s="198" t="s">
        <v>419</v>
      </c>
      <c r="D223" s="182" t="s">
        <v>134</v>
      </c>
      <c r="E223" s="183">
        <v>148.25325000000001</v>
      </c>
      <c r="F223" s="184"/>
      <c r="G223" s="185">
        <f>ROUND(E223*F223,2)</f>
        <v>0</v>
      </c>
      <c r="H223" s="184"/>
      <c r="I223" s="185">
        <f>ROUND(E223*H223,2)</f>
        <v>0</v>
      </c>
      <c r="J223" s="184"/>
      <c r="K223" s="185">
        <f>ROUND(E223*J223,2)</f>
        <v>0</v>
      </c>
      <c r="L223" s="185">
        <v>15</v>
      </c>
      <c r="M223" s="185">
        <f>G223*(1+L223/100)</f>
        <v>0</v>
      </c>
      <c r="N223" s="185">
        <v>1.6000000000000001E-4</v>
      </c>
      <c r="O223" s="185">
        <f>ROUND(E223*N223,2)</f>
        <v>0.02</v>
      </c>
      <c r="P223" s="185">
        <v>2.1999999999999999E-2</v>
      </c>
      <c r="Q223" s="185">
        <f>ROUND(E223*P223,2)</f>
        <v>3.26</v>
      </c>
      <c r="R223" s="185" t="s">
        <v>420</v>
      </c>
      <c r="S223" s="185" t="s">
        <v>136</v>
      </c>
      <c r="T223" s="186" t="s">
        <v>136</v>
      </c>
      <c r="U223" s="167">
        <v>0.114</v>
      </c>
      <c r="V223" s="167">
        <f>ROUND(E223*U223,2)</f>
        <v>16.899999999999999</v>
      </c>
      <c r="W223" s="167"/>
      <c r="X223" s="157"/>
      <c r="Y223" s="157"/>
      <c r="Z223" s="157"/>
      <c r="AA223" s="157"/>
      <c r="AB223" s="157"/>
      <c r="AC223" s="157"/>
      <c r="AD223" s="157"/>
      <c r="AE223" s="157"/>
      <c r="AF223" s="157"/>
      <c r="AG223" s="157" t="s">
        <v>144</v>
      </c>
      <c r="AH223" s="157"/>
      <c r="AI223" s="157"/>
      <c r="AJ223" s="157"/>
      <c r="AK223" s="157"/>
      <c r="AL223" s="157"/>
      <c r="AM223" s="157"/>
      <c r="AN223" s="157"/>
      <c r="AO223" s="157"/>
      <c r="AP223" s="157"/>
      <c r="AQ223" s="157"/>
      <c r="AR223" s="157"/>
      <c r="AS223" s="157"/>
      <c r="AT223" s="157"/>
      <c r="AU223" s="157"/>
      <c r="AV223" s="157"/>
      <c r="AW223" s="157"/>
      <c r="AX223" s="157"/>
      <c r="AY223" s="157"/>
      <c r="AZ223" s="157"/>
      <c r="BA223" s="157"/>
      <c r="BB223" s="157"/>
      <c r="BC223" s="157"/>
      <c r="BD223" s="157"/>
      <c r="BE223" s="157"/>
      <c r="BF223" s="157"/>
      <c r="BG223" s="157"/>
      <c r="BH223" s="157"/>
    </row>
    <row r="224" spans="1:60" ht="22.5" outlineLevel="1">
      <c r="A224" s="164"/>
      <c r="B224" s="165"/>
      <c r="C224" s="199" t="s">
        <v>421</v>
      </c>
      <c r="D224" s="169"/>
      <c r="E224" s="170">
        <v>148.25325000000001</v>
      </c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  <c r="Q224" s="167"/>
      <c r="R224" s="167"/>
      <c r="S224" s="167"/>
      <c r="T224" s="167"/>
      <c r="U224" s="167"/>
      <c r="V224" s="167"/>
      <c r="W224" s="167"/>
      <c r="X224" s="157"/>
      <c r="Y224" s="157"/>
      <c r="Z224" s="157"/>
      <c r="AA224" s="157"/>
      <c r="AB224" s="157"/>
      <c r="AC224" s="157"/>
      <c r="AD224" s="157"/>
      <c r="AE224" s="157"/>
      <c r="AF224" s="157"/>
      <c r="AG224" s="157" t="s">
        <v>141</v>
      </c>
      <c r="AH224" s="157">
        <v>0</v>
      </c>
      <c r="AI224" s="157"/>
      <c r="AJ224" s="157"/>
      <c r="AK224" s="157"/>
      <c r="AL224" s="157"/>
      <c r="AM224" s="157"/>
      <c r="AN224" s="157"/>
      <c r="AO224" s="157"/>
      <c r="AP224" s="157"/>
      <c r="AQ224" s="157"/>
      <c r="AR224" s="157"/>
      <c r="AS224" s="157"/>
      <c r="AT224" s="157"/>
      <c r="AU224" s="157"/>
      <c r="AV224" s="157"/>
      <c r="AW224" s="157"/>
      <c r="AX224" s="157"/>
      <c r="AY224" s="157"/>
      <c r="AZ224" s="157"/>
      <c r="BA224" s="157"/>
      <c r="BB224" s="157"/>
      <c r="BC224" s="157"/>
      <c r="BD224" s="157"/>
      <c r="BE224" s="157"/>
      <c r="BF224" s="157"/>
      <c r="BG224" s="157"/>
      <c r="BH224" s="157"/>
    </row>
    <row r="225" spans="1:60" ht="22.5" outlineLevel="1">
      <c r="A225" s="180">
        <v>79</v>
      </c>
      <c r="B225" s="181" t="s">
        <v>422</v>
      </c>
      <c r="C225" s="198" t="s">
        <v>423</v>
      </c>
      <c r="D225" s="182" t="s">
        <v>134</v>
      </c>
      <c r="E225" s="183">
        <v>6.9168799999999999</v>
      </c>
      <c r="F225" s="184"/>
      <c r="G225" s="185">
        <f>ROUND(E225*F225,2)</f>
        <v>0</v>
      </c>
      <c r="H225" s="184"/>
      <c r="I225" s="185">
        <f>ROUND(E225*H225,2)</f>
        <v>0</v>
      </c>
      <c r="J225" s="184"/>
      <c r="K225" s="185">
        <f>ROUND(E225*J225,2)</f>
        <v>0</v>
      </c>
      <c r="L225" s="185">
        <v>15</v>
      </c>
      <c r="M225" s="185">
        <f>G225*(1+L225/100)</f>
        <v>0</v>
      </c>
      <c r="N225" s="185">
        <v>0</v>
      </c>
      <c r="O225" s="185">
        <f>ROUND(E225*N225,2)</f>
        <v>0</v>
      </c>
      <c r="P225" s="185">
        <v>1E-3</v>
      </c>
      <c r="Q225" s="185">
        <f>ROUND(E225*P225,2)</f>
        <v>0.01</v>
      </c>
      <c r="R225" s="185" t="s">
        <v>424</v>
      </c>
      <c r="S225" s="185" t="s">
        <v>136</v>
      </c>
      <c r="T225" s="186" t="s">
        <v>136</v>
      </c>
      <c r="U225" s="167">
        <v>0.255</v>
      </c>
      <c r="V225" s="167">
        <f>ROUND(E225*U225,2)</f>
        <v>1.76</v>
      </c>
      <c r="W225" s="167"/>
      <c r="X225" s="157"/>
      <c r="Y225" s="157"/>
      <c r="Z225" s="157"/>
      <c r="AA225" s="157"/>
      <c r="AB225" s="157"/>
      <c r="AC225" s="157"/>
      <c r="AD225" s="157"/>
      <c r="AE225" s="157"/>
      <c r="AF225" s="157"/>
      <c r="AG225" s="157" t="s">
        <v>144</v>
      </c>
      <c r="AH225" s="157"/>
      <c r="AI225" s="157"/>
      <c r="AJ225" s="157"/>
      <c r="AK225" s="157"/>
      <c r="AL225" s="157"/>
      <c r="AM225" s="157"/>
      <c r="AN225" s="157"/>
      <c r="AO225" s="157"/>
      <c r="AP225" s="157"/>
      <c r="AQ225" s="157"/>
      <c r="AR225" s="157"/>
      <c r="AS225" s="157"/>
      <c r="AT225" s="157"/>
      <c r="AU225" s="157"/>
      <c r="AV225" s="157"/>
      <c r="AW225" s="157"/>
      <c r="AX225" s="157"/>
      <c r="AY225" s="157"/>
      <c r="AZ225" s="157"/>
      <c r="BA225" s="157"/>
      <c r="BB225" s="157"/>
      <c r="BC225" s="157"/>
      <c r="BD225" s="157"/>
      <c r="BE225" s="157"/>
      <c r="BF225" s="157"/>
      <c r="BG225" s="157"/>
      <c r="BH225" s="157"/>
    </row>
    <row r="226" spans="1:60" outlineLevel="1">
      <c r="A226" s="164"/>
      <c r="B226" s="165"/>
      <c r="C226" s="199" t="s">
        <v>425</v>
      </c>
      <c r="D226" s="169"/>
      <c r="E226" s="170">
        <v>6.9168799999999999</v>
      </c>
      <c r="F226" s="167"/>
      <c r="G226" s="167"/>
      <c r="H226" s="167"/>
      <c r="I226" s="167"/>
      <c r="J226" s="167"/>
      <c r="K226" s="167"/>
      <c r="L226" s="167"/>
      <c r="M226" s="167"/>
      <c r="N226" s="167"/>
      <c r="O226" s="167"/>
      <c r="P226" s="167"/>
      <c r="Q226" s="167"/>
      <c r="R226" s="167"/>
      <c r="S226" s="167"/>
      <c r="T226" s="167"/>
      <c r="U226" s="167"/>
      <c r="V226" s="167"/>
      <c r="W226" s="167"/>
      <c r="X226" s="157"/>
      <c r="Y226" s="157"/>
      <c r="Z226" s="157"/>
      <c r="AA226" s="157"/>
      <c r="AB226" s="157"/>
      <c r="AC226" s="157"/>
      <c r="AD226" s="157"/>
      <c r="AE226" s="157"/>
      <c r="AF226" s="157"/>
      <c r="AG226" s="157" t="s">
        <v>141</v>
      </c>
      <c r="AH226" s="157">
        <v>0</v>
      </c>
      <c r="AI226" s="157"/>
      <c r="AJ226" s="157"/>
      <c r="AK226" s="157"/>
      <c r="AL226" s="157"/>
      <c r="AM226" s="157"/>
      <c r="AN226" s="157"/>
      <c r="AO226" s="157"/>
      <c r="AP226" s="157"/>
      <c r="AQ226" s="157"/>
      <c r="AR226" s="157"/>
      <c r="AS226" s="157"/>
      <c r="AT226" s="157"/>
      <c r="AU226" s="157"/>
      <c r="AV226" s="157"/>
      <c r="AW226" s="157"/>
      <c r="AX226" s="157"/>
      <c r="AY226" s="157"/>
      <c r="AZ226" s="157"/>
      <c r="BA226" s="157"/>
      <c r="BB226" s="157"/>
      <c r="BC226" s="157"/>
      <c r="BD226" s="157"/>
      <c r="BE226" s="157"/>
      <c r="BF226" s="157"/>
      <c r="BG226" s="157"/>
      <c r="BH226" s="157"/>
    </row>
    <row r="227" spans="1:60">
      <c r="A227" s="174" t="s">
        <v>130</v>
      </c>
      <c r="B227" s="175" t="s">
        <v>86</v>
      </c>
      <c r="C227" s="197" t="s">
        <v>87</v>
      </c>
      <c r="D227" s="176"/>
      <c r="E227" s="177"/>
      <c r="F227" s="178"/>
      <c r="G227" s="178">
        <f>SUMIF(AG228:AG229,"&lt;&gt;NOR",G228:G229)</f>
        <v>0</v>
      </c>
      <c r="H227" s="178"/>
      <c r="I227" s="178">
        <f>SUM(I228:I229)</f>
        <v>0</v>
      </c>
      <c r="J227" s="178"/>
      <c r="K227" s="178">
        <f>SUM(K228:K229)</f>
        <v>0</v>
      </c>
      <c r="L227" s="178"/>
      <c r="M227" s="178">
        <f>SUM(M228:M229)</f>
        <v>0</v>
      </c>
      <c r="N227" s="178"/>
      <c r="O227" s="178">
        <f>SUM(O228:O229)</f>
        <v>0</v>
      </c>
      <c r="P227" s="178"/>
      <c r="Q227" s="178">
        <f>SUM(Q228:Q229)</f>
        <v>0</v>
      </c>
      <c r="R227" s="178"/>
      <c r="S227" s="178"/>
      <c r="T227" s="179"/>
      <c r="U227" s="173"/>
      <c r="V227" s="173">
        <f>SUM(V228:V229)</f>
        <v>54.68</v>
      </c>
      <c r="W227" s="173"/>
      <c r="AG227" t="s">
        <v>131</v>
      </c>
    </row>
    <row r="228" spans="1:60" ht="33.75" outlineLevel="1">
      <c r="A228" s="180">
        <v>80</v>
      </c>
      <c r="B228" s="181" t="s">
        <v>426</v>
      </c>
      <c r="C228" s="198" t="s">
        <v>427</v>
      </c>
      <c r="D228" s="182" t="s">
        <v>394</v>
      </c>
      <c r="E228" s="183">
        <v>58.260730000000002</v>
      </c>
      <c r="F228" s="184"/>
      <c r="G228" s="185">
        <f>ROUND(E228*F228,2)</f>
        <v>0</v>
      </c>
      <c r="H228" s="184"/>
      <c r="I228" s="185">
        <f>ROUND(E228*H228,2)</f>
        <v>0</v>
      </c>
      <c r="J228" s="184"/>
      <c r="K228" s="185">
        <f>ROUND(E228*J228,2)</f>
        <v>0</v>
      </c>
      <c r="L228" s="185">
        <v>15</v>
      </c>
      <c r="M228" s="185">
        <f>G228*(1+L228/100)</f>
        <v>0</v>
      </c>
      <c r="N228" s="185">
        <v>0</v>
      </c>
      <c r="O228" s="185">
        <f>ROUND(E228*N228,2)</f>
        <v>0</v>
      </c>
      <c r="P228" s="185">
        <v>0</v>
      </c>
      <c r="Q228" s="185">
        <f>ROUND(E228*P228,2)</f>
        <v>0</v>
      </c>
      <c r="R228" s="185" t="s">
        <v>239</v>
      </c>
      <c r="S228" s="185" t="s">
        <v>136</v>
      </c>
      <c r="T228" s="186" t="s">
        <v>136</v>
      </c>
      <c r="U228" s="167">
        <v>0.9385</v>
      </c>
      <c r="V228" s="167">
        <f>ROUND(E228*U228,2)</f>
        <v>54.68</v>
      </c>
      <c r="W228" s="167"/>
      <c r="X228" s="157"/>
      <c r="Y228" s="157"/>
      <c r="Z228" s="157"/>
      <c r="AA228" s="157"/>
      <c r="AB228" s="157"/>
      <c r="AC228" s="157"/>
      <c r="AD228" s="157"/>
      <c r="AE228" s="157"/>
      <c r="AF228" s="157"/>
      <c r="AG228" s="157" t="s">
        <v>428</v>
      </c>
      <c r="AH228" s="157"/>
      <c r="AI228" s="157"/>
      <c r="AJ228" s="157"/>
      <c r="AK228" s="157"/>
      <c r="AL228" s="157"/>
      <c r="AM228" s="157"/>
      <c r="AN228" s="157"/>
      <c r="AO228" s="157"/>
      <c r="AP228" s="157"/>
      <c r="AQ228" s="157"/>
      <c r="AR228" s="157"/>
      <c r="AS228" s="157"/>
      <c r="AT228" s="157"/>
      <c r="AU228" s="157"/>
      <c r="AV228" s="157"/>
      <c r="AW228" s="157"/>
      <c r="AX228" s="157"/>
      <c r="AY228" s="157"/>
      <c r="AZ228" s="157"/>
      <c r="BA228" s="157"/>
      <c r="BB228" s="157"/>
      <c r="BC228" s="157"/>
      <c r="BD228" s="157"/>
      <c r="BE228" s="157"/>
      <c r="BF228" s="157"/>
      <c r="BG228" s="157"/>
      <c r="BH228" s="157"/>
    </row>
    <row r="229" spans="1:60" outlineLevel="1">
      <c r="A229" s="164"/>
      <c r="B229" s="165"/>
      <c r="C229" s="746" t="s">
        <v>429</v>
      </c>
      <c r="D229" s="747"/>
      <c r="E229" s="747"/>
      <c r="F229" s="747"/>
      <c r="G229" s="747"/>
      <c r="H229" s="167"/>
      <c r="I229" s="167"/>
      <c r="J229" s="167"/>
      <c r="K229" s="167"/>
      <c r="L229" s="167"/>
      <c r="M229" s="167"/>
      <c r="N229" s="167"/>
      <c r="O229" s="167"/>
      <c r="P229" s="167"/>
      <c r="Q229" s="167"/>
      <c r="R229" s="167"/>
      <c r="S229" s="167"/>
      <c r="T229" s="167"/>
      <c r="U229" s="167"/>
      <c r="V229" s="167"/>
      <c r="W229" s="167"/>
      <c r="X229" s="157"/>
      <c r="Y229" s="157"/>
      <c r="Z229" s="157"/>
      <c r="AA229" s="157"/>
      <c r="AB229" s="157"/>
      <c r="AC229" s="157"/>
      <c r="AD229" s="157"/>
      <c r="AE229" s="157"/>
      <c r="AF229" s="157"/>
      <c r="AG229" s="157" t="s">
        <v>139</v>
      </c>
      <c r="AH229" s="157"/>
      <c r="AI229" s="157"/>
      <c r="AJ229" s="157"/>
      <c r="AK229" s="157"/>
      <c r="AL229" s="157"/>
      <c r="AM229" s="157"/>
      <c r="AN229" s="157"/>
      <c r="AO229" s="157"/>
      <c r="AP229" s="157"/>
      <c r="AQ229" s="157"/>
      <c r="AR229" s="157"/>
      <c r="AS229" s="157"/>
      <c r="AT229" s="157"/>
      <c r="AU229" s="157"/>
      <c r="AV229" s="157"/>
      <c r="AW229" s="157"/>
      <c r="AX229" s="157"/>
      <c r="AY229" s="157"/>
      <c r="AZ229" s="157"/>
      <c r="BA229" s="157"/>
      <c r="BB229" s="157"/>
      <c r="BC229" s="157"/>
      <c r="BD229" s="157"/>
      <c r="BE229" s="157"/>
      <c r="BF229" s="157"/>
      <c r="BG229" s="157"/>
      <c r="BH229" s="157"/>
    </row>
    <row r="230" spans="1:60">
      <c r="A230" s="174" t="s">
        <v>130</v>
      </c>
      <c r="B230" s="175" t="s">
        <v>88</v>
      </c>
      <c r="C230" s="197" t="s">
        <v>89</v>
      </c>
      <c r="D230" s="176"/>
      <c r="E230" s="177"/>
      <c r="F230" s="178"/>
      <c r="G230" s="178">
        <f>SUMIF(AG231:AG246,"&lt;&gt;NOR",G231:G246)</f>
        <v>0</v>
      </c>
      <c r="H230" s="178"/>
      <c r="I230" s="178">
        <f>SUM(I231:I246)</f>
        <v>0</v>
      </c>
      <c r="J230" s="178"/>
      <c r="K230" s="178">
        <f>SUM(K231:K246)</f>
        <v>0</v>
      </c>
      <c r="L230" s="178"/>
      <c r="M230" s="178">
        <f>SUM(M231:M246)</f>
        <v>0</v>
      </c>
      <c r="N230" s="178"/>
      <c r="O230" s="178">
        <f>SUM(O231:O246)</f>
        <v>0.05</v>
      </c>
      <c r="P230" s="178"/>
      <c r="Q230" s="178">
        <f>SUM(Q231:Q246)</f>
        <v>0</v>
      </c>
      <c r="R230" s="178"/>
      <c r="S230" s="178"/>
      <c r="T230" s="179"/>
      <c r="U230" s="173"/>
      <c r="V230" s="173">
        <f>SUM(V231:V246)</f>
        <v>26.73</v>
      </c>
      <c r="W230" s="173"/>
      <c r="AG230" t="s">
        <v>131</v>
      </c>
    </row>
    <row r="231" spans="1:60" ht="22.5" outlineLevel="1">
      <c r="A231" s="180">
        <v>81</v>
      </c>
      <c r="B231" s="181" t="s">
        <v>430</v>
      </c>
      <c r="C231" s="198" t="s">
        <v>431</v>
      </c>
      <c r="D231" s="182" t="s">
        <v>134</v>
      </c>
      <c r="E231" s="183">
        <v>71.520200000000003</v>
      </c>
      <c r="F231" s="184"/>
      <c r="G231" s="185">
        <f>ROUND(E231*F231,2)</f>
        <v>0</v>
      </c>
      <c r="H231" s="184"/>
      <c r="I231" s="185">
        <f>ROUND(E231*H231,2)</f>
        <v>0</v>
      </c>
      <c r="J231" s="184"/>
      <c r="K231" s="185">
        <f>ROUND(E231*J231,2)</f>
        <v>0</v>
      </c>
      <c r="L231" s="185">
        <v>15</v>
      </c>
      <c r="M231" s="185">
        <f>G231*(1+L231/100)</f>
        <v>0</v>
      </c>
      <c r="N231" s="185">
        <v>0</v>
      </c>
      <c r="O231" s="185">
        <f>ROUND(E231*N231,2)</f>
        <v>0</v>
      </c>
      <c r="P231" s="185">
        <v>0</v>
      </c>
      <c r="Q231" s="185">
        <f>ROUND(E231*P231,2)</f>
        <v>0</v>
      </c>
      <c r="R231" s="185" t="s">
        <v>432</v>
      </c>
      <c r="S231" s="185" t="s">
        <v>136</v>
      </c>
      <c r="T231" s="186" t="s">
        <v>136</v>
      </c>
      <c r="U231" s="167">
        <v>0.34</v>
      </c>
      <c r="V231" s="167">
        <f>ROUND(E231*U231,2)</f>
        <v>24.32</v>
      </c>
      <c r="W231" s="167"/>
      <c r="X231" s="157"/>
      <c r="Y231" s="157"/>
      <c r="Z231" s="157"/>
      <c r="AA231" s="157"/>
      <c r="AB231" s="157"/>
      <c r="AC231" s="157"/>
      <c r="AD231" s="157"/>
      <c r="AE231" s="157"/>
      <c r="AF231" s="157"/>
      <c r="AG231" s="157" t="s">
        <v>433</v>
      </c>
      <c r="AH231" s="157"/>
      <c r="AI231" s="157"/>
      <c r="AJ231" s="157"/>
      <c r="AK231" s="157"/>
      <c r="AL231" s="157"/>
      <c r="AM231" s="157"/>
      <c r="AN231" s="157"/>
      <c r="AO231" s="157"/>
      <c r="AP231" s="157"/>
      <c r="AQ231" s="157"/>
      <c r="AR231" s="157"/>
      <c r="AS231" s="157"/>
      <c r="AT231" s="157"/>
      <c r="AU231" s="157"/>
      <c r="AV231" s="157"/>
      <c r="AW231" s="157"/>
      <c r="AX231" s="157"/>
      <c r="AY231" s="157"/>
      <c r="AZ231" s="157"/>
      <c r="BA231" s="157"/>
      <c r="BB231" s="157"/>
      <c r="BC231" s="157"/>
      <c r="BD231" s="157"/>
      <c r="BE231" s="157"/>
      <c r="BF231" s="157"/>
      <c r="BG231" s="157"/>
      <c r="BH231" s="157"/>
    </row>
    <row r="232" spans="1:60" outlineLevel="1">
      <c r="A232" s="164"/>
      <c r="B232" s="165"/>
      <c r="C232" s="199" t="s">
        <v>434</v>
      </c>
      <c r="D232" s="169"/>
      <c r="E232" s="170">
        <v>71.520200000000003</v>
      </c>
      <c r="F232" s="167"/>
      <c r="G232" s="167"/>
      <c r="H232" s="167"/>
      <c r="I232" s="167"/>
      <c r="J232" s="167"/>
      <c r="K232" s="167"/>
      <c r="L232" s="167"/>
      <c r="M232" s="167"/>
      <c r="N232" s="167"/>
      <c r="O232" s="167"/>
      <c r="P232" s="167"/>
      <c r="Q232" s="167"/>
      <c r="R232" s="167"/>
      <c r="S232" s="167"/>
      <c r="T232" s="167"/>
      <c r="U232" s="167"/>
      <c r="V232" s="167"/>
      <c r="W232" s="167"/>
      <c r="X232" s="157"/>
      <c r="Y232" s="157"/>
      <c r="Z232" s="157"/>
      <c r="AA232" s="157"/>
      <c r="AB232" s="157"/>
      <c r="AC232" s="157"/>
      <c r="AD232" s="157"/>
      <c r="AE232" s="157"/>
      <c r="AF232" s="157"/>
      <c r="AG232" s="157" t="s">
        <v>141</v>
      </c>
      <c r="AH232" s="157">
        <v>0</v>
      </c>
      <c r="AI232" s="157"/>
      <c r="AJ232" s="157"/>
      <c r="AK232" s="157"/>
      <c r="AL232" s="157"/>
      <c r="AM232" s="157"/>
      <c r="AN232" s="157"/>
      <c r="AO232" s="157"/>
      <c r="AP232" s="157"/>
      <c r="AQ232" s="157"/>
      <c r="AR232" s="157"/>
      <c r="AS232" s="157"/>
      <c r="AT232" s="157"/>
      <c r="AU232" s="157"/>
      <c r="AV232" s="157"/>
      <c r="AW232" s="157"/>
      <c r="AX232" s="157"/>
      <c r="AY232" s="157"/>
      <c r="AZ232" s="157"/>
      <c r="BA232" s="157"/>
      <c r="BB232" s="157"/>
      <c r="BC232" s="157"/>
      <c r="BD232" s="157"/>
      <c r="BE232" s="157"/>
      <c r="BF232" s="157"/>
      <c r="BG232" s="157"/>
      <c r="BH232" s="157"/>
    </row>
    <row r="233" spans="1:60" outlineLevel="1">
      <c r="A233" s="180">
        <v>82</v>
      </c>
      <c r="B233" s="181" t="s">
        <v>435</v>
      </c>
      <c r="C233" s="198" t="s">
        <v>436</v>
      </c>
      <c r="D233" s="182" t="s">
        <v>134</v>
      </c>
      <c r="E233" s="183">
        <v>45.444000000000003</v>
      </c>
      <c r="F233" s="184"/>
      <c r="G233" s="185">
        <f>ROUND(E233*F233,2)</f>
        <v>0</v>
      </c>
      <c r="H233" s="184"/>
      <c r="I233" s="185">
        <f>ROUND(E233*H233,2)</f>
        <v>0</v>
      </c>
      <c r="J233" s="184"/>
      <c r="K233" s="185">
        <f>ROUND(E233*J233,2)</f>
        <v>0</v>
      </c>
      <c r="L233" s="185">
        <v>15</v>
      </c>
      <c r="M233" s="185">
        <f>G233*(1+L233/100)</f>
        <v>0</v>
      </c>
      <c r="N233" s="185">
        <v>1.0300000000000001E-3</v>
      </c>
      <c r="O233" s="185">
        <f>ROUND(E233*N233,2)</f>
        <v>0.05</v>
      </c>
      <c r="P233" s="185">
        <v>0</v>
      </c>
      <c r="Q233" s="185">
        <f>ROUND(E233*P233,2)</f>
        <v>0</v>
      </c>
      <c r="R233" s="185"/>
      <c r="S233" s="185" t="s">
        <v>214</v>
      </c>
      <c r="T233" s="186" t="s">
        <v>215</v>
      </c>
      <c r="U233" s="167">
        <v>5.2999999999999999E-2</v>
      </c>
      <c r="V233" s="167">
        <f>ROUND(E233*U233,2)</f>
        <v>2.41</v>
      </c>
      <c r="W233" s="167"/>
      <c r="X233" s="157"/>
      <c r="Y233" s="157"/>
      <c r="Z233" s="157"/>
      <c r="AA233" s="157"/>
      <c r="AB233" s="157"/>
      <c r="AC233" s="157"/>
      <c r="AD233" s="157"/>
      <c r="AE233" s="157"/>
      <c r="AF233" s="157"/>
      <c r="AG233" s="157" t="s">
        <v>144</v>
      </c>
      <c r="AH233" s="157"/>
      <c r="AI233" s="157"/>
      <c r="AJ233" s="157"/>
      <c r="AK233" s="157"/>
      <c r="AL233" s="157"/>
      <c r="AM233" s="157"/>
      <c r="AN233" s="157"/>
      <c r="AO233" s="157"/>
      <c r="AP233" s="157"/>
      <c r="AQ233" s="157"/>
      <c r="AR233" s="157"/>
      <c r="AS233" s="157"/>
      <c r="AT233" s="157"/>
      <c r="AU233" s="157"/>
      <c r="AV233" s="157"/>
      <c r="AW233" s="157"/>
      <c r="AX233" s="157"/>
      <c r="AY233" s="157"/>
      <c r="AZ233" s="157"/>
      <c r="BA233" s="157"/>
      <c r="BB233" s="157"/>
      <c r="BC233" s="157"/>
      <c r="BD233" s="157"/>
      <c r="BE233" s="157"/>
      <c r="BF233" s="157"/>
      <c r="BG233" s="157"/>
      <c r="BH233" s="157"/>
    </row>
    <row r="234" spans="1:60" outlineLevel="1">
      <c r="A234" s="164"/>
      <c r="B234" s="165"/>
      <c r="C234" s="199" t="s">
        <v>437</v>
      </c>
      <c r="D234" s="169"/>
      <c r="E234" s="170">
        <v>45.444000000000003</v>
      </c>
      <c r="F234" s="167"/>
      <c r="G234" s="167"/>
      <c r="H234" s="167"/>
      <c r="I234" s="167"/>
      <c r="J234" s="167"/>
      <c r="K234" s="167"/>
      <c r="L234" s="167"/>
      <c r="M234" s="167"/>
      <c r="N234" s="167"/>
      <c r="O234" s="167"/>
      <c r="P234" s="167"/>
      <c r="Q234" s="167"/>
      <c r="R234" s="167"/>
      <c r="S234" s="167"/>
      <c r="T234" s="167"/>
      <c r="U234" s="167"/>
      <c r="V234" s="167"/>
      <c r="W234" s="167"/>
      <c r="X234" s="157"/>
      <c r="Y234" s="157"/>
      <c r="Z234" s="157"/>
      <c r="AA234" s="157"/>
      <c r="AB234" s="157"/>
      <c r="AC234" s="157"/>
      <c r="AD234" s="157"/>
      <c r="AE234" s="157"/>
      <c r="AF234" s="157"/>
      <c r="AG234" s="157" t="s">
        <v>141</v>
      </c>
      <c r="AH234" s="157">
        <v>0</v>
      </c>
      <c r="AI234" s="157"/>
      <c r="AJ234" s="157"/>
      <c r="AK234" s="157"/>
      <c r="AL234" s="157"/>
      <c r="AM234" s="157"/>
      <c r="AN234" s="157"/>
      <c r="AO234" s="157"/>
      <c r="AP234" s="157"/>
      <c r="AQ234" s="157"/>
      <c r="AR234" s="157"/>
      <c r="AS234" s="157"/>
      <c r="AT234" s="157"/>
      <c r="AU234" s="157"/>
      <c r="AV234" s="157"/>
      <c r="AW234" s="157"/>
      <c r="AX234" s="157"/>
      <c r="AY234" s="157"/>
      <c r="AZ234" s="157"/>
      <c r="BA234" s="157"/>
      <c r="BB234" s="157"/>
      <c r="BC234" s="157"/>
      <c r="BD234" s="157"/>
      <c r="BE234" s="157"/>
      <c r="BF234" s="157"/>
      <c r="BG234" s="157"/>
      <c r="BH234" s="157"/>
    </row>
    <row r="235" spans="1:60" outlineLevel="1">
      <c r="A235" s="180">
        <v>83</v>
      </c>
      <c r="B235" s="181" t="s">
        <v>438</v>
      </c>
      <c r="C235" s="198" t="s">
        <v>439</v>
      </c>
      <c r="D235" s="182" t="s">
        <v>151</v>
      </c>
      <c r="E235" s="183">
        <v>21.64</v>
      </c>
      <c r="F235" s="184"/>
      <c r="G235" s="185">
        <f>ROUND(E235*F235,2)</f>
        <v>0</v>
      </c>
      <c r="H235" s="184"/>
      <c r="I235" s="185">
        <f>ROUND(E235*H235,2)</f>
        <v>0</v>
      </c>
      <c r="J235" s="184"/>
      <c r="K235" s="185">
        <f>ROUND(E235*J235,2)</f>
        <v>0</v>
      </c>
      <c r="L235" s="185">
        <v>15</v>
      </c>
      <c r="M235" s="185">
        <f>G235*(1+L235/100)</f>
        <v>0</v>
      </c>
      <c r="N235" s="185">
        <v>0</v>
      </c>
      <c r="O235" s="185">
        <f>ROUND(E235*N235,2)</f>
        <v>0</v>
      </c>
      <c r="P235" s="185">
        <v>0</v>
      </c>
      <c r="Q235" s="185">
        <f>ROUND(E235*P235,2)</f>
        <v>0</v>
      </c>
      <c r="R235" s="185"/>
      <c r="S235" s="185" t="s">
        <v>214</v>
      </c>
      <c r="T235" s="186" t="s">
        <v>215</v>
      </c>
      <c r="U235" s="167">
        <v>0</v>
      </c>
      <c r="V235" s="167">
        <f>ROUND(E235*U235,2)</f>
        <v>0</v>
      </c>
      <c r="W235" s="167"/>
      <c r="X235" s="157"/>
      <c r="Y235" s="157"/>
      <c r="Z235" s="157"/>
      <c r="AA235" s="157"/>
      <c r="AB235" s="157"/>
      <c r="AC235" s="157"/>
      <c r="AD235" s="157"/>
      <c r="AE235" s="157"/>
      <c r="AF235" s="157"/>
      <c r="AG235" s="157" t="s">
        <v>433</v>
      </c>
      <c r="AH235" s="157"/>
      <c r="AI235" s="157"/>
      <c r="AJ235" s="157"/>
      <c r="AK235" s="157"/>
      <c r="AL235" s="157"/>
      <c r="AM235" s="157"/>
      <c r="AN235" s="157"/>
      <c r="AO235" s="157"/>
      <c r="AP235" s="157"/>
      <c r="AQ235" s="157"/>
      <c r="AR235" s="157"/>
      <c r="AS235" s="157"/>
      <c r="AT235" s="157"/>
      <c r="AU235" s="157"/>
      <c r="AV235" s="157"/>
      <c r="AW235" s="157"/>
      <c r="AX235" s="157"/>
      <c r="AY235" s="157"/>
      <c r="AZ235" s="157"/>
      <c r="BA235" s="157"/>
      <c r="BB235" s="157"/>
      <c r="BC235" s="157"/>
      <c r="BD235" s="157"/>
      <c r="BE235" s="157"/>
      <c r="BF235" s="157"/>
      <c r="BG235" s="157"/>
      <c r="BH235" s="157"/>
    </row>
    <row r="236" spans="1:60" outlineLevel="1">
      <c r="A236" s="164"/>
      <c r="B236" s="165"/>
      <c r="C236" s="199" t="s">
        <v>440</v>
      </c>
      <c r="D236" s="169"/>
      <c r="E236" s="170">
        <v>21.64</v>
      </c>
      <c r="F236" s="167"/>
      <c r="G236" s="167"/>
      <c r="H236" s="167"/>
      <c r="I236" s="167"/>
      <c r="J236" s="167"/>
      <c r="K236" s="167"/>
      <c r="L236" s="167"/>
      <c r="M236" s="167"/>
      <c r="N236" s="167"/>
      <c r="O236" s="167"/>
      <c r="P236" s="167"/>
      <c r="Q236" s="167"/>
      <c r="R236" s="167"/>
      <c r="S236" s="167"/>
      <c r="T236" s="167"/>
      <c r="U236" s="167"/>
      <c r="V236" s="167"/>
      <c r="W236" s="167"/>
      <c r="X236" s="157"/>
      <c r="Y236" s="157"/>
      <c r="Z236" s="157"/>
      <c r="AA236" s="157"/>
      <c r="AB236" s="157"/>
      <c r="AC236" s="157"/>
      <c r="AD236" s="157"/>
      <c r="AE236" s="157"/>
      <c r="AF236" s="157"/>
      <c r="AG236" s="157" t="s">
        <v>141</v>
      </c>
      <c r="AH236" s="157">
        <v>0</v>
      </c>
      <c r="AI236" s="157"/>
      <c r="AJ236" s="157"/>
      <c r="AK236" s="157"/>
      <c r="AL236" s="157"/>
      <c r="AM236" s="157"/>
      <c r="AN236" s="157"/>
      <c r="AO236" s="157"/>
      <c r="AP236" s="157"/>
      <c r="AQ236" s="157"/>
      <c r="AR236" s="157"/>
      <c r="AS236" s="157"/>
      <c r="AT236" s="157"/>
      <c r="AU236" s="157"/>
      <c r="AV236" s="157"/>
      <c r="AW236" s="157"/>
      <c r="AX236" s="157"/>
      <c r="AY236" s="157"/>
      <c r="AZ236" s="157"/>
      <c r="BA236" s="157"/>
      <c r="BB236" s="157"/>
      <c r="BC236" s="157"/>
      <c r="BD236" s="157"/>
      <c r="BE236" s="157"/>
      <c r="BF236" s="157"/>
      <c r="BG236" s="157"/>
      <c r="BH236" s="157"/>
    </row>
    <row r="237" spans="1:60" outlineLevel="1">
      <c r="A237" s="180">
        <v>84</v>
      </c>
      <c r="B237" s="181" t="s">
        <v>441</v>
      </c>
      <c r="C237" s="198" t="s">
        <v>442</v>
      </c>
      <c r="D237" s="182" t="s">
        <v>134</v>
      </c>
      <c r="E237" s="183">
        <v>45.444000000000003</v>
      </c>
      <c r="F237" s="184"/>
      <c r="G237" s="185">
        <f>ROUND(E237*F237,2)</f>
        <v>0</v>
      </c>
      <c r="H237" s="184"/>
      <c r="I237" s="185">
        <f>ROUND(E237*H237,2)</f>
        <v>0</v>
      </c>
      <c r="J237" s="184"/>
      <c r="K237" s="185">
        <f>ROUND(E237*J237,2)</f>
        <v>0</v>
      </c>
      <c r="L237" s="185">
        <v>15</v>
      </c>
      <c r="M237" s="185">
        <f>G237*(1+L237/100)</f>
        <v>0</v>
      </c>
      <c r="N237" s="185">
        <v>0</v>
      </c>
      <c r="O237" s="185">
        <f>ROUND(E237*N237,2)</f>
        <v>0</v>
      </c>
      <c r="P237" s="185">
        <v>0</v>
      </c>
      <c r="Q237" s="185">
        <f>ROUND(E237*P237,2)</f>
        <v>0</v>
      </c>
      <c r="R237" s="185"/>
      <c r="S237" s="185" t="s">
        <v>214</v>
      </c>
      <c r="T237" s="186" t="s">
        <v>215</v>
      </c>
      <c r="U237" s="167">
        <v>0</v>
      </c>
      <c r="V237" s="167">
        <f>ROUND(E237*U237,2)</f>
        <v>0</v>
      </c>
      <c r="W237" s="167"/>
      <c r="X237" s="157"/>
      <c r="Y237" s="157"/>
      <c r="Z237" s="157"/>
      <c r="AA237" s="157"/>
      <c r="AB237" s="157"/>
      <c r="AC237" s="157"/>
      <c r="AD237" s="157"/>
      <c r="AE237" s="157"/>
      <c r="AF237" s="157"/>
      <c r="AG237" s="157" t="s">
        <v>443</v>
      </c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  <c r="AR237" s="157"/>
      <c r="AS237" s="157"/>
      <c r="AT237" s="157"/>
      <c r="AU237" s="157"/>
      <c r="AV237" s="157"/>
      <c r="AW237" s="157"/>
      <c r="AX237" s="157"/>
      <c r="AY237" s="157"/>
      <c r="AZ237" s="157"/>
      <c r="BA237" s="157"/>
      <c r="BB237" s="157"/>
      <c r="BC237" s="157"/>
      <c r="BD237" s="157"/>
      <c r="BE237" s="157"/>
      <c r="BF237" s="157"/>
      <c r="BG237" s="157"/>
      <c r="BH237" s="157"/>
    </row>
    <row r="238" spans="1:60" outlineLevel="1">
      <c r="A238" s="164"/>
      <c r="B238" s="165"/>
      <c r="C238" s="199" t="s">
        <v>437</v>
      </c>
      <c r="D238" s="169"/>
      <c r="E238" s="170">
        <v>45.444000000000003</v>
      </c>
      <c r="F238" s="167"/>
      <c r="G238" s="167"/>
      <c r="H238" s="167"/>
      <c r="I238" s="167"/>
      <c r="J238" s="167"/>
      <c r="K238" s="167"/>
      <c r="L238" s="167"/>
      <c r="M238" s="167"/>
      <c r="N238" s="167"/>
      <c r="O238" s="167"/>
      <c r="P238" s="167"/>
      <c r="Q238" s="167"/>
      <c r="R238" s="167"/>
      <c r="S238" s="167"/>
      <c r="T238" s="167"/>
      <c r="U238" s="167"/>
      <c r="V238" s="167"/>
      <c r="W238" s="167"/>
      <c r="X238" s="157"/>
      <c r="Y238" s="157"/>
      <c r="Z238" s="157"/>
      <c r="AA238" s="157"/>
      <c r="AB238" s="157"/>
      <c r="AC238" s="157"/>
      <c r="AD238" s="157"/>
      <c r="AE238" s="157"/>
      <c r="AF238" s="157"/>
      <c r="AG238" s="157" t="s">
        <v>141</v>
      </c>
      <c r="AH238" s="157">
        <v>0</v>
      </c>
      <c r="AI238" s="157"/>
      <c r="AJ238" s="157"/>
      <c r="AK238" s="157"/>
      <c r="AL238" s="157"/>
      <c r="AM238" s="157"/>
      <c r="AN238" s="157"/>
      <c r="AO238" s="157"/>
      <c r="AP238" s="157"/>
      <c r="AQ238" s="157"/>
      <c r="AR238" s="157"/>
      <c r="AS238" s="157"/>
      <c r="AT238" s="157"/>
      <c r="AU238" s="157"/>
      <c r="AV238" s="157"/>
      <c r="AW238" s="157"/>
      <c r="AX238" s="157"/>
      <c r="AY238" s="157"/>
      <c r="AZ238" s="157"/>
      <c r="BA238" s="157"/>
      <c r="BB238" s="157"/>
      <c r="BC238" s="157"/>
      <c r="BD238" s="157"/>
      <c r="BE238" s="157"/>
      <c r="BF238" s="157"/>
      <c r="BG238" s="157"/>
      <c r="BH238" s="157"/>
    </row>
    <row r="239" spans="1:60" outlineLevel="1">
      <c r="A239" s="180">
        <v>85</v>
      </c>
      <c r="B239" s="181" t="s">
        <v>444</v>
      </c>
      <c r="C239" s="198" t="s">
        <v>445</v>
      </c>
      <c r="D239" s="182" t="s">
        <v>134</v>
      </c>
      <c r="E239" s="183">
        <v>45.444000000000003</v>
      </c>
      <c r="F239" s="184"/>
      <c r="G239" s="185">
        <f>ROUND(E239*F239,2)</f>
        <v>0</v>
      </c>
      <c r="H239" s="184"/>
      <c r="I239" s="185">
        <f>ROUND(E239*H239,2)</f>
        <v>0</v>
      </c>
      <c r="J239" s="184"/>
      <c r="K239" s="185">
        <f>ROUND(E239*J239,2)</f>
        <v>0</v>
      </c>
      <c r="L239" s="185">
        <v>15</v>
      </c>
      <c r="M239" s="185">
        <f>G239*(1+L239/100)</f>
        <v>0</v>
      </c>
      <c r="N239" s="185">
        <v>0</v>
      </c>
      <c r="O239" s="185">
        <f>ROUND(E239*N239,2)</f>
        <v>0</v>
      </c>
      <c r="P239" s="185">
        <v>0</v>
      </c>
      <c r="Q239" s="185">
        <f>ROUND(E239*P239,2)</f>
        <v>0</v>
      </c>
      <c r="R239" s="185"/>
      <c r="S239" s="185" t="s">
        <v>214</v>
      </c>
      <c r="T239" s="186" t="s">
        <v>215</v>
      </c>
      <c r="U239" s="167">
        <v>0</v>
      </c>
      <c r="V239" s="167">
        <f>ROUND(E239*U239,2)</f>
        <v>0</v>
      </c>
      <c r="W239" s="167"/>
      <c r="X239" s="157"/>
      <c r="Y239" s="157"/>
      <c r="Z239" s="157"/>
      <c r="AA239" s="157"/>
      <c r="AB239" s="157"/>
      <c r="AC239" s="157"/>
      <c r="AD239" s="157"/>
      <c r="AE239" s="157"/>
      <c r="AF239" s="157"/>
      <c r="AG239" s="157" t="s">
        <v>443</v>
      </c>
      <c r="AH239" s="157"/>
      <c r="AI239" s="157"/>
      <c r="AJ239" s="157"/>
      <c r="AK239" s="157"/>
      <c r="AL239" s="157"/>
      <c r="AM239" s="157"/>
      <c r="AN239" s="157"/>
      <c r="AO239" s="157"/>
      <c r="AP239" s="157"/>
      <c r="AQ239" s="157"/>
      <c r="AR239" s="157"/>
      <c r="AS239" s="157"/>
      <c r="AT239" s="157"/>
      <c r="AU239" s="157"/>
      <c r="AV239" s="157"/>
      <c r="AW239" s="157"/>
      <c r="AX239" s="157"/>
      <c r="AY239" s="157"/>
      <c r="AZ239" s="157"/>
      <c r="BA239" s="157"/>
      <c r="BB239" s="157"/>
      <c r="BC239" s="157"/>
      <c r="BD239" s="157"/>
      <c r="BE239" s="157"/>
      <c r="BF239" s="157"/>
      <c r="BG239" s="157"/>
      <c r="BH239" s="157"/>
    </row>
    <row r="240" spans="1:60" outlineLevel="1">
      <c r="A240" s="164"/>
      <c r="B240" s="165"/>
      <c r="C240" s="199" t="s">
        <v>446</v>
      </c>
      <c r="D240" s="169"/>
      <c r="E240" s="170">
        <v>45.444000000000003</v>
      </c>
      <c r="F240" s="167"/>
      <c r="G240" s="167"/>
      <c r="H240" s="167"/>
      <c r="I240" s="167"/>
      <c r="J240" s="167"/>
      <c r="K240" s="167"/>
      <c r="L240" s="167"/>
      <c r="M240" s="167"/>
      <c r="N240" s="167"/>
      <c r="O240" s="167"/>
      <c r="P240" s="167"/>
      <c r="Q240" s="167"/>
      <c r="R240" s="167"/>
      <c r="S240" s="167"/>
      <c r="T240" s="167"/>
      <c r="U240" s="167"/>
      <c r="V240" s="167"/>
      <c r="W240" s="167"/>
      <c r="X240" s="157"/>
      <c r="Y240" s="157"/>
      <c r="Z240" s="157"/>
      <c r="AA240" s="157"/>
      <c r="AB240" s="157"/>
      <c r="AC240" s="157"/>
      <c r="AD240" s="157"/>
      <c r="AE240" s="157"/>
      <c r="AF240" s="157"/>
      <c r="AG240" s="157" t="s">
        <v>141</v>
      </c>
      <c r="AH240" s="157">
        <v>5</v>
      </c>
      <c r="AI240" s="157"/>
      <c r="AJ240" s="157"/>
      <c r="AK240" s="157"/>
      <c r="AL240" s="157"/>
      <c r="AM240" s="157"/>
      <c r="AN240" s="157"/>
      <c r="AO240" s="157"/>
      <c r="AP240" s="157"/>
      <c r="AQ240" s="157"/>
      <c r="AR240" s="157"/>
      <c r="AS240" s="157"/>
      <c r="AT240" s="157"/>
      <c r="AU240" s="157"/>
      <c r="AV240" s="157"/>
      <c r="AW240" s="157"/>
      <c r="AX240" s="157"/>
      <c r="AY240" s="157"/>
      <c r="AZ240" s="157"/>
      <c r="BA240" s="157"/>
      <c r="BB240" s="157"/>
      <c r="BC240" s="157"/>
      <c r="BD240" s="157"/>
      <c r="BE240" s="157"/>
      <c r="BF240" s="157"/>
      <c r="BG240" s="157"/>
      <c r="BH240" s="157"/>
    </row>
    <row r="241" spans="1:60" outlineLevel="1">
      <c r="A241" s="180">
        <v>86</v>
      </c>
      <c r="B241" s="181" t="s">
        <v>447</v>
      </c>
      <c r="C241" s="198" t="s">
        <v>448</v>
      </c>
      <c r="D241" s="182" t="s">
        <v>134</v>
      </c>
      <c r="E241" s="183">
        <v>45.444000000000003</v>
      </c>
      <c r="F241" s="184"/>
      <c r="G241" s="185">
        <f>ROUND(E241*F241,2)</f>
        <v>0</v>
      </c>
      <c r="H241" s="184"/>
      <c r="I241" s="185">
        <f>ROUND(E241*H241,2)</f>
        <v>0</v>
      </c>
      <c r="J241" s="184"/>
      <c r="K241" s="185">
        <f>ROUND(E241*J241,2)</f>
        <v>0</v>
      </c>
      <c r="L241" s="185">
        <v>15</v>
      </c>
      <c r="M241" s="185">
        <f>G241*(1+L241/100)</f>
        <v>0</v>
      </c>
      <c r="N241" s="185">
        <v>0</v>
      </c>
      <c r="O241" s="185">
        <f>ROUND(E241*N241,2)</f>
        <v>0</v>
      </c>
      <c r="P241" s="185">
        <v>0</v>
      </c>
      <c r="Q241" s="185">
        <f>ROUND(E241*P241,2)</f>
        <v>0</v>
      </c>
      <c r="R241" s="185"/>
      <c r="S241" s="185" t="s">
        <v>214</v>
      </c>
      <c r="T241" s="186" t="s">
        <v>215</v>
      </c>
      <c r="U241" s="167">
        <v>0</v>
      </c>
      <c r="V241" s="167">
        <f>ROUND(E241*U241,2)</f>
        <v>0</v>
      </c>
      <c r="W241" s="167"/>
      <c r="X241" s="157"/>
      <c r="Y241" s="157"/>
      <c r="Z241" s="157"/>
      <c r="AA241" s="157"/>
      <c r="AB241" s="157"/>
      <c r="AC241" s="157"/>
      <c r="AD241" s="157"/>
      <c r="AE241" s="157"/>
      <c r="AF241" s="157"/>
      <c r="AG241" s="157" t="s">
        <v>443</v>
      </c>
      <c r="AH241" s="157"/>
      <c r="AI241" s="157"/>
      <c r="AJ241" s="157"/>
      <c r="AK241" s="157"/>
      <c r="AL241" s="157"/>
      <c r="AM241" s="157"/>
      <c r="AN241" s="157"/>
      <c r="AO241" s="157"/>
      <c r="AP241" s="157"/>
      <c r="AQ241" s="157"/>
      <c r="AR241" s="157"/>
      <c r="AS241" s="157"/>
      <c r="AT241" s="157"/>
      <c r="AU241" s="157"/>
      <c r="AV241" s="157"/>
      <c r="AW241" s="157"/>
      <c r="AX241" s="157"/>
      <c r="AY241" s="157"/>
      <c r="AZ241" s="157"/>
      <c r="BA241" s="157"/>
      <c r="BB241" s="157"/>
      <c r="BC241" s="157"/>
      <c r="BD241" s="157"/>
      <c r="BE241" s="157"/>
      <c r="BF241" s="157"/>
      <c r="BG241" s="157"/>
      <c r="BH241" s="157"/>
    </row>
    <row r="242" spans="1:60" outlineLevel="1">
      <c r="A242" s="164"/>
      <c r="B242" s="165"/>
      <c r="C242" s="199" t="s">
        <v>437</v>
      </c>
      <c r="D242" s="169"/>
      <c r="E242" s="170">
        <v>45.444000000000003</v>
      </c>
      <c r="F242" s="167"/>
      <c r="G242" s="167"/>
      <c r="H242" s="167"/>
      <c r="I242" s="167"/>
      <c r="J242" s="167"/>
      <c r="K242" s="167"/>
      <c r="L242" s="167"/>
      <c r="M242" s="167"/>
      <c r="N242" s="167"/>
      <c r="O242" s="167"/>
      <c r="P242" s="167"/>
      <c r="Q242" s="167"/>
      <c r="R242" s="167"/>
      <c r="S242" s="167"/>
      <c r="T242" s="167"/>
      <c r="U242" s="167"/>
      <c r="V242" s="167"/>
      <c r="W242" s="167"/>
      <c r="X242" s="157"/>
      <c r="Y242" s="157"/>
      <c r="Z242" s="157"/>
      <c r="AA242" s="157"/>
      <c r="AB242" s="157"/>
      <c r="AC242" s="157"/>
      <c r="AD242" s="157"/>
      <c r="AE242" s="157"/>
      <c r="AF242" s="157"/>
      <c r="AG242" s="157" t="s">
        <v>141</v>
      </c>
      <c r="AH242" s="157">
        <v>0</v>
      </c>
      <c r="AI242" s="157"/>
      <c r="AJ242" s="157"/>
      <c r="AK242" s="157"/>
      <c r="AL242" s="157"/>
      <c r="AM242" s="157"/>
      <c r="AN242" s="157"/>
      <c r="AO242" s="157"/>
      <c r="AP242" s="157"/>
      <c r="AQ242" s="157"/>
      <c r="AR242" s="157"/>
      <c r="AS242" s="157"/>
      <c r="AT242" s="157"/>
      <c r="AU242" s="157"/>
      <c r="AV242" s="157"/>
      <c r="AW242" s="157"/>
      <c r="AX242" s="157"/>
      <c r="AY242" s="157"/>
      <c r="AZ242" s="157"/>
      <c r="BA242" s="157"/>
      <c r="BB242" s="157"/>
      <c r="BC242" s="157"/>
      <c r="BD242" s="157"/>
      <c r="BE242" s="157"/>
      <c r="BF242" s="157"/>
      <c r="BG242" s="157"/>
      <c r="BH242" s="157"/>
    </row>
    <row r="243" spans="1:60" outlineLevel="1">
      <c r="A243" s="180">
        <v>87</v>
      </c>
      <c r="B243" s="181" t="s">
        <v>449</v>
      </c>
      <c r="C243" s="198" t="s">
        <v>450</v>
      </c>
      <c r="D243" s="182" t="s">
        <v>134</v>
      </c>
      <c r="E243" s="183">
        <v>12.443</v>
      </c>
      <c r="F243" s="184"/>
      <c r="G243" s="185">
        <f>ROUND(E243*F243,2)</f>
        <v>0</v>
      </c>
      <c r="H243" s="184"/>
      <c r="I243" s="185">
        <f>ROUND(E243*H243,2)</f>
        <v>0</v>
      </c>
      <c r="J243" s="184"/>
      <c r="K243" s="185">
        <f>ROUND(E243*J243,2)</f>
        <v>0</v>
      </c>
      <c r="L243" s="185">
        <v>15</v>
      </c>
      <c r="M243" s="185">
        <f>G243*(1+L243/100)</f>
        <v>0</v>
      </c>
      <c r="N243" s="185">
        <v>0</v>
      </c>
      <c r="O243" s="185">
        <f>ROUND(E243*N243,2)</f>
        <v>0</v>
      </c>
      <c r="P243" s="185">
        <v>0</v>
      </c>
      <c r="Q243" s="185">
        <f>ROUND(E243*P243,2)</f>
        <v>0</v>
      </c>
      <c r="R243" s="185"/>
      <c r="S243" s="185" t="s">
        <v>214</v>
      </c>
      <c r="T243" s="186" t="s">
        <v>215</v>
      </c>
      <c r="U243" s="167">
        <v>0</v>
      </c>
      <c r="V243" s="167">
        <f>ROUND(E243*U243,2)</f>
        <v>0</v>
      </c>
      <c r="W243" s="167"/>
      <c r="X243" s="157"/>
      <c r="Y243" s="157"/>
      <c r="Z243" s="157"/>
      <c r="AA243" s="157"/>
      <c r="AB243" s="157"/>
      <c r="AC243" s="157"/>
      <c r="AD243" s="157"/>
      <c r="AE243" s="157"/>
      <c r="AF243" s="157"/>
      <c r="AG243" s="157" t="s">
        <v>443</v>
      </c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57"/>
      <c r="BB243" s="157"/>
      <c r="BC243" s="157"/>
      <c r="BD243" s="157"/>
      <c r="BE243" s="157"/>
      <c r="BF243" s="157"/>
      <c r="BG243" s="157"/>
      <c r="BH243" s="157"/>
    </row>
    <row r="244" spans="1:60" outlineLevel="1">
      <c r="A244" s="164"/>
      <c r="B244" s="165"/>
      <c r="C244" s="199" t="s">
        <v>451</v>
      </c>
      <c r="D244" s="169"/>
      <c r="E244" s="170">
        <v>12.443</v>
      </c>
      <c r="F244" s="167"/>
      <c r="G244" s="167"/>
      <c r="H244" s="167"/>
      <c r="I244" s="167"/>
      <c r="J244" s="167"/>
      <c r="K244" s="167"/>
      <c r="L244" s="167"/>
      <c r="M244" s="167"/>
      <c r="N244" s="167"/>
      <c r="O244" s="167"/>
      <c r="P244" s="167"/>
      <c r="Q244" s="167"/>
      <c r="R244" s="167"/>
      <c r="S244" s="167"/>
      <c r="T244" s="167"/>
      <c r="U244" s="167"/>
      <c r="V244" s="167"/>
      <c r="W244" s="16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 t="s">
        <v>141</v>
      </c>
      <c r="AH244" s="157">
        <v>0</v>
      </c>
      <c r="AI244" s="157"/>
      <c r="AJ244" s="157"/>
      <c r="AK244" s="157"/>
      <c r="AL244" s="157"/>
      <c r="AM244" s="157"/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57"/>
      <c r="BB244" s="157"/>
      <c r="BC244" s="157"/>
      <c r="BD244" s="157"/>
      <c r="BE244" s="157"/>
      <c r="BF244" s="157"/>
      <c r="BG244" s="157"/>
      <c r="BH244" s="157"/>
    </row>
    <row r="245" spans="1:60" outlineLevel="1">
      <c r="A245" s="164">
        <v>88</v>
      </c>
      <c r="B245" s="165" t="s">
        <v>452</v>
      </c>
      <c r="C245" s="203" t="s">
        <v>453</v>
      </c>
      <c r="D245" s="166" t="s">
        <v>0</v>
      </c>
      <c r="E245" s="195"/>
      <c r="F245" s="168"/>
      <c r="G245" s="167">
        <f>ROUND(E245*F245,2)</f>
        <v>0</v>
      </c>
      <c r="H245" s="168"/>
      <c r="I245" s="167">
        <f>ROUND(E245*H245,2)</f>
        <v>0</v>
      </c>
      <c r="J245" s="168"/>
      <c r="K245" s="167">
        <f>ROUND(E245*J245,2)</f>
        <v>0</v>
      </c>
      <c r="L245" s="167">
        <v>15</v>
      </c>
      <c r="M245" s="167">
        <f>G245*(1+L245/100)</f>
        <v>0</v>
      </c>
      <c r="N245" s="167">
        <v>0</v>
      </c>
      <c r="O245" s="167">
        <f>ROUND(E245*N245,2)</f>
        <v>0</v>
      </c>
      <c r="P245" s="167">
        <v>0</v>
      </c>
      <c r="Q245" s="167">
        <f>ROUND(E245*P245,2)</f>
        <v>0</v>
      </c>
      <c r="R245" s="167" t="s">
        <v>432</v>
      </c>
      <c r="S245" s="167" t="s">
        <v>136</v>
      </c>
      <c r="T245" s="167" t="s">
        <v>136</v>
      </c>
      <c r="U245" s="167">
        <v>0</v>
      </c>
      <c r="V245" s="167">
        <f>ROUND(E245*U245,2)</f>
        <v>0</v>
      </c>
      <c r="W245" s="167"/>
      <c r="X245" s="157"/>
      <c r="Y245" s="157"/>
      <c r="Z245" s="157"/>
      <c r="AA245" s="157"/>
      <c r="AB245" s="157"/>
      <c r="AC245" s="157"/>
      <c r="AD245" s="157"/>
      <c r="AE245" s="157"/>
      <c r="AF245" s="157"/>
      <c r="AG245" s="157" t="s">
        <v>428</v>
      </c>
      <c r="AH245" s="157"/>
      <c r="AI245" s="157"/>
      <c r="AJ245" s="157"/>
      <c r="AK245" s="157"/>
      <c r="AL245" s="157"/>
      <c r="AM245" s="157"/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57"/>
      <c r="BB245" s="157"/>
      <c r="BC245" s="157"/>
      <c r="BD245" s="157"/>
      <c r="BE245" s="157"/>
      <c r="BF245" s="157"/>
      <c r="BG245" s="157"/>
      <c r="BH245" s="157"/>
    </row>
    <row r="246" spans="1:60" outlineLevel="1">
      <c r="A246" s="164"/>
      <c r="B246" s="165"/>
      <c r="C246" s="744" t="s">
        <v>454</v>
      </c>
      <c r="D246" s="745"/>
      <c r="E246" s="745"/>
      <c r="F246" s="745"/>
      <c r="G246" s="745"/>
      <c r="H246" s="167"/>
      <c r="I246" s="167"/>
      <c r="J246" s="167"/>
      <c r="K246" s="167"/>
      <c r="L246" s="167"/>
      <c r="M246" s="167"/>
      <c r="N246" s="167"/>
      <c r="O246" s="167"/>
      <c r="P246" s="167"/>
      <c r="Q246" s="167"/>
      <c r="R246" s="167"/>
      <c r="S246" s="167"/>
      <c r="T246" s="167"/>
      <c r="U246" s="167"/>
      <c r="V246" s="167"/>
      <c r="W246" s="16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 t="s">
        <v>139</v>
      </c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57"/>
      <c r="BB246" s="157"/>
      <c r="BC246" s="157"/>
      <c r="BD246" s="157"/>
      <c r="BE246" s="157"/>
      <c r="BF246" s="157"/>
      <c r="BG246" s="157"/>
      <c r="BH246" s="157"/>
    </row>
    <row r="247" spans="1:60">
      <c r="A247" s="174" t="s">
        <v>130</v>
      </c>
      <c r="B247" s="175" t="s">
        <v>90</v>
      </c>
      <c r="C247" s="197" t="s">
        <v>91</v>
      </c>
      <c r="D247" s="176"/>
      <c r="E247" s="177"/>
      <c r="F247" s="178"/>
      <c r="G247" s="178">
        <f>SUMIF(AG248:AG267,"&lt;&gt;NOR",G248:G267)</f>
        <v>0</v>
      </c>
      <c r="H247" s="178"/>
      <c r="I247" s="178">
        <f>SUM(I248:I267)</f>
        <v>0</v>
      </c>
      <c r="J247" s="178"/>
      <c r="K247" s="178">
        <f>SUM(K248:K267)</f>
        <v>0</v>
      </c>
      <c r="L247" s="178"/>
      <c r="M247" s="178">
        <f>SUM(M248:M267)</f>
        <v>0</v>
      </c>
      <c r="N247" s="178"/>
      <c r="O247" s="178">
        <f>SUM(O248:O267)</f>
        <v>1.1300000000000001</v>
      </c>
      <c r="P247" s="178"/>
      <c r="Q247" s="178">
        <f>SUM(Q248:Q267)</f>
        <v>0</v>
      </c>
      <c r="R247" s="178"/>
      <c r="S247" s="178"/>
      <c r="T247" s="179"/>
      <c r="U247" s="173"/>
      <c r="V247" s="173">
        <f>SUM(V248:V267)</f>
        <v>72.72</v>
      </c>
      <c r="W247" s="173"/>
      <c r="AG247" t="s">
        <v>131</v>
      </c>
    </row>
    <row r="248" spans="1:60" ht="22.5" outlineLevel="1">
      <c r="A248" s="180">
        <v>89</v>
      </c>
      <c r="B248" s="181" t="s">
        <v>455</v>
      </c>
      <c r="C248" s="198" t="s">
        <v>456</v>
      </c>
      <c r="D248" s="182" t="s">
        <v>134</v>
      </c>
      <c r="E248" s="183">
        <v>146.90987999999999</v>
      </c>
      <c r="F248" s="184"/>
      <c r="G248" s="185">
        <f>ROUND(E248*F248,2)</f>
        <v>0</v>
      </c>
      <c r="H248" s="184"/>
      <c r="I248" s="185">
        <f>ROUND(E248*H248,2)</f>
        <v>0</v>
      </c>
      <c r="J248" s="184"/>
      <c r="K248" s="185">
        <f>ROUND(E248*J248,2)</f>
        <v>0</v>
      </c>
      <c r="L248" s="185">
        <v>15</v>
      </c>
      <c r="M248" s="185">
        <f>G248*(1+L248/100)</f>
        <v>0</v>
      </c>
      <c r="N248" s="185">
        <v>1.8000000000000001E-4</v>
      </c>
      <c r="O248" s="185">
        <f>ROUND(E248*N248,2)</f>
        <v>0.03</v>
      </c>
      <c r="P248" s="185">
        <v>0</v>
      </c>
      <c r="Q248" s="185">
        <f>ROUND(E248*P248,2)</f>
        <v>0</v>
      </c>
      <c r="R248" s="185" t="s">
        <v>420</v>
      </c>
      <c r="S248" s="185" t="s">
        <v>136</v>
      </c>
      <c r="T248" s="186" t="s">
        <v>136</v>
      </c>
      <c r="U248" s="167">
        <v>0.495</v>
      </c>
      <c r="V248" s="167">
        <f>ROUND(E248*U248,2)</f>
        <v>72.72</v>
      </c>
      <c r="W248" s="167"/>
      <c r="X248" s="157"/>
      <c r="Y248" s="157"/>
      <c r="Z248" s="157"/>
      <c r="AA248" s="157"/>
      <c r="AB248" s="157"/>
      <c r="AC248" s="157"/>
      <c r="AD248" s="157"/>
      <c r="AE248" s="157"/>
      <c r="AF248" s="157"/>
      <c r="AG248" s="157" t="s">
        <v>144</v>
      </c>
      <c r="AH248" s="157"/>
      <c r="AI248" s="157"/>
      <c r="AJ248" s="157"/>
      <c r="AK248" s="157"/>
      <c r="AL248" s="157"/>
      <c r="AM248" s="157"/>
      <c r="AN248" s="157"/>
      <c r="AO248" s="157"/>
      <c r="AP248" s="157"/>
      <c r="AQ248" s="157"/>
      <c r="AR248" s="157"/>
      <c r="AS248" s="157"/>
      <c r="AT248" s="157"/>
      <c r="AU248" s="157"/>
      <c r="AV248" s="157"/>
      <c r="AW248" s="157"/>
      <c r="AX248" s="157"/>
      <c r="AY248" s="157"/>
      <c r="AZ248" s="157"/>
      <c r="BA248" s="157"/>
      <c r="BB248" s="157"/>
      <c r="BC248" s="157"/>
      <c r="BD248" s="157"/>
      <c r="BE248" s="157"/>
      <c r="BF248" s="157"/>
      <c r="BG248" s="157"/>
      <c r="BH248" s="157"/>
    </row>
    <row r="249" spans="1:60" outlineLevel="1">
      <c r="A249" s="164"/>
      <c r="B249" s="165"/>
      <c r="C249" s="199" t="s">
        <v>457</v>
      </c>
      <c r="D249" s="169"/>
      <c r="E249" s="170">
        <v>168.97388000000001</v>
      </c>
      <c r="F249" s="167"/>
      <c r="G249" s="167"/>
      <c r="H249" s="167"/>
      <c r="I249" s="167"/>
      <c r="J249" s="167"/>
      <c r="K249" s="167"/>
      <c r="L249" s="167"/>
      <c r="M249" s="167"/>
      <c r="N249" s="167"/>
      <c r="O249" s="167"/>
      <c r="P249" s="167"/>
      <c r="Q249" s="167"/>
      <c r="R249" s="167"/>
      <c r="S249" s="167"/>
      <c r="T249" s="167"/>
      <c r="U249" s="167"/>
      <c r="V249" s="167"/>
      <c r="W249" s="167"/>
      <c r="X249" s="157"/>
      <c r="Y249" s="157"/>
      <c r="Z249" s="157"/>
      <c r="AA249" s="157"/>
      <c r="AB249" s="157"/>
      <c r="AC249" s="157"/>
      <c r="AD249" s="157"/>
      <c r="AE249" s="157"/>
      <c r="AF249" s="157"/>
      <c r="AG249" s="157" t="s">
        <v>141</v>
      </c>
      <c r="AH249" s="157">
        <v>0</v>
      </c>
      <c r="AI249" s="157"/>
      <c r="AJ249" s="157"/>
      <c r="AK249" s="157"/>
      <c r="AL249" s="157"/>
      <c r="AM249" s="157"/>
      <c r="AN249" s="157"/>
      <c r="AO249" s="157"/>
      <c r="AP249" s="157"/>
      <c r="AQ249" s="157"/>
      <c r="AR249" s="157"/>
      <c r="AS249" s="157"/>
      <c r="AT249" s="157"/>
      <c r="AU249" s="157"/>
      <c r="AV249" s="157"/>
      <c r="AW249" s="157"/>
      <c r="AX249" s="157"/>
      <c r="AY249" s="157"/>
      <c r="AZ249" s="157"/>
      <c r="BA249" s="157"/>
      <c r="BB249" s="157"/>
      <c r="BC249" s="157"/>
      <c r="BD249" s="157"/>
      <c r="BE249" s="157"/>
      <c r="BF249" s="157"/>
      <c r="BG249" s="157"/>
      <c r="BH249" s="157"/>
    </row>
    <row r="250" spans="1:60" outlineLevel="1">
      <c r="A250" s="164"/>
      <c r="B250" s="165"/>
      <c r="C250" s="199" t="s">
        <v>458</v>
      </c>
      <c r="D250" s="169"/>
      <c r="E250" s="170">
        <v>-22.064</v>
      </c>
      <c r="F250" s="167"/>
      <c r="G250" s="167"/>
      <c r="H250" s="167"/>
      <c r="I250" s="167"/>
      <c r="J250" s="167"/>
      <c r="K250" s="167"/>
      <c r="L250" s="167"/>
      <c r="M250" s="167"/>
      <c r="N250" s="167"/>
      <c r="O250" s="167"/>
      <c r="P250" s="167"/>
      <c r="Q250" s="167"/>
      <c r="R250" s="167"/>
      <c r="S250" s="167"/>
      <c r="T250" s="167"/>
      <c r="U250" s="167"/>
      <c r="V250" s="167"/>
      <c r="W250" s="167"/>
      <c r="X250" s="157"/>
      <c r="Y250" s="157"/>
      <c r="Z250" s="157"/>
      <c r="AA250" s="157"/>
      <c r="AB250" s="157"/>
      <c r="AC250" s="157"/>
      <c r="AD250" s="157"/>
      <c r="AE250" s="157"/>
      <c r="AF250" s="157"/>
      <c r="AG250" s="157" t="s">
        <v>141</v>
      </c>
      <c r="AH250" s="157">
        <v>0</v>
      </c>
      <c r="AI250" s="157"/>
      <c r="AJ250" s="157"/>
      <c r="AK250" s="157"/>
      <c r="AL250" s="157"/>
      <c r="AM250" s="157"/>
      <c r="AN250" s="157"/>
      <c r="AO250" s="157"/>
      <c r="AP250" s="157"/>
      <c r="AQ250" s="157"/>
      <c r="AR250" s="157"/>
      <c r="AS250" s="157"/>
      <c r="AT250" s="157"/>
      <c r="AU250" s="157"/>
      <c r="AV250" s="157"/>
      <c r="AW250" s="157"/>
      <c r="AX250" s="157"/>
      <c r="AY250" s="157"/>
      <c r="AZ250" s="157"/>
      <c r="BA250" s="157"/>
      <c r="BB250" s="157"/>
      <c r="BC250" s="157"/>
      <c r="BD250" s="157"/>
      <c r="BE250" s="157"/>
      <c r="BF250" s="157"/>
      <c r="BG250" s="157"/>
      <c r="BH250" s="157"/>
    </row>
    <row r="251" spans="1:60" outlineLevel="1">
      <c r="A251" s="180">
        <v>90</v>
      </c>
      <c r="B251" s="181" t="s">
        <v>459</v>
      </c>
      <c r="C251" s="198" t="s">
        <v>460</v>
      </c>
      <c r="D251" s="182" t="s">
        <v>156</v>
      </c>
      <c r="E251" s="183">
        <v>1.76292</v>
      </c>
      <c r="F251" s="184"/>
      <c r="G251" s="185">
        <f>ROUND(E251*F251,2)</f>
        <v>0</v>
      </c>
      <c r="H251" s="184"/>
      <c r="I251" s="185">
        <f>ROUND(E251*H251,2)</f>
        <v>0</v>
      </c>
      <c r="J251" s="184"/>
      <c r="K251" s="185">
        <f>ROUND(E251*J251,2)</f>
        <v>0</v>
      </c>
      <c r="L251" s="185">
        <v>15</v>
      </c>
      <c r="M251" s="185">
        <f>G251*(1+L251/100)</f>
        <v>0</v>
      </c>
      <c r="N251" s="185">
        <v>1.549E-2</v>
      </c>
      <c r="O251" s="185">
        <f>ROUND(E251*N251,2)</f>
        <v>0.03</v>
      </c>
      <c r="P251" s="185">
        <v>0</v>
      </c>
      <c r="Q251" s="185">
        <f>ROUND(E251*P251,2)</f>
        <v>0</v>
      </c>
      <c r="R251" s="185" t="s">
        <v>420</v>
      </c>
      <c r="S251" s="185" t="s">
        <v>136</v>
      </c>
      <c r="T251" s="186" t="s">
        <v>136</v>
      </c>
      <c r="U251" s="167">
        <v>0</v>
      </c>
      <c r="V251" s="167">
        <f>ROUND(E251*U251,2)</f>
        <v>0</v>
      </c>
      <c r="W251" s="167"/>
      <c r="X251" s="157"/>
      <c r="Y251" s="157"/>
      <c r="Z251" s="157"/>
      <c r="AA251" s="157"/>
      <c r="AB251" s="157"/>
      <c r="AC251" s="157"/>
      <c r="AD251" s="157"/>
      <c r="AE251" s="157"/>
      <c r="AF251" s="157"/>
      <c r="AG251" s="157" t="s">
        <v>144</v>
      </c>
      <c r="AH251" s="157"/>
      <c r="AI251" s="157"/>
      <c r="AJ251" s="157"/>
      <c r="AK251" s="157"/>
      <c r="AL251" s="157"/>
      <c r="AM251" s="157"/>
      <c r="AN251" s="157"/>
      <c r="AO251" s="157"/>
      <c r="AP251" s="157"/>
      <c r="AQ251" s="157"/>
      <c r="AR251" s="157"/>
      <c r="AS251" s="157"/>
      <c r="AT251" s="157"/>
      <c r="AU251" s="157"/>
      <c r="AV251" s="157"/>
      <c r="AW251" s="157"/>
      <c r="AX251" s="157"/>
      <c r="AY251" s="157"/>
      <c r="AZ251" s="157"/>
      <c r="BA251" s="157"/>
      <c r="BB251" s="157"/>
      <c r="BC251" s="157"/>
      <c r="BD251" s="157"/>
      <c r="BE251" s="157"/>
      <c r="BF251" s="157"/>
      <c r="BG251" s="157"/>
      <c r="BH251" s="157"/>
    </row>
    <row r="252" spans="1:60" outlineLevel="1">
      <c r="A252" s="164"/>
      <c r="B252" s="165"/>
      <c r="C252" s="200" t="s">
        <v>284</v>
      </c>
      <c r="D252" s="171"/>
      <c r="E252" s="172"/>
      <c r="F252" s="167"/>
      <c r="G252" s="167"/>
      <c r="H252" s="167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  <c r="S252" s="167"/>
      <c r="T252" s="167"/>
      <c r="U252" s="167"/>
      <c r="V252" s="167"/>
      <c r="W252" s="167"/>
      <c r="X252" s="157"/>
      <c r="Y252" s="157"/>
      <c r="Z252" s="157"/>
      <c r="AA252" s="157"/>
      <c r="AB252" s="157"/>
      <c r="AC252" s="157"/>
      <c r="AD252" s="157"/>
      <c r="AE252" s="157"/>
      <c r="AF252" s="157"/>
      <c r="AG252" s="157" t="s">
        <v>141</v>
      </c>
      <c r="AH252" s="157"/>
      <c r="AI252" s="157"/>
      <c r="AJ252" s="157"/>
      <c r="AK252" s="157"/>
      <c r="AL252" s="157"/>
      <c r="AM252" s="157"/>
      <c r="AN252" s="157"/>
      <c r="AO252" s="157"/>
      <c r="AP252" s="157"/>
      <c r="AQ252" s="157"/>
      <c r="AR252" s="157"/>
      <c r="AS252" s="157"/>
      <c r="AT252" s="157"/>
      <c r="AU252" s="157"/>
      <c r="AV252" s="157"/>
      <c r="AW252" s="157"/>
      <c r="AX252" s="157"/>
      <c r="AY252" s="157"/>
      <c r="AZ252" s="157"/>
      <c r="BA252" s="157"/>
      <c r="BB252" s="157"/>
      <c r="BC252" s="157"/>
      <c r="BD252" s="157"/>
      <c r="BE252" s="157"/>
      <c r="BF252" s="157"/>
      <c r="BG252" s="157"/>
      <c r="BH252" s="157"/>
    </row>
    <row r="253" spans="1:60" ht="22.5" outlineLevel="1">
      <c r="A253" s="164"/>
      <c r="B253" s="165"/>
      <c r="C253" s="201" t="s">
        <v>461</v>
      </c>
      <c r="D253" s="171"/>
      <c r="E253" s="172">
        <v>168.97388000000001</v>
      </c>
      <c r="F253" s="167"/>
      <c r="G253" s="167"/>
      <c r="H253" s="167"/>
      <c r="I253" s="167"/>
      <c r="J253" s="167"/>
      <c r="K253" s="167"/>
      <c r="L253" s="167"/>
      <c r="M253" s="167"/>
      <c r="N253" s="167"/>
      <c r="O253" s="167"/>
      <c r="P253" s="167"/>
      <c r="Q253" s="167"/>
      <c r="R253" s="167"/>
      <c r="S253" s="167"/>
      <c r="T253" s="167"/>
      <c r="U253" s="167"/>
      <c r="V253" s="167"/>
      <c r="W253" s="16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 t="s">
        <v>141</v>
      </c>
      <c r="AH253" s="157">
        <v>2</v>
      </c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</row>
    <row r="254" spans="1:60" outlineLevel="1">
      <c r="A254" s="164"/>
      <c r="B254" s="165"/>
      <c r="C254" s="201" t="s">
        <v>462</v>
      </c>
      <c r="D254" s="171"/>
      <c r="E254" s="172">
        <v>-22.064</v>
      </c>
      <c r="F254" s="167"/>
      <c r="G254" s="167"/>
      <c r="H254" s="167"/>
      <c r="I254" s="167"/>
      <c r="J254" s="167"/>
      <c r="K254" s="167"/>
      <c r="L254" s="167"/>
      <c r="M254" s="167"/>
      <c r="N254" s="167"/>
      <c r="O254" s="167"/>
      <c r="P254" s="167"/>
      <c r="Q254" s="167"/>
      <c r="R254" s="167"/>
      <c r="S254" s="167"/>
      <c r="T254" s="167"/>
      <c r="U254" s="167"/>
      <c r="V254" s="167"/>
      <c r="W254" s="167"/>
      <c r="X254" s="157"/>
      <c r="Y254" s="157"/>
      <c r="Z254" s="157"/>
      <c r="AA254" s="157"/>
      <c r="AB254" s="157"/>
      <c r="AC254" s="157"/>
      <c r="AD254" s="157"/>
      <c r="AE254" s="157"/>
      <c r="AF254" s="157"/>
      <c r="AG254" s="157" t="s">
        <v>141</v>
      </c>
      <c r="AH254" s="157">
        <v>2</v>
      </c>
      <c r="AI254" s="157"/>
      <c r="AJ254" s="157"/>
      <c r="AK254" s="157"/>
      <c r="AL254" s="157"/>
      <c r="AM254" s="157"/>
      <c r="AN254" s="157"/>
      <c r="AO254" s="157"/>
      <c r="AP254" s="157"/>
      <c r="AQ254" s="157"/>
      <c r="AR254" s="157"/>
      <c r="AS254" s="157"/>
      <c r="AT254" s="157"/>
      <c r="AU254" s="157"/>
      <c r="AV254" s="157"/>
      <c r="AW254" s="157"/>
      <c r="AX254" s="157"/>
      <c r="AY254" s="157"/>
      <c r="AZ254" s="157"/>
      <c r="BA254" s="157"/>
      <c r="BB254" s="157"/>
      <c r="BC254" s="157"/>
      <c r="BD254" s="157"/>
      <c r="BE254" s="157"/>
      <c r="BF254" s="157"/>
      <c r="BG254" s="157"/>
      <c r="BH254" s="157"/>
    </row>
    <row r="255" spans="1:60" outlineLevel="1">
      <c r="A255" s="164"/>
      <c r="B255" s="165"/>
      <c r="C255" s="200" t="s">
        <v>290</v>
      </c>
      <c r="D255" s="171"/>
      <c r="E255" s="172"/>
      <c r="F255" s="167"/>
      <c r="G255" s="167"/>
      <c r="H255" s="167"/>
      <c r="I255" s="167"/>
      <c r="J255" s="167"/>
      <c r="K255" s="167"/>
      <c r="L255" s="167"/>
      <c r="M255" s="167"/>
      <c r="N255" s="167"/>
      <c r="O255" s="167"/>
      <c r="P255" s="167"/>
      <c r="Q255" s="167"/>
      <c r="R255" s="167"/>
      <c r="S255" s="167"/>
      <c r="T255" s="167"/>
      <c r="U255" s="167"/>
      <c r="V255" s="167"/>
      <c r="W255" s="167"/>
      <c r="X255" s="157"/>
      <c r="Y255" s="157"/>
      <c r="Z255" s="157"/>
      <c r="AA255" s="157"/>
      <c r="AB255" s="157"/>
      <c r="AC255" s="157"/>
      <c r="AD255" s="157"/>
      <c r="AE255" s="157"/>
      <c r="AF255" s="157"/>
      <c r="AG255" s="157" t="s">
        <v>141</v>
      </c>
      <c r="AH255" s="157"/>
      <c r="AI255" s="157"/>
      <c r="AJ255" s="157"/>
      <c r="AK255" s="157"/>
      <c r="AL255" s="157"/>
      <c r="AM255" s="157"/>
      <c r="AN255" s="157"/>
      <c r="AO255" s="157"/>
      <c r="AP255" s="157"/>
      <c r="AQ255" s="157"/>
      <c r="AR255" s="157"/>
      <c r="AS255" s="157"/>
      <c r="AT255" s="157"/>
      <c r="AU255" s="157"/>
      <c r="AV255" s="157"/>
      <c r="AW255" s="157"/>
      <c r="AX255" s="157"/>
      <c r="AY255" s="157"/>
      <c r="AZ255" s="157"/>
      <c r="BA255" s="157"/>
      <c r="BB255" s="157"/>
      <c r="BC255" s="157"/>
      <c r="BD255" s="157"/>
      <c r="BE255" s="157"/>
      <c r="BF255" s="157"/>
      <c r="BG255" s="157"/>
      <c r="BH255" s="157"/>
    </row>
    <row r="256" spans="1:60" outlineLevel="1">
      <c r="A256" s="164"/>
      <c r="B256" s="165"/>
      <c r="C256" s="199" t="s">
        <v>463</v>
      </c>
      <c r="D256" s="169"/>
      <c r="E256" s="170">
        <v>1.76292</v>
      </c>
      <c r="F256" s="167"/>
      <c r="G256" s="167"/>
      <c r="H256" s="167"/>
      <c r="I256" s="167"/>
      <c r="J256" s="167"/>
      <c r="K256" s="167"/>
      <c r="L256" s="167"/>
      <c r="M256" s="167"/>
      <c r="N256" s="167"/>
      <c r="O256" s="167"/>
      <c r="P256" s="167"/>
      <c r="Q256" s="167"/>
      <c r="R256" s="167"/>
      <c r="S256" s="167"/>
      <c r="T256" s="167"/>
      <c r="U256" s="167"/>
      <c r="V256" s="167"/>
      <c r="W256" s="167"/>
      <c r="X256" s="157"/>
      <c r="Y256" s="157"/>
      <c r="Z256" s="157"/>
      <c r="AA256" s="157"/>
      <c r="AB256" s="157"/>
      <c r="AC256" s="157"/>
      <c r="AD256" s="157"/>
      <c r="AE256" s="157"/>
      <c r="AF256" s="157"/>
      <c r="AG256" s="157" t="s">
        <v>141</v>
      </c>
      <c r="AH256" s="157">
        <v>0</v>
      </c>
      <c r="AI256" s="157"/>
      <c r="AJ256" s="157"/>
      <c r="AK256" s="157"/>
      <c r="AL256" s="157"/>
      <c r="AM256" s="157"/>
      <c r="AN256" s="157"/>
      <c r="AO256" s="157"/>
      <c r="AP256" s="157"/>
      <c r="AQ256" s="157"/>
      <c r="AR256" s="157"/>
      <c r="AS256" s="157"/>
      <c r="AT256" s="157"/>
      <c r="AU256" s="157"/>
      <c r="AV256" s="157"/>
      <c r="AW256" s="157"/>
      <c r="AX256" s="157"/>
      <c r="AY256" s="157"/>
      <c r="AZ256" s="157"/>
      <c r="BA256" s="157"/>
      <c r="BB256" s="157"/>
      <c r="BC256" s="157"/>
      <c r="BD256" s="157"/>
      <c r="BE256" s="157"/>
      <c r="BF256" s="157"/>
      <c r="BG256" s="157"/>
      <c r="BH256" s="157"/>
    </row>
    <row r="257" spans="1:60" outlineLevel="1">
      <c r="A257" s="180">
        <v>91</v>
      </c>
      <c r="B257" s="181" t="s">
        <v>464</v>
      </c>
      <c r="C257" s="198" t="s">
        <v>465</v>
      </c>
      <c r="D257" s="182" t="s">
        <v>338</v>
      </c>
      <c r="E257" s="183">
        <v>16</v>
      </c>
      <c r="F257" s="184"/>
      <c r="G257" s="185">
        <f>ROUND(E257*F257,2)</f>
        <v>0</v>
      </c>
      <c r="H257" s="184"/>
      <c r="I257" s="185">
        <f>ROUND(E257*H257,2)</f>
        <v>0</v>
      </c>
      <c r="J257" s="184"/>
      <c r="K257" s="185">
        <f>ROUND(E257*J257,2)</f>
        <v>0</v>
      </c>
      <c r="L257" s="185">
        <v>15</v>
      </c>
      <c r="M257" s="185">
        <f>G257*(1+L257/100)</f>
        <v>0</v>
      </c>
      <c r="N257" s="185">
        <v>0</v>
      </c>
      <c r="O257" s="185">
        <f>ROUND(E257*N257,2)</f>
        <v>0</v>
      </c>
      <c r="P257" s="185">
        <v>0</v>
      </c>
      <c r="Q257" s="185">
        <f>ROUND(E257*P257,2)</f>
        <v>0</v>
      </c>
      <c r="R257" s="185"/>
      <c r="S257" s="185" t="s">
        <v>214</v>
      </c>
      <c r="T257" s="186" t="s">
        <v>215</v>
      </c>
      <c r="U257" s="167">
        <v>0</v>
      </c>
      <c r="V257" s="167">
        <f>ROUND(E257*U257,2)</f>
        <v>0</v>
      </c>
      <c r="W257" s="167"/>
      <c r="X257" s="157"/>
      <c r="Y257" s="157"/>
      <c r="Z257" s="157"/>
      <c r="AA257" s="157"/>
      <c r="AB257" s="157"/>
      <c r="AC257" s="157"/>
      <c r="AD257" s="157"/>
      <c r="AE257" s="157"/>
      <c r="AF257" s="157"/>
      <c r="AG257" s="157" t="s">
        <v>144</v>
      </c>
      <c r="AH257" s="157"/>
      <c r="AI257" s="157"/>
      <c r="AJ257" s="157"/>
      <c r="AK257" s="157"/>
      <c r="AL257" s="157"/>
      <c r="AM257" s="157"/>
      <c r="AN257" s="157"/>
      <c r="AO257" s="157"/>
      <c r="AP257" s="157"/>
      <c r="AQ257" s="157"/>
      <c r="AR257" s="157"/>
      <c r="AS257" s="157"/>
      <c r="AT257" s="157"/>
      <c r="AU257" s="157"/>
      <c r="AV257" s="157"/>
      <c r="AW257" s="157"/>
      <c r="AX257" s="157"/>
      <c r="AY257" s="157"/>
      <c r="AZ257" s="157"/>
      <c r="BA257" s="157"/>
      <c r="BB257" s="157"/>
      <c r="BC257" s="157"/>
      <c r="BD257" s="157"/>
      <c r="BE257" s="157"/>
      <c r="BF257" s="157"/>
      <c r="BG257" s="157"/>
      <c r="BH257" s="157"/>
    </row>
    <row r="258" spans="1:60" outlineLevel="1">
      <c r="A258" s="164"/>
      <c r="B258" s="165"/>
      <c r="C258" s="199" t="s">
        <v>466</v>
      </c>
      <c r="D258" s="169"/>
      <c r="E258" s="170">
        <v>9</v>
      </c>
      <c r="F258" s="167"/>
      <c r="G258" s="167"/>
      <c r="H258" s="167"/>
      <c r="I258" s="167"/>
      <c r="J258" s="167"/>
      <c r="K258" s="167"/>
      <c r="L258" s="167"/>
      <c r="M258" s="167"/>
      <c r="N258" s="167"/>
      <c r="O258" s="167"/>
      <c r="P258" s="167"/>
      <c r="Q258" s="167"/>
      <c r="R258" s="167"/>
      <c r="S258" s="167"/>
      <c r="T258" s="167"/>
      <c r="U258" s="167"/>
      <c r="V258" s="167"/>
      <c r="W258" s="167"/>
      <c r="X258" s="157"/>
      <c r="Y258" s="157"/>
      <c r="Z258" s="157"/>
      <c r="AA258" s="157"/>
      <c r="AB258" s="157"/>
      <c r="AC258" s="157"/>
      <c r="AD258" s="157"/>
      <c r="AE258" s="157"/>
      <c r="AF258" s="157"/>
      <c r="AG258" s="157" t="s">
        <v>141</v>
      </c>
      <c r="AH258" s="157">
        <v>0</v>
      </c>
      <c r="AI258" s="157"/>
      <c r="AJ258" s="157"/>
      <c r="AK258" s="157"/>
      <c r="AL258" s="157"/>
      <c r="AM258" s="157"/>
      <c r="AN258" s="157"/>
      <c r="AO258" s="157"/>
      <c r="AP258" s="157"/>
      <c r="AQ258" s="157"/>
      <c r="AR258" s="157"/>
      <c r="AS258" s="157"/>
      <c r="AT258" s="157"/>
      <c r="AU258" s="157"/>
      <c r="AV258" s="157"/>
      <c r="AW258" s="157"/>
      <c r="AX258" s="157"/>
      <c r="AY258" s="157"/>
      <c r="AZ258" s="157"/>
      <c r="BA258" s="157"/>
      <c r="BB258" s="157"/>
      <c r="BC258" s="157"/>
      <c r="BD258" s="157"/>
      <c r="BE258" s="157"/>
      <c r="BF258" s="157"/>
      <c r="BG258" s="157"/>
      <c r="BH258" s="157"/>
    </row>
    <row r="259" spans="1:60" outlineLevel="1">
      <c r="A259" s="164"/>
      <c r="B259" s="165"/>
      <c r="C259" s="199" t="s">
        <v>467</v>
      </c>
      <c r="D259" s="169"/>
      <c r="E259" s="170">
        <v>7</v>
      </c>
      <c r="F259" s="167"/>
      <c r="G259" s="167"/>
      <c r="H259" s="167"/>
      <c r="I259" s="167"/>
      <c r="J259" s="167"/>
      <c r="K259" s="167"/>
      <c r="L259" s="167"/>
      <c r="M259" s="167"/>
      <c r="N259" s="167"/>
      <c r="O259" s="167"/>
      <c r="P259" s="167"/>
      <c r="Q259" s="167"/>
      <c r="R259" s="167"/>
      <c r="S259" s="167"/>
      <c r="T259" s="167"/>
      <c r="U259" s="167"/>
      <c r="V259" s="167"/>
      <c r="W259" s="167"/>
      <c r="X259" s="157"/>
      <c r="Y259" s="157"/>
      <c r="Z259" s="157"/>
      <c r="AA259" s="157"/>
      <c r="AB259" s="157"/>
      <c r="AC259" s="157"/>
      <c r="AD259" s="157"/>
      <c r="AE259" s="157"/>
      <c r="AF259" s="157"/>
      <c r="AG259" s="157" t="s">
        <v>141</v>
      </c>
      <c r="AH259" s="157">
        <v>0</v>
      </c>
      <c r="AI259" s="157"/>
      <c r="AJ259" s="157"/>
      <c r="AK259" s="157"/>
      <c r="AL259" s="157"/>
      <c r="AM259" s="157"/>
      <c r="AN259" s="157"/>
      <c r="AO259" s="157"/>
      <c r="AP259" s="157"/>
      <c r="AQ259" s="157"/>
      <c r="AR259" s="157"/>
      <c r="AS259" s="157"/>
      <c r="AT259" s="157"/>
      <c r="AU259" s="157"/>
      <c r="AV259" s="157"/>
      <c r="AW259" s="157"/>
      <c r="AX259" s="157"/>
      <c r="AY259" s="157"/>
      <c r="AZ259" s="157"/>
      <c r="BA259" s="157"/>
      <c r="BB259" s="157"/>
      <c r="BC259" s="157"/>
      <c r="BD259" s="157"/>
      <c r="BE259" s="157"/>
      <c r="BF259" s="157"/>
      <c r="BG259" s="157"/>
      <c r="BH259" s="157"/>
    </row>
    <row r="260" spans="1:60" outlineLevel="1">
      <c r="A260" s="180">
        <v>92</v>
      </c>
      <c r="B260" s="181" t="s">
        <v>468</v>
      </c>
      <c r="C260" s="198" t="s">
        <v>469</v>
      </c>
      <c r="D260" s="182" t="s">
        <v>156</v>
      </c>
      <c r="E260" s="183">
        <v>1.9392100000000001</v>
      </c>
      <c r="F260" s="184"/>
      <c r="G260" s="185">
        <f>ROUND(E260*F260,2)</f>
        <v>0</v>
      </c>
      <c r="H260" s="184"/>
      <c r="I260" s="185">
        <f>ROUND(E260*H260,2)</f>
        <v>0</v>
      </c>
      <c r="J260" s="184"/>
      <c r="K260" s="185">
        <f>ROUND(E260*J260,2)</f>
        <v>0</v>
      </c>
      <c r="L260" s="185">
        <v>15</v>
      </c>
      <c r="M260" s="185">
        <f>G260*(1+L260/100)</f>
        <v>0</v>
      </c>
      <c r="N260" s="185">
        <v>0.55000000000000004</v>
      </c>
      <c r="O260" s="185">
        <f>ROUND(E260*N260,2)</f>
        <v>1.07</v>
      </c>
      <c r="P260" s="185">
        <v>0</v>
      </c>
      <c r="Q260" s="185">
        <f>ROUND(E260*P260,2)</f>
        <v>0</v>
      </c>
      <c r="R260" s="185" t="s">
        <v>333</v>
      </c>
      <c r="S260" s="185" t="s">
        <v>136</v>
      </c>
      <c r="T260" s="186" t="s">
        <v>136</v>
      </c>
      <c r="U260" s="167">
        <v>0</v>
      </c>
      <c r="V260" s="167">
        <f>ROUND(E260*U260,2)</f>
        <v>0</v>
      </c>
      <c r="W260" s="167"/>
      <c r="X260" s="157"/>
      <c r="Y260" s="157"/>
      <c r="Z260" s="157"/>
      <c r="AA260" s="157"/>
      <c r="AB260" s="157"/>
      <c r="AC260" s="157"/>
      <c r="AD260" s="157"/>
      <c r="AE260" s="157"/>
      <c r="AF260" s="157"/>
      <c r="AG260" s="157" t="s">
        <v>334</v>
      </c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57"/>
      <c r="BB260" s="157"/>
      <c r="BC260" s="157"/>
      <c r="BD260" s="157"/>
      <c r="BE260" s="157"/>
      <c r="BF260" s="157"/>
      <c r="BG260" s="157"/>
      <c r="BH260" s="157"/>
    </row>
    <row r="261" spans="1:60" outlineLevel="1">
      <c r="A261" s="164"/>
      <c r="B261" s="165"/>
      <c r="C261" s="200" t="s">
        <v>284</v>
      </c>
      <c r="D261" s="171"/>
      <c r="E261" s="172"/>
      <c r="F261" s="167"/>
      <c r="G261" s="167"/>
      <c r="H261" s="167"/>
      <c r="I261" s="167"/>
      <c r="J261" s="167"/>
      <c r="K261" s="167"/>
      <c r="L261" s="167"/>
      <c r="M261" s="167"/>
      <c r="N261" s="167"/>
      <c r="O261" s="167"/>
      <c r="P261" s="167"/>
      <c r="Q261" s="167"/>
      <c r="R261" s="167"/>
      <c r="S261" s="167"/>
      <c r="T261" s="167"/>
      <c r="U261" s="167"/>
      <c r="V261" s="167"/>
      <c r="W261" s="167"/>
      <c r="X261" s="157"/>
      <c r="Y261" s="157"/>
      <c r="Z261" s="157"/>
      <c r="AA261" s="157"/>
      <c r="AB261" s="157"/>
      <c r="AC261" s="157"/>
      <c r="AD261" s="157"/>
      <c r="AE261" s="157"/>
      <c r="AF261" s="157"/>
      <c r="AG261" s="157" t="s">
        <v>141</v>
      </c>
      <c r="AH261" s="157"/>
      <c r="AI261" s="157"/>
      <c r="AJ261" s="157"/>
      <c r="AK261" s="157"/>
      <c r="AL261" s="157"/>
      <c r="AM261" s="157"/>
      <c r="AN261" s="157"/>
      <c r="AO261" s="157"/>
      <c r="AP261" s="157"/>
      <c r="AQ261" s="157"/>
      <c r="AR261" s="157"/>
      <c r="AS261" s="157"/>
      <c r="AT261" s="157"/>
      <c r="AU261" s="157"/>
      <c r="AV261" s="157"/>
      <c r="AW261" s="157"/>
      <c r="AX261" s="157"/>
      <c r="AY261" s="157"/>
      <c r="AZ261" s="157"/>
      <c r="BA261" s="157"/>
      <c r="BB261" s="157"/>
      <c r="BC261" s="157"/>
      <c r="BD261" s="157"/>
      <c r="BE261" s="157"/>
      <c r="BF261" s="157"/>
      <c r="BG261" s="157"/>
      <c r="BH261" s="157"/>
    </row>
    <row r="262" spans="1:60" ht="22.5" outlineLevel="1">
      <c r="A262" s="164"/>
      <c r="B262" s="165"/>
      <c r="C262" s="201" t="s">
        <v>461</v>
      </c>
      <c r="D262" s="171"/>
      <c r="E262" s="172">
        <v>168.97388000000001</v>
      </c>
      <c r="F262" s="167"/>
      <c r="G262" s="167"/>
      <c r="H262" s="167"/>
      <c r="I262" s="167"/>
      <c r="J262" s="167"/>
      <c r="K262" s="167"/>
      <c r="L262" s="167"/>
      <c r="M262" s="167"/>
      <c r="N262" s="167"/>
      <c r="O262" s="167"/>
      <c r="P262" s="167"/>
      <c r="Q262" s="167"/>
      <c r="R262" s="167"/>
      <c r="S262" s="167"/>
      <c r="T262" s="167"/>
      <c r="U262" s="167"/>
      <c r="V262" s="167"/>
      <c r="W262" s="167"/>
      <c r="X262" s="157"/>
      <c r="Y262" s="157"/>
      <c r="Z262" s="157"/>
      <c r="AA262" s="157"/>
      <c r="AB262" s="157"/>
      <c r="AC262" s="157"/>
      <c r="AD262" s="157"/>
      <c r="AE262" s="157"/>
      <c r="AF262" s="157"/>
      <c r="AG262" s="157" t="s">
        <v>141</v>
      </c>
      <c r="AH262" s="157">
        <v>2</v>
      </c>
      <c r="AI262" s="157"/>
      <c r="AJ262" s="157"/>
      <c r="AK262" s="157"/>
      <c r="AL262" s="157"/>
      <c r="AM262" s="157"/>
      <c r="AN262" s="157"/>
      <c r="AO262" s="157"/>
      <c r="AP262" s="157"/>
      <c r="AQ262" s="157"/>
      <c r="AR262" s="157"/>
      <c r="AS262" s="157"/>
      <c r="AT262" s="157"/>
      <c r="AU262" s="157"/>
      <c r="AV262" s="157"/>
      <c r="AW262" s="157"/>
      <c r="AX262" s="157"/>
      <c r="AY262" s="157"/>
      <c r="AZ262" s="157"/>
      <c r="BA262" s="157"/>
      <c r="BB262" s="157"/>
      <c r="BC262" s="157"/>
      <c r="BD262" s="157"/>
      <c r="BE262" s="157"/>
      <c r="BF262" s="157"/>
      <c r="BG262" s="157"/>
      <c r="BH262" s="157"/>
    </row>
    <row r="263" spans="1:60" outlineLevel="1">
      <c r="A263" s="164"/>
      <c r="B263" s="165"/>
      <c r="C263" s="201" t="s">
        <v>462</v>
      </c>
      <c r="D263" s="171"/>
      <c r="E263" s="172">
        <v>-22.064</v>
      </c>
      <c r="F263" s="167"/>
      <c r="G263" s="167"/>
      <c r="H263" s="167"/>
      <c r="I263" s="167"/>
      <c r="J263" s="167"/>
      <c r="K263" s="167"/>
      <c r="L263" s="167"/>
      <c r="M263" s="167"/>
      <c r="N263" s="167"/>
      <c r="O263" s="167"/>
      <c r="P263" s="167"/>
      <c r="Q263" s="167"/>
      <c r="R263" s="167"/>
      <c r="S263" s="167"/>
      <c r="T263" s="167"/>
      <c r="U263" s="167"/>
      <c r="V263" s="167"/>
      <c r="W263" s="167"/>
      <c r="X263" s="157"/>
      <c r="Y263" s="157"/>
      <c r="Z263" s="157"/>
      <c r="AA263" s="157"/>
      <c r="AB263" s="157"/>
      <c r="AC263" s="157"/>
      <c r="AD263" s="157"/>
      <c r="AE263" s="157"/>
      <c r="AF263" s="157"/>
      <c r="AG263" s="157" t="s">
        <v>141</v>
      </c>
      <c r="AH263" s="157">
        <v>2</v>
      </c>
      <c r="AI263" s="157"/>
      <c r="AJ263" s="157"/>
      <c r="AK263" s="157"/>
      <c r="AL263" s="157"/>
      <c r="AM263" s="157"/>
      <c r="AN263" s="157"/>
      <c r="AO263" s="157"/>
      <c r="AP263" s="157"/>
      <c r="AQ263" s="157"/>
      <c r="AR263" s="157"/>
      <c r="AS263" s="157"/>
      <c r="AT263" s="157"/>
      <c r="AU263" s="157"/>
      <c r="AV263" s="157"/>
      <c r="AW263" s="157"/>
      <c r="AX263" s="157"/>
      <c r="AY263" s="157"/>
      <c r="AZ263" s="157"/>
      <c r="BA263" s="157"/>
      <c r="BB263" s="157"/>
      <c r="BC263" s="157"/>
      <c r="BD263" s="157"/>
      <c r="BE263" s="157"/>
      <c r="BF263" s="157"/>
      <c r="BG263" s="157"/>
      <c r="BH263" s="157"/>
    </row>
    <row r="264" spans="1:60" outlineLevel="1">
      <c r="A264" s="164"/>
      <c r="B264" s="165"/>
      <c r="C264" s="200" t="s">
        <v>290</v>
      </c>
      <c r="D264" s="171"/>
      <c r="E264" s="172"/>
      <c r="F264" s="167"/>
      <c r="G264" s="167"/>
      <c r="H264" s="167"/>
      <c r="I264" s="167"/>
      <c r="J264" s="167"/>
      <c r="K264" s="167"/>
      <c r="L264" s="167"/>
      <c r="M264" s="167"/>
      <c r="N264" s="167"/>
      <c r="O264" s="167"/>
      <c r="P264" s="167"/>
      <c r="Q264" s="167"/>
      <c r="R264" s="167"/>
      <c r="S264" s="167"/>
      <c r="T264" s="167"/>
      <c r="U264" s="167"/>
      <c r="V264" s="167"/>
      <c r="W264" s="167"/>
      <c r="X264" s="157"/>
      <c r="Y264" s="157"/>
      <c r="Z264" s="157"/>
      <c r="AA264" s="157"/>
      <c r="AB264" s="157"/>
      <c r="AC264" s="157"/>
      <c r="AD264" s="157"/>
      <c r="AE264" s="157"/>
      <c r="AF264" s="157"/>
      <c r="AG264" s="157" t="s">
        <v>141</v>
      </c>
      <c r="AH264" s="157"/>
      <c r="AI264" s="157"/>
      <c r="AJ264" s="157"/>
      <c r="AK264" s="157"/>
      <c r="AL264" s="157"/>
      <c r="AM264" s="157"/>
      <c r="AN264" s="157"/>
      <c r="AO264" s="157"/>
      <c r="AP264" s="157"/>
      <c r="AQ264" s="157"/>
      <c r="AR264" s="157"/>
      <c r="AS264" s="157"/>
      <c r="AT264" s="157"/>
      <c r="AU264" s="157"/>
      <c r="AV264" s="157"/>
      <c r="AW264" s="157"/>
      <c r="AX264" s="157"/>
      <c r="AY264" s="157"/>
      <c r="AZ264" s="157"/>
      <c r="BA264" s="157"/>
      <c r="BB264" s="157"/>
      <c r="BC264" s="157"/>
      <c r="BD264" s="157"/>
      <c r="BE264" s="157"/>
      <c r="BF264" s="157"/>
      <c r="BG264" s="157"/>
      <c r="BH264" s="157"/>
    </row>
    <row r="265" spans="1:60" outlineLevel="1">
      <c r="A265" s="164"/>
      <c r="B265" s="165"/>
      <c r="C265" s="199" t="s">
        <v>470</v>
      </c>
      <c r="D265" s="169"/>
      <c r="E265" s="170">
        <v>1.9392100000000001</v>
      </c>
      <c r="F265" s="167"/>
      <c r="G265" s="167"/>
      <c r="H265" s="167"/>
      <c r="I265" s="167"/>
      <c r="J265" s="167"/>
      <c r="K265" s="167"/>
      <c r="L265" s="167"/>
      <c r="M265" s="167"/>
      <c r="N265" s="167"/>
      <c r="O265" s="167"/>
      <c r="P265" s="167"/>
      <c r="Q265" s="167"/>
      <c r="R265" s="167"/>
      <c r="S265" s="167"/>
      <c r="T265" s="167"/>
      <c r="U265" s="167"/>
      <c r="V265" s="167"/>
      <c r="W265" s="167"/>
      <c r="X265" s="157"/>
      <c r="Y265" s="157"/>
      <c r="Z265" s="157"/>
      <c r="AA265" s="157"/>
      <c r="AB265" s="157"/>
      <c r="AC265" s="157"/>
      <c r="AD265" s="157"/>
      <c r="AE265" s="157"/>
      <c r="AF265" s="157"/>
      <c r="AG265" s="157" t="s">
        <v>141</v>
      </c>
      <c r="AH265" s="157">
        <v>0</v>
      </c>
      <c r="AI265" s="157"/>
      <c r="AJ265" s="157"/>
      <c r="AK265" s="157"/>
      <c r="AL265" s="157"/>
      <c r="AM265" s="157"/>
      <c r="AN265" s="157"/>
      <c r="AO265" s="157"/>
      <c r="AP265" s="157"/>
      <c r="AQ265" s="157"/>
      <c r="AR265" s="157"/>
      <c r="AS265" s="157"/>
      <c r="AT265" s="157"/>
      <c r="AU265" s="157"/>
      <c r="AV265" s="157"/>
      <c r="AW265" s="157"/>
      <c r="AX265" s="157"/>
      <c r="AY265" s="157"/>
      <c r="AZ265" s="157"/>
      <c r="BA265" s="157"/>
      <c r="BB265" s="157"/>
      <c r="BC265" s="157"/>
      <c r="BD265" s="157"/>
      <c r="BE265" s="157"/>
      <c r="BF265" s="157"/>
      <c r="BG265" s="157"/>
      <c r="BH265" s="157"/>
    </row>
    <row r="266" spans="1:60" outlineLevel="1">
      <c r="A266" s="164">
        <v>93</v>
      </c>
      <c r="B266" s="165" t="s">
        <v>471</v>
      </c>
      <c r="C266" s="203" t="s">
        <v>472</v>
      </c>
      <c r="D266" s="166" t="s">
        <v>0</v>
      </c>
      <c r="E266" s="195"/>
      <c r="F266" s="168"/>
      <c r="G266" s="167">
        <f>ROUND(E266*F266,2)</f>
        <v>0</v>
      </c>
      <c r="H266" s="168"/>
      <c r="I266" s="167">
        <f>ROUND(E266*H266,2)</f>
        <v>0</v>
      </c>
      <c r="J266" s="168"/>
      <c r="K266" s="167">
        <f>ROUND(E266*J266,2)</f>
        <v>0</v>
      </c>
      <c r="L266" s="167">
        <v>15</v>
      </c>
      <c r="M266" s="167">
        <f>G266*(1+L266/100)</f>
        <v>0</v>
      </c>
      <c r="N266" s="167">
        <v>0</v>
      </c>
      <c r="O266" s="167">
        <f>ROUND(E266*N266,2)</f>
        <v>0</v>
      </c>
      <c r="P266" s="167">
        <v>0</v>
      </c>
      <c r="Q266" s="167">
        <f>ROUND(E266*P266,2)</f>
        <v>0</v>
      </c>
      <c r="R266" s="167" t="s">
        <v>420</v>
      </c>
      <c r="S266" s="167" t="s">
        <v>136</v>
      </c>
      <c r="T266" s="167" t="s">
        <v>136</v>
      </c>
      <c r="U266" s="167">
        <v>0</v>
      </c>
      <c r="V266" s="167">
        <f>ROUND(E266*U266,2)</f>
        <v>0</v>
      </c>
      <c r="W266" s="167"/>
      <c r="X266" s="157"/>
      <c r="Y266" s="157"/>
      <c r="Z266" s="157"/>
      <c r="AA266" s="157"/>
      <c r="AB266" s="157"/>
      <c r="AC266" s="157"/>
      <c r="AD266" s="157"/>
      <c r="AE266" s="157"/>
      <c r="AF266" s="157"/>
      <c r="AG266" s="157" t="s">
        <v>428</v>
      </c>
      <c r="AH266" s="157"/>
      <c r="AI266" s="157"/>
      <c r="AJ266" s="157"/>
      <c r="AK266" s="157"/>
      <c r="AL266" s="157"/>
      <c r="AM266" s="157"/>
      <c r="AN266" s="157"/>
      <c r="AO266" s="157"/>
      <c r="AP266" s="157"/>
      <c r="AQ266" s="157"/>
      <c r="AR266" s="157"/>
      <c r="AS266" s="157"/>
      <c r="AT266" s="157"/>
      <c r="AU266" s="157"/>
      <c r="AV266" s="157"/>
      <c r="AW266" s="157"/>
      <c r="AX266" s="157"/>
      <c r="AY266" s="157"/>
      <c r="AZ266" s="157"/>
      <c r="BA266" s="157"/>
      <c r="BB266" s="157"/>
      <c r="BC266" s="157"/>
      <c r="BD266" s="157"/>
      <c r="BE266" s="157"/>
      <c r="BF266" s="157"/>
      <c r="BG266" s="157"/>
      <c r="BH266" s="157"/>
    </row>
    <row r="267" spans="1:60" outlineLevel="1">
      <c r="A267" s="164"/>
      <c r="B267" s="165"/>
      <c r="C267" s="744" t="s">
        <v>473</v>
      </c>
      <c r="D267" s="745"/>
      <c r="E267" s="745"/>
      <c r="F267" s="745"/>
      <c r="G267" s="745"/>
      <c r="H267" s="167"/>
      <c r="I267" s="167"/>
      <c r="J267" s="167"/>
      <c r="K267" s="167"/>
      <c r="L267" s="167"/>
      <c r="M267" s="167"/>
      <c r="N267" s="167"/>
      <c r="O267" s="167"/>
      <c r="P267" s="167"/>
      <c r="Q267" s="167"/>
      <c r="R267" s="167"/>
      <c r="S267" s="167"/>
      <c r="T267" s="167"/>
      <c r="U267" s="167"/>
      <c r="V267" s="167"/>
      <c r="W267" s="167"/>
      <c r="X267" s="157"/>
      <c r="Y267" s="157"/>
      <c r="Z267" s="157"/>
      <c r="AA267" s="157"/>
      <c r="AB267" s="157"/>
      <c r="AC267" s="157"/>
      <c r="AD267" s="157"/>
      <c r="AE267" s="157"/>
      <c r="AF267" s="157"/>
      <c r="AG267" s="157" t="s">
        <v>139</v>
      </c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7"/>
      <c r="AS267" s="157"/>
      <c r="AT267" s="157"/>
      <c r="AU267" s="157"/>
      <c r="AV267" s="157"/>
      <c r="AW267" s="157"/>
      <c r="AX267" s="157"/>
      <c r="AY267" s="157"/>
      <c r="AZ267" s="157"/>
      <c r="BA267" s="157"/>
      <c r="BB267" s="157"/>
      <c r="BC267" s="157"/>
      <c r="BD267" s="157"/>
      <c r="BE267" s="157"/>
      <c r="BF267" s="157"/>
      <c r="BG267" s="157"/>
      <c r="BH267" s="157"/>
    </row>
    <row r="268" spans="1:60">
      <c r="A268" s="174" t="s">
        <v>130</v>
      </c>
      <c r="B268" s="175" t="s">
        <v>92</v>
      </c>
      <c r="C268" s="197" t="s">
        <v>93</v>
      </c>
      <c r="D268" s="176"/>
      <c r="E268" s="177"/>
      <c r="F268" s="178"/>
      <c r="G268" s="178">
        <f>SUMIF(AG269:AG271,"&lt;&gt;NOR",G269:G271)</f>
        <v>0</v>
      </c>
      <c r="H268" s="178"/>
      <c r="I268" s="178">
        <f>SUM(I269:I271)</f>
        <v>0</v>
      </c>
      <c r="J268" s="178"/>
      <c r="K268" s="178">
        <f>SUM(K269:K271)</f>
        <v>0</v>
      </c>
      <c r="L268" s="178"/>
      <c r="M268" s="178">
        <f>SUM(M269:M271)</f>
        <v>0</v>
      </c>
      <c r="N268" s="178"/>
      <c r="O268" s="178">
        <f>SUM(O269:O271)</f>
        <v>0</v>
      </c>
      <c r="P268" s="178"/>
      <c r="Q268" s="178">
        <f>SUM(Q269:Q271)</f>
        <v>0</v>
      </c>
      <c r="R268" s="178"/>
      <c r="S268" s="178"/>
      <c r="T268" s="179"/>
      <c r="U268" s="173"/>
      <c r="V268" s="173">
        <f>SUM(V269:V271)</f>
        <v>0</v>
      </c>
      <c r="W268" s="173"/>
      <c r="AG268" t="s">
        <v>131</v>
      </c>
    </row>
    <row r="269" spans="1:60" outlineLevel="1">
      <c r="A269" s="188">
        <v>94</v>
      </c>
      <c r="B269" s="189" t="s">
        <v>474</v>
      </c>
      <c r="C269" s="202" t="s">
        <v>475</v>
      </c>
      <c r="D269" s="190" t="s">
        <v>338</v>
      </c>
      <c r="E269" s="191">
        <v>1</v>
      </c>
      <c r="F269" s="192"/>
      <c r="G269" s="193">
        <f>ROUND(E269*F269,2)</f>
        <v>0</v>
      </c>
      <c r="H269" s="192"/>
      <c r="I269" s="193">
        <f>ROUND(E269*H269,2)</f>
        <v>0</v>
      </c>
      <c r="J269" s="192"/>
      <c r="K269" s="193">
        <f>ROUND(E269*J269,2)</f>
        <v>0</v>
      </c>
      <c r="L269" s="193">
        <v>15</v>
      </c>
      <c r="M269" s="193">
        <f>G269*(1+L269/100)</f>
        <v>0</v>
      </c>
      <c r="N269" s="193">
        <v>0</v>
      </c>
      <c r="O269" s="193">
        <f>ROUND(E269*N269,2)</f>
        <v>0</v>
      </c>
      <c r="P269" s="193">
        <v>0</v>
      </c>
      <c r="Q269" s="193">
        <f>ROUND(E269*P269,2)</f>
        <v>0</v>
      </c>
      <c r="R269" s="193"/>
      <c r="S269" s="193" t="s">
        <v>214</v>
      </c>
      <c r="T269" s="194" t="s">
        <v>215</v>
      </c>
      <c r="U269" s="167">
        <v>0</v>
      </c>
      <c r="V269" s="167">
        <f>ROUND(E269*U269,2)</f>
        <v>0</v>
      </c>
      <c r="W269" s="167"/>
      <c r="X269" s="157"/>
      <c r="Y269" s="157"/>
      <c r="Z269" s="157"/>
      <c r="AA269" s="157"/>
      <c r="AB269" s="157"/>
      <c r="AC269" s="157"/>
      <c r="AD269" s="157"/>
      <c r="AE269" s="157"/>
      <c r="AF269" s="157"/>
      <c r="AG269" s="157" t="s">
        <v>144</v>
      </c>
      <c r="AH269" s="157"/>
      <c r="AI269" s="157"/>
      <c r="AJ269" s="157"/>
      <c r="AK269" s="157"/>
      <c r="AL269" s="157"/>
      <c r="AM269" s="157"/>
      <c r="AN269" s="157"/>
      <c r="AO269" s="157"/>
      <c r="AP269" s="157"/>
      <c r="AQ269" s="157"/>
      <c r="AR269" s="157"/>
      <c r="AS269" s="157"/>
      <c r="AT269" s="157"/>
      <c r="AU269" s="157"/>
      <c r="AV269" s="157"/>
      <c r="AW269" s="157"/>
      <c r="AX269" s="157"/>
      <c r="AY269" s="157"/>
      <c r="AZ269" s="157"/>
      <c r="BA269" s="157"/>
      <c r="BB269" s="157"/>
      <c r="BC269" s="157"/>
      <c r="BD269" s="157"/>
      <c r="BE269" s="157"/>
      <c r="BF269" s="157"/>
      <c r="BG269" s="157"/>
      <c r="BH269" s="157"/>
    </row>
    <row r="270" spans="1:60" outlineLevel="1">
      <c r="A270" s="188">
        <v>95</v>
      </c>
      <c r="B270" s="189" t="s">
        <v>476</v>
      </c>
      <c r="C270" s="202" t="s">
        <v>477</v>
      </c>
      <c r="D270" s="190" t="s">
        <v>338</v>
      </c>
      <c r="E270" s="191">
        <v>2</v>
      </c>
      <c r="F270" s="192"/>
      <c r="G270" s="193">
        <f>ROUND(E270*F270,2)</f>
        <v>0</v>
      </c>
      <c r="H270" s="192"/>
      <c r="I270" s="193">
        <f>ROUND(E270*H270,2)</f>
        <v>0</v>
      </c>
      <c r="J270" s="192"/>
      <c r="K270" s="193">
        <f>ROUND(E270*J270,2)</f>
        <v>0</v>
      </c>
      <c r="L270" s="193">
        <v>15</v>
      </c>
      <c r="M270" s="193">
        <f>G270*(1+L270/100)</f>
        <v>0</v>
      </c>
      <c r="N270" s="193">
        <v>0</v>
      </c>
      <c r="O270" s="193">
        <f>ROUND(E270*N270,2)</f>
        <v>0</v>
      </c>
      <c r="P270" s="193">
        <v>0</v>
      </c>
      <c r="Q270" s="193">
        <f>ROUND(E270*P270,2)</f>
        <v>0</v>
      </c>
      <c r="R270" s="193"/>
      <c r="S270" s="193" t="s">
        <v>214</v>
      </c>
      <c r="T270" s="194" t="s">
        <v>215</v>
      </c>
      <c r="U270" s="167">
        <v>0</v>
      </c>
      <c r="V270" s="167">
        <f>ROUND(E270*U270,2)</f>
        <v>0</v>
      </c>
      <c r="W270" s="167"/>
      <c r="X270" s="157"/>
      <c r="Y270" s="157"/>
      <c r="Z270" s="157"/>
      <c r="AA270" s="157"/>
      <c r="AB270" s="157"/>
      <c r="AC270" s="157"/>
      <c r="AD270" s="157"/>
      <c r="AE270" s="157"/>
      <c r="AF270" s="157"/>
      <c r="AG270" s="157" t="s">
        <v>144</v>
      </c>
      <c r="AH270" s="157"/>
      <c r="AI270" s="157"/>
      <c r="AJ270" s="157"/>
      <c r="AK270" s="157"/>
      <c r="AL270" s="157"/>
      <c r="AM270" s="157"/>
      <c r="AN270" s="157"/>
      <c r="AO270" s="157"/>
      <c r="AP270" s="157"/>
      <c r="AQ270" s="157"/>
      <c r="AR270" s="157"/>
      <c r="AS270" s="157"/>
      <c r="AT270" s="157"/>
      <c r="AU270" s="157"/>
      <c r="AV270" s="157"/>
      <c r="AW270" s="157"/>
      <c r="AX270" s="157"/>
      <c r="AY270" s="157"/>
      <c r="AZ270" s="157"/>
      <c r="BA270" s="157"/>
      <c r="BB270" s="157"/>
      <c r="BC270" s="157"/>
      <c r="BD270" s="157"/>
      <c r="BE270" s="157"/>
      <c r="BF270" s="157"/>
      <c r="BG270" s="157"/>
      <c r="BH270" s="157"/>
    </row>
    <row r="271" spans="1:60" outlineLevel="1">
      <c r="A271" s="188">
        <v>96</v>
      </c>
      <c r="B271" s="189" t="s">
        <v>478</v>
      </c>
      <c r="C271" s="202" t="s">
        <v>479</v>
      </c>
      <c r="D271" s="190" t="s">
        <v>338</v>
      </c>
      <c r="E271" s="191">
        <v>1</v>
      </c>
      <c r="F271" s="192"/>
      <c r="G271" s="193">
        <f>ROUND(E271*F271,2)</f>
        <v>0</v>
      </c>
      <c r="H271" s="192"/>
      <c r="I271" s="193">
        <f>ROUND(E271*H271,2)</f>
        <v>0</v>
      </c>
      <c r="J271" s="192"/>
      <c r="K271" s="193">
        <f>ROUND(E271*J271,2)</f>
        <v>0</v>
      </c>
      <c r="L271" s="193">
        <v>15</v>
      </c>
      <c r="M271" s="193">
        <f>G271*(1+L271/100)</f>
        <v>0</v>
      </c>
      <c r="N271" s="193">
        <v>0</v>
      </c>
      <c r="O271" s="193">
        <f>ROUND(E271*N271,2)</f>
        <v>0</v>
      </c>
      <c r="P271" s="193">
        <v>0</v>
      </c>
      <c r="Q271" s="193">
        <f>ROUND(E271*P271,2)</f>
        <v>0</v>
      </c>
      <c r="R271" s="193"/>
      <c r="S271" s="193" t="s">
        <v>214</v>
      </c>
      <c r="T271" s="194" t="s">
        <v>215</v>
      </c>
      <c r="U271" s="167">
        <v>0</v>
      </c>
      <c r="V271" s="167">
        <f>ROUND(E271*U271,2)</f>
        <v>0</v>
      </c>
      <c r="W271" s="167"/>
      <c r="X271" s="157"/>
      <c r="Y271" s="157"/>
      <c r="Z271" s="157"/>
      <c r="AA271" s="157"/>
      <c r="AB271" s="157"/>
      <c r="AC271" s="157"/>
      <c r="AD271" s="157"/>
      <c r="AE271" s="157"/>
      <c r="AF271" s="157"/>
      <c r="AG271" s="157" t="s">
        <v>144</v>
      </c>
      <c r="AH271" s="157"/>
      <c r="AI271" s="157"/>
      <c r="AJ271" s="157"/>
      <c r="AK271" s="157"/>
      <c r="AL271" s="157"/>
      <c r="AM271" s="157"/>
      <c r="AN271" s="157"/>
      <c r="AO271" s="157"/>
      <c r="AP271" s="157"/>
      <c r="AQ271" s="157"/>
      <c r="AR271" s="157"/>
      <c r="AS271" s="157"/>
      <c r="AT271" s="157"/>
      <c r="AU271" s="157"/>
      <c r="AV271" s="157"/>
      <c r="AW271" s="157"/>
      <c r="AX271" s="157"/>
      <c r="AY271" s="157"/>
      <c r="AZ271" s="157"/>
      <c r="BA271" s="157"/>
      <c r="BB271" s="157"/>
      <c r="BC271" s="157"/>
      <c r="BD271" s="157"/>
      <c r="BE271" s="157"/>
      <c r="BF271" s="157"/>
      <c r="BG271" s="157"/>
      <c r="BH271" s="157"/>
    </row>
    <row r="272" spans="1:60">
      <c r="A272" s="174" t="s">
        <v>130</v>
      </c>
      <c r="B272" s="175" t="s">
        <v>94</v>
      </c>
      <c r="C272" s="197" t="s">
        <v>95</v>
      </c>
      <c r="D272" s="176"/>
      <c r="E272" s="177"/>
      <c r="F272" s="178"/>
      <c r="G272" s="178">
        <f>SUMIF(AG273:AG276,"&lt;&gt;NOR",G273:G276)</f>
        <v>0</v>
      </c>
      <c r="H272" s="178"/>
      <c r="I272" s="178">
        <f>SUM(I273:I276)</f>
        <v>0</v>
      </c>
      <c r="J272" s="178"/>
      <c r="K272" s="178">
        <f>SUM(K273:K276)</f>
        <v>0</v>
      </c>
      <c r="L272" s="178"/>
      <c r="M272" s="178">
        <f>SUM(M273:M276)</f>
        <v>0</v>
      </c>
      <c r="N272" s="178"/>
      <c r="O272" s="178">
        <f>SUM(O273:O276)</f>
        <v>0</v>
      </c>
      <c r="P272" s="178"/>
      <c r="Q272" s="178">
        <f>SUM(Q273:Q276)</f>
        <v>0</v>
      </c>
      <c r="R272" s="178"/>
      <c r="S272" s="178"/>
      <c r="T272" s="179"/>
      <c r="U272" s="173"/>
      <c r="V272" s="173">
        <f>SUM(V273:V276)</f>
        <v>0</v>
      </c>
      <c r="W272" s="173"/>
      <c r="AG272" t="s">
        <v>131</v>
      </c>
    </row>
    <row r="273" spans="1:60" ht="22.5" outlineLevel="1">
      <c r="A273" s="180">
        <v>97</v>
      </c>
      <c r="B273" s="181" t="s">
        <v>480</v>
      </c>
      <c r="C273" s="198" t="s">
        <v>481</v>
      </c>
      <c r="D273" s="182" t="s">
        <v>338</v>
      </c>
      <c r="E273" s="183">
        <v>1</v>
      </c>
      <c r="F273" s="184"/>
      <c r="G273" s="185">
        <f>ROUND(E273*F273,2)</f>
        <v>0</v>
      </c>
      <c r="H273" s="184"/>
      <c r="I273" s="185">
        <f>ROUND(E273*H273,2)</f>
        <v>0</v>
      </c>
      <c r="J273" s="184"/>
      <c r="K273" s="185">
        <f>ROUND(E273*J273,2)</f>
        <v>0</v>
      </c>
      <c r="L273" s="185">
        <v>15</v>
      </c>
      <c r="M273" s="185">
        <f>G273*(1+L273/100)</f>
        <v>0</v>
      </c>
      <c r="N273" s="185">
        <v>0</v>
      </c>
      <c r="O273" s="185">
        <f>ROUND(E273*N273,2)</f>
        <v>0</v>
      </c>
      <c r="P273" s="185">
        <v>0</v>
      </c>
      <c r="Q273" s="185">
        <f>ROUND(E273*P273,2)</f>
        <v>0</v>
      </c>
      <c r="R273" s="185"/>
      <c r="S273" s="185" t="s">
        <v>214</v>
      </c>
      <c r="T273" s="186" t="s">
        <v>215</v>
      </c>
      <c r="U273" s="167">
        <v>0</v>
      </c>
      <c r="V273" s="167">
        <f>ROUND(E273*U273,2)</f>
        <v>0</v>
      </c>
      <c r="W273" s="16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 t="s">
        <v>144</v>
      </c>
      <c r="AH273" s="157"/>
      <c r="AI273" s="157"/>
      <c r="AJ273" s="157"/>
      <c r="AK273" s="157"/>
      <c r="AL273" s="157"/>
      <c r="AM273" s="157"/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57"/>
      <c r="BB273" s="157"/>
      <c r="BC273" s="157"/>
      <c r="BD273" s="157"/>
      <c r="BE273" s="157"/>
      <c r="BF273" s="157"/>
      <c r="BG273" s="157"/>
      <c r="BH273" s="157"/>
    </row>
    <row r="274" spans="1:60" outlineLevel="1">
      <c r="A274" s="164"/>
      <c r="B274" s="165"/>
      <c r="C274" s="199" t="s">
        <v>482</v>
      </c>
      <c r="D274" s="169"/>
      <c r="E274" s="170">
        <v>1</v>
      </c>
      <c r="F274" s="167"/>
      <c r="G274" s="167"/>
      <c r="H274" s="167"/>
      <c r="I274" s="167"/>
      <c r="J274" s="167"/>
      <c r="K274" s="167"/>
      <c r="L274" s="167"/>
      <c r="M274" s="167"/>
      <c r="N274" s="167"/>
      <c r="O274" s="167"/>
      <c r="P274" s="167"/>
      <c r="Q274" s="167"/>
      <c r="R274" s="167"/>
      <c r="S274" s="167"/>
      <c r="T274" s="167"/>
      <c r="U274" s="167"/>
      <c r="V274" s="167"/>
      <c r="W274" s="16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 t="s">
        <v>141</v>
      </c>
      <c r="AH274" s="157">
        <v>0</v>
      </c>
      <c r="AI274" s="157"/>
      <c r="AJ274" s="157"/>
      <c r="AK274" s="157"/>
      <c r="AL274" s="157"/>
      <c r="AM274" s="157"/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57"/>
      <c r="BB274" s="157"/>
      <c r="BC274" s="157"/>
      <c r="BD274" s="157"/>
      <c r="BE274" s="157"/>
      <c r="BF274" s="157"/>
      <c r="BG274" s="157"/>
      <c r="BH274" s="157"/>
    </row>
    <row r="275" spans="1:60" ht="22.5" outlineLevel="1">
      <c r="A275" s="180">
        <v>98</v>
      </c>
      <c r="B275" s="181" t="s">
        <v>483</v>
      </c>
      <c r="C275" s="198" t="s">
        <v>484</v>
      </c>
      <c r="D275" s="182" t="s">
        <v>338</v>
      </c>
      <c r="E275" s="183">
        <v>1</v>
      </c>
      <c r="F275" s="184"/>
      <c r="G275" s="185">
        <f>ROUND(E275*F275,2)</f>
        <v>0</v>
      </c>
      <c r="H275" s="184"/>
      <c r="I275" s="185">
        <f>ROUND(E275*H275,2)</f>
        <v>0</v>
      </c>
      <c r="J275" s="184"/>
      <c r="K275" s="185">
        <f>ROUND(E275*J275,2)</f>
        <v>0</v>
      </c>
      <c r="L275" s="185">
        <v>15</v>
      </c>
      <c r="M275" s="185">
        <f>G275*(1+L275/100)</f>
        <v>0</v>
      </c>
      <c r="N275" s="185">
        <v>0</v>
      </c>
      <c r="O275" s="185">
        <f>ROUND(E275*N275,2)</f>
        <v>0</v>
      </c>
      <c r="P275" s="185">
        <v>0</v>
      </c>
      <c r="Q275" s="185">
        <f>ROUND(E275*P275,2)</f>
        <v>0</v>
      </c>
      <c r="R275" s="185"/>
      <c r="S275" s="185" t="s">
        <v>214</v>
      </c>
      <c r="T275" s="186" t="s">
        <v>215</v>
      </c>
      <c r="U275" s="167">
        <v>0</v>
      </c>
      <c r="V275" s="167">
        <f>ROUND(E275*U275,2)</f>
        <v>0</v>
      </c>
      <c r="W275" s="167"/>
      <c r="X275" s="157"/>
      <c r="Y275" s="157"/>
      <c r="Z275" s="157"/>
      <c r="AA275" s="157"/>
      <c r="AB275" s="157"/>
      <c r="AC275" s="157"/>
      <c r="AD275" s="157"/>
      <c r="AE275" s="157"/>
      <c r="AF275" s="157"/>
      <c r="AG275" s="157" t="s">
        <v>144</v>
      </c>
      <c r="AH275" s="157"/>
      <c r="AI275" s="157"/>
      <c r="AJ275" s="157"/>
      <c r="AK275" s="157"/>
      <c r="AL275" s="157"/>
      <c r="AM275" s="157"/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57"/>
      <c r="BB275" s="157"/>
      <c r="BC275" s="157"/>
      <c r="BD275" s="157"/>
      <c r="BE275" s="157"/>
      <c r="BF275" s="157"/>
      <c r="BG275" s="157"/>
      <c r="BH275" s="157"/>
    </row>
    <row r="276" spans="1:60" outlineLevel="1">
      <c r="A276" s="164"/>
      <c r="B276" s="165"/>
      <c r="C276" s="199" t="s">
        <v>485</v>
      </c>
      <c r="D276" s="169"/>
      <c r="E276" s="170">
        <v>1</v>
      </c>
      <c r="F276" s="167"/>
      <c r="G276" s="167"/>
      <c r="H276" s="167"/>
      <c r="I276" s="167"/>
      <c r="J276" s="167"/>
      <c r="K276" s="167"/>
      <c r="L276" s="167"/>
      <c r="M276" s="167"/>
      <c r="N276" s="167"/>
      <c r="O276" s="167"/>
      <c r="P276" s="167"/>
      <c r="Q276" s="167"/>
      <c r="R276" s="167"/>
      <c r="S276" s="167"/>
      <c r="T276" s="167"/>
      <c r="U276" s="167"/>
      <c r="V276" s="167"/>
      <c r="W276" s="16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 t="s">
        <v>141</v>
      </c>
      <c r="AH276" s="157">
        <v>0</v>
      </c>
      <c r="AI276" s="157"/>
      <c r="AJ276" s="157"/>
      <c r="AK276" s="157"/>
      <c r="AL276" s="157"/>
      <c r="AM276" s="157"/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57"/>
      <c r="BB276" s="157"/>
      <c r="BC276" s="157"/>
      <c r="BD276" s="157"/>
      <c r="BE276" s="157"/>
      <c r="BF276" s="157"/>
      <c r="BG276" s="157"/>
      <c r="BH276" s="157"/>
    </row>
    <row r="277" spans="1:60">
      <c r="A277" s="174" t="s">
        <v>130</v>
      </c>
      <c r="B277" s="175" t="s">
        <v>96</v>
      </c>
      <c r="C277" s="197" t="s">
        <v>97</v>
      </c>
      <c r="D277" s="176"/>
      <c r="E277" s="177"/>
      <c r="F277" s="178"/>
      <c r="G277" s="178">
        <f>SUMIF(AG278:AG281,"&lt;&gt;NOR",G278:G281)</f>
        <v>0</v>
      </c>
      <c r="H277" s="178"/>
      <c r="I277" s="178">
        <f>SUM(I278:I281)</f>
        <v>0</v>
      </c>
      <c r="J277" s="178"/>
      <c r="K277" s="178">
        <f>SUM(K278:K281)</f>
        <v>0</v>
      </c>
      <c r="L277" s="178"/>
      <c r="M277" s="178">
        <f>SUM(M278:M281)</f>
        <v>0</v>
      </c>
      <c r="N277" s="178"/>
      <c r="O277" s="178">
        <f>SUM(O278:O281)</f>
        <v>0.01</v>
      </c>
      <c r="P277" s="178"/>
      <c r="Q277" s="178">
        <f>SUM(Q278:Q281)</f>
        <v>0</v>
      </c>
      <c r="R277" s="178"/>
      <c r="S277" s="178"/>
      <c r="T277" s="179"/>
      <c r="U277" s="173"/>
      <c r="V277" s="173">
        <f>SUM(V278:V281)</f>
        <v>11.12</v>
      </c>
      <c r="W277" s="173"/>
      <c r="AG277" t="s">
        <v>131</v>
      </c>
    </row>
    <row r="278" spans="1:60" ht="22.5" outlineLevel="1">
      <c r="A278" s="180">
        <v>99</v>
      </c>
      <c r="B278" s="181" t="s">
        <v>486</v>
      </c>
      <c r="C278" s="198" t="s">
        <v>487</v>
      </c>
      <c r="D278" s="182" t="s">
        <v>134</v>
      </c>
      <c r="E278" s="183">
        <v>46.93488</v>
      </c>
      <c r="F278" s="184"/>
      <c r="G278" s="185">
        <f>ROUND(E278*F278,2)</f>
        <v>0</v>
      </c>
      <c r="H278" s="184"/>
      <c r="I278" s="185">
        <f>ROUND(E278*H278,2)</f>
        <v>0</v>
      </c>
      <c r="J278" s="184"/>
      <c r="K278" s="185">
        <f>ROUND(E278*J278,2)</f>
        <v>0</v>
      </c>
      <c r="L278" s="185">
        <v>15</v>
      </c>
      <c r="M278" s="185">
        <f>G278*(1+L278/100)</f>
        <v>0</v>
      </c>
      <c r="N278" s="185">
        <v>2.5000000000000001E-4</v>
      </c>
      <c r="O278" s="185">
        <f>ROUND(E278*N278,2)</f>
        <v>0.01</v>
      </c>
      <c r="P278" s="185">
        <v>0</v>
      </c>
      <c r="Q278" s="185">
        <f>ROUND(E278*P278,2)</f>
        <v>0</v>
      </c>
      <c r="R278" s="185" t="s">
        <v>488</v>
      </c>
      <c r="S278" s="185" t="s">
        <v>136</v>
      </c>
      <c r="T278" s="186" t="s">
        <v>136</v>
      </c>
      <c r="U278" s="167">
        <v>0.23699999999999999</v>
      </c>
      <c r="V278" s="167">
        <f>ROUND(E278*U278,2)</f>
        <v>11.12</v>
      </c>
      <c r="W278" s="16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 t="s">
        <v>144</v>
      </c>
      <c r="AH278" s="157"/>
      <c r="AI278" s="157"/>
      <c r="AJ278" s="157"/>
      <c r="AK278" s="157"/>
      <c r="AL278" s="157"/>
      <c r="AM278" s="157"/>
      <c r="AN278" s="157"/>
      <c r="AO278" s="157"/>
      <c r="AP278" s="157"/>
      <c r="AQ278" s="157"/>
      <c r="AR278" s="157"/>
      <c r="AS278" s="157"/>
      <c r="AT278" s="157"/>
      <c r="AU278" s="157"/>
      <c r="AV278" s="157"/>
      <c r="AW278" s="157"/>
      <c r="AX278" s="157"/>
      <c r="AY278" s="157"/>
      <c r="AZ278" s="157"/>
      <c r="BA278" s="157"/>
      <c r="BB278" s="157"/>
      <c r="BC278" s="157"/>
      <c r="BD278" s="157"/>
      <c r="BE278" s="157"/>
      <c r="BF278" s="157"/>
      <c r="BG278" s="157"/>
      <c r="BH278" s="157"/>
    </row>
    <row r="279" spans="1:60" outlineLevel="1">
      <c r="A279" s="164"/>
      <c r="B279" s="165"/>
      <c r="C279" s="199" t="s">
        <v>489</v>
      </c>
      <c r="D279" s="169"/>
      <c r="E279" s="170">
        <v>46.93488</v>
      </c>
      <c r="F279" s="167"/>
      <c r="G279" s="167"/>
      <c r="H279" s="167"/>
      <c r="I279" s="167"/>
      <c r="J279" s="167"/>
      <c r="K279" s="167"/>
      <c r="L279" s="167"/>
      <c r="M279" s="167"/>
      <c r="N279" s="167"/>
      <c r="O279" s="167"/>
      <c r="P279" s="167"/>
      <c r="Q279" s="167"/>
      <c r="R279" s="167"/>
      <c r="S279" s="167"/>
      <c r="T279" s="167"/>
      <c r="U279" s="167"/>
      <c r="V279" s="167"/>
      <c r="W279" s="16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 t="s">
        <v>141</v>
      </c>
      <c r="AH279" s="157">
        <v>5</v>
      </c>
      <c r="AI279" s="157"/>
      <c r="AJ279" s="157"/>
      <c r="AK279" s="157"/>
      <c r="AL279" s="157"/>
      <c r="AM279" s="157"/>
      <c r="AN279" s="157"/>
      <c r="AO279" s="157"/>
      <c r="AP279" s="157"/>
      <c r="AQ279" s="157"/>
      <c r="AR279" s="157"/>
      <c r="AS279" s="157"/>
      <c r="AT279" s="157"/>
      <c r="AU279" s="157"/>
      <c r="AV279" s="157"/>
      <c r="AW279" s="157"/>
      <c r="AX279" s="157"/>
      <c r="AY279" s="157"/>
      <c r="AZ279" s="157"/>
      <c r="BA279" s="157"/>
      <c r="BB279" s="157"/>
      <c r="BC279" s="157"/>
      <c r="BD279" s="157"/>
      <c r="BE279" s="157"/>
      <c r="BF279" s="157"/>
      <c r="BG279" s="157"/>
      <c r="BH279" s="157"/>
    </row>
    <row r="280" spans="1:60" ht="22.5" outlineLevel="1">
      <c r="A280" s="180">
        <v>100</v>
      </c>
      <c r="B280" s="181" t="s">
        <v>490</v>
      </c>
      <c r="C280" s="198" t="s">
        <v>491</v>
      </c>
      <c r="D280" s="182" t="s">
        <v>134</v>
      </c>
      <c r="E280" s="183">
        <v>5</v>
      </c>
      <c r="F280" s="184"/>
      <c r="G280" s="185">
        <f>ROUND(E280*F280,2)</f>
        <v>0</v>
      </c>
      <c r="H280" s="184"/>
      <c r="I280" s="185">
        <f>ROUND(E280*H280,2)</f>
        <v>0</v>
      </c>
      <c r="J280" s="184"/>
      <c r="K280" s="185">
        <f>ROUND(E280*J280,2)</f>
        <v>0</v>
      </c>
      <c r="L280" s="185">
        <v>15</v>
      </c>
      <c r="M280" s="185">
        <f>G280*(1+L280/100)</f>
        <v>0</v>
      </c>
      <c r="N280" s="185">
        <v>6.0999999999999997E-4</v>
      </c>
      <c r="O280" s="185">
        <f>ROUND(E280*N280,2)</f>
        <v>0</v>
      </c>
      <c r="P280" s="185">
        <v>0</v>
      </c>
      <c r="Q280" s="185">
        <f>ROUND(E280*P280,2)</f>
        <v>0</v>
      </c>
      <c r="R280" s="185" t="s">
        <v>492</v>
      </c>
      <c r="S280" s="185" t="s">
        <v>136</v>
      </c>
      <c r="T280" s="186" t="s">
        <v>136</v>
      </c>
      <c r="U280" s="167">
        <v>0</v>
      </c>
      <c r="V280" s="167">
        <f>ROUND(E280*U280,2)</f>
        <v>0</v>
      </c>
      <c r="W280" s="16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 t="s">
        <v>493</v>
      </c>
      <c r="AH280" s="157"/>
      <c r="AI280" s="157"/>
      <c r="AJ280" s="157"/>
      <c r="AK280" s="157"/>
      <c r="AL280" s="157"/>
      <c r="AM280" s="157"/>
      <c r="AN280" s="157"/>
      <c r="AO280" s="157"/>
      <c r="AP280" s="157"/>
      <c r="AQ280" s="157"/>
      <c r="AR280" s="157"/>
      <c r="AS280" s="157"/>
      <c r="AT280" s="157"/>
      <c r="AU280" s="157"/>
      <c r="AV280" s="157"/>
      <c r="AW280" s="157"/>
      <c r="AX280" s="157"/>
      <c r="AY280" s="157"/>
      <c r="AZ280" s="157"/>
      <c r="BA280" s="157"/>
      <c r="BB280" s="157"/>
      <c r="BC280" s="157"/>
      <c r="BD280" s="157"/>
      <c r="BE280" s="157"/>
      <c r="BF280" s="157"/>
      <c r="BG280" s="157"/>
      <c r="BH280" s="157"/>
    </row>
    <row r="281" spans="1:60" outlineLevel="1">
      <c r="A281" s="164"/>
      <c r="B281" s="165"/>
      <c r="C281" s="199" t="s">
        <v>494</v>
      </c>
      <c r="D281" s="169"/>
      <c r="E281" s="170">
        <v>5</v>
      </c>
      <c r="F281" s="167"/>
      <c r="G281" s="167"/>
      <c r="H281" s="167"/>
      <c r="I281" s="167"/>
      <c r="J281" s="167"/>
      <c r="K281" s="167"/>
      <c r="L281" s="167"/>
      <c r="M281" s="167"/>
      <c r="N281" s="167"/>
      <c r="O281" s="167"/>
      <c r="P281" s="167"/>
      <c r="Q281" s="167"/>
      <c r="R281" s="167"/>
      <c r="S281" s="167"/>
      <c r="T281" s="167"/>
      <c r="U281" s="167"/>
      <c r="V281" s="167"/>
      <c r="W281" s="167"/>
      <c r="X281" s="157"/>
      <c r="Y281" s="157"/>
      <c r="Z281" s="157"/>
      <c r="AA281" s="157"/>
      <c r="AB281" s="157"/>
      <c r="AC281" s="157"/>
      <c r="AD281" s="157"/>
      <c r="AE281" s="157"/>
      <c r="AF281" s="157"/>
      <c r="AG281" s="157" t="s">
        <v>141</v>
      </c>
      <c r="AH281" s="157">
        <v>0</v>
      </c>
      <c r="AI281" s="157"/>
      <c r="AJ281" s="157"/>
      <c r="AK281" s="157"/>
      <c r="AL281" s="157"/>
      <c r="AM281" s="157"/>
      <c r="AN281" s="157"/>
      <c r="AO281" s="157"/>
      <c r="AP281" s="157"/>
      <c r="AQ281" s="157"/>
      <c r="AR281" s="157"/>
      <c r="AS281" s="157"/>
      <c r="AT281" s="157"/>
      <c r="AU281" s="157"/>
      <c r="AV281" s="157"/>
      <c r="AW281" s="157"/>
      <c r="AX281" s="157"/>
      <c r="AY281" s="157"/>
      <c r="AZ281" s="157"/>
      <c r="BA281" s="157"/>
      <c r="BB281" s="157"/>
      <c r="BC281" s="157"/>
      <c r="BD281" s="157"/>
      <c r="BE281" s="157"/>
      <c r="BF281" s="157"/>
      <c r="BG281" s="157"/>
      <c r="BH281" s="157"/>
    </row>
    <row r="282" spans="1:60">
      <c r="A282" s="174" t="s">
        <v>130</v>
      </c>
      <c r="B282" s="175" t="s">
        <v>98</v>
      </c>
      <c r="C282" s="197" t="s">
        <v>99</v>
      </c>
      <c r="D282" s="176"/>
      <c r="E282" s="177"/>
      <c r="F282" s="178"/>
      <c r="G282" s="178">
        <f>SUMIF(AG283:AG292,"&lt;&gt;NOR",G283:G292)</f>
        <v>0</v>
      </c>
      <c r="H282" s="178"/>
      <c r="I282" s="178">
        <f>SUM(I283:I292)</f>
        <v>0</v>
      </c>
      <c r="J282" s="178"/>
      <c r="K282" s="178">
        <f>SUM(K283:K292)</f>
        <v>0</v>
      </c>
      <c r="L282" s="178"/>
      <c r="M282" s="178">
        <f>SUM(M283:M292)</f>
        <v>0</v>
      </c>
      <c r="N282" s="178"/>
      <c r="O282" s="178">
        <f>SUM(O283:O292)</f>
        <v>0.27</v>
      </c>
      <c r="P282" s="178"/>
      <c r="Q282" s="178">
        <f>SUM(Q283:Q292)</f>
        <v>0</v>
      </c>
      <c r="R282" s="178"/>
      <c r="S282" s="178"/>
      <c r="T282" s="179"/>
      <c r="U282" s="173"/>
      <c r="V282" s="173">
        <f>SUM(V283:V292)</f>
        <v>52.91</v>
      </c>
      <c r="W282" s="173"/>
      <c r="AG282" t="s">
        <v>131</v>
      </c>
    </row>
    <row r="283" spans="1:60" ht="22.5" outlineLevel="1">
      <c r="A283" s="180">
        <v>101</v>
      </c>
      <c r="B283" s="181" t="s">
        <v>495</v>
      </c>
      <c r="C283" s="198" t="s">
        <v>496</v>
      </c>
      <c r="D283" s="182" t="s">
        <v>134</v>
      </c>
      <c r="E283" s="183">
        <v>402.95109000000002</v>
      </c>
      <c r="F283" s="184"/>
      <c r="G283" s="185">
        <f>ROUND(E283*F283,2)</f>
        <v>0</v>
      </c>
      <c r="H283" s="184"/>
      <c r="I283" s="185">
        <f>ROUND(E283*H283,2)</f>
        <v>0</v>
      </c>
      <c r="J283" s="184"/>
      <c r="K283" s="185">
        <f>ROUND(E283*J283,2)</f>
        <v>0</v>
      </c>
      <c r="L283" s="185">
        <v>15</v>
      </c>
      <c r="M283" s="185">
        <f>G283*(1+L283/100)</f>
        <v>0</v>
      </c>
      <c r="N283" s="185">
        <v>6.7000000000000002E-4</v>
      </c>
      <c r="O283" s="185">
        <f>ROUND(E283*N283,2)</f>
        <v>0.27</v>
      </c>
      <c r="P283" s="185">
        <v>0</v>
      </c>
      <c r="Q283" s="185">
        <f>ROUND(E283*P283,2)</f>
        <v>0</v>
      </c>
      <c r="R283" s="185" t="s">
        <v>497</v>
      </c>
      <c r="S283" s="185" t="s">
        <v>136</v>
      </c>
      <c r="T283" s="186" t="s">
        <v>136</v>
      </c>
      <c r="U283" s="167">
        <v>0.13131000000000001</v>
      </c>
      <c r="V283" s="167">
        <f>ROUND(E283*U283,2)</f>
        <v>52.91</v>
      </c>
      <c r="W283" s="167"/>
      <c r="X283" s="157"/>
      <c r="Y283" s="157"/>
      <c r="Z283" s="157"/>
      <c r="AA283" s="157"/>
      <c r="AB283" s="157"/>
      <c r="AC283" s="157"/>
      <c r="AD283" s="157"/>
      <c r="AE283" s="157"/>
      <c r="AF283" s="157"/>
      <c r="AG283" s="157" t="s">
        <v>144</v>
      </c>
      <c r="AH283" s="157"/>
      <c r="AI283" s="157"/>
      <c r="AJ283" s="157"/>
      <c r="AK283" s="157"/>
      <c r="AL283" s="157"/>
      <c r="AM283" s="157"/>
      <c r="AN283" s="157"/>
      <c r="AO283" s="157"/>
      <c r="AP283" s="157"/>
      <c r="AQ283" s="157"/>
      <c r="AR283" s="157"/>
      <c r="AS283" s="157"/>
      <c r="AT283" s="157"/>
      <c r="AU283" s="157"/>
      <c r="AV283" s="157"/>
      <c r="AW283" s="157"/>
      <c r="AX283" s="157"/>
      <c r="AY283" s="157"/>
      <c r="AZ283" s="157"/>
      <c r="BA283" s="157"/>
      <c r="BB283" s="157"/>
      <c r="BC283" s="157"/>
      <c r="BD283" s="157"/>
      <c r="BE283" s="157"/>
      <c r="BF283" s="157"/>
      <c r="BG283" s="157"/>
      <c r="BH283" s="157"/>
    </row>
    <row r="284" spans="1:60" outlineLevel="1">
      <c r="A284" s="164"/>
      <c r="B284" s="165"/>
      <c r="C284" s="199" t="s">
        <v>403</v>
      </c>
      <c r="D284" s="169"/>
      <c r="E284" s="170">
        <v>57.469499999999996</v>
      </c>
      <c r="F284" s="167"/>
      <c r="G284" s="167"/>
      <c r="H284" s="167"/>
      <c r="I284" s="167"/>
      <c r="J284" s="167"/>
      <c r="K284" s="167"/>
      <c r="L284" s="167"/>
      <c r="M284" s="167"/>
      <c r="N284" s="167"/>
      <c r="O284" s="167"/>
      <c r="P284" s="167"/>
      <c r="Q284" s="167"/>
      <c r="R284" s="167"/>
      <c r="S284" s="167"/>
      <c r="T284" s="167"/>
      <c r="U284" s="167"/>
      <c r="V284" s="167"/>
      <c r="W284" s="167"/>
      <c r="X284" s="157"/>
      <c r="Y284" s="157"/>
      <c r="Z284" s="157"/>
      <c r="AA284" s="157"/>
      <c r="AB284" s="157"/>
      <c r="AC284" s="157"/>
      <c r="AD284" s="157"/>
      <c r="AE284" s="157"/>
      <c r="AF284" s="157"/>
      <c r="AG284" s="157" t="s">
        <v>141</v>
      </c>
      <c r="AH284" s="157">
        <v>0</v>
      </c>
      <c r="AI284" s="157"/>
      <c r="AJ284" s="157"/>
      <c r="AK284" s="157"/>
      <c r="AL284" s="157"/>
      <c r="AM284" s="157"/>
      <c r="AN284" s="157"/>
      <c r="AO284" s="157"/>
      <c r="AP284" s="157"/>
      <c r="AQ284" s="157"/>
      <c r="AR284" s="157"/>
      <c r="AS284" s="157"/>
      <c r="AT284" s="157"/>
      <c r="AU284" s="157"/>
      <c r="AV284" s="157"/>
      <c r="AW284" s="157"/>
      <c r="AX284" s="157"/>
      <c r="AY284" s="157"/>
      <c r="AZ284" s="157"/>
      <c r="BA284" s="157"/>
      <c r="BB284" s="157"/>
      <c r="BC284" s="157"/>
      <c r="BD284" s="157"/>
      <c r="BE284" s="157"/>
      <c r="BF284" s="157"/>
      <c r="BG284" s="157"/>
      <c r="BH284" s="157"/>
    </row>
    <row r="285" spans="1:60" outlineLevel="1">
      <c r="A285" s="164"/>
      <c r="B285" s="165"/>
      <c r="C285" s="199" t="s">
        <v>404</v>
      </c>
      <c r="D285" s="169"/>
      <c r="E285" s="170">
        <v>62.6295</v>
      </c>
      <c r="F285" s="167"/>
      <c r="G285" s="167"/>
      <c r="H285" s="167"/>
      <c r="I285" s="167"/>
      <c r="J285" s="167"/>
      <c r="K285" s="167"/>
      <c r="L285" s="167"/>
      <c r="M285" s="167"/>
      <c r="N285" s="167"/>
      <c r="O285" s="167"/>
      <c r="P285" s="167"/>
      <c r="Q285" s="167"/>
      <c r="R285" s="167"/>
      <c r="S285" s="167"/>
      <c r="T285" s="167"/>
      <c r="U285" s="167"/>
      <c r="V285" s="167"/>
      <c r="W285" s="167"/>
      <c r="X285" s="157"/>
      <c r="Y285" s="157"/>
      <c r="Z285" s="157"/>
      <c r="AA285" s="157"/>
      <c r="AB285" s="157"/>
      <c r="AC285" s="157"/>
      <c r="AD285" s="157"/>
      <c r="AE285" s="157"/>
      <c r="AF285" s="157"/>
      <c r="AG285" s="157" t="s">
        <v>141</v>
      </c>
      <c r="AH285" s="157">
        <v>0</v>
      </c>
      <c r="AI285" s="157"/>
      <c r="AJ285" s="157"/>
      <c r="AK285" s="157"/>
      <c r="AL285" s="157"/>
      <c r="AM285" s="157"/>
      <c r="AN285" s="157"/>
      <c r="AO285" s="157"/>
      <c r="AP285" s="157"/>
      <c r="AQ285" s="157"/>
      <c r="AR285" s="157"/>
      <c r="AS285" s="157"/>
      <c r="AT285" s="157"/>
      <c r="AU285" s="157"/>
      <c r="AV285" s="157"/>
      <c r="AW285" s="157"/>
      <c r="AX285" s="157"/>
      <c r="AY285" s="157"/>
      <c r="AZ285" s="157"/>
      <c r="BA285" s="157"/>
      <c r="BB285" s="157"/>
      <c r="BC285" s="157"/>
      <c r="BD285" s="157"/>
      <c r="BE285" s="157"/>
      <c r="BF285" s="157"/>
      <c r="BG285" s="157"/>
      <c r="BH285" s="157"/>
    </row>
    <row r="286" spans="1:60" outlineLevel="1">
      <c r="A286" s="164"/>
      <c r="B286" s="165"/>
      <c r="C286" s="199" t="s">
        <v>405</v>
      </c>
      <c r="D286" s="169"/>
      <c r="E286" s="170">
        <v>47.117249999999999</v>
      </c>
      <c r="F286" s="167"/>
      <c r="G286" s="167"/>
      <c r="H286" s="167"/>
      <c r="I286" s="167"/>
      <c r="J286" s="167"/>
      <c r="K286" s="167"/>
      <c r="L286" s="167"/>
      <c r="M286" s="167"/>
      <c r="N286" s="167"/>
      <c r="O286" s="167"/>
      <c r="P286" s="167"/>
      <c r="Q286" s="167"/>
      <c r="R286" s="167"/>
      <c r="S286" s="167"/>
      <c r="T286" s="167"/>
      <c r="U286" s="167"/>
      <c r="V286" s="167"/>
      <c r="W286" s="167"/>
      <c r="X286" s="157"/>
      <c r="Y286" s="157"/>
      <c r="Z286" s="157"/>
      <c r="AA286" s="157"/>
      <c r="AB286" s="157"/>
      <c r="AC286" s="157"/>
      <c r="AD286" s="157"/>
      <c r="AE286" s="157"/>
      <c r="AF286" s="157"/>
      <c r="AG286" s="157" t="s">
        <v>141</v>
      </c>
      <c r="AH286" s="157">
        <v>0</v>
      </c>
      <c r="AI286" s="157"/>
      <c r="AJ286" s="157"/>
      <c r="AK286" s="157"/>
      <c r="AL286" s="157"/>
      <c r="AM286" s="157"/>
      <c r="AN286" s="157"/>
      <c r="AO286" s="157"/>
      <c r="AP286" s="157"/>
      <c r="AQ286" s="157"/>
      <c r="AR286" s="157"/>
      <c r="AS286" s="157"/>
      <c r="AT286" s="157"/>
      <c r="AU286" s="157"/>
      <c r="AV286" s="157"/>
      <c r="AW286" s="157"/>
      <c r="AX286" s="157"/>
      <c r="AY286" s="157"/>
      <c r="AZ286" s="157"/>
      <c r="BA286" s="157"/>
      <c r="BB286" s="157"/>
      <c r="BC286" s="157"/>
      <c r="BD286" s="157"/>
      <c r="BE286" s="157"/>
      <c r="BF286" s="157"/>
      <c r="BG286" s="157"/>
      <c r="BH286" s="157"/>
    </row>
    <row r="287" spans="1:60" outlineLevel="1">
      <c r="A287" s="164"/>
      <c r="B287" s="165"/>
      <c r="C287" s="199" t="s">
        <v>406</v>
      </c>
      <c r="D287" s="169"/>
      <c r="E287" s="170">
        <v>67.047749999999994</v>
      </c>
      <c r="F287" s="167"/>
      <c r="G287" s="167"/>
      <c r="H287" s="167"/>
      <c r="I287" s="167"/>
      <c r="J287" s="167"/>
      <c r="K287" s="167"/>
      <c r="L287" s="167"/>
      <c r="M287" s="167"/>
      <c r="N287" s="167"/>
      <c r="O287" s="167"/>
      <c r="P287" s="167"/>
      <c r="Q287" s="167"/>
      <c r="R287" s="167"/>
      <c r="S287" s="167"/>
      <c r="T287" s="167"/>
      <c r="U287" s="167"/>
      <c r="V287" s="167"/>
      <c r="W287" s="167"/>
      <c r="X287" s="157"/>
      <c r="Y287" s="157"/>
      <c r="Z287" s="157"/>
      <c r="AA287" s="157"/>
      <c r="AB287" s="157"/>
      <c r="AC287" s="157"/>
      <c r="AD287" s="157"/>
      <c r="AE287" s="157"/>
      <c r="AF287" s="157"/>
      <c r="AG287" s="157" t="s">
        <v>141</v>
      </c>
      <c r="AH287" s="157">
        <v>0</v>
      </c>
      <c r="AI287" s="157"/>
      <c r="AJ287" s="157"/>
      <c r="AK287" s="157"/>
      <c r="AL287" s="157"/>
      <c r="AM287" s="157"/>
      <c r="AN287" s="157"/>
      <c r="AO287" s="157"/>
      <c r="AP287" s="157"/>
      <c r="AQ287" s="157"/>
      <c r="AR287" s="157"/>
      <c r="AS287" s="157"/>
      <c r="AT287" s="157"/>
      <c r="AU287" s="157"/>
      <c r="AV287" s="157"/>
      <c r="AW287" s="157"/>
      <c r="AX287" s="157"/>
      <c r="AY287" s="157"/>
      <c r="AZ287" s="157"/>
      <c r="BA287" s="157"/>
      <c r="BB287" s="157"/>
      <c r="BC287" s="157"/>
      <c r="BD287" s="157"/>
      <c r="BE287" s="157"/>
      <c r="BF287" s="157"/>
      <c r="BG287" s="157"/>
      <c r="BH287" s="157"/>
    </row>
    <row r="288" spans="1:60" outlineLevel="1">
      <c r="A288" s="164"/>
      <c r="B288" s="165"/>
      <c r="C288" s="199" t="s">
        <v>407</v>
      </c>
      <c r="D288" s="169"/>
      <c r="E288" s="170">
        <v>54.27675</v>
      </c>
      <c r="F288" s="167"/>
      <c r="G288" s="167"/>
      <c r="H288" s="167"/>
      <c r="I288" s="167"/>
      <c r="J288" s="167"/>
      <c r="K288" s="167"/>
      <c r="L288" s="167"/>
      <c r="M288" s="167"/>
      <c r="N288" s="167"/>
      <c r="O288" s="167"/>
      <c r="P288" s="167"/>
      <c r="Q288" s="167"/>
      <c r="R288" s="167"/>
      <c r="S288" s="167"/>
      <c r="T288" s="167"/>
      <c r="U288" s="167"/>
      <c r="V288" s="167"/>
      <c r="W288" s="167"/>
      <c r="X288" s="157"/>
      <c r="Y288" s="157"/>
      <c r="Z288" s="157"/>
      <c r="AA288" s="157"/>
      <c r="AB288" s="157"/>
      <c r="AC288" s="157"/>
      <c r="AD288" s="157"/>
      <c r="AE288" s="157"/>
      <c r="AF288" s="157"/>
      <c r="AG288" s="157" t="s">
        <v>141</v>
      </c>
      <c r="AH288" s="157">
        <v>0</v>
      </c>
      <c r="AI288" s="157"/>
      <c r="AJ288" s="157"/>
      <c r="AK288" s="157"/>
      <c r="AL288" s="157"/>
      <c r="AM288" s="157"/>
      <c r="AN288" s="157"/>
      <c r="AO288" s="157"/>
      <c r="AP288" s="157"/>
      <c r="AQ288" s="157"/>
      <c r="AR288" s="157"/>
      <c r="AS288" s="157"/>
      <c r="AT288" s="157"/>
      <c r="AU288" s="157"/>
      <c r="AV288" s="157"/>
      <c r="AW288" s="157"/>
      <c r="AX288" s="157"/>
      <c r="AY288" s="157"/>
      <c r="AZ288" s="157"/>
      <c r="BA288" s="157"/>
      <c r="BB288" s="157"/>
      <c r="BC288" s="157"/>
      <c r="BD288" s="157"/>
      <c r="BE288" s="157"/>
      <c r="BF288" s="157"/>
      <c r="BG288" s="157"/>
      <c r="BH288" s="157"/>
    </row>
    <row r="289" spans="1:60" outlineLevel="1">
      <c r="A289" s="164"/>
      <c r="B289" s="165"/>
      <c r="C289" s="199" t="s">
        <v>498</v>
      </c>
      <c r="D289" s="169"/>
      <c r="E289" s="170">
        <v>114.41034000000001</v>
      </c>
      <c r="F289" s="167"/>
      <c r="G289" s="167"/>
      <c r="H289" s="167"/>
      <c r="I289" s="167"/>
      <c r="J289" s="167"/>
      <c r="K289" s="167"/>
      <c r="L289" s="167"/>
      <c r="M289" s="167"/>
      <c r="N289" s="167"/>
      <c r="O289" s="167"/>
      <c r="P289" s="167"/>
      <c r="Q289" s="167"/>
      <c r="R289" s="167"/>
      <c r="S289" s="167"/>
      <c r="T289" s="167"/>
      <c r="U289" s="167"/>
      <c r="V289" s="167"/>
      <c r="W289" s="167"/>
      <c r="X289" s="157"/>
      <c r="Y289" s="157"/>
      <c r="Z289" s="157"/>
      <c r="AA289" s="157"/>
      <c r="AB289" s="157"/>
      <c r="AC289" s="157"/>
      <c r="AD289" s="157"/>
      <c r="AE289" s="157"/>
      <c r="AF289" s="157"/>
      <c r="AG289" s="157" t="s">
        <v>141</v>
      </c>
      <c r="AH289" s="157">
        <v>0</v>
      </c>
      <c r="AI289" s="157"/>
      <c r="AJ289" s="157"/>
      <c r="AK289" s="157"/>
      <c r="AL289" s="157"/>
      <c r="AM289" s="157"/>
      <c r="AN289" s="157"/>
      <c r="AO289" s="157"/>
      <c r="AP289" s="157"/>
      <c r="AQ289" s="157"/>
      <c r="AR289" s="157"/>
      <c r="AS289" s="157"/>
      <c r="AT289" s="157"/>
      <c r="AU289" s="157"/>
      <c r="AV289" s="157"/>
      <c r="AW289" s="157"/>
      <c r="AX289" s="157"/>
      <c r="AY289" s="157"/>
      <c r="AZ289" s="157"/>
      <c r="BA289" s="157"/>
      <c r="BB289" s="157"/>
      <c r="BC289" s="157"/>
      <c r="BD289" s="157"/>
      <c r="BE289" s="157"/>
      <c r="BF289" s="157"/>
      <c r="BG289" s="157"/>
      <c r="BH289" s="157"/>
    </row>
    <row r="290" spans="1:60" outlineLevel="1">
      <c r="A290" s="180">
        <v>102</v>
      </c>
      <c r="B290" s="181" t="s">
        <v>499</v>
      </c>
      <c r="C290" s="198" t="s">
        <v>500</v>
      </c>
      <c r="D290" s="182" t="s">
        <v>134</v>
      </c>
      <c r="E290" s="183">
        <v>24.02965</v>
      </c>
      <c r="F290" s="184"/>
      <c r="G290" s="185">
        <f>ROUND(E290*F290,2)</f>
        <v>0</v>
      </c>
      <c r="H290" s="184"/>
      <c r="I290" s="185">
        <f>ROUND(E290*H290,2)</f>
        <v>0</v>
      </c>
      <c r="J290" s="184"/>
      <c r="K290" s="185">
        <f>ROUND(E290*J290,2)</f>
        <v>0</v>
      </c>
      <c r="L290" s="185">
        <v>15</v>
      </c>
      <c r="M290" s="185">
        <f>G290*(1+L290/100)</f>
        <v>0</v>
      </c>
      <c r="N290" s="185">
        <v>0</v>
      </c>
      <c r="O290" s="185">
        <f>ROUND(E290*N290,2)</f>
        <v>0</v>
      </c>
      <c r="P290" s="185">
        <v>0</v>
      </c>
      <c r="Q290" s="185">
        <f>ROUND(E290*P290,2)</f>
        <v>0</v>
      </c>
      <c r="R290" s="185"/>
      <c r="S290" s="185" t="s">
        <v>214</v>
      </c>
      <c r="T290" s="186" t="s">
        <v>215</v>
      </c>
      <c r="U290" s="167">
        <v>0</v>
      </c>
      <c r="V290" s="167">
        <f>ROUND(E290*U290,2)</f>
        <v>0</v>
      </c>
      <c r="W290" s="167"/>
      <c r="X290" s="157"/>
      <c r="Y290" s="157"/>
      <c r="Z290" s="157"/>
      <c r="AA290" s="157"/>
      <c r="AB290" s="157"/>
      <c r="AC290" s="157"/>
      <c r="AD290" s="157"/>
      <c r="AE290" s="157"/>
      <c r="AF290" s="157"/>
      <c r="AG290" s="157" t="s">
        <v>433</v>
      </c>
      <c r="AH290" s="157"/>
      <c r="AI290" s="157"/>
      <c r="AJ290" s="157"/>
      <c r="AK290" s="157"/>
      <c r="AL290" s="157"/>
      <c r="AM290" s="157"/>
      <c r="AN290" s="157"/>
      <c r="AO290" s="157"/>
      <c r="AP290" s="157"/>
      <c r="AQ290" s="157"/>
      <c r="AR290" s="157"/>
      <c r="AS290" s="157"/>
      <c r="AT290" s="157"/>
      <c r="AU290" s="157"/>
      <c r="AV290" s="157"/>
      <c r="AW290" s="157"/>
      <c r="AX290" s="157"/>
      <c r="AY290" s="157"/>
      <c r="AZ290" s="157"/>
      <c r="BA290" s="157"/>
      <c r="BB290" s="157"/>
      <c r="BC290" s="157"/>
      <c r="BD290" s="157"/>
      <c r="BE290" s="157"/>
      <c r="BF290" s="157"/>
      <c r="BG290" s="157"/>
      <c r="BH290" s="157"/>
    </row>
    <row r="291" spans="1:60" outlineLevel="1">
      <c r="A291" s="164"/>
      <c r="B291" s="165"/>
      <c r="C291" s="199" t="s">
        <v>297</v>
      </c>
      <c r="D291" s="169"/>
      <c r="E291" s="170">
        <v>7.9126500000000002</v>
      </c>
      <c r="F291" s="167"/>
      <c r="G291" s="167"/>
      <c r="H291" s="167"/>
      <c r="I291" s="167"/>
      <c r="J291" s="167"/>
      <c r="K291" s="167"/>
      <c r="L291" s="167"/>
      <c r="M291" s="167"/>
      <c r="N291" s="167"/>
      <c r="O291" s="167"/>
      <c r="P291" s="167"/>
      <c r="Q291" s="167"/>
      <c r="R291" s="167"/>
      <c r="S291" s="167"/>
      <c r="T291" s="167"/>
      <c r="U291" s="167"/>
      <c r="V291" s="167"/>
      <c r="W291" s="167"/>
      <c r="X291" s="157"/>
      <c r="Y291" s="157"/>
      <c r="Z291" s="157"/>
      <c r="AA291" s="157"/>
      <c r="AB291" s="157"/>
      <c r="AC291" s="157"/>
      <c r="AD291" s="157"/>
      <c r="AE291" s="157"/>
      <c r="AF291" s="157"/>
      <c r="AG291" s="157" t="s">
        <v>141</v>
      </c>
      <c r="AH291" s="157">
        <v>0</v>
      </c>
      <c r="AI291" s="157"/>
      <c r="AJ291" s="157"/>
      <c r="AK291" s="157"/>
      <c r="AL291" s="157"/>
      <c r="AM291" s="157"/>
      <c r="AN291" s="157"/>
      <c r="AO291" s="157"/>
      <c r="AP291" s="157"/>
      <c r="AQ291" s="157"/>
      <c r="AR291" s="157"/>
      <c r="AS291" s="157"/>
      <c r="AT291" s="157"/>
      <c r="AU291" s="157"/>
      <c r="AV291" s="157"/>
      <c r="AW291" s="157"/>
      <c r="AX291" s="157"/>
      <c r="AY291" s="157"/>
      <c r="AZ291" s="157"/>
      <c r="BA291" s="157"/>
      <c r="BB291" s="157"/>
      <c r="BC291" s="157"/>
      <c r="BD291" s="157"/>
      <c r="BE291" s="157"/>
      <c r="BF291" s="157"/>
      <c r="BG291" s="157"/>
      <c r="BH291" s="157"/>
    </row>
    <row r="292" spans="1:60" outlineLevel="1">
      <c r="A292" s="164"/>
      <c r="B292" s="165"/>
      <c r="C292" s="199" t="s">
        <v>298</v>
      </c>
      <c r="D292" s="169"/>
      <c r="E292" s="170">
        <v>16.117000000000001</v>
      </c>
      <c r="F292" s="167"/>
      <c r="G292" s="167"/>
      <c r="H292" s="167"/>
      <c r="I292" s="167"/>
      <c r="J292" s="167"/>
      <c r="K292" s="167"/>
      <c r="L292" s="167"/>
      <c r="M292" s="167"/>
      <c r="N292" s="167"/>
      <c r="O292" s="167"/>
      <c r="P292" s="167"/>
      <c r="Q292" s="167"/>
      <c r="R292" s="167"/>
      <c r="S292" s="167"/>
      <c r="T292" s="167"/>
      <c r="U292" s="167"/>
      <c r="V292" s="167"/>
      <c r="W292" s="167"/>
      <c r="X292" s="157"/>
      <c r="Y292" s="157"/>
      <c r="Z292" s="157"/>
      <c r="AA292" s="157"/>
      <c r="AB292" s="157"/>
      <c r="AC292" s="157"/>
      <c r="AD292" s="157"/>
      <c r="AE292" s="157"/>
      <c r="AF292" s="157"/>
      <c r="AG292" s="157" t="s">
        <v>141</v>
      </c>
      <c r="AH292" s="157">
        <v>0</v>
      </c>
      <c r="AI292" s="157"/>
      <c r="AJ292" s="157"/>
      <c r="AK292" s="157"/>
      <c r="AL292" s="157"/>
      <c r="AM292" s="157"/>
      <c r="AN292" s="157"/>
      <c r="AO292" s="157"/>
      <c r="AP292" s="157"/>
      <c r="AQ292" s="157"/>
      <c r="AR292" s="157"/>
      <c r="AS292" s="157"/>
      <c r="AT292" s="157"/>
      <c r="AU292" s="157"/>
      <c r="AV292" s="157"/>
      <c r="AW292" s="157"/>
      <c r="AX292" s="157"/>
      <c r="AY292" s="157"/>
      <c r="AZ292" s="157"/>
      <c r="BA292" s="157"/>
      <c r="BB292" s="157"/>
      <c r="BC292" s="157"/>
      <c r="BD292" s="157"/>
      <c r="BE292" s="157"/>
      <c r="BF292" s="157"/>
      <c r="BG292" s="157"/>
      <c r="BH292" s="157"/>
    </row>
    <row r="293" spans="1:60">
      <c r="A293" s="174" t="s">
        <v>130</v>
      </c>
      <c r="B293" s="175" t="s">
        <v>100</v>
      </c>
      <c r="C293" s="197" t="s">
        <v>101</v>
      </c>
      <c r="D293" s="176"/>
      <c r="E293" s="177"/>
      <c r="F293" s="178"/>
      <c r="G293" s="178">
        <f>SUMIF(AG294:AG301,"&lt;&gt;NOR",G294:G301)</f>
        <v>0</v>
      </c>
      <c r="H293" s="178"/>
      <c r="I293" s="178">
        <f>SUM(I294:I301)</f>
        <v>0</v>
      </c>
      <c r="J293" s="178"/>
      <c r="K293" s="178">
        <f>SUM(K294:K301)</f>
        <v>0</v>
      </c>
      <c r="L293" s="178"/>
      <c r="M293" s="178">
        <f>SUM(M294:M301)</f>
        <v>0</v>
      </c>
      <c r="N293" s="178"/>
      <c r="O293" s="178">
        <f>SUM(O294:O301)</f>
        <v>0</v>
      </c>
      <c r="P293" s="178"/>
      <c r="Q293" s="178">
        <f>SUM(Q294:Q301)</f>
        <v>0</v>
      </c>
      <c r="R293" s="178"/>
      <c r="S293" s="178"/>
      <c r="T293" s="179"/>
      <c r="U293" s="173"/>
      <c r="V293" s="173">
        <f>SUM(V294:V301)</f>
        <v>56.400000000000006</v>
      </c>
      <c r="W293" s="173"/>
      <c r="AG293" t="s">
        <v>131</v>
      </c>
    </row>
    <row r="294" spans="1:60" outlineLevel="1">
      <c r="A294" s="188">
        <v>103</v>
      </c>
      <c r="B294" s="189" t="s">
        <v>501</v>
      </c>
      <c r="C294" s="202" t="s">
        <v>502</v>
      </c>
      <c r="D294" s="190" t="s">
        <v>394</v>
      </c>
      <c r="E294" s="191">
        <v>14.65197</v>
      </c>
      <c r="F294" s="192"/>
      <c r="G294" s="193">
        <f t="shared" ref="G294:G301" si="0">ROUND(E294*F294,2)</f>
        <v>0</v>
      </c>
      <c r="H294" s="192"/>
      <c r="I294" s="193">
        <f t="shared" ref="I294:I301" si="1">ROUND(E294*H294,2)</f>
        <v>0</v>
      </c>
      <c r="J294" s="192"/>
      <c r="K294" s="193">
        <f t="shared" ref="K294:K301" si="2">ROUND(E294*J294,2)</f>
        <v>0</v>
      </c>
      <c r="L294" s="193">
        <v>15</v>
      </c>
      <c r="M294" s="193">
        <f t="shared" ref="M294:M301" si="3">G294*(1+L294/100)</f>
        <v>0</v>
      </c>
      <c r="N294" s="193">
        <v>0</v>
      </c>
      <c r="O294" s="193">
        <f t="shared" ref="O294:O301" si="4">ROUND(E294*N294,2)</f>
        <v>0</v>
      </c>
      <c r="P294" s="193">
        <v>0</v>
      </c>
      <c r="Q294" s="193">
        <f t="shared" ref="Q294:Q301" si="5">ROUND(E294*P294,2)</f>
        <v>0</v>
      </c>
      <c r="R294" s="193"/>
      <c r="S294" s="193" t="s">
        <v>136</v>
      </c>
      <c r="T294" s="194" t="s">
        <v>136</v>
      </c>
      <c r="U294" s="167">
        <v>0.63800000000000001</v>
      </c>
      <c r="V294" s="167">
        <f t="shared" ref="V294:V301" si="6">ROUND(E294*U294,2)</f>
        <v>9.35</v>
      </c>
      <c r="W294" s="167"/>
      <c r="X294" s="157"/>
      <c r="Y294" s="157"/>
      <c r="Z294" s="157"/>
      <c r="AA294" s="157"/>
      <c r="AB294" s="157"/>
      <c r="AC294" s="157"/>
      <c r="AD294" s="157"/>
      <c r="AE294" s="157"/>
      <c r="AF294" s="157"/>
      <c r="AG294" s="157" t="s">
        <v>503</v>
      </c>
      <c r="AH294" s="157"/>
      <c r="AI294" s="157"/>
      <c r="AJ294" s="157"/>
      <c r="AK294" s="157"/>
      <c r="AL294" s="157"/>
      <c r="AM294" s="157"/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</row>
    <row r="295" spans="1:60" ht="22.5" outlineLevel="1">
      <c r="A295" s="188">
        <v>104</v>
      </c>
      <c r="B295" s="189" t="s">
        <v>504</v>
      </c>
      <c r="C295" s="202" t="s">
        <v>505</v>
      </c>
      <c r="D295" s="190" t="s">
        <v>394</v>
      </c>
      <c r="E295" s="191">
        <v>14.65197</v>
      </c>
      <c r="F295" s="192"/>
      <c r="G295" s="193">
        <f t="shared" si="0"/>
        <v>0</v>
      </c>
      <c r="H295" s="192"/>
      <c r="I295" s="193">
        <f t="shared" si="1"/>
        <v>0</v>
      </c>
      <c r="J295" s="192"/>
      <c r="K295" s="193">
        <f t="shared" si="2"/>
        <v>0</v>
      </c>
      <c r="L295" s="193">
        <v>15</v>
      </c>
      <c r="M295" s="193">
        <f t="shared" si="3"/>
        <v>0</v>
      </c>
      <c r="N295" s="193">
        <v>0</v>
      </c>
      <c r="O295" s="193">
        <f t="shared" si="4"/>
        <v>0</v>
      </c>
      <c r="P295" s="193">
        <v>0</v>
      </c>
      <c r="Q295" s="193">
        <f t="shared" si="5"/>
        <v>0</v>
      </c>
      <c r="R295" s="193" t="s">
        <v>378</v>
      </c>
      <c r="S295" s="193" t="s">
        <v>136</v>
      </c>
      <c r="T295" s="194" t="s">
        <v>136</v>
      </c>
      <c r="U295" s="167">
        <v>0.93300000000000005</v>
      </c>
      <c r="V295" s="167">
        <f t="shared" si="6"/>
        <v>13.67</v>
      </c>
      <c r="W295" s="167"/>
      <c r="X295" s="157"/>
      <c r="Y295" s="157"/>
      <c r="Z295" s="157"/>
      <c r="AA295" s="157"/>
      <c r="AB295" s="157"/>
      <c r="AC295" s="157"/>
      <c r="AD295" s="157"/>
      <c r="AE295" s="157"/>
      <c r="AF295" s="157"/>
      <c r="AG295" s="157" t="s">
        <v>503</v>
      </c>
      <c r="AH295" s="157"/>
      <c r="AI295" s="157"/>
      <c r="AJ295" s="157"/>
      <c r="AK295" s="157"/>
      <c r="AL295" s="157"/>
      <c r="AM295" s="157"/>
      <c r="AN295" s="157"/>
      <c r="AO295" s="157"/>
      <c r="AP295" s="157"/>
      <c r="AQ295" s="157"/>
      <c r="AR295" s="157"/>
      <c r="AS295" s="157"/>
      <c r="AT295" s="157"/>
      <c r="AU295" s="157"/>
      <c r="AV295" s="157"/>
      <c r="AW295" s="157"/>
      <c r="AX295" s="157"/>
      <c r="AY295" s="157"/>
      <c r="AZ295" s="157"/>
      <c r="BA295" s="157"/>
      <c r="BB295" s="157"/>
      <c r="BC295" s="157"/>
      <c r="BD295" s="157"/>
      <c r="BE295" s="157"/>
      <c r="BF295" s="157"/>
      <c r="BG295" s="157"/>
      <c r="BH295" s="157"/>
    </row>
    <row r="296" spans="1:60" outlineLevel="1">
      <c r="A296" s="188">
        <v>105</v>
      </c>
      <c r="B296" s="189" t="s">
        <v>506</v>
      </c>
      <c r="C296" s="202" t="s">
        <v>507</v>
      </c>
      <c r="D296" s="190" t="s">
        <v>394</v>
      </c>
      <c r="E296" s="191">
        <v>14.65197</v>
      </c>
      <c r="F296" s="192"/>
      <c r="G296" s="193">
        <f t="shared" si="0"/>
        <v>0</v>
      </c>
      <c r="H296" s="192"/>
      <c r="I296" s="193">
        <f t="shared" si="1"/>
        <v>0</v>
      </c>
      <c r="J296" s="192"/>
      <c r="K296" s="193">
        <f t="shared" si="2"/>
        <v>0</v>
      </c>
      <c r="L296" s="193">
        <v>15</v>
      </c>
      <c r="M296" s="193">
        <f t="shared" si="3"/>
        <v>0</v>
      </c>
      <c r="N296" s="193">
        <v>0</v>
      </c>
      <c r="O296" s="193">
        <f t="shared" si="4"/>
        <v>0</v>
      </c>
      <c r="P296" s="193">
        <v>0</v>
      </c>
      <c r="Q296" s="193">
        <f t="shared" si="5"/>
        <v>0</v>
      </c>
      <c r="R296" s="193" t="s">
        <v>378</v>
      </c>
      <c r="S296" s="193" t="s">
        <v>136</v>
      </c>
      <c r="T296" s="194" t="s">
        <v>136</v>
      </c>
      <c r="U296" s="167">
        <v>0.49</v>
      </c>
      <c r="V296" s="167">
        <f t="shared" si="6"/>
        <v>7.18</v>
      </c>
      <c r="W296" s="167"/>
      <c r="X296" s="157"/>
      <c r="Y296" s="157"/>
      <c r="Z296" s="157"/>
      <c r="AA296" s="157"/>
      <c r="AB296" s="157"/>
      <c r="AC296" s="157"/>
      <c r="AD296" s="157"/>
      <c r="AE296" s="157"/>
      <c r="AF296" s="157"/>
      <c r="AG296" s="157" t="s">
        <v>503</v>
      </c>
      <c r="AH296" s="157"/>
      <c r="AI296" s="157"/>
      <c r="AJ296" s="157"/>
      <c r="AK296" s="157"/>
      <c r="AL296" s="157"/>
      <c r="AM296" s="157"/>
      <c r="AN296" s="157"/>
      <c r="AO296" s="157"/>
      <c r="AP296" s="157"/>
      <c r="AQ296" s="157"/>
      <c r="AR296" s="157"/>
      <c r="AS296" s="157"/>
      <c r="AT296" s="157"/>
      <c r="AU296" s="157"/>
      <c r="AV296" s="157"/>
      <c r="AW296" s="157"/>
      <c r="AX296" s="157"/>
      <c r="AY296" s="157"/>
      <c r="AZ296" s="157"/>
      <c r="BA296" s="157"/>
      <c r="BB296" s="157"/>
      <c r="BC296" s="157"/>
      <c r="BD296" s="157"/>
      <c r="BE296" s="157"/>
      <c r="BF296" s="157"/>
      <c r="BG296" s="157"/>
      <c r="BH296" s="157"/>
    </row>
    <row r="297" spans="1:60" outlineLevel="1">
      <c r="A297" s="188">
        <v>106</v>
      </c>
      <c r="B297" s="189" t="s">
        <v>508</v>
      </c>
      <c r="C297" s="202" t="s">
        <v>509</v>
      </c>
      <c r="D297" s="190" t="s">
        <v>394</v>
      </c>
      <c r="E297" s="191">
        <v>205.12755999999999</v>
      </c>
      <c r="F297" s="192"/>
      <c r="G297" s="193">
        <f t="shared" si="0"/>
        <v>0</v>
      </c>
      <c r="H297" s="192"/>
      <c r="I297" s="193">
        <f t="shared" si="1"/>
        <v>0</v>
      </c>
      <c r="J297" s="192"/>
      <c r="K297" s="193">
        <f t="shared" si="2"/>
        <v>0</v>
      </c>
      <c r="L297" s="193">
        <v>15</v>
      </c>
      <c r="M297" s="193">
        <f t="shared" si="3"/>
        <v>0</v>
      </c>
      <c r="N297" s="193">
        <v>0</v>
      </c>
      <c r="O297" s="193">
        <f t="shared" si="4"/>
        <v>0</v>
      </c>
      <c r="P297" s="193">
        <v>0</v>
      </c>
      <c r="Q297" s="193">
        <f t="shared" si="5"/>
        <v>0</v>
      </c>
      <c r="R297" s="193" t="s">
        <v>378</v>
      </c>
      <c r="S297" s="193" t="s">
        <v>136</v>
      </c>
      <c r="T297" s="194" t="s">
        <v>136</v>
      </c>
      <c r="U297" s="167">
        <v>0</v>
      </c>
      <c r="V297" s="167">
        <f t="shared" si="6"/>
        <v>0</v>
      </c>
      <c r="W297" s="16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 t="s">
        <v>503</v>
      </c>
      <c r="AH297" s="157"/>
      <c r="AI297" s="157"/>
      <c r="AJ297" s="157"/>
      <c r="AK297" s="157"/>
      <c r="AL297" s="157"/>
      <c r="AM297" s="157"/>
      <c r="AN297" s="157"/>
      <c r="AO297" s="157"/>
      <c r="AP297" s="157"/>
      <c r="AQ297" s="157"/>
      <c r="AR297" s="157"/>
      <c r="AS297" s="157"/>
      <c r="AT297" s="157"/>
      <c r="AU297" s="157"/>
      <c r="AV297" s="157"/>
      <c r="AW297" s="157"/>
      <c r="AX297" s="157"/>
      <c r="AY297" s="157"/>
      <c r="AZ297" s="157"/>
      <c r="BA297" s="157"/>
      <c r="BB297" s="157"/>
      <c r="BC297" s="157"/>
      <c r="BD297" s="157"/>
      <c r="BE297" s="157"/>
      <c r="BF297" s="157"/>
      <c r="BG297" s="157"/>
      <c r="BH297" s="157"/>
    </row>
    <row r="298" spans="1:60" outlineLevel="1">
      <c r="A298" s="188">
        <v>107</v>
      </c>
      <c r="B298" s="189" t="s">
        <v>510</v>
      </c>
      <c r="C298" s="202" t="s">
        <v>511</v>
      </c>
      <c r="D298" s="190" t="s">
        <v>394</v>
      </c>
      <c r="E298" s="191">
        <v>14.65197</v>
      </c>
      <c r="F298" s="192"/>
      <c r="G298" s="193">
        <f t="shared" si="0"/>
        <v>0</v>
      </c>
      <c r="H298" s="192"/>
      <c r="I298" s="193">
        <f t="shared" si="1"/>
        <v>0</v>
      </c>
      <c r="J298" s="192"/>
      <c r="K298" s="193">
        <f t="shared" si="2"/>
        <v>0</v>
      </c>
      <c r="L298" s="193">
        <v>15</v>
      </c>
      <c r="M298" s="193">
        <f t="shared" si="3"/>
        <v>0</v>
      </c>
      <c r="N298" s="193">
        <v>0</v>
      </c>
      <c r="O298" s="193">
        <f t="shared" si="4"/>
        <v>0</v>
      </c>
      <c r="P298" s="193">
        <v>0</v>
      </c>
      <c r="Q298" s="193">
        <f t="shared" si="5"/>
        <v>0</v>
      </c>
      <c r="R298" s="193" t="s">
        <v>378</v>
      </c>
      <c r="S298" s="193" t="s">
        <v>136</v>
      </c>
      <c r="T298" s="194" t="s">
        <v>136</v>
      </c>
      <c r="U298" s="167">
        <v>0.94199999999999995</v>
      </c>
      <c r="V298" s="167">
        <f t="shared" si="6"/>
        <v>13.8</v>
      </c>
      <c r="W298" s="167"/>
      <c r="X298" s="157"/>
      <c r="Y298" s="157"/>
      <c r="Z298" s="157"/>
      <c r="AA298" s="157"/>
      <c r="AB298" s="157"/>
      <c r="AC298" s="157"/>
      <c r="AD298" s="157"/>
      <c r="AE298" s="157"/>
      <c r="AF298" s="157"/>
      <c r="AG298" s="157" t="s">
        <v>503</v>
      </c>
      <c r="AH298" s="157"/>
      <c r="AI298" s="157"/>
      <c r="AJ298" s="157"/>
      <c r="AK298" s="157"/>
      <c r="AL298" s="157"/>
      <c r="AM298" s="157"/>
      <c r="AN298" s="157"/>
      <c r="AO298" s="157"/>
      <c r="AP298" s="157"/>
      <c r="AQ298" s="157"/>
      <c r="AR298" s="157"/>
      <c r="AS298" s="157"/>
      <c r="AT298" s="157"/>
      <c r="AU298" s="157"/>
      <c r="AV298" s="157"/>
      <c r="AW298" s="157"/>
      <c r="AX298" s="157"/>
      <c r="AY298" s="157"/>
      <c r="AZ298" s="157"/>
      <c r="BA298" s="157"/>
      <c r="BB298" s="157"/>
      <c r="BC298" s="157"/>
      <c r="BD298" s="157"/>
      <c r="BE298" s="157"/>
      <c r="BF298" s="157"/>
      <c r="BG298" s="157"/>
      <c r="BH298" s="157"/>
    </row>
    <row r="299" spans="1:60" ht="22.5" outlineLevel="1">
      <c r="A299" s="188">
        <v>108</v>
      </c>
      <c r="B299" s="189" t="s">
        <v>512</v>
      </c>
      <c r="C299" s="202" t="s">
        <v>513</v>
      </c>
      <c r="D299" s="190" t="s">
        <v>394</v>
      </c>
      <c r="E299" s="191">
        <v>117.21575</v>
      </c>
      <c r="F299" s="192"/>
      <c r="G299" s="193">
        <f t="shared" si="0"/>
        <v>0</v>
      </c>
      <c r="H299" s="192"/>
      <c r="I299" s="193">
        <f t="shared" si="1"/>
        <v>0</v>
      </c>
      <c r="J299" s="192"/>
      <c r="K299" s="193">
        <f t="shared" si="2"/>
        <v>0</v>
      </c>
      <c r="L299" s="193">
        <v>15</v>
      </c>
      <c r="M299" s="193">
        <f t="shared" si="3"/>
        <v>0</v>
      </c>
      <c r="N299" s="193">
        <v>0</v>
      </c>
      <c r="O299" s="193">
        <f t="shared" si="4"/>
        <v>0</v>
      </c>
      <c r="P299" s="193">
        <v>0</v>
      </c>
      <c r="Q299" s="193">
        <f t="shared" si="5"/>
        <v>0</v>
      </c>
      <c r="R299" s="193" t="s">
        <v>378</v>
      </c>
      <c r="S299" s="193" t="s">
        <v>136</v>
      </c>
      <c r="T299" s="194" t="s">
        <v>136</v>
      </c>
      <c r="U299" s="167">
        <v>0.105</v>
      </c>
      <c r="V299" s="167">
        <f t="shared" si="6"/>
        <v>12.31</v>
      </c>
      <c r="W299" s="167"/>
      <c r="X299" s="157"/>
      <c r="Y299" s="157"/>
      <c r="Z299" s="157"/>
      <c r="AA299" s="157"/>
      <c r="AB299" s="157"/>
      <c r="AC299" s="157"/>
      <c r="AD299" s="157"/>
      <c r="AE299" s="157"/>
      <c r="AF299" s="157"/>
      <c r="AG299" s="157" t="s">
        <v>503</v>
      </c>
      <c r="AH299" s="157"/>
      <c r="AI299" s="157"/>
      <c r="AJ299" s="157"/>
      <c r="AK299" s="157"/>
      <c r="AL299" s="157"/>
      <c r="AM299" s="157"/>
      <c r="AN299" s="157"/>
      <c r="AO299" s="157"/>
      <c r="AP299" s="157"/>
      <c r="AQ299" s="157"/>
      <c r="AR299" s="157"/>
      <c r="AS299" s="157"/>
      <c r="AT299" s="157"/>
      <c r="AU299" s="157"/>
      <c r="AV299" s="157"/>
      <c r="AW299" s="157"/>
      <c r="AX299" s="157"/>
      <c r="AY299" s="157"/>
      <c r="AZ299" s="157"/>
      <c r="BA299" s="157"/>
      <c r="BB299" s="157"/>
      <c r="BC299" s="157"/>
      <c r="BD299" s="157"/>
      <c r="BE299" s="157"/>
      <c r="BF299" s="157"/>
      <c r="BG299" s="157"/>
      <c r="BH299" s="157"/>
    </row>
    <row r="300" spans="1:60" outlineLevel="1">
      <c r="A300" s="188">
        <v>109</v>
      </c>
      <c r="B300" s="189" t="s">
        <v>514</v>
      </c>
      <c r="C300" s="202" t="s">
        <v>515</v>
      </c>
      <c r="D300" s="190" t="s">
        <v>394</v>
      </c>
      <c r="E300" s="191">
        <v>14.65197</v>
      </c>
      <c r="F300" s="192"/>
      <c r="G300" s="193">
        <f t="shared" si="0"/>
        <v>0</v>
      </c>
      <c r="H300" s="192"/>
      <c r="I300" s="193">
        <f t="shared" si="1"/>
        <v>0</v>
      </c>
      <c r="J300" s="192"/>
      <c r="K300" s="193">
        <f t="shared" si="2"/>
        <v>0</v>
      </c>
      <c r="L300" s="193">
        <v>15</v>
      </c>
      <c r="M300" s="193">
        <f t="shared" si="3"/>
        <v>0</v>
      </c>
      <c r="N300" s="193">
        <v>0</v>
      </c>
      <c r="O300" s="193">
        <f t="shared" si="4"/>
        <v>0</v>
      </c>
      <c r="P300" s="193">
        <v>0</v>
      </c>
      <c r="Q300" s="193">
        <f t="shared" si="5"/>
        <v>0</v>
      </c>
      <c r="R300" s="193" t="s">
        <v>378</v>
      </c>
      <c r="S300" s="193" t="s">
        <v>136</v>
      </c>
      <c r="T300" s="194" t="s">
        <v>136</v>
      </c>
      <c r="U300" s="167">
        <v>0</v>
      </c>
      <c r="V300" s="167">
        <f t="shared" si="6"/>
        <v>0</v>
      </c>
      <c r="W300" s="167"/>
      <c r="X300" s="157"/>
      <c r="Y300" s="157"/>
      <c r="Z300" s="157"/>
      <c r="AA300" s="157"/>
      <c r="AB300" s="157"/>
      <c r="AC300" s="157"/>
      <c r="AD300" s="157"/>
      <c r="AE300" s="157"/>
      <c r="AF300" s="157"/>
      <c r="AG300" s="157" t="s">
        <v>503</v>
      </c>
      <c r="AH300" s="157"/>
      <c r="AI300" s="157"/>
      <c r="AJ300" s="157"/>
      <c r="AK300" s="157"/>
      <c r="AL300" s="157"/>
      <c r="AM300" s="157"/>
      <c r="AN300" s="157"/>
      <c r="AO300" s="157"/>
      <c r="AP300" s="157"/>
      <c r="AQ300" s="157"/>
      <c r="AR300" s="157"/>
      <c r="AS300" s="157"/>
      <c r="AT300" s="157"/>
      <c r="AU300" s="157"/>
      <c r="AV300" s="157"/>
      <c r="AW300" s="157"/>
      <c r="AX300" s="157"/>
      <c r="AY300" s="157"/>
      <c r="AZ300" s="157"/>
      <c r="BA300" s="157"/>
      <c r="BB300" s="157"/>
      <c r="BC300" s="157"/>
      <c r="BD300" s="157"/>
      <c r="BE300" s="157"/>
      <c r="BF300" s="157"/>
      <c r="BG300" s="157"/>
      <c r="BH300" s="157"/>
    </row>
    <row r="301" spans="1:60" outlineLevel="1">
      <c r="A301" s="188">
        <v>110</v>
      </c>
      <c r="B301" s="189" t="s">
        <v>516</v>
      </c>
      <c r="C301" s="202" t="s">
        <v>517</v>
      </c>
      <c r="D301" s="190" t="s">
        <v>394</v>
      </c>
      <c r="E301" s="191">
        <v>14.65197</v>
      </c>
      <c r="F301" s="192"/>
      <c r="G301" s="193">
        <f t="shared" si="0"/>
        <v>0</v>
      </c>
      <c r="H301" s="192"/>
      <c r="I301" s="193">
        <f t="shared" si="1"/>
        <v>0</v>
      </c>
      <c r="J301" s="192"/>
      <c r="K301" s="193">
        <f t="shared" si="2"/>
        <v>0</v>
      </c>
      <c r="L301" s="193">
        <v>15</v>
      </c>
      <c r="M301" s="193">
        <f t="shared" si="3"/>
        <v>0</v>
      </c>
      <c r="N301" s="193">
        <v>0</v>
      </c>
      <c r="O301" s="193">
        <f t="shared" si="4"/>
        <v>0</v>
      </c>
      <c r="P301" s="193">
        <v>0</v>
      </c>
      <c r="Q301" s="193">
        <f t="shared" si="5"/>
        <v>0</v>
      </c>
      <c r="R301" s="193"/>
      <c r="S301" s="193" t="s">
        <v>136</v>
      </c>
      <c r="T301" s="194" t="s">
        <v>136</v>
      </c>
      <c r="U301" s="167">
        <v>6.0000000000000001E-3</v>
      </c>
      <c r="V301" s="167">
        <f t="shared" si="6"/>
        <v>0.09</v>
      </c>
      <c r="W301" s="16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 t="s">
        <v>503</v>
      </c>
      <c r="AH301" s="157"/>
      <c r="AI301" s="157"/>
      <c r="AJ301" s="157"/>
      <c r="AK301" s="157"/>
      <c r="AL301" s="157"/>
      <c r="AM301" s="157"/>
      <c r="AN301" s="157"/>
      <c r="AO301" s="157"/>
      <c r="AP301" s="157"/>
      <c r="AQ301" s="157"/>
      <c r="AR301" s="157"/>
      <c r="AS301" s="157"/>
      <c r="AT301" s="157"/>
      <c r="AU301" s="157"/>
      <c r="AV301" s="157"/>
      <c r="AW301" s="157"/>
      <c r="AX301" s="157"/>
      <c r="AY301" s="157"/>
      <c r="AZ301" s="157"/>
      <c r="BA301" s="157"/>
      <c r="BB301" s="157"/>
      <c r="BC301" s="157"/>
      <c r="BD301" s="157"/>
      <c r="BE301" s="157"/>
      <c r="BF301" s="157"/>
      <c r="BG301" s="157"/>
      <c r="BH301" s="157"/>
    </row>
    <row r="302" spans="1:60">
      <c r="A302" s="174" t="s">
        <v>130</v>
      </c>
      <c r="B302" s="175" t="s">
        <v>103</v>
      </c>
      <c r="C302" s="197" t="s">
        <v>27</v>
      </c>
      <c r="D302" s="176"/>
      <c r="E302" s="177"/>
      <c r="F302" s="178"/>
      <c r="G302" s="178">
        <f>SUMIF(AG303:AG306,"&lt;&gt;NOR",G303:G306)</f>
        <v>0</v>
      </c>
      <c r="H302" s="178"/>
      <c r="I302" s="178">
        <f>SUM(I303:I306)</f>
        <v>0</v>
      </c>
      <c r="J302" s="178"/>
      <c r="K302" s="178">
        <f>SUM(K303:K306)</f>
        <v>0</v>
      </c>
      <c r="L302" s="178"/>
      <c r="M302" s="178">
        <f>SUM(M303:M306)</f>
        <v>0</v>
      </c>
      <c r="N302" s="178"/>
      <c r="O302" s="178">
        <f>SUM(O303:O306)</f>
        <v>0</v>
      </c>
      <c r="P302" s="178"/>
      <c r="Q302" s="178">
        <f>SUM(Q303:Q306)</f>
        <v>0</v>
      </c>
      <c r="R302" s="178"/>
      <c r="S302" s="178"/>
      <c r="T302" s="179"/>
      <c r="U302" s="173"/>
      <c r="V302" s="173">
        <f>SUM(V303:V306)</f>
        <v>0</v>
      </c>
      <c r="W302" s="173"/>
      <c r="AG302" t="s">
        <v>131</v>
      </c>
    </row>
    <row r="303" spans="1:60" outlineLevel="1">
      <c r="A303" s="188">
        <v>111</v>
      </c>
      <c r="B303" s="189" t="s">
        <v>518</v>
      </c>
      <c r="C303" s="202" t="s">
        <v>519</v>
      </c>
      <c r="D303" s="190" t="s">
        <v>520</v>
      </c>
      <c r="E303" s="191">
        <v>1</v>
      </c>
      <c r="F303" s="192"/>
      <c r="G303" s="193">
        <f>ROUND(E303*F303,2)</f>
        <v>0</v>
      </c>
      <c r="H303" s="192"/>
      <c r="I303" s="193">
        <f>ROUND(E303*H303,2)</f>
        <v>0</v>
      </c>
      <c r="J303" s="192"/>
      <c r="K303" s="193">
        <f>ROUND(E303*J303,2)</f>
        <v>0</v>
      </c>
      <c r="L303" s="193">
        <v>15</v>
      </c>
      <c r="M303" s="193">
        <f>G303*(1+L303/100)</f>
        <v>0</v>
      </c>
      <c r="N303" s="193">
        <v>0</v>
      </c>
      <c r="O303" s="193">
        <f>ROUND(E303*N303,2)</f>
        <v>0</v>
      </c>
      <c r="P303" s="193">
        <v>0</v>
      </c>
      <c r="Q303" s="193">
        <f>ROUND(E303*P303,2)</f>
        <v>0</v>
      </c>
      <c r="R303" s="193"/>
      <c r="S303" s="193" t="s">
        <v>136</v>
      </c>
      <c r="T303" s="194" t="s">
        <v>215</v>
      </c>
      <c r="U303" s="167">
        <v>0</v>
      </c>
      <c r="V303" s="167">
        <f>ROUND(E303*U303,2)</f>
        <v>0</v>
      </c>
      <c r="W303" s="16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 t="s">
        <v>521</v>
      </c>
      <c r="AH303" s="157"/>
      <c r="AI303" s="157"/>
      <c r="AJ303" s="157"/>
      <c r="AK303" s="157"/>
      <c r="AL303" s="157"/>
      <c r="AM303" s="157"/>
      <c r="AN303" s="157"/>
      <c r="AO303" s="157"/>
      <c r="AP303" s="157"/>
      <c r="AQ303" s="157"/>
      <c r="AR303" s="157"/>
      <c r="AS303" s="157"/>
      <c r="AT303" s="157"/>
      <c r="AU303" s="157"/>
      <c r="AV303" s="157"/>
      <c r="AW303" s="157"/>
      <c r="AX303" s="157"/>
      <c r="AY303" s="157"/>
      <c r="AZ303" s="157"/>
      <c r="BA303" s="157"/>
      <c r="BB303" s="157"/>
      <c r="BC303" s="157"/>
      <c r="BD303" s="157"/>
      <c r="BE303" s="157"/>
      <c r="BF303" s="157"/>
      <c r="BG303" s="157"/>
      <c r="BH303" s="157"/>
    </row>
    <row r="304" spans="1:60" outlineLevel="1">
      <c r="A304" s="188">
        <v>112</v>
      </c>
      <c r="B304" s="189" t="s">
        <v>522</v>
      </c>
      <c r="C304" s="202" t="s">
        <v>523</v>
      </c>
      <c r="D304" s="190" t="s">
        <v>520</v>
      </c>
      <c r="E304" s="191">
        <v>1</v>
      </c>
      <c r="F304" s="192"/>
      <c r="G304" s="193">
        <f>ROUND(E304*F304,2)</f>
        <v>0</v>
      </c>
      <c r="H304" s="192"/>
      <c r="I304" s="193">
        <f>ROUND(E304*H304,2)</f>
        <v>0</v>
      </c>
      <c r="J304" s="192"/>
      <c r="K304" s="193">
        <f>ROUND(E304*J304,2)</f>
        <v>0</v>
      </c>
      <c r="L304" s="193">
        <v>15</v>
      </c>
      <c r="M304" s="193">
        <f>G304*(1+L304/100)</f>
        <v>0</v>
      </c>
      <c r="N304" s="193">
        <v>0</v>
      </c>
      <c r="O304" s="193">
        <f>ROUND(E304*N304,2)</f>
        <v>0</v>
      </c>
      <c r="P304" s="193">
        <v>0</v>
      </c>
      <c r="Q304" s="193">
        <f>ROUND(E304*P304,2)</f>
        <v>0</v>
      </c>
      <c r="R304" s="193"/>
      <c r="S304" s="193" t="s">
        <v>214</v>
      </c>
      <c r="T304" s="194" t="s">
        <v>215</v>
      </c>
      <c r="U304" s="167">
        <v>0</v>
      </c>
      <c r="V304" s="167">
        <f>ROUND(E304*U304,2)</f>
        <v>0</v>
      </c>
      <c r="W304" s="167"/>
      <c r="X304" s="157"/>
      <c r="Y304" s="157"/>
      <c r="Z304" s="157"/>
      <c r="AA304" s="157"/>
      <c r="AB304" s="157"/>
      <c r="AC304" s="157"/>
      <c r="AD304" s="157"/>
      <c r="AE304" s="157"/>
      <c r="AF304" s="157"/>
      <c r="AG304" s="157" t="s">
        <v>524</v>
      </c>
      <c r="AH304" s="157"/>
      <c r="AI304" s="157"/>
      <c r="AJ304" s="157"/>
      <c r="AK304" s="157"/>
      <c r="AL304" s="157"/>
      <c r="AM304" s="157"/>
      <c r="AN304" s="157"/>
      <c r="AO304" s="157"/>
      <c r="AP304" s="157"/>
      <c r="AQ304" s="157"/>
      <c r="AR304" s="157"/>
      <c r="AS304" s="157"/>
      <c r="AT304" s="157"/>
      <c r="AU304" s="157"/>
      <c r="AV304" s="157"/>
      <c r="AW304" s="157"/>
      <c r="AX304" s="157"/>
      <c r="AY304" s="157"/>
      <c r="AZ304" s="157"/>
      <c r="BA304" s="157"/>
      <c r="BB304" s="157"/>
      <c r="BC304" s="157"/>
      <c r="BD304" s="157"/>
      <c r="BE304" s="157"/>
      <c r="BF304" s="157"/>
      <c r="BG304" s="157"/>
      <c r="BH304" s="157"/>
    </row>
    <row r="305" spans="1:60" outlineLevel="1">
      <c r="A305" s="188">
        <v>113</v>
      </c>
      <c r="B305" s="189" t="s">
        <v>525</v>
      </c>
      <c r="C305" s="202" t="s">
        <v>526</v>
      </c>
      <c r="D305" s="190" t="s">
        <v>520</v>
      </c>
      <c r="E305" s="191">
        <v>1</v>
      </c>
      <c r="F305" s="192"/>
      <c r="G305" s="193">
        <f>ROUND(E305*F305,2)</f>
        <v>0</v>
      </c>
      <c r="H305" s="192"/>
      <c r="I305" s="193">
        <f>ROUND(E305*H305,2)</f>
        <v>0</v>
      </c>
      <c r="J305" s="192"/>
      <c r="K305" s="193">
        <f>ROUND(E305*J305,2)</f>
        <v>0</v>
      </c>
      <c r="L305" s="193">
        <v>15</v>
      </c>
      <c r="M305" s="193">
        <f>G305*(1+L305/100)</f>
        <v>0</v>
      </c>
      <c r="N305" s="193">
        <v>0</v>
      </c>
      <c r="O305" s="193">
        <f>ROUND(E305*N305,2)</f>
        <v>0</v>
      </c>
      <c r="P305" s="193">
        <v>0</v>
      </c>
      <c r="Q305" s="193">
        <f>ROUND(E305*P305,2)</f>
        <v>0</v>
      </c>
      <c r="R305" s="193"/>
      <c r="S305" s="193" t="s">
        <v>214</v>
      </c>
      <c r="T305" s="194" t="s">
        <v>215</v>
      </c>
      <c r="U305" s="167">
        <v>0</v>
      </c>
      <c r="V305" s="167">
        <f>ROUND(E305*U305,2)</f>
        <v>0</v>
      </c>
      <c r="W305" s="16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 t="s">
        <v>524</v>
      </c>
      <c r="AH305" s="157"/>
      <c r="AI305" s="157"/>
      <c r="AJ305" s="157"/>
      <c r="AK305" s="157"/>
      <c r="AL305" s="157"/>
      <c r="AM305" s="157"/>
      <c r="AN305" s="157"/>
      <c r="AO305" s="157"/>
      <c r="AP305" s="157"/>
      <c r="AQ305" s="157"/>
      <c r="AR305" s="157"/>
      <c r="AS305" s="157"/>
      <c r="AT305" s="157"/>
      <c r="AU305" s="157"/>
      <c r="AV305" s="157"/>
      <c r="AW305" s="157"/>
      <c r="AX305" s="157"/>
      <c r="AY305" s="157"/>
      <c r="AZ305" s="157"/>
      <c r="BA305" s="157"/>
      <c r="BB305" s="157"/>
      <c r="BC305" s="157"/>
      <c r="BD305" s="157"/>
      <c r="BE305" s="157"/>
      <c r="BF305" s="157"/>
      <c r="BG305" s="157"/>
      <c r="BH305" s="157"/>
    </row>
    <row r="306" spans="1:60" outlineLevel="1">
      <c r="A306" s="188">
        <v>114</v>
      </c>
      <c r="B306" s="189" t="s">
        <v>527</v>
      </c>
      <c r="C306" s="202" t="s">
        <v>528</v>
      </c>
      <c r="D306" s="190" t="s">
        <v>520</v>
      </c>
      <c r="E306" s="191">
        <v>1</v>
      </c>
      <c r="F306" s="192"/>
      <c r="G306" s="193">
        <f>ROUND(E306*F306,2)</f>
        <v>0</v>
      </c>
      <c r="H306" s="192"/>
      <c r="I306" s="193">
        <f>ROUND(E306*H306,2)</f>
        <v>0</v>
      </c>
      <c r="J306" s="192"/>
      <c r="K306" s="193">
        <f>ROUND(E306*J306,2)</f>
        <v>0</v>
      </c>
      <c r="L306" s="193">
        <v>15</v>
      </c>
      <c r="M306" s="193">
        <f>G306*(1+L306/100)</f>
        <v>0</v>
      </c>
      <c r="N306" s="193">
        <v>0</v>
      </c>
      <c r="O306" s="193">
        <f>ROUND(E306*N306,2)</f>
        <v>0</v>
      </c>
      <c r="P306" s="193">
        <v>0</v>
      </c>
      <c r="Q306" s="193">
        <f>ROUND(E306*P306,2)</f>
        <v>0</v>
      </c>
      <c r="R306" s="193"/>
      <c r="S306" s="193" t="s">
        <v>214</v>
      </c>
      <c r="T306" s="194" t="s">
        <v>215</v>
      </c>
      <c r="U306" s="167">
        <v>0</v>
      </c>
      <c r="V306" s="167">
        <f>ROUND(E306*U306,2)</f>
        <v>0</v>
      </c>
      <c r="W306" s="16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 t="s">
        <v>524</v>
      </c>
      <c r="AH306" s="157"/>
      <c r="AI306" s="157"/>
      <c r="AJ306" s="157"/>
      <c r="AK306" s="157"/>
      <c r="AL306" s="157"/>
      <c r="AM306" s="157"/>
      <c r="AN306" s="157"/>
      <c r="AO306" s="157"/>
      <c r="AP306" s="157"/>
      <c r="AQ306" s="157"/>
      <c r="AR306" s="157"/>
      <c r="AS306" s="157"/>
      <c r="AT306" s="157"/>
      <c r="AU306" s="157"/>
      <c r="AV306" s="157"/>
      <c r="AW306" s="157"/>
      <c r="AX306" s="157"/>
      <c r="AY306" s="157"/>
      <c r="AZ306" s="157"/>
      <c r="BA306" s="157"/>
      <c r="BB306" s="157"/>
      <c r="BC306" s="157"/>
      <c r="BD306" s="157"/>
      <c r="BE306" s="157"/>
      <c r="BF306" s="157"/>
      <c r="BG306" s="157"/>
      <c r="BH306" s="157"/>
    </row>
    <row r="307" spans="1:60">
      <c r="A307" s="174" t="s">
        <v>130</v>
      </c>
      <c r="B307" s="175" t="s">
        <v>104</v>
      </c>
      <c r="C307" s="197" t="s">
        <v>28</v>
      </c>
      <c r="D307" s="176"/>
      <c r="E307" s="177"/>
      <c r="F307" s="178"/>
      <c r="G307" s="178">
        <f>SUMIF(AG308:AG308,"&lt;&gt;NOR",G308:G308)</f>
        <v>0</v>
      </c>
      <c r="H307" s="178"/>
      <c r="I307" s="178">
        <f>SUM(I308:I308)</f>
        <v>0</v>
      </c>
      <c r="J307" s="178"/>
      <c r="K307" s="178">
        <f>SUM(K308:K308)</f>
        <v>0</v>
      </c>
      <c r="L307" s="178"/>
      <c r="M307" s="178">
        <f>SUM(M308:M308)</f>
        <v>0</v>
      </c>
      <c r="N307" s="178"/>
      <c r="O307" s="178">
        <f>SUM(O308:O308)</f>
        <v>0</v>
      </c>
      <c r="P307" s="178"/>
      <c r="Q307" s="178">
        <f>SUM(Q308:Q308)</f>
        <v>0</v>
      </c>
      <c r="R307" s="178"/>
      <c r="S307" s="178"/>
      <c r="T307" s="179"/>
      <c r="U307" s="173"/>
      <c r="V307" s="173">
        <f>SUM(V308:V308)</f>
        <v>0</v>
      </c>
      <c r="W307" s="173"/>
      <c r="AG307" t="s">
        <v>131</v>
      </c>
    </row>
    <row r="308" spans="1:60" outlineLevel="1">
      <c r="A308" s="180">
        <v>115</v>
      </c>
      <c r="B308" s="181" t="s">
        <v>529</v>
      </c>
      <c r="C308" s="198" t="s">
        <v>530</v>
      </c>
      <c r="D308" s="182" t="s">
        <v>520</v>
      </c>
      <c r="E308" s="183">
        <v>1</v>
      </c>
      <c r="F308" s="184"/>
      <c r="G308" s="185">
        <f>ROUND(E308*F308,2)</f>
        <v>0</v>
      </c>
      <c r="H308" s="184"/>
      <c r="I308" s="185">
        <f>ROUND(E308*H308,2)</f>
        <v>0</v>
      </c>
      <c r="J308" s="184"/>
      <c r="K308" s="185">
        <f>ROUND(E308*J308,2)</f>
        <v>0</v>
      </c>
      <c r="L308" s="185">
        <v>15</v>
      </c>
      <c r="M308" s="185">
        <f>G308*(1+L308/100)</f>
        <v>0</v>
      </c>
      <c r="N308" s="185">
        <v>0</v>
      </c>
      <c r="O308" s="185">
        <f>ROUND(E308*N308,2)</f>
        <v>0</v>
      </c>
      <c r="P308" s="185">
        <v>0</v>
      </c>
      <c r="Q308" s="185">
        <f>ROUND(E308*P308,2)</f>
        <v>0</v>
      </c>
      <c r="R308" s="185"/>
      <c r="S308" s="185" t="s">
        <v>136</v>
      </c>
      <c r="T308" s="186" t="s">
        <v>215</v>
      </c>
      <c r="U308" s="167">
        <v>0</v>
      </c>
      <c r="V308" s="167">
        <f>ROUND(E308*U308,2)</f>
        <v>0</v>
      </c>
      <c r="W308" s="167"/>
      <c r="X308" s="157"/>
      <c r="Y308" s="157"/>
      <c r="Z308" s="157"/>
      <c r="AA308" s="157"/>
      <c r="AB308" s="157"/>
      <c r="AC308" s="157"/>
      <c r="AD308" s="157"/>
      <c r="AE308" s="157"/>
      <c r="AF308" s="157"/>
      <c r="AG308" s="157" t="s">
        <v>521</v>
      </c>
      <c r="AH308" s="157"/>
      <c r="AI308" s="157"/>
      <c r="AJ308" s="157"/>
      <c r="AK308" s="157"/>
      <c r="AL308" s="157"/>
      <c r="AM308" s="157"/>
      <c r="AN308" s="157"/>
      <c r="AO308" s="157"/>
      <c r="AP308" s="157"/>
      <c r="AQ308" s="157"/>
      <c r="AR308" s="157"/>
      <c r="AS308" s="157"/>
      <c r="AT308" s="157"/>
      <c r="AU308" s="157"/>
      <c r="AV308" s="157"/>
      <c r="AW308" s="157"/>
      <c r="AX308" s="157"/>
      <c r="AY308" s="157"/>
      <c r="AZ308" s="157"/>
      <c r="BA308" s="157"/>
      <c r="BB308" s="157"/>
      <c r="BC308" s="157"/>
      <c r="BD308" s="157"/>
      <c r="BE308" s="157"/>
      <c r="BF308" s="157"/>
      <c r="BG308" s="157"/>
      <c r="BH308" s="157"/>
    </row>
    <row r="309" spans="1:60">
      <c r="A309" s="5"/>
      <c r="B309" s="6"/>
      <c r="C309" s="204"/>
      <c r="D309" s="8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AE309">
        <v>15</v>
      </c>
      <c r="AF309">
        <v>21</v>
      </c>
    </row>
    <row r="310" spans="1:60">
      <c r="A310" s="160"/>
      <c r="B310" s="161" t="s">
        <v>29</v>
      </c>
      <c r="C310" s="205"/>
      <c r="D310" s="162"/>
      <c r="E310" s="163"/>
      <c r="F310" s="163"/>
      <c r="G310" s="196">
        <f>G8+G62+G75+G85+G89+G100+G132+G146+G162+G165+G172+G176+G186+G227+G230+G247+G268+G272+G277+G282+G293+G302+G307</f>
        <v>0</v>
      </c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AE310">
        <f>SUMIF(L7:L308,AE309,G7:G308)</f>
        <v>0</v>
      </c>
      <c r="AF310">
        <f>SUMIF(L7:L308,AF309,G7:G308)</f>
        <v>0</v>
      </c>
      <c r="AG310" t="s">
        <v>531</v>
      </c>
    </row>
    <row r="311" spans="1:60">
      <c r="C311" s="206"/>
      <c r="D311" s="148"/>
      <c r="AG311" t="s">
        <v>532</v>
      </c>
    </row>
    <row r="312" spans="1:60">
      <c r="D312" s="148"/>
    </row>
    <row r="313" spans="1:60">
      <c r="D313" s="148"/>
    </row>
    <row r="314" spans="1:60">
      <c r="D314" s="148"/>
    </row>
    <row r="315" spans="1:60">
      <c r="D315" s="148"/>
    </row>
    <row r="316" spans="1:60">
      <c r="D316" s="148"/>
    </row>
    <row r="317" spans="1:60">
      <c r="D317" s="148"/>
    </row>
    <row r="318" spans="1:60">
      <c r="D318" s="148"/>
    </row>
    <row r="319" spans="1:60">
      <c r="D319" s="148"/>
    </row>
    <row r="320" spans="1:60">
      <c r="D320" s="148"/>
    </row>
    <row r="321" spans="4:4">
      <c r="D321" s="148"/>
    </row>
    <row r="322" spans="4:4">
      <c r="D322" s="148"/>
    </row>
    <row r="323" spans="4:4">
      <c r="D323" s="148"/>
    </row>
    <row r="324" spans="4:4">
      <c r="D324" s="148"/>
    </row>
    <row r="325" spans="4:4">
      <c r="D325" s="148"/>
    </row>
    <row r="326" spans="4:4">
      <c r="D326" s="148"/>
    </row>
    <row r="327" spans="4:4">
      <c r="D327" s="148"/>
    </row>
    <row r="328" spans="4:4">
      <c r="D328" s="148"/>
    </row>
    <row r="329" spans="4:4">
      <c r="D329" s="148"/>
    </row>
    <row r="330" spans="4:4">
      <c r="D330" s="148"/>
    </row>
    <row r="331" spans="4:4">
      <c r="D331" s="148"/>
    </row>
    <row r="332" spans="4:4">
      <c r="D332" s="148"/>
    </row>
    <row r="333" spans="4:4">
      <c r="D333" s="148"/>
    </row>
    <row r="334" spans="4:4">
      <c r="D334" s="148"/>
    </row>
    <row r="335" spans="4:4">
      <c r="D335" s="148"/>
    </row>
    <row r="336" spans="4:4">
      <c r="D336" s="148"/>
    </row>
    <row r="337" spans="4:4">
      <c r="D337" s="148"/>
    </row>
    <row r="338" spans="4:4">
      <c r="D338" s="148"/>
    </row>
    <row r="339" spans="4:4">
      <c r="D339" s="148"/>
    </row>
    <row r="340" spans="4:4">
      <c r="D340" s="148"/>
    </row>
    <row r="341" spans="4:4">
      <c r="D341" s="148"/>
    </row>
    <row r="342" spans="4:4">
      <c r="D342" s="148"/>
    </row>
    <row r="343" spans="4:4">
      <c r="D343" s="148"/>
    </row>
    <row r="344" spans="4:4">
      <c r="D344" s="148"/>
    </row>
    <row r="345" spans="4:4">
      <c r="D345" s="148"/>
    </row>
    <row r="346" spans="4:4">
      <c r="D346" s="148"/>
    </row>
    <row r="347" spans="4:4">
      <c r="D347" s="148"/>
    </row>
    <row r="348" spans="4:4">
      <c r="D348" s="148"/>
    </row>
    <row r="349" spans="4:4">
      <c r="D349" s="148"/>
    </row>
    <row r="350" spans="4:4">
      <c r="D350" s="148"/>
    </row>
    <row r="351" spans="4:4">
      <c r="D351" s="148"/>
    </row>
    <row r="352" spans="4:4">
      <c r="D352" s="148"/>
    </row>
    <row r="353" spans="4:4">
      <c r="D353" s="148"/>
    </row>
    <row r="354" spans="4:4">
      <c r="D354" s="148"/>
    </row>
    <row r="355" spans="4:4">
      <c r="D355" s="148"/>
    </row>
    <row r="356" spans="4:4">
      <c r="D356" s="148"/>
    </row>
    <row r="357" spans="4:4">
      <c r="D357" s="148"/>
    </row>
    <row r="358" spans="4:4">
      <c r="D358" s="148"/>
    </row>
    <row r="359" spans="4:4">
      <c r="D359" s="148"/>
    </row>
    <row r="360" spans="4:4">
      <c r="D360" s="148"/>
    </row>
    <row r="361" spans="4:4">
      <c r="D361" s="148"/>
    </row>
    <row r="362" spans="4:4">
      <c r="D362" s="148"/>
    </row>
    <row r="363" spans="4:4">
      <c r="D363" s="148"/>
    </row>
    <row r="364" spans="4:4">
      <c r="D364" s="148"/>
    </row>
    <row r="365" spans="4:4">
      <c r="D365" s="148"/>
    </row>
    <row r="366" spans="4:4">
      <c r="D366" s="148"/>
    </row>
    <row r="367" spans="4:4">
      <c r="D367" s="148"/>
    </row>
    <row r="368" spans="4:4">
      <c r="D368" s="148"/>
    </row>
    <row r="369" spans="4:4">
      <c r="D369" s="148"/>
    </row>
    <row r="370" spans="4:4">
      <c r="D370" s="148"/>
    </row>
    <row r="371" spans="4:4">
      <c r="D371" s="148"/>
    </row>
    <row r="372" spans="4:4">
      <c r="D372" s="148"/>
    </row>
    <row r="373" spans="4:4">
      <c r="D373" s="148"/>
    </row>
    <row r="374" spans="4:4">
      <c r="D374" s="148"/>
    </row>
    <row r="375" spans="4:4">
      <c r="D375" s="148"/>
    </row>
    <row r="376" spans="4:4">
      <c r="D376" s="148"/>
    </row>
    <row r="377" spans="4:4">
      <c r="D377" s="148"/>
    </row>
    <row r="378" spans="4:4">
      <c r="D378" s="148"/>
    </row>
    <row r="379" spans="4:4">
      <c r="D379" s="148"/>
    </row>
    <row r="380" spans="4:4">
      <c r="D380" s="148"/>
    </row>
    <row r="381" spans="4:4">
      <c r="D381" s="148"/>
    </row>
    <row r="382" spans="4:4">
      <c r="D382" s="148"/>
    </row>
    <row r="383" spans="4:4">
      <c r="D383" s="148"/>
    </row>
    <row r="384" spans="4:4">
      <c r="D384" s="148"/>
    </row>
    <row r="385" spans="4:4">
      <c r="D385" s="148"/>
    </row>
    <row r="386" spans="4:4">
      <c r="D386" s="148"/>
    </row>
    <row r="387" spans="4:4">
      <c r="D387" s="148"/>
    </row>
    <row r="388" spans="4:4">
      <c r="D388" s="148"/>
    </row>
    <row r="389" spans="4:4">
      <c r="D389" s="148"/>
    </row>
    <row r="390" spans="4:4">
      <c r="D390" s="148"/>
    </row>
    <row r="391" spans="4:4">
      <c r="D391" s="148"/>
    </row>
    <row r="392" spans="4:4">
      <c r="D392" s="148"/>
    </row>
    <row r="393" spans="4:4">
      <c r="D393" s="148"/>
    </row>
    <row r="394" spans="4:4">
      <c r="D394" s="148"/>
    </row>
    <row r="395" spans="4:4">
      <c r="D395" s="148"/>
    </row>
    <row r="396" spans="4:4">
      <c r="D396" s="148"/>
    </row>
    <row r="397" spans="4:4">
      <c r="D397" s="148"/>
    </row>
    <row r="398" spans="4:4">
      <c r="D398" s="148"/>
    </row>
    <row r="399" spans="4:4">
      <c r="D399" s="148"/>
    </row>
    <row r="400" spans="4:4">
      <c r="D400" s="148"/>
    </row>
    <row r="401" spans="4:4">
      <c r="D401" s="148"/>
    </row>
    <row r="402" spans="4:4">
      <c r="D402" s="148"/>
    </row>
    <row r="403" spans="4:4">
      <c r="D403" s="148"/>
    </row>
    <row r="404" spans="4:4">
      <c r="D404" s="148"/>
    </row>
    <row r="405" spans="4:4">
      <c r="D405" s="148"/>
    </row>
    <row r="406" spans="4:4">
      <c r="D406" s="148"/>
    </row>
    <row r="407" spans="4:4">
      <c r="D407" s="148"/>
    </row>
    <row r="408" spans="4:4">
      <c r="D408" s="148"/>
    </row>
    <row r="409" spans="4:4">
      <c r="D409" s="148"/>
    </row>
    <row r="410" spans="4:4">
      <c r="D410" s="148"/>
    </row>
    <row r="411" spans="4:4">
      <c r="D411" s="148"/>
    </row>
    <row r="412" spans="4:4">
      <c r="D412" s="148"/>
    </row>
    <row r="413" spans="4:4">
      <c r="D413" s="148"/>
    </row>
    <row r="414" spans="4:4">
      <c r="D414" s="148"/>
    </row>
    <row r="415" spans="4:4">
      <c r="D415" s="148"/>
    </row>
    <row r="416" spans="4:4">
      <c r="D416" s="148"/>
    </row>
    <row r="417" spans="4:4">
      <c r="D417" s="148"/>
    </row>
    <row r="418" spans="4:4">
      <c r="D418" s="148"/>
    </row>
    <row r="419" spans="4:4">
      <c r="D419" s="148"/>
    </row>
    <row r="420" spans="4:4">
      <c r="D420" s="148"/>
    </row>
    <row r="421" spans="4:4">
      <c r="D421" s="148"/>
    </row>
    <row r="422" spans="4:4">
      <c r="D422" s="148"/>
    </row>
    <row r="423" spans="4:4">
      <c r="D423" s="148"/>
    </row>
    <row r="424" spans="4:4">
      <c r="D424" s="148"/>
    </row>
    <row r="425" spans="4:4">
      <c r="D425" s="148"/>
    </row>
    <row r="426" spans="4:4">
      <c r="D426" s="148"/>
    </row>
    <row r="427" spans="4:4">
      <c r="D427" s="148"/>
    </row>
    <row r="428" spans="4:4">
      <c r="D428" s="148"/>
    </row>
    <row r="429" spans="4:4">
      <c r="D429" s="148"/>
    </row>
    <row r="430" spans="4:4">
      <c r="D430" s="148"/>
    </row>
    <row r="431" spans="4:4">
      <c r="D431" s="148"/>
    </row>
    <row r="432" spans="4:4">
      <c r="D432" s="148"/>
    </row>
    <row r="433" spans="4:4">
      <c r="D433" s="148"/>
    </row>
    <row r="434" spans="4:4">
      <c r="D434" s="148"/>
    </row>
    <row r="435" spans="4:4">
      <c r="D435" s="148"/>
    </row>
    <row r="436" spans="4:4">
      <c r="D436" s="148"/>
    </row>
    <row r="437" spans="4:4">
      <c r="D437" s="148"/>
    </row>
    <row r="438" spans="4:4">
      <c r="D438" s="148"/>
    </row>
    <row r="439" spans="4:4">
      <c r="D439" s="148"/>
    </row>
    <row r="440" spans="4:4">
      <c r="D440" s="148"/>
    </row>
    <row r="441" spans="4:4">
      <c r="D441" s="148"/>
    </row>
    <row r="442" spans="4:4">
      <c r="D442" s="148"/>
    </row>
    <row r="443" spans="4:4">
      <c r="D443" s="148"/>
    </row>
    <row r="444" spans="4:4">
      <c r="D444" s="148"/>
    </row>
    <row r="445" spans="4:4">
      <c r="D445" s="148"/>
    </row>
    <row r="446" spans="4:4">
      <c r="D446" s="148"/>
    </row>
    <row r="447" spans="4:4">
      <c r="D447" s="148"/>
    </row>
    <row r="448" spans="4:4">
      <c r="D448" s="148"/>
    </row>
    <row r="449" spans="4:4">
      <c r="D449" s="148"/>
    </row>
    <row r="450" spans="4:4">
      <c r="D450" s="148"/>
    </row>
    <row r="451" spans="4:4">
      <c r="D451" s="148"/>
    </row>
    <row r="452" spans="4:4">
      <c r="D452" s="148"/>
    </row>
    <row r="453" spans="4:4">
      <c r="D453" s="148"/>
    </row>
    <row r="454" spans="4:4">
      <c r="D454" s="148"/>
    </row>
    <row r="455" spans="4:4">
      <c r="D455" s="148"/>
    </row>
    <row r="456" spans="4:4">
      <c r="D456" s="148"/>
    </row>
    <row r="457" spans="4:4">
      <c r="D457" s="148"/>
    </row>
    <row r="458" spans="4:4">
      <c r="D458" s="148"/>
    </row>
    <row r="459" spans="4:4">
      <c r="D459" s="148"/>
    </row>
    <row r="460" spans="4:4">
      <c r="D460" s="148"/>
    </row>
    <row r="461" spans="4:4">
      <c r="D461" s="148"/>
    </row>
    <row r="462" spans="4:4">
      <c r="D462" s="148"/>
    </row>
    <row r="463" spans="4:4">
      <c r="D463" s="148"/>
    </row>
    <row r="464" spans="4:4">
      <c r="D464" s="148"/>
    </row>
    <row r="465" spans="4:4">
      <c r="D465" s="148"/>
    </row>
    <row r="466" spans="4:4">
      <c r="D466" s="148"/>
    </row>
    <row r="467" spans="4:4">
      <c r="D467" s="148"/>
    </row>
    <row r="468" spans="4:4">
      <c r="D468" s="148"/>
    </row>
    <row r="469" spans="4:4">
      <c r="D469" s="148"/>
    </row>
    <row r="470" spans="4:4">
      <c r="D470" s="148"/>
    </row>
    <row r="471" spans="4:4">
      <c r="D471" s="148"/>
    </row>
    <row r="472" spans="4:4">
      <c r="D472" s="148"/>
    </row>
    <row r="473" spans="4:4">
      <c r="D473" s="148"/>
    </row>
    <row r="474" spans="4:4">
      <c r="D474" s="148"/>
    </row>
    <row r="475" spans="4:4">
      <c r="D475" s="148"/>
    </row>
    <row r="476" spans="4:4">
      <c r="D476" s="148"/>
    </row>
    <row r="477" spans="4:4">
      <c r="D477" s="148"/>
    </row>
    <row r="478" spans="4:4">
      <c r="D478" s="148"/>
    </row>
    <row r="479" spans="4:4">
      <c r="D479" s="148"/>
    </row>
    <row r="480" spans="4:4">
      <c r="D480" s="148"/>
    </row>
    <row r="481" spans="4:4">
      <c r="D481" s="148"/>
    </row>
    <row r="482" spans="4:4">
      <c r="D482" s="148"/>
    </row>
    <row r="483" spans="4:4">
      <c r="D483" s="148"/>
    </row>
    <row r="484" spans="4:4">
      <c r="D484" s="148"/>
    </row>
    <row r="485" spans="4:4">
      <c r="D485" s="148"/>
    </row>
    <row r="486" spans="4:4">
      <c r="D486" s="148"/>
    </row>
    <row r="487" spans="4:4">
      <c r="D487" s="148"/>
    </row>
    <row r="488" spans="4:4">
      <c r="D488" s="148"/>
    </row>
    <row r="489" spans="4:4">
      <c r="D489" s="148"/>
    </row>
    <row r="490" spans="4:4">
      <c r="D490" s="148"/>
    </row>
    <row r="491" spans="4:4">
      <c r="D491" s="148"/>
    </row>
    <row r="492" spans="4:4">
      <c r="D492" s="148"/>
    </row>
    <row r="493" spans="4:4">
      <c r="D493" s="148"/>
    </row>
    <row r="494" spans="4:4">
      <c r="D494" s="148"/>
    </row>
    <row r="495" spans="4:4">
      <c r="D495" s="148"/>
    </row>
    <row r="496" spans="4:4">
      <c r="D496" s="148"/>
    </row>
    <row r="497" spans="4:4">
      <c r="D497" s="148"/>
    </row>
    <row r="498" spans="4:4">
      <c r="D498" s="148"/>
    </row>
    <row r="499" spans="4:4">
      <c r="D499" s="148"/>
    </row>
    <row r="500" spans="4:4">
      <c r="D500" s="148"/>
    </row>
    <row r="501" spans="4:4">
      <c r="D501" s="148"/>
    </row>
    <row r="502" spans="4:4">
      <c r="D502" s="148"/>
    </row>
    <row r="503" spans="4:4">
      <c r="D503" s="148"/>
    </row>
    <row r="504" spans="4:4">
      <c r="D504" s="148"/>
    </row>
    <row r="505" spans="4:4">
      <c r="D505" s="148"/>
    </row>
    <row r="506" spans="4:4">
      <c r="D506" s="148"/>
    </row>
    <row r="507" spans="4:4">
      <c r="D507" s="148"/>
    </row>
    <row r="508" spans="4:4">
      <c r="D508" s="148"/>
    </row>
    <row r="509" spans="4:4">
      <c r="D509" s="148"/>
    </row>
    <row r="510" spans="4:4">
      <c r="D510" s="148"/>
    </row>
    <row r="511" spans="4:4">
      <c r="D511" s="148"/>
    </row>
    <row r="512" spans="4:4">
      <c r="D512" s="148"/>
    </row>
    <row r="513" spans="4:4">
      <c r="D513" s="148"/>
    </row>
    <row r="514" spans="4:4">
      <c r="D514" s="148"/>
    </row>
    <row r="515" spans="4:4">
      <c r="D515" s="148"/>
    </row>
    <row r="516" spans="4:4">
      <c r="D516" s="148"/>
    </row>
    <row r="517" spans="4:4">
      <c r="D517" s="148"/>
    </row>
    <row r="518" spans="4:4">
      <c r="D518" s="148"/>
    </row>
    <row r="519" spans="4:4">
      <c r="D519" s="148"/>
    </row>
    <row r="520" spans="4:4">
      <c r="D520" s="148"/>
    </row>
    <row r="521" spans="4:4">
      <c r="D521" s="148"/>
    </row>
    <row r="522" spans="4:4">
      <c r="D522" s="148"/>
    </row>
    <row r="523" spans="4:4">
      <c r="D523" s="148"/>
    </row>
    <row r="524" spans="4:4">
      <c r="D524" s="148"/>
    </row>
    <row r="525" spans="4:4">
      <c r="D525" s="148"/>
    </row>
    <row r="526" spans="4:4">
      <c r="D526" s="148"/>
    </row>
    <row r="527" spans="4:4">
      <c r="D527" s="148"/>
    </row>
    <row r="528" spans="4:4">
      <c r="D528" s="148"/>
    </row>
    <row r="529" spans="4:4">
      <c r="D529" s="148"/>
    </row>
    <row r="530" spans="4:4">
      <c r="D530" s="148"/>
    </row>
    <row r="531" spans="4:4">
      <c r="D531" s="148"/>
    </row>
    <row r="532" spans="4:4">
      <c r="D532" s="148"/>
    </row>
    <row r="533" spans="4:4">
      <c r="D533" s="148"/>
    </row>
    <row r="534" spans="4:4">
      <c r="D534" s="148"/>
    </row>
    <row r="535" spans="4:4">
      <c r="D535" s="148"/>
    </row>
    <row r="536" spans="4:4">
      <c r="D536" s="148"/>
    </row>
    <row r="537" spans="4:4">
      <c r="D537" s="148"/>
    </row>
    <row r="538" spans="4:4">
      <c r="D538" s="148"/>
    </row>
    <row r="539" spans="4:4">
      <c r="D539" s="148"/>
    </row>
    <row r="540" spans="4:4">
      <c r="D540" s="148"/>
    </row>
    <row r="541" spans="4:4">
      <c r="D541" s="148"/>
    </row>
    <row r="542" spans="4:4">
      <c r="D542" s="148"/>
    </row>
    <row r="543" spans="4:4">
      <c r="D543" s="148"/>
    </row>
    <row r="544" spans="4:4">
      <c r="D544" s="148"/>
    </row>
    <row r="545" spans="4:4">
      <c r="D545" s="148"/>
    </row>
    <row r="546" spans="4:4">
      <c r="D546" s="148"/>
    </row>
    <row r="547" spans="4:4">
      <c r="D547" s="148"/>
    </row>
    <row r="548" spans="4:4">
      <c r="D548" s="148"/>
    </row>
    <row r="549" spans="4:4">
      <c r="D549" s="148"/>
    </row>
    <row r="550" spans="4:4">
      <c r="D550" s="148"/>
    </row>
    <row r="551" spans="4:4">
      <c r="D551" s="148"/>
    </row>
    <row r="552" spans="4:4">
      <c r="D552" s="148"/>
    </row>
    <row r="553" spans="4:4">
      <c r="D553" s="148"/>
    </row>
    <row r="554" spans="4:4">
      <c r="D554" s="148"/>
    </row>
    <row r="555" spans="4:4">
      <c r="D555" s="148"/>
    </row>
    <row r="556" spans="4:4">
      <c r="D556" s="148"/>
    </row>
    <row r="557" spans="4:4">
      <c r="D557" s="148"/>
    </row>
    <row r="558" spans="4:4">
      <c r="D558" s="148"/>
    </row>
    <row r="559" spans="4:4">
      <c r="D559" s="148"/>
    </row>
    <row r="560" spans="4:4">
      <c r="D560" s="148"/>
    </row>
    <row r="561" spans="4:4">
      <c r="D561" s="148"/>
    </row>
    <row r="562" spans="4:4">
      <c r="D562" s="148"/>
    </row>
    <row r="563" spans="4:4">
      <c r="D563" s="148"/>
    </row>
    <row r="564" spans="4:4">
      <c r="D564" s="148"/>
    </row>
    <row r="565" spans="4:4">
      <c r="D565" s="148"/>
    </row>
    <row r="566" spans="4:4">
      <c r="D566" s="148"/>
    </row>
    <row r="567" spans="4:4">
      <c r="D567" s="148"/>
    </row>
    <row r="568" spans="4:4">
      <c r="D568" s="148"/>
    </row>
    <row r="569" spans="4:4">
      <c r="D569" s="148"/>
    </row>
    <row r="570" spans="4:4">
      <c r="D570" s="148"/>
    </row>
    <row r="571" spans="4:4">
      <c r="D571" s="148"/>
    </row>
    <row r="572" spans="4:4">
      <c r="D572" s="148"/>
    </row>
    <row r="573" spans="4:4">
      <c r="D573" s="148"/>
    </row>
    <row r="574" spans="4:4">
      <c r="D574" s="148"/>
    </row>
    <row r="575" spans="4:4">
      <c r="D575" s="148"/>
    </row>
    <row r="576" spans="4:4">
      <c r="D576" s="148"/>
    </row>
    <row r="577" spans="4:4">
      <c r="D577" s="148"/>
    </row>
    <row r="578" spans="4:4">
      <c r="D578" s="148"/>
    </row>
    <row r="579" spans="4:4">
      <c r="D579" s="148"/>
    </row>
    <row r="580" spans="4:4">
      <c r="D580" s="148"/>
    </row>
    <row r="581" spans="4:4">
      <c r="D581" s="148"/>
    </row>
    <row r="582" spans="4:4">
      <c r="D582" s="148"/>
    </row>
    <row r="583" spans="4:4">
      <c r="D583" s="148"/>
    </row>
    <row r="584" spans="4:4">
      <c r="D584" s="148"/>
    </row>
    <row r="585" spans="4:4">
      <c r="D585" s="148"/>
    </row>
    <row r="586" spans="4:4">
      <c r="D586" s="148"/>
    </row>
    <row r="587" spans="4:4">
      <c r="D587" s="148"/>
    </row>
    <row r="588" spans="4:4">
      <c r="D588" s="148"/>
    </row>
    <row r="589" spans="4:4">
      <c r="D589" s="148"/>
    </row>
    <row r="590" spans="4:4">
      <c r="D590" s="148"/>
    </row>
    <row r="591" spans="4:4">
      <c r="D591" s="148"/>
    </row>
    <row r="592" spans="4:4">
      <c r="D592" s="148"/>
    </row>
    <row r="593" spans="4:4">
      <c r="D593" s="148"/>
    </row>
    <row r="594" spans="4:4">
      <c r="D594" s="148"/>
    </row>
    <row r="595" spans="4:4">
      <c r="D595" s="148"/>
    </row>
    <row r="596" spans="4:4">
      <c r="D596" s="148"/>
    </row>
    <row r="597" spans="4:4">
      <c r="D597" s="148"/>
    </row>
    <row r="598" spans="4:4">
      <c r="D598" s="148"/>
    </row>
    <row r="599" spans="4:4">
      <c r="D599" s="148"/>
    </row>
    <row r="600" spans="4:4">
      <c r="D600" s="148"/>
    </row>
    <row r="601" spans="4:4">
      <c r="D601" s="148"/>
    </row>
    <row r="602" spans="4:4">
      <c r="D602" s="148"/>
    </row>
    <row r="603" spans="4:4">
      <c r="D603" s="148"/>
    </row>
    <row r="604" spans="4:4">
      <c r="D604" s="148"/>
    </row>
    <row r="605" spans="4:4">
      <c r="D605" s="148"/>
    </row>
    <row r="606" spans="4:4">
      <c r="D606" s="148"/>
    </row>
    <row r="607" spans="4:4">
      <c r="D607" s="148"/>
    </row>
    <row r="608" spans="4:4">
      <c r="D608" s="148"/>
    </row>
    <row r="609" spans="4:4">
      <c r="D609" s="148"/>
    </row>
    <row r="610" spans="4:4">
      <c r="D610" s="148"/>
    </row>
    <row r="611" spans="4:4">
      <c r="D611" s="148"/>
    </row>
    <row r="612" spans="4:4">
      <c r="D612" s="148"/>
    </row>
    <row r="613" spans="4:4">
      <c r="D613" s="148"/>
    </row>
    <row r="614" spans="4:4">
      <c r="D614" s="148"/>
    </row>
    <row r="615" spans="4:4">
      <c r="D615" s="148"/>
    </row>
    <row r="616" spans="4:4">
      <c r="D616" s="148"/>
    </row>
    <row r="617" spans="4:4">
      <c r="D617" s="148"/>
    </row>
    <row r="618" spans="4:4">
      <c r="D618" s="148"/>
    </row>
    <row r="619" spans="4:4">
      <c r="D619" s="148"/>
    </row>
    <row r="620" spans="4:4">
      <c r="D620" s="148"/>
    </row>
    <row r="621" spans="4:4">
      <c r="D621" s="148"/>
    </row>
    <row r="622" spans="4:4">
      <c r="D622" s="148"/>
    </row>
    <row r="623" spans="4:4">
      <c r="D623" s="148"/>
    </row>
    <row r="624" spans="4:4">
      <c r="D624" s="148"/>
    </row>
    <row r="625" spans="4:4">
      <c r="D625" s="148"/>
    </row>
    <row r="626" spans="4:4">
      <c r="D626" s="148"/>
    </row>
    <row r="627" spans="4:4">
      <c r="D627" s="148"/>
    </row>
    <row r="628" spans="4:4">
      <c r="D628" s="148"/>
    </row>
    <row r="629" spans="4:4">
      <c r="D629" s="148"/>
    </row>
    <row r="630" spans="4:4">
      <c r="D630" s="148"/>
    </row>
    <row r="631" spans="4:4">
      <c r="D631" s="148"/>
    </row>
    <row r="632" spans="4:4">
      <c r="D632" s="148"/>
    </row>
    <row r="633" spans="4:4">
      <c r="D633" s="148"/>
    </row>
    <row r="634" spans="4:4">
      <c r="D634" s="148"/>
    </row>
    <row r="635" spans="4:4">
      <c r="D635" s="148"/>
    </row>
    <row r="636" spans="4:4">
      <c r="D636" s="148"/>
    </row>
    <row r="637" spans="4:4">
      <c r="D637" s="148"/>
    </row>
    <row r="638" spans="4:4">
      <c r="D638" s="148"/>
    </row>
    <row r="639" spans="4:4">
      <c r="D639" s="148"/>
    </row>
    <row r="640" spans="4:4">
      <c r="D640" s="148"/>
    </row>
    <row r="641" spans="4:4">
      <c r="D641" s="148"/>
    </row>
    <row r="642" spans="4:4">
      <c r="D642" s="148"/>
    </row>
    <row r="643" spans="4:4">
      <c r="D643" s="148"/>
    </row>
    <row r="644" spans="4:4">
      <c r="D644" s="148"/>
    </row>
    <row r="645" spans="4:4">
      <c r="D645" s="148"/>
    </row>
    <row r="646" spans="4:4">
      <c r="D646" s="148"/>
    </row>
    <row r="647" spans="4:4">
      <c r="D647" s="148"/>
    </row>
    <row r="648" spans="4:4">
      <c r="D648" s="148"/>
    </row>
    <row r="649" spans="4:4">
      <c r="D649" s="148"/>
    </row>
    <row r="650" spans="4:4">
      <c r="D650" s="148"/>
    </row>
    <row r="651" spans="4:4">
      <c r="D651" s="148"/>
    </row>
    <row r="652" spans="4:4">
      <c r="D652" s="148"/>
    </row>
    <row r="653" spans="4:4">
      <c r="D653" s="148"/>
    </row>
    <row r="654" spans="4:4">
      <c r="D654" s="148"/>
    </row>
    <row r="655" spans="4:4">
      <c r="D655" s="148"/>
    </row>
    <row r="656" spans="4:4">
      <c r="D656" s="148"/>
    </row>
    <row r="657" spans="4:4">
      <c r="D657" s="148"/>
    </row>
    <row r="658" spans="4:4">
      <c r="D658" s="148"/>
    </row>
    <row r="659" spans="4:4">
      <c r="D659" s="148"/>
    </row>
    <row r="660" spans="4:4">
      <c r="D660" s="148"/>
    </row>
    <row r="661" spans="4:4">
      <c r="D661" s="148"/>
    </row>
    <row r="662" spans="4:4">
      <c r="D662" s="148"/>
    </row>
    <row r="663" spans="4:4">
      <c r="D663" s="148"/>
    </row>
    <row r="664" spans="4:4">
      <c r="D664" s="148"/>
    </row>
    <row r="665" spans="4:4">
      <c r="D665" s="148"/>
    </row>
    <row r="666" spans="4:4">
      <c r="D666" s="148"/>
    </row>
    <row r="667" spans="4:4">
      <c r="D667" s="148"/>
    </row>
    <row r="668" spans="4:4">
      <c r="D668" s="148"/>
    </row>
    <row r="669" spans="4:4">
      <c r="D669" s="148"/>
    </row>
    <row r="670" spans="4:4">
      <c r="D670" s="148"/>
    </row>
    <row r="671" spans="4:4">
      <c r="D671" s="148"/>
    </row>
    <row r="672" spans="4:4">
      <c r="D672" s="148"/>
    </row>
    <row r="673" spans="4:4">
      <c r="D673" s="148"/>
    </row>
    <row r="674" spans="4:4">
      <c r="D674" s="148"/>
    </row>
    <row r="675" spans="4:4">
      <c r="D675" s="148"/>
    </row>
    <row r="676" spans="4:4">
      <c r="D676" s="148"/>
    </row>
    <row r="677" spans="4:4">
      <c r="D677" s="148"/>
    </row>
    <row r="678" spans="4:4">
      <c r="D678" s="148"/>
    </row>
    <row r="679" spans="4:4">
      <c r="D679" s="148"/>
    </row>
    <row r="680" spans="4:4">
      <c r="D680" s="148"/>
    </row>
    <row r="681" spans="4:4">
      <c r="D681" s="148"/>
    </row>
    <row r="682" spans="4:4">
      <c r="D682" s="148"/>
    </row>
    <row r="683" spans="4:4">
      <c r="D683" s="148"/>
    </row>
    <row r="684" spans="4:4">
      <c r="D684" s="148"/>
    </row>
    <row r="685" spans="4:4">
      <c r="D685" s="148"/>
    </row>
    <row r="686" spans="4:4">
      <c r="D686" s="148"/>
    </row>
    <row r="687" spans="4:4">
      <c r="D687" s="148"/>
    </row>
    <row r="688" spans="4:4">
      <c r="D688" s="148"/>
    </row>
    <row r="689" spans="4:4">
      <c r="D689" s="148"/>
    </row>
    <row r="690" spans="4:4">
      <c r="D690" s="148"/>
    </row>
    <row r="691" spans="4:4">
      <c r="D691" s="148"/>
    </row>
    <row r="692" spans="4:4">
      <c r="D692" s="148"/>
    </row>
    <row r="693" spans="4:4">
      <c r="D693" s="148"/>
    </row>
    <row r="694" spans="4:4">
      <c r="D694" s="148"/>
    </row>
    <row r="695" spans="4:4">
      <c r="D695" s="148"/>
    </row>
    <row r="696" spans="4:4">
      <c r="D696" s="148"/>
    </row>
    <row r="697" spans="4:4">
      <c r="D697" s="148"/>
    </row>
    <row r="698" spans="4:4">
      <c r="D698" s="148"/>
    </row>
    <row r="699" spans="4:4">
      <c r="D699" s="148"/>
    </row>
    <row r="700" spans="4:4">
      <c r="D700" s="148"/>
    </row>
    <row r="701" spans="4:4">
      <c r="D701" s="148"/>
    </row>
    <row r="702" spans="4:4">
      <c r="D702" s="148"/>
    </row>
    <row r="703" spans="4:4">
      <c r="D703" s="148"/>
    </row>
    <row r="704" spans="4:4">
      <c r="D704" s="148"/>
    </row>
    <row r="705" spans="4:4">
      <c r="D705" s="148"/>
    </row>
    <row r="706" spans="4:4">
      <c r="D706" s="148"/>
    </row>
    <row r="707" spans="4:4">
      <c r="D707" s="148"/>
    </row>
    <row r="708" spans="4:4">
      <c r="D708" s="148"/>
    </row>
    <row r="709" spans="4:4">
      <c r="D709" s="148"/>
    </row>
    <row r="710" spans="4:4">
      <c r="D710" s="148"/>
    </row>
    <row r="711" spans="4:4">
      <c r="D711" s="148"/>
    </row>
    <row r="712" spans="4:4">
      <c r="D712" s="148"/>
    </row>
    <row r="713" spans="4:4">
      <c r="D713" s="148"/>
    </row>
    <row r="714" spans="4:4">
      <c r="D714" s="148"/>
    </row>
    <row r="715" spans="4:4">
      <c r="D715" s="148"/>
    </row>
    <row r="716" spans="4:4">
      <c r="D716" s="148"/>
    </row>
    <row r="717" spans="4:4">
      <c r="D717" s="148"/>
    </row>
    <row r="718" spans="4:4">
      <c r="D718" s="148"/>
    </row>
    <row r="719" spans="4:4">
      <c r="D719" s="148"/>
    </row>
    <row r="720" spans="4:4">
      <c r="D720" s="148"/>
    </row>
    <row r="721" spans="4:4">
      <c r="D721" s="148"/>
    </row>
    <row r="722" spans="4:4">
      <c r="D722" s="148"/>
    </row>
    <row r="723" spans="4:4">
      <c r="D723" s="148"/>
    </row>
    <row r="724" spans="4:4">
      <c r="D724" s="148"/>
    </row>
    <row r="725" spans="4:4">
      <c r="D725" s="148"/>
    </row>
    <row r="726" spans="4:4">
      <c r="D726" s="148"/>
    </row>
    <row r="727" spans="4:4">
      <c r="D727" s="148"/>
    </row>
    <row r="728" spans="4:4">
      <c r="D728" s="148"/>
    </row>
    <row r="729" spans="4:4">
      <c r="D729" s="148"/>
    </row>
    <row r="730" spans="4:4">
      <c r="D730" s="148"/>
    </row>
    <row r="731" spans="4:4">
      <c r="D731" s="148"/>
    </row>
    <row r="732" spans="4:4">
      <c r="D732" s="148"/>
    </row>
    <row r="733" spans="4:4">
      <c r="D733" s="148"/>
    </row>
    <row r="734" spans="4:4">
      <c r="D734" s="148"/>
    </row>
    <row r="735" spans="4:4">
      <c r="D735" s="148"/>
    </row>
    <row r="736" spans="4:4">
      <c r="D736" s="148"/>
    </row>
    <row r="737" spans="4:4">
      <c r="D737" s="148"/>
    </row>
    <row r="738" spans="4:4">
      <c r="D738" s="148"/>
    </row>
    <row r="739" spans="4:4">
      <c r="D739" s="148"/>
    </row>
    <row r="740" spans="4:4">
      <c r="D740" s="148"/>
    </row>
    <row r="741" spans="4:4">
      <c r="D741" s="148"/>
    </row>
    <row r="742" spans="4:4">
      <c r="D742" s="148"/>
    </row>
    <row r="743" spans="4:4">
      <c r="D743" s="148"/>
    </row>
    <row r="744" spans="4:4">
      <c r="D744" s="148"/>
    </row>
    <row r="745" spans="4:4">
      <c r="D745" s="148"/>
    </row>
    <row r="746" spans="4:4">
      <c r="D746" s="148"/>
    </row>
    <row r="747" spans="4:4">
      <c r="D747" s="148"/>
    </row>
    <row r="748" spans="4:4">
      <c r="D748" s="148"/>
    </row>
    <row r="749" spans="4:4">
      <c r="D749" s="148"/>
    </row>
    <row r="750" spans="4:4">
      <c r="D750" s="148"/>
    </row>
    <row r="751" spans="4:4">
      <c r="D751" s="148"/>
    </row>
    <row r="752" spans="4:4">
      <c r="D752" s="148"/>
    </row>
    <row r="753" spans="4:4">
      <c r="D753" s="148"/>
    </row>
    <row r="754" spans="4:4">
      <c r="D754" s="148"/>
    </row>
    <row r="755" spans="4:4">
      <c r="D755" s="148"/>
    </row>
    <row r="756" spans="4:4">
      <c r="D756" s="148"/>
    </row>
    <row r="757" spans="4:4">
      <c r="D757" s="148"/>
    </row>
    <row r="758" spans="4:4">
      <c r="D758" s="148"/>
    </row>
    <row r="759" spans="4:4">
      <c r="D759" s="148"/>
    </row>
    <row r="760" spans="4:4">
      <c r="D760" s="148"/>
    </row>
    <row r="761" spans="4:4">
      <c r="D761" s="148"/>
    </row>
    <row r="762" spans="4:4">
      <c r="D762" s="148"/>
    </row>
    <row r="763" spans="4:4">
      <c r="D763" s="148"/>
    </row>
    <row r="764" spans="4:4">
      <c r="D764" s="148"/>
    </row>
    <row r="765" spans="4:4">
      <c r="D765" s="148"/>
    </row>
    <row r="766" spans="4:4">
      <c r="D766" s="148"/>
    </row>
    <row r="767" spans="4:4">
      <c r="D767" s="148"/>
    </row>
    <row r="768" spans="4:4">
      <c r="D768" s="148"/>
    </row>
    <row r="769" spans="4:4">
      <c r="D769" s="148"/>
    </row>
    <row r="770" spans="4:4">
      <c r="D770" s="148"/>
    </row>
    <row r="771" spans="4:4">
      <c r="D771" s="148"/>
    </row>
    <row r="772" spans="4:4">
      <c r="D772" s="148"/>
    </row>
    <row r="773" spans="4:4">
      <c r="D773" s="148"/>
    </row>
    <row r="774" spans="4:4">
      <c r="D774" s="148"/>
    </row>
    <row r="775" spans="4:4">
      <c r="D775" s="148"/>
    </row>
    <row r="776" spans="4:4">
      <c r="D776" s="148"/>
    </row>
    <row r="777" spans="4:4">
      <c r="D777" s="148"/>
    </row>
    <row r="778" spans="4:4">
      <c r="D778" s="148"/>
    </row>
    <row r="779" spans="4:4">
      <c r="D779" s="148"/>
    </row>
    <row r="780" spans="4:4">
      <c r="D780" s="148"/>
    </row>
    <row r="781" spans="4:4">
      <c r="D781" s="148"/>
    </row>
    <row r="782" spans="4:4">
      <c r="D782" s="148"/>
    </row>
    <row r="783" spans="4:4">
      <c r="D783" s="148"/>
    </row>
    <row r="784" spans="4:4">
      <c r="D784" s="148"/>
    </row>
    <row r="785" spans="4:4">
      <c r="D785" s="148"/>
    </row>
    <row r="786" spans="4:4">
      <c r="D786" s="148"/>
    </row>
    <row r="787" spans="4:4">
      <c r="D787" s="148"/>
    </row>
    <row r="788" spans="4:4">
      <c r="D788" s="148"/>
    </row>
    <row r="789" spans="4:4">
      <c r="D789" s="148"/>
    </row>
    <row r="790" spans="4:4">
      <c r="D790" s="148"/>
    </row>
    <row r="791" spans="4:4">
      <c r="D791" s="148"/>
    </row>
    <row r="792" spans="4:4">
      <c r="D792" s="148"/>
    </row>
    <row r="793" spans="4:4">
      <c r="D793" s="148"/>
    </row>
    <row r="794" spans="4:4">
      <c r="D794" s="148"/>
    </row>
    <row r="795" spans="4:4">
      <c r="D795" s="148"/>
    </row>
    <row r="796" spans="4:4">
      <c r="D796" s="148"/>
    </row>
    <row r="797" spans="4:4">
      <c r="D797" s="148"/>
    </row>
    <row r="798" spans="4:4">
      <c r="D798" s="148"/>
    </row>
    <row r="799" spans="4:4">
      <c r="D799" s="148"/>
    </row>
    <row r="800" spans="4:4">
      <c r="D800" s="148"/>
    </row>
    <row r="801" spans="4:4">
      <c r="D801" s="148"/>
    </row>
    <row r="802" spans="4:4">
      <c r="D802" s="148"/>
    </row>
    <row r="803" spans="4:4">
      <c r="D803" s="148"/>
    </row>
    <row r="804" spans="4:4">
      <c r="D804" s="148"/>
    </row>
    <row r="805" spans="4:4">
      <c r="D805" s="148"/>
    </row>
    <row r="806" spans="4:4">
      <c r="D806" s="148"/>
    </row>
    <row r="807" spans="4:4">
      <c r="D807" s="148"/>
    </row>
    <row r="808" spans="4:4">
      <c r="D808" s="148"/>
    </row>
    <row r="809" spans="4:4">
      <c r="D809" s="148"/>
    </row>
    <row r="810" spans="4:4">
      <c r="D810" s="148"/>
    </row>
    <row r="811" spans="4:4">
      <c r="D811" s="148"/>
    </row>
    <row r="812" spans="4:4">
      <c r="D812" s="148"/>
    </row>
    <row r="813" spans="4:4">
      <c r="D813" s="148"/>
    </row>
    <row r="814" spans="4:4">
      <c r="D814" s="148"/>
    </row>
    <row r="815" spans="4:4">
      <c r="D815" s="148"/>
    </row>
    <row r="816" spans="4:4">
      <c r="D816" s="148"/>
    </row>
    <row r="817" spans="4:4">
      <c r="D817" s="148"/>
    </row>
    <row r="818" spans="4:4">
      <c r="D818" s="148"/>
    </row>
    <row r="819" spans="4:4">
      <c r="D819" s="148"/>
    </row>
    <row r="820" spans="4:4">
      <c r="D820" s="148"/>
    </row>
    <row r="821" spans="4:4">
      <c r="D821" s="148"/>
    </row>
    <row r="822" spans="4:4">
      <c r="D822" s="148"/>
    </row>
    <row r="823" spans="4:4">
      <c r="D823" s="148"/>
    </row>
    <row r="824" spans="4:4">
      <c r="D824" s="148"/>
    </row>
    <row r="825" spans="4:4">
      <c r="D825" s="148"/>
    </row>
    <row r="826" spans="4:4">
      <c r="D826" s="148"/>
    </row>
    <row r="827" spans="4:4">
      <c r="D827" s="148"/>
    </row>
    <row r="828" spans="4:4">
      <c r="D828" s="148"/>
    </row>
    <row r="829" spans="4:4">
      <c r="D829" s="148"/>
    </row>
    <row r="830" spans="4:4">
      <c r="D830" s="148"/>
    </row>
    <row r="831" spans="4:4">
      <c r="D831" s="148"/>
    </row>
    <row r="832" spans="4:4">
      <c r="D832" s="148"/>
    </row>
    <row r="833" spans="4:4">
      <c r="D833" s="148"/>
    </row>
    <row r="834" spans="4:4">
      <c r="D834" s="148"/>
    </row>
    <row r="835" spans="4:4">
      <c r="D835" s="148"/>
    </row>
    <row r="836" spans="4:4">
      <c r="D836" s="148"/>
    </row>
    <row r="837" spans="4:4">
      <c r="D837" s="148"/>
    </row>
    <row r="838" spans="4:4">
      <c r="D838" s="148"/>
    </row>
    <row r="839" spans="4:4">
      <c r="D839" s="148"/>
    </row>
    <row r="840" spans="4:4">
      <c r="D840" s="148"/>
    </row>
    <row r="841" spans="4:4">
      <c r="D841" s="148"/>
    </row>
    <row r="842" spans="4:4">
      <c r="D842" s="148"/>
    </row>
    <row r="843" spans="4:4">
      <c r="D843" s="148"/>
    </row>
    <row r="844" spans="4:4">
      <c r="D844" s="148"/>
    </row>
    <row r="845" spans="4:4">
      <c r="D845" s="148"/>
    </row>
    <row r="846" spans="4:4">
      <c r="D846" s="148"/>
    </row>
    <row r="847" spans="4:4">
      <c r="D847" s="148"/>
    </row>
    <row r="848" spans="4:4">
      <c r="D848" s="148"/>
    </row>
    <row r="849" spans="4:4">
      <c r="D849" s="148"/>
    </row>
    <row r="850" spans="4:4">
      <c r="D850" s="148"/>
    </row>
    <row r="851" spans="4:4">
      <c r="D851" s="148"/>
    </row>
    <row r="852" spans="4:4">
      <c r="D852" s="148"/>
    </row>
    <row r="853" spans="4:4">
      <c r="D853" s="148"/>
    </row>
    <row r="854" spans="4:4">
      <c r="D854" s="148"/>
    </row>
    <row r="855" spans="4:4">
      <c r="D855" s="148"/>
    </row>
    <row r="856" spans="4:4">
      <c r="D856" s="148"/>
    </row>
    <row r="857" spans="4:4">
      <c r="D857" s="148"/>
    </row>
    <row r="858" spans="4:4">
      <c r="D858" s="148"/>
    </row>
    <row r="859" spans="4:4">
      <c r="D859" s="148"/>
    </row>
    <row r="860" spans="4:4">
      <c r="D860" s="148"/>
    </row>
    <row r="861" spans="4:4">
      <c r="D861" s="148"/>
    </row>
    <row r="862" spans="4:4">
      <c r="D862" s="148"/>
    </row>
    <row r="863" spans="4:4">
      <c r="D863" s="148"/>
    </row>
    <row r="864" spans="4:4">
      <c r="D864" s="148"/>
    </row>
    <row r="865" spans="4:4">
      <c r="D865" s="148"/>
    </row>
    <row r="866" spans="4:4">
      <c r="D866" s="148"/>
    </row>
    <row r="867" spans="4:4">
      <c r="D867" s="148"/>
    </row>
    <row r="868" spans="4:4">
      <c r="D868" s="148"/>
    </row>
    <row r="869" spans="4:4">
      <c r="D869" s="148"/>
    </row>
    <row r="870" spans="4:4">
      <c r="D870" s="148"/>
    </row>
    <row r="871" spans="4:4">
      <c r="D871" s="148"/>
    </row>
    <row r="872" spans="4:4">
      <c r="D872" s="148"/>
    </row>
    <row r="873" spans="4:4">
      <c r="D873" s="148"/>
    </row>
    <row r="874" spans="4:4">
      <c r="D874" s="148"/>
    </row>
    <row r="875" spans="4:4">
      <c r="D875" s="148"/>
    </row>
    <row r="876" spans="4:4">
      <c r="D876" s="148"/>
    </row>
    <row r="877" spans="4:4">
      <c r="D877" s="148"/>
    </row>
    <row r="878" spans="4:4">
      <c r="D878" s="148"/>
    </row>
    <row r="879" spans="4:4">
      <c r="D879" s="148"/>
    </row>
    <row r="880" spans="4:4">
      <c r="D880" s="148"/>
    </row>
    <row r="881" spans="4:4">
      <c r="D881" s="148"/>
    </row>
    <row r="882" spans="4:4">
      <c r="D882" s="148"/>
    </row>
    <row r="883" spans="4:4">
      <c r="D883" s="148"/>
    </row>
    <row r="884" spans="4:4">
      <c r="D884" s="148"/>
    </row>
    <row r="885" spans="4:4">
      <c r="D885" s="148"/>
    </row>
    <row r="886" spans="4:4">
      <c r="D886" s="148"/>
    </row>
    <row r="887" spans="4:4">
      <c r="D887" s="148"/>
    </row>
    <row r="888" spans="4:4">
      <c r="D888" s="148"/>
    </row>
    <row r="889" spans="4:4">
      <c r="D889" s="148"/>
    </row>
    <row r="890" spans="4:4">
      <c r="D890" s="148"/>
    </row>
    <row r="891" spans="4:4">
      <c r="D891" s="148"/>
    </row>
    <row r="892" spans="4:4">
      <c r="D892" s="148"/>
    </row>
    <row r="893" spans="4:4">
      <c r="D893" s="148"/>
    </row>
    <row r="894" spans="4:4">
      <c r="D894" s="148"/>
    </row>
    <row r="895" spans="4:4">
      <c r="D895" s="148"/>
    </row>
    <row r="896" spans="4:4">
      <c r="D896" s="148"/>
    </row>
    <row r="897" spans="4:4">
      <c r="D897" s="148"/>
    </row>
    <row r="898" spans="4:4">
      <c r="D898" s="148"/>
    </row>
    <row r="899" spans="4:4">
      <c r="D899" s="148"/>
    </row>
    <row r="900" spans="4:4">
      <c r="D900" s="148"/>
    </row>
    <row r="901" spans="4:4">
      <c r="D901" s="148"/>
    </row>
    <row r="902" spans="4:4">
      <c r="D902" s="148"/>
    </row>
    <row r="903" spans="4:4">
      <c r="D903" s="148"/>
    </row>
    <row r="904" spans="4:4">
      <c r="D904" s="148"/>
    </row>
    <row r="905" spans="4:4">
      <c r="D905" s="148"/>
    </row>
    <row r="906" spans="4:4">
      <c r="D906" s="148"/>
    </row>
    <row r="907" spans="4:4">
      <c r="D907" s="148"/>
    </row>
    <row r="908" spans="4:4">
      <c r="D908" s="148"/>
    </row>
    <row r="909" spans="4:4">
      <c r="D909" s="148"/>
    </row>
    <row r="910" spans="4:4">
      <c r="D910" s="148"/>
    </row>
    <row r="911" spans="4:4">
      <c r="D911" s="148"/>
    </row>
    <row r="912" spans="4:4">
      <c r="D912" s="148"/>
    </row>
    <row r="913" spans="4:4">
      <c r="D913" s="148"/>
    </row>
    <row r="914" spans="4:4">
      <c r="D914" s="148"/>
    </row>
    <row r="915" spans="4:4">
      <c r="D915" s="148"/>
    </row>
    <row r="916" spans="4:4">
      <c r="D916" s="148"/>
    </row>
    <row r="917" spans="4:4">
      <c r="D917" s="148"/>
    </row>
    <row r="918" spans="4:4">
      <c r="D918" s="148"/>
    </row>
    <row r="919" spans="4:4">
      <c r="D919" s="148"/>
    </row>
    <row r="920" spans="4:4">
      <c r="D920" s="148"/>
    </row>
    <row r="921" spans="4:4">
      <c r="D921" s="148"/>
    </row>
    <row r="922" spans="4:4">
      <c r="D922" s="148"/>
    </row>
    <row r="923" spans="4:4">
      <c r="D923" s="148"/>
    </row>
    <row r="924" spans="4:4">
      <c r="D924" s="148"/>
    </row>
    <row r="925" spans="4:4">
      <c r="D925" s="148"/>
    </row>
    <row r="926" spans="4:4">
      <c r="D926" s="148"/>
    </row>
    <row r="927" spans="4:4">
      <c r="D927" s="148"/>
    </row>
    <row r="928" spans="4:4">
      <c r="D928" s="148"/>
    </row>
    <row r="929" spans="4:4">
      <c r="D929" s="148"/>
    </row>
    <row r="930" spans="4:4">
      <c r="D930" s="148"/>
    </row>
    <row r="931" spans="4:4">
      <c r="D931" s="148"/>
    </row>
    <row r="932" spans="4:4">
      <c r="D932" s="148"/>
    </row>
    <row r="933" spans="4:4">
      <c r="D933" s="148"/>
    </row>
    <row r="934" spans="4:4">
      <c r="D934" s="148"/>
    </row>
    <row r="935" spans="4:4">
      <c r="D935" s="148"/>
    </row>
    <row r="936" spans="4:4">
      <c r="D936" s="148"/>
    </row>
    <row r="937" spans="4:4">
      <c r="D937" s="148"/>
    </row>
    <row r="938" spans="4:4">
      <c r="D938" s="148"/>
    </row>
    <row r="939" spans="4:4">
      <c r="D939" s="148"/>
    </row>
    <row r="940" spans="4:4">
      <c r="D940" s="148"/>
    </row>
    <row r="941" spans="4:4">
      <c r="D941" s="148"/>
    </row>
    <row r="942" spans="4:4">
      <c r="D942" s="148"/>
    </row>
    <row r="943" spans="4:4">
      <c r="D943" s="148"/>
    </row>
    <row r="944" spans="4:4">
      <c r="D944" s="148"/>
    </row>
    <row r="945" spans="4:4">
      <c r="D945" s="148"/>
    </row>
    <row r="946" spans="4:4">
      <c r="D946" s="148"/>
    </row>
    <row r="947" spans="4:4">
      <c r="D947" s="148"/>
    </row>
    <row r="948" spans="4:4">
      <c r="D948" s="148"/>
    </row>
    <row r="949" spans="4:4">
      <c r="D949" s="148"/>
    </row>
    <row r="950" spans="4:4">
      <c r="D950" s="148"/>
    </row>
    <row r="951" spans="4:4">
      <c r="D951" s="148"/>
    </row>
    <row r="952" spans="4:4">
      <c r="D952" s="148"/>
    </row>
    <row r="953" spans="4:4">
      <c r="D953" s="148"/>
    </row>
    <row r="954" spans="4:4">
      <c r="D954" s="148"/>
    </row>
    <row r="955" spans="4:4">
      <c r="D955" s="148"/>
    </row>
    <row r="956" spans="4:4">
      <c r="D956" s="148"/>
    </row>
    <row r="957" spans="4:4">
      <c r="D957" s="148"/>
    </row>
    <row r="958" spans="4:4">
      <c r="D958" s="148"/>
    </row>
    <row r="959" spans="4:4">
      <c r="D959" s="148"/>
    </row>
    <row r="960" spans="4:4">
      <c r="D960" s="148"/>
    </row>
    <row r="961" spans="4:4">
      <c r="D961" s="148"/>
    </row>
    <row r="962" spans="4:4">
      <c r="D962" s="148"/>
    </row>
    <row r="963" spans="4:4">
      <c r="D963" s="148"/>
    </row>
    <row r="964" spans="4:4">
      <c r="D964" s="148"/>
    </row>
    <row r="965" spans="4:4">
      <c r="D965" s="148"/>
    </row>
    <row r="966" spans="4:4">
      <c r="D966" s="148"/>
    </row>
    <row r="967" spans="4:4">
      <c r="D967" s="148"/>
    </row>
    <row r="968" spans="4:4">
      <c r="D968" s="148"/>
    </row>
    <row r="969" spans="4:4">
      <c r="D969" s="148"/>
    </row>
    <row r="970" spans="4:4">
      <c r="D970" s="148"/>
    </row>
    <row r="971" spans="4:4">
      <c r="D971" s="148"/>
    </row>
    <row r="972" spans="4:4">
      <c r="D972" s="148"/>
    </row>
    <row r="973" spans="4:4">
      <c r="D973" s="148"/>
    </row>
    <row r="974" spans="4:4">
      <c r="D974" s="148"/>
    </row>
    <row r="975" spans="4:4">
      <c r="D975" s="148"/>
    </row>
    <row r="976" spans="4:4">
      <c r="D976" s="148"/>
    </row>
    <row r="977" spans="4:4">
      <c r="D977" s="148"/>
    </row>
    <row r="978" spans="4:4">
      <c r="D978" s="148"/>
    </row>
    <row r="979" spans="4:4">
      <c r="D979" s="148"/>
    </row>
    <row r="980" spans="4:4">
      <c r="D980" s="148"/>
    </row>
    <row r="981" spans="4:4">
      <c r="D981" s="148"/>
    </row>
    <row r="982" spans="4:4">
      <c r="D982" s="148"/>
    </row>
    <row r="983" spans="4:4">
      <c r="D983" s="148"/>
    </row>
    <row r="984" spans="4:4">
      <c r="D984" s="148"/>
    </row>
    <row r="985" spans="4:4">
      <c r="D985" s="148"/>
    </row>
    <row r="986" spans="4:4">
      <c r="D986" s="148"/>
    </row>
    <row r="987" spans="4:4">
      <c r="D987" s="148"/>
    </row>
    <row r="988" spans="4:4">
      <c r="D988" s="148"/>
    </row>
    <row r="989" spans="4:4">
      <c r="D989" s="148"/>
    </row>
    <row r="990" spans="4:4">
      <c r="D990" s="148"/>
    </row>
    <row r="991" spans="4:4">
      <c r="D991" s="148"/>
    </row>
    <row r="992" spans="4:4">
      <c r="D992" s="148"/>
    </row>
    <row r="993" spans="4:4">
      <c r="D993" s="148"/>
    </row>
    <row r="994" spans="4:4">
      <c r="D994" s="148"/>
    </row>
    <row r="995" spans="4:4">
      <c r="D995" s="148"/>
    </row>
    <row r="996" spans="4:4">
      <c r="D996" s="148"/>
    </row>
    <row r="997" spans="4:4">
      <c r="D997" s="148"/>
    </row>
    <row r="998" spans="4:4">
      <c r="D998" s="148"/>
    </row>
    <row r="999" spans="4:4">
      <c r="D999" s="148"/>
    </row>
    <row r="1000" spans="4:4">
      <c r="D1000" s="148"/>
    </row>
    <row r="1001" spans="4:4">
      <c r="D1001" s="148"/>
    </row>
    <row r="1002" spans="4:4">
      <c r="D1002" s="148"/>
    </row>
    <row r="1003" spans="4:4">
      <c r="D1003" s="148"/>
    </row>
    <row r="1004" spans="4:4">
      <c r="D1004" s="148"/>
    </row>
    <row r="1005" spans="4:4">
      <c r="D1005" s="148"/>
    </row>
    <row r="1006" spans="4:4">
      <c r="D1006" s="148"/>
    </row>
    <row r="1007" spans="4:4">
      <c r="D1007" s="148"/>
    </row>
    <row r="1008" spans="4:4">
      <c r="D1008" s="148"/>
    </row>
    <row r="1009" spans="4:4">
      <c r="D1009" s="148"/>
    </row>
    <row r="1010" spans="4:4">
      <c r="D1010" s="148"/>
    </row>
    <row r="1011" spans="4:4">
      <c r="D1011" s="148"/>
    </row>
    <row r="1012" spans="4:4">
      <c r="D1012" s="148"/>
    </row>
    <row r="1013" spans="4:4">
      <c r="D1013" s="148"/>
    </row>
    <row r="1014" spans="4:4">
      <c r="D1014" s="148"/>
    </row>
    <row r="1015" spans="4:4">
      <c r="D1015" s="148"/>
    </row>
    <row r="1016" spans="4:4">
      <c r="D1016" s="148"/>
    </row>
    <row r="1017" spans="4:4">
      <c r="D1017" s="148"/>
    </row>
    <row r="1018" spans="4:4">
      <c r="D1018" s="148"/>
    </row>
    <row r="1019" spans="4:4">
      <c r="D1019" s="148"/>
    </row>
    <row r="1020" spans="4:4">
      <c r="D1020" s="148"/>
    </row>
    <row r="1021" spans="4:4">
      <c r="D1021" s="148"/>
    </row>
    <row r="1022" spans="4:4">
      <c r="D1022" s="148"/>
    </row>
    <row r="1023" spans="4:4">
      <c r="D1023" s="148"/>
    </row>
    <row r="1024" spans="4:4">
      <c r="D1024" s="148"/>
    </row>
    <row r="1025" spans="4:4">
      <c r="D1025" s="148"/>
    </row>
    <row r="1026" spans="4:4">
      <c r="D1026" s="148"/>
    </row>
    <row r="1027" spans="4:4">
      <c r="D1027" s="148"/>
    </row>
    <row r="1028" spans="4:4">
      <c r="D1028" s="148"/>
    </row>
    <row r="1029" spans="4:4">
      <c r="D1029" s="148"/>
    </row>
    <row r="1030" spans="4:4">
      <c r="D1030" s="148"/>
    </row>
    <row r="1031" spans="4:4">
      <c r="D1031" s="148"/>
    </row>
    <row r="1032" spans="4:4">
      <c r="D1032" s="148"/>
    </row>
    <row r="1033" spans="4:4">
      <c r="D1033" s="148"/>
    </row>
    <row r="1034" spans="4:4">
      <c r="D1034" s="148"/>
    </row>
    <row r="1035" spans="4:4">
      <c r="D1035" s="148"/>
    </row>
    <row r="1036" spans="4:4">
      <c r="D1036" s="148"/>
    </row>
    <row r="1037" spans="4:4">
      <c r="D1037" s="148"/>
    </row>
    <row r="1038" spans="4:4">
      <c r="D1038" s="148"/>
    </row>
    <row r="1039" spans="4:4">
      <c r="D1039" s="148"/>
    </row>
    <row r="1040" spans="4:4">
      <c r="D1040" s="148"/>
    </row>
    <row r="1041" spans="4:4">
      <c r="D1041" s="148"/>
    </row>
    <row r="1042" spans="4:4">
      <c r="D1042" s="148"/>
    </row>
    <row r="1043" spans="4:4">
      <c r="D1043" s="148"/>
    </row>
    <row r="1044" spans="4:4">
      <c r="D1044" s="148"/>
    </row>
    <row r="1045" spans="4:4">
      <c r="D1045" s="148"/>
    </row>
    <row r="1046" spans="4:4">
      <c r="D1046" s="148"/>
    </row>
    <row r="1047" spans="4:4">
      <c r="D1047" s="148"/>
    </row>
    <row r="1048" spans="4:4">
      <c r="D1048" s="148"/>
    </row>
    <row r="1049" spans="4:4">
      <c r="D1049" s="148"/>
    </row>
    <row r="1050" spans="4:4">
      <c r="D1050" s="148"/>
    </row>
    <row r="1051" spans="4:4">
      <c r="D1051" s="148"/>
    </row>
    <row r="1052" spans="4:4">
      <c r="D1052" s="148"/>
    </row>
    <row r="1053" spans="4:4">
      <c r="D1053" s="148"/>
    </row>
    <row r="1054" spans="4:4">
      <c r="D1054" s="148"/>
    </row>
    <row r="1055" spans="4:4">
      <c r="D1055" s="148"/>
    </row>
    <row r="1056" spans="4:4">
      <c r="D1056" s="148"/>
    </row>
    <row r="1057" spans="4:4">
      <c r="D1057" s="148"/>
    </row>
    <row r="1058" spans="4:4">
      <c r="D1058" s="148"/>
    </row>
    <row r="1059" spans="4:4">
      <c r="D1059" s="148"/>
    </row>
    <row r="1060" spans="4:4">
      <c r="D1060" s="148"/>
    </row>
    <row r="1061" spans="4:4">
      <c r="D1061" s="148"/>
    </row>
    <row r="1062" spans="4:4">
      <c r="D1062" s="148"/>
    </row>
    <row r="1063" spans="4:4">
      <c r="D1063" s="148"/>
    </row>
    <row r="1064" spans="4:4">
      <c r="D1064" s="148"/>
    </row>
    <row r="1065" spans="4:4">
      <c r="D1065" s="148"/>
    </row>
    <row r="1066" spans="4:4">
      <c r="D1066" s="148"/>
    </row>
    <row r="1067" spans="4:4">
      <c r="D1067" s="148"/>
    </row>
    <row r="1068" spans="4:4">
      <c r="D1068" s="148"/>
    </row>
    <row r="1069" spans="4:4">
      <c r="D1069" s="148"/>
    </row>
    <row r="1070" spans="4:4">
      <c r="D1070" s="148"/>
    </row>
    <row r="1071" spans="4:4">
      <c r="D1071" s="148"/>
    </row>
    <row r="1072" spans="4:4">
      <c r="D1072" s="148"/>
    </row>
    <row r="1073" spans="4:4">
      <c r="D1073" s="148"/>
    </row>
    <row r="1074" spans="4:4">
      <c r="D1074" s="148"/>
    </row>
    <row r="1075" spans="4:4">
      <c r="D1075" s="148"/>
    </row>
    <row r="1076" spans="4:4">
      <c r="D1076" s="148"/>
    </row>
    <row r="1077" spans="4:4">
      <c r="D1077" s="148"/>
    </row>
    <row r="1078" spans="4:4">
      <c r="D1078" s="148"/>
    </row>
    <row r="1079" spans="4:4">
      <c r="D1079" s="148"/>
    </row>
    <row r="1080" spans="4:4">
      <c r="D1080" s="148"/>
    </row>
    <row r="1081" spans="4:4">
      <c r="D1081" s="148"/>
    </row>
    <row r="1082" spans="4:4">
      <c r="D1082" s="148"/>
    </row>
    <row r="1083" spans="4:4">
      <c r="D1083" s="148"/>
    </row>
    <row r="1084" spans="4:4">
      <c r="D1084" s="148"/>
    </row>
    <row r="1085" spans="4:4">
      <c r="D1085" s="148"/>
    </row>
    <row r="1086" spans="4:4">
      <c r="D1086" s="148"/>
    </row>
    <row r="1087" spans="4:4">
      <c r="D1087" s="148"/>
    </row>
    <row r="1088" spans="4:4">
      <c r="D1088" s="148"/>
    </row>
    <row r="1089" spans="4:4">
      <c r="D1089" s="148"/>
    </row>
    <row r="1090" spans="4:4">
      <c r="D1090" s="148"/>
    </row>
    <row r="1091" spans="4:4">
      <c r="D1091" s="148"/>
    </row>
    <row r="1092" spans="4:4">
      <c r="D1092" s="148"/>
    </row>
    <row r="1093" spans="4:4">
      <c r="D1093" s="148"/>
    </row>
    <row r="1094" spans="4:4">
      <c r="D1094" s="148"/>
    </row>
    <row r="1095" spans="4:4">
      <c r="D1095" s="148"/>
    </row>
    <row r="1096" spans="4:4">
      <c r="D1096" s="148"/>
    </row>
    <row r="1097" spans="4:4">
      <c r="D1097" s="148"/>
    </row>
    <row r="1098" spans="4:4">
      <c r="D1098" s="148"/>
    </row>
    <row r="1099" spans="4:4">
      <c r="D1099" s="148"/>
    </row>
    <row r="1100" spans="4:4">
      <c r="D1100" s="148"/>
    </row>
    <row r="1101" spans="4:4">
      <c r="D1101" s="148"/>
    </row>
    <row r="1102" spans="4:4">
      <c r="D1102" s="148"/>
    </row>
    <row r="1103" spans="4:4">
      <c r="D1103" s="148"/>
    </row>
    <row r="1104" spans="4:4">
      <c r="D1104" s="148"/>
    </row>
    <row r="1105" spans="4:4">
      <c r="D1105" s="148"/>
    </row>
    <row r="1106" spans="4:4">
      <c r="D1106" s="148"/>
    </row>
    <row r="1107" spans="4:4">
      <c r="D1107" s="148"/>
    </row>
    <row r="1108" spans="4:4">
      <c r="D1108" s="148"/>
    </row>
    <row r="1109" spans="4:4">
      <c r="D1109" s="148"/>
    </row>
    <row r="1110" spans="4:4">
      <c r="D1110" s="148"/>
    </row>
    <row r="1111" spans="4:4">
      <c r="D1111" s="148"/>
    </row>
    <row r="1112" spans="4:4">
      <c r="D1112" s="148"/>
    </row>
    <row r="1113" spans="4:4">
      <c r="D1113" s="148"/>
    </row>
    <row r="1114" spans="4:4">
      <c r="D1114" s="148"/>
    </row>
    <row r="1115" spans="4:4">
      <c r="D1115" s="148"/>
    </row>
    <row r="1116" spans="4:4">
      <c r="D1116" s="148"/>
    </row>
    <row r="1117" spans="4:4">
      <c r="D1117" s="148"/>
    </row>
    <row r="1118" spans="4:4">
      <c r="D1118" s="148"/>
    </row>
    <row r="1119" spans="4:4">
      <c r="D1119" s="148"/>
    </row>
    <row r="1120" spans="4:4">
      <c r="D1120" s="148"/>
    </row>
    <row r="1121" spans="4:4">
      <c r="D1121" s="148"/>
    </row>
    <row r="1122" spans="4:4">
      <c r="D1122" s="148"/>
    </row>
    <row r="1123" spans="4:4">
      <c r="D1123" s="148"/>
    </row>
    <row r="1124" spans="4:4">
      <c r="D1124" s="148"/>
    </row>
    <row r="1125" spans="4:4">
      <c r="D1125" s="148"/>
    </row>
    <row r="1126" spans="4:4">
      <c r="D1126" s="148"/>
    </row>
    <row r="1127" spans="4:4">
      <c r="D1127" s="148"/>
    </row>
    <row r="1128" spans="4:4">
      <c r="D1128" s="148"/>
    </row>
    <row r="1129" spans="4:4">
      <c r="D1129" s="148"/>
    </row>
    <row r="1130" spans="4:4">
      <c r="D1130" s="148"/>
    </row>
    <row r="1131" spans="4:4">
      <c r="D1131" s="148"/>
    </row>
    <row r="1132" spans="4:4">
      <c r="D1132" s="148"/>
    </row>
    <row r="1133" spans="4:4">
      <c r="D1133" s="148"/>
    </row>
    <row r="1134" spans="4:4">
      <c r="D1134" s="148"/>
    </row>
    <row r="1135" spans="4:4">
      <c r="D1135" s="148"/>
    </row>
    <row r="1136" spans="4:4">
      <c r="D1136" s="148"/>
    </row>
    <row r="1137" spans="4:4">
      <c r="D1137" s="148"/>
    </row>
    <row r="1138" spans="4:4">
      <c r="D1138" s="148"/>
    </row>
    <row r="1139" spans="4:4">
      <c r="D1139" s="148"/>
    </row>
    <row r="1140" spans="4:4">
      <c r="D1140" s="148"/>
    </row>
    <row r="1141" spans="4:4">
      <c r="D1141" s="148"/>
    </row>
    <row r="1142" spans="4:4">
      <c r="D1142" s="148"/>
    </row>
    <row r="1143" spans="4:4">
      <c r="D1143" s="148"/>
    </row>
    <row r="1144" spans="4:4">
      <c r="D1144" s="148"/>
    </row>
    <row r="1145" spans="4:4">
      <c r="D1145" s="148"/>
    </row>
    <row r="1146" spans="4:4">
      <c r="D1146" s="148"/>
    </row>
    <row r="1147" spans="4:4">
      <c r="D1147" s="148"/>
    </row>
    <row r="1148" spans="4:4">
      <c r="D1148" s="148"/>
    </row>
    <row r="1149" spans="4:4">
      <c r="D1149" s="148"/>
    </row>
    <row r="1150" spans="4:4">
      <c r="D1150" s="148"/>
    </row>
    <row r="1151" spans="4:4">
      <c r="D1151" s="148"/>
    </row>
    <row r="1152" spans="4:4">
      <c r="D1152" s="148"/>
    </row>
    <row r="1153" spans="4:4">
      <c r="D1153" s="148"/>
    </row>
    <row r="1154" spans="4:4">
      <c r="D1154" s="148"/>
    </row>
    <row r="1155" spans="4:4">
      <c r="D1155" s="148"/>
    </row>
    <row r="1156" spans="4:4">
      <c r="D1156" s="148"/>
    </row>
    <row r="1157" spans="4:4">
      <c r="D1157" s="148"/>
    </row>
    <row r="1158" spans="4:4">
      <c r="D1158" s="148"/>
    </row>
    <row r="1159" spans="4:4">
      <c r="D1159" s="148"/>
    </row>
    <row r="1160" spans="4:4">
      <c r="D1160" s="148"/>
    </row>
    <row r="1161" spans="4:4">
      <c r="D1161" s="148"/>
    </row>
    <row r="1162" spans="4:4">
      <c r="D1162" s="148"/>
    </row>
    <row r="1163" spans="4:4">
      <c r="D1163" s="148"/>
    </row>
    <row r="1164" spans="4:4">
      <c r="D1164" s="148"/>
    </row>
    <row r="1165" spans="4:4">
      <c r="D1165" s="148"/>
    </row>
    <row r="1166" spans="4:4">
      <c r="D1166" s="148"/>
    </row>
    <row r="1167" spans="4:4">
      <c r="D1167" s="148"/>
    </row>
    <row r="1168" spans="4:4">
      <c r="D1168" s="148"/>
    </row>
    <row r="1169" spans="4:4">
      <c r="D1169" s="148"/>
    </row>
    <row r="1170" spans="4:4">
      <c r="D1170" s="148"/>
    </row>
    <row r="1171" spans="4:4">
      <c r="D1171" s="148"/>
    </row>
    <row r="1172" spans="4:4">
      <c r="D1172" s="148"/>
    </row>
    <row r="1173" spans="4:4">
      <c r="D1173" s="148"/>
    </row>
    <row r="1174" spans="4:4">
      <c r="D1174" s="148"/>
    </row>
    <row r="1175" spans="4:4">
      <c r="D1175" s="148"/>
    </row>
    <row r="1176" spans="4:4">
      <c r="D1176" s="148"/>
    </row>
    <row r="1177" spans="4:4">
      <c r="D1177" s="148"/>
    </row>
    <row r="1178" spans="4:4">
      <c r="D1178" s="148"/>
    </row>
    <row r="1179" spans="4:4">
      <c r="D1179" s="148"/>
    </row>
    <row r="1180" spans="4:4">
      <c r="D1180" s="148"/>
    </row>
    <row r="1181" spans="4:4">
      <c r="D1181" s="148"/>
    </row>
    <row r="1182" spans="4:4">
      <c r="D1182" s="148"/>
    </row>
    <row r="1183" spans="4:4">
      <c r="D1183" s="148"/>
    </row>
    <row r="1184" spans="4:4">
      <c r="D1184" s="148"/>
    </row>
    <row r="1185" spans="4:4">
      <c r="D1185" s="148"/>
    </row>
    <row r="1186" spans="4:4">
      <c r="D1186" s="148"/>
    </row>
    <row r="1187" spans="4:4">
      <c r="D1187" s="148"/>
    </row>
    <row r="1188" spans="4:4">
      <c r="D1188" s="148"/>
    </row>
    <row r="1189" spans="4:4">
      <c r="D1189" s="148"/>
    </row>
    <row r="1190" spans="4:4">
      <c r="D1190" s="148"/>
    </row>
    <row r="1191" spans="4:4">
      <c r="D1191" s="148"/>
    </row>
    <row r="1192" spans="4:4">
      <c r="D1192" s="148"/>
    </row>
    <row r="1193" spans="4:4">
      <c r="D1193" s="148"/>
    </row>
    <row r="1194" spans="4:4">
      <c r="D1194" s="148"/>
    </row>
    <row r="1195" spans="4:4">
      <c r="D1195" s="148"/>
    </row>
    <row r="1196" spans="4:4">
      <c r="D1196" s="148"/>
    </row>
    <row r="1197" spans="4:4">
      <c r="D1197" s="148"/>
    </row>
    <row r="1198" spans="4:4">
      <c r="D1198" s="148"/>
    </row>
    <row r="1199" spans="4:4">
      <c r="D1199" s="148"/>
    </row>
    <row r="1200" spans="4:4">
      <c r="D1200" s="148"/>
    </row>
    <row r="1201" spans="4:4">
      <c r="D1201" s="148"/>
    </row>
    <row r="1202" spans="4:4">
      <c r="D1202" s="148"/>
    </row>
    <row r="1203" spans="4:4">
      <c r="D1203" s="148"/>
    </row>
    <row r="1204" spans="4:4">
      <c r="D1204" s="148"/>
    </row>
    <row r="1205" spans="4:4">
      <c r="D1205" s="148"/>
    </row>
    <row r="1206" spans="4:4">
      <c r="D1206" s="148"/>
    </row>
    <row r="1207" spans="4:4">
      <c r="D1207" s="148"/>
    </row>
    <row r="1208" spans="4:4">
      <c r="D1208" s="148"/>
    </row>
    <row r="1209" spans="4:4">
      <c r="D1209" s="148"/>
    </row>
    <row r="1210" spans="4:4">
      <c r="D1210" s="148"/>
    </row>
    <row r="1211" spans="4:4">
      <c r="D1211" s="148"/>
    </row>
    <row r="1212" spans="4:4">
      <c r="D1212" s="148"/>
    </row>
    <row r="1213" spans="4:4">
      <c r="D1213" s="148"/>
    </row>
    <row r="1214" spans="4:4">
      <c r="D1214" s="148"/>
    </row>
    <row r="1215" spans="4:4">
      <c r="D1215" s="148"/>
    </row>
    <row r="1216" spans="4:4">
      <c r="D1216" s="148"/>
    </row>
    <row r="1217" spans="4:4">
      <c r="D1217" s="148"/>
    </row>
    <row r="1218" spans="4:4">
      <c r="D1218" s="148"/>
    </row>
    <row r="1219" spans="4:4">
      <c r="D1219" s="148"/>
    </row>
    <row r="1220" spans="4:4">
      <c r="D1220" s="148"/>
    </row>
    <row r="1221" spans="4:4">
      <c r="D1221" s="148"/>
    </row>
    <row r="1222" spans="4:4">
      <c r="D1222" s="148"/>
    </row>
    <row r="1223" spans="4:4">
      <c r="D1223" s="148"/>
    </row>
    <row r="1224" spans="4:4">
      <c r="D1224" s="148"/>
    </row>
    <row r="1225" spans="4:4">
      <c r="D1225" s="148"/>
    </row>
    <row r="1226" spans="4:4">
      <c r="D1226" s="148"/>
    </row>
    <row r="1227" spans="4:4">
      <c r="D1227" s="148"/>
    </row>
    <row r="1228" spans="4:4">
      <c r="D1228" s="148"/>
    </row>
    <row r="1229" spans="4:4">
      <c r="D1229" s="148"/>
    </row>
    <row r="1230" spans="4:4">
      <c r="D1230" s="148"/>
    </row>
    <row r="1231" spans="4:4">
      <c r="D1231" s="148"/>
    </row>
    <row r="1232" spans="4:4">
      <c r="D1232" s="148"/>
    </row>
    <row r="1233" spans="4:4">
      <c r="D1233" s="148"/>
    </row>
    <row r="1234" spans="4:4">
      <c r="D1234" s="148"/>
    </row>
    <row r="1235" spans="4:4">
      <c r="D1235" s="148"/>
    </row>
    <row r="1236" spans="4:4">
      <c r="D1236" s="148"/>
    </row>
    <row r="1237" spans="4:4">
      <c r="D1237" s="148"/>
    </row>
    <row r="1238" spans="4:4">
      <c r="D1238" s="148"/>
    </row>
    <row r="1239" spans="4:4">
      <c r="D1239" s="148"/>
    </row>
    <row r="1240" spans="4:4">
      <c r="D1240" s="148"/>
    </row>
    <row r="1241" spans="4:4">
      <c r="D1241" s="148"/>
    </row>
    <row r="1242" spans="4:4">
      <c r="D1242" s="148"/>
    </row>
    <row r="1243" spans="4:4">
      <c r="D1243" s="148"/>
    </row>
    <row r="1244" spans="4:4">
      <c r="D1244" s="148"/>
    </row>
    <row r="1245" spans="4:4">
      <c r="D1245" s="148"/>
    </row>
    <row r="1246" spans="4:4">
      <c r="D1246" s="148"/>
    </row>
    <row r="1247" spans="4:4">
      <c r="D1247" s="148"/>
    </row>
    <row r="1248" spans="4:4">
      <c r="D1248" s="148"/>
    </row>
    <row r="1249" spans="4:4">
      <c r="D1249" s="148"/>
    </row>
    <row r="1250" spans="4:4">
      <c r="D1250" s="148"/>
    </row>
    <row r="1251" spans="4:4">
      <c r="D1251" s="148"/>
    </row>
    <row r="1252" spans="4:4">
      <c r="D1252" s="148"/>
    </row>
    <row r="1253" spans="4:4">
      <c r="D1253" s="148"/>
    </row>
    <row r="1254" spans="4:4">
      <c r="D1254" s="148"/>
    </row>
    <row r="1255" spans="4:4">
      <c r="D1255" s="148"/>
    </row>
    <row r="1256" spans="4:4">
      <c r="D1256" s="148"/>
    </row>
    <row r="1257" spans="4:4">
      <c r="D1257" s="148"/>
    </row>
    <row r="1258" spans="4:4">
      <c r="D1258" s="148"/>
    </row>
    <row r="1259" spans="4:4">
      <c r="D1259" s="148"/>
    </row>
    <row r="1260" spans="4:4">
      <c r="D1260" s="148"/>
    </row>
    <row r="1261" spans="4:4">
      <c r="D1261" s="148"/>
    </row>
    <row r="1262" spans="4:4">
      <c r="D1262" s="148"/>
    </row>
    <row r="1263" spans="4:4">
      <c r="D1263" s="148"/>
    </row>
    <row r="1264" spans="4:4">
      <c r="D1264" s="148"/>
    </row>
    <row r="1265" spans="4:4">
      <c r="D1265" s="148"/>
    </row>
    <row r="1266" spans="4:4">
      <c r="D1266" s="148"/>
    </row>
    <row r="1267" spans="4:4">
      <c r="D1267" s="148"/>
    </row>
    <row r="1268" spans="4:4">
      <c r="D1268" s="148"/>
    </row>
    <row r="1269" spans="4:4">
      <c r="D1269" s="148"/>
    </row>
    <row r="1270" spans="4:4">
      <c r="D1270" s="148"/>
    </row>
    <row r="1271" spans="4:4">
      <c r="D1271" s="148"/>
    </row>
    <row r="1272" spans="4:4">
      <c r="D1272" s="148"/>
    </row>
    <row r="1273" spans="4:4">
      <c r="D1273" s="148"/>
    </row>
    <row r="1274" spans="4:4">
      <c r="D1274" s="148"/>
    </row>
    <row r="1275" spans="4:4">
      <c r="D1275" s="148"/>
    </row>
    <row r="1276" spans="4:4">
      <c r="D1276" s="148"/>
    </row>
    <row r="1277" spans="4:4">
      <c r="D1277" s="148"/>
    </row>
    <row r="1278" spans="4:4">
      <c r="D1278" s="148"/>
    </row>
    <row r="1279" spans="4:4">
      <c r="D1279" s="148"/>
    </row>
    <row r="1280" spans="4:4">
      <c r="D1280" s="148"/>
    </row>
    <row r="1281" spans="4:4">
      <c r="D1281" s="148"/>
    </row>
    <row r="1282" spans="4:4">
      <c r="D1282" s="148"/>
    </row>
    <row r="1283" spans="4:4">
      <c r="D1283" s="148"/>
    </row>
    <row r="1284" spans="4:4">
      <c r="D1284" s="148"/>
    </row>
    <row r="1285" spans="4:4">
      <c r="D1285" s="148"/>
    </row>
    <row r="1286" spans="4:4">
      <c r="D1286" s="148"/>
    </row>
    <row r="1287" spans="4:4">
      <c r="D1287" s="148"/>
    </row>
    <row r="1288" spans="4:4">
      <c r="D1288" s="148"/>
    </row>
    <row r="1289" spans="4:4">
      <c r="D1289" s="148"/>
    </row>
    <row r="1290" spans="4:4">
      <c r="D1290" s="148"/>
    </row>
    <row r="1291" spans="4:4">
      <c r="D1291" s="148"/>
    </row>
    <row r="1292" spans="4:4">
      <c r="D1292" s="148"/>
    </row>
    <row r="1293" spans="4:4">
      <c r="D1293" s="148"/>
    </row>
    <row r="1294" spans="4:4">
      <c r="D1294" s="148"/>
    </row>
    <row r="1295" spans="4:4">
      <c r="D1295" s="148"/>
    </row>
    <row r="1296" spans="4:4">
      <c r="D1296" s="148"/>
    </row>
    <row r="1297" spans="4:4">
      <c r="D1297" s="148"/>
    </row>
    <row r="1298" spans="4:4">
      <c r="D1298" s="148"/>
    </row>
    <row r="1299" spans="4:4">
      <c r="D1299" s="148"/>
    </row>
    <row r="1300" spans="4:4">
      <c r="D1300" s="148"/>
    </row>
    <row r="1301" spans="4:4">
      <c r="D1301" s="148"/>
    </row>
    <row r="1302" spans="4:4">
      <c r="D1302" s="148"/>
    </row>
    <row r="1303" spans="4:4">
      <c r="D1303" s="148"/>
    </row>
    <row r="1304" spans="4:4">
      <c r="D1304" s="148"/>
    </row>
    <row r="1305" spans="4:4">
      <c r="D1305" s="148"/>
    </row>
    <row r="1306" spans="4:4">
      <c r="D1306" s="148"/>
    </row>
    <row r="1307" spans="4:4">
      <c r="D1307" s="148"/>
    </row>
    <row r="1308" spans="4:4">
      <c r="D1308" s="148"/>
    </row>
    <row r="1309" spans="4:4">
      <c r="D1309" s="148"/>
    </row>
    <row r="1310" spans="4:4">
      <c r="D1310" s="148"/>
    </row>
    <row r="1311" spans="4:4">
      <c r="D1311" s="148"/>
    </row>
    <row r="1312" spans="4:4">
      <c r="D1312" s="148"/>
    </row>
    <row r="1313" spans="4:4">
      <c r="D1313" s="148"/>
    </row>
    <row r="1314" spans="4:4">
      <c r="D1314" s="148"/>
    </row>
    <row r="1315" spans="4:4">
      <c r="D1315" s="148"/>
    </row>
    <row r="1316" spans="4:4">
      <c r="D1316" s="148"/>
    </row>
    <row r="1317" spans="4:4">
      <c r="D1317" s="148"/>
    </row>
    <row r="1318" spans="4:4">
      <c r="D1318" s="148"/>
    </row>
    <row r="1319" spans="4:4">
      <c r="D1319" s="148"/>
    </row>
    <row r="1320" spans="4:4">
      <c r="D1320" s="148"/>
    </row>
    <row r="1321" spans="4:4">
      <c r="D1321" s="148"/>
    </row>
    <row r="1322" spans="4:4">
      <c r="D1322" s="148"/>
    </row>
    <row r="1323" spans="4:4">
      <c r="D1323" s="148"/>
    </row>
    <row r="1324" spans="4:4">
      <c r="D1324" s="148"/>
    </row>
    <row r="1325" spans="4:4">
      <c r="D1325" s="148"/>
    </row>
    <row r="1326" spans="4:4">
      <c r="D1326" s="148"/>
    </row>
    <row r="1327" spans="4:4">
      <c r="D1327" s="148"/>
    </row>
    <row r="1328" spans="4:4">
      <c r="D1328" s="148"/>
    </row>
    <row r="1329" spans="4:4">
      <c r="D1329" s="148"/>
    </row>
    <row r="1330" spans="4:4">
      <c r="D1330" s="148"/>
    </row>
    <row r="1331" spans="4:4">
      <c r="D1331" s="148"/>
    </row>
    <row r="1332" spans="4:4">
      <c r="D1332" s="148"/>
    </row>
    <row r="1333" spans="4:4">
      <c r="D1333" s="148"/>
    </row>
    <row r="1334" spans="4:4">
      <c r="D1334" s="148"/>
    </row>
    <row r="1335" spans="4:4">
      <c r="D1335" s="148"/>
    </row>
    <row r="1336" spans="4:4">
      <c r="D1336" s="148"/>
    </row>
    <row r="1337" spans="4:4">
      <c r="D1337" s="148"/>
    </row>
    <row r="1338" spans="4:4">
      <c r="D1338" s="148"/>
    </row>
    <row r="1339" spans="4:4">
      <c r="D1339" s="148"/>
    </row>
    <row r="1340" spans="4:4">
      <c r="D1340" s="148"/>
    </row>
    <row r="1341" spans="4:4">
      <c r="D1341" s="148"/>
    </row>
    <row r="1342" spans="4:4">
      <c r="D1342" s="148"/>
    </row>
    <row r="1343" spans="4:4">
      <c r="D1343" s="148"/>
    </row>
    <row r="1344" spans="4:4">
      <c r="D1344" s="148"/>
    </row>
    <row r="1345" spans="4:4">
      <c r="D1345" s="148"/>
    </row>
    <row r="1346" spans="4:4">
      <c r="D1346" s="148"/>
    </row>
    <row r="1347" spans="4:4">
      <c r="D1347" s="148"/>
    </row>
    <row r="1348" spans="4:4">
      <c r="D1348" s="148"/>
    </row>
    <row r="1349" spans="4:4">
      <c r="D1349" s="148"/>
    </row>
    <row r="1350" spans="4:4">
      <c r="D1350" s="148"/>
    </row>
    <row r="1351" spans="4:4">
      <c r="D1351" s="148"/>
    </row>
    <row r="1352" spans="4:4">
      <c r="D1352" s="148"/>
    </row>
    <row r="1353" spans="4:4">
      <c r="D1353" s="148"/>
    </row>
    <row r="1354" spans="4:4">
      <c r="D1354" s="148"/>
    </row>
    <row r="1355" spans="4:4">
      <c r="D1355" s="148"/>
    </row>
    <row r="1356" spans="4:4">
      <c r="D1356" s="148"/>
    </row>
    <row r="1357" spans="4:4">
      <c r="D1357" s="148"/>
    </row>
    <row r="1358" spans="4:4">
      <c r="D1358" s="148"/>
    </row>
    <row r="1359" spans="4:4">
      <c r="D1359" s="148"/>
    </row>
    <row r="1360" spans="4:4">
      <c r="D1360" s="148"/>
    </row>
    <row r="1361" spans="4:4">
      <c r="D1361" s="148"/>
    </row>
    <row r="1362" spans="4:4">
      <c r="D1362" s="148"/>
    </row>
    <row r="1363" spans="4:4">
      <c r="D1363" s="148"/>
    </row>
    <row r="1364" spans="4:4">
      <c r="D1364" s="148"/>
    </row>
    <row r="1365" spans="4:4">
      <c r="D1365" s="148"/>
    </row>
    <row r="1366" spans="4:4">
      <c r="D1366" s="148"/>
    </row>
    <row r="1367" spans="4:4">
      <c r="D1367" s="148"/>
    </row>
    <row r="1368" spans="4:4">
      <c r="D1368" s="148"/>
    </row>
    <row r="1369" spans="4:4">
      <c r="D1369" s="148"/>
    </row>
    <row r="1370" spans="4:4">
      <c r="D1370" s="148"/>
    </row>
    <row r="1371" spans="4:4">
      <c r="D1371" s="148"/>
    </row>
    <row r="1372" spans="4:4">
      <c r="D1372" s="148"/>
    </row>
    <row r="1373" spans="4:4">
      <c r="D1373" s="148"/>
    </row>
    <row r="1374" spans="4:4">
      <c r="D1374" s="148"/>
    </row>
    <row r="1375" spans="4:4">
      <c r="D1375" s="148"/>
    </row>
    <row r="1376" spans="4:4">
      <c r="D1376" s="148"/>
    </row>
    <row r="1377" spans="4:4">
      <c r="D1377" s="148"/>
    </row>
    <row r="1378" spans="4:4">
      <c r="D1378" s="148"/>
    </row>
    <row r="1379" spans="4:4">
      <c r="D1379" s="148"/>
    </row>
    <row r="1380" spans="4:4">
      <c r="D1380" s="148"/>
    </row>
    <row r="1381" spans="4:4">
      <c r="D1381" s="148"/>
    </row>
    <row r="1382" spans="4:4">
      <c r="D1382" s="148"/>
    </row>
    <row r="1383" spans="4:4">
      <c r="D1383" s="148"/>
    </row>
    <row r="1384" spans="4:4">
      <c r="D1384" s="148"/>
    </row>
    <row r="1385" spans="4:4">
      <c r="D1385" s="148"/>
    </row>
    <row r="1386" spans="4:4">
      <c r="D1386" s="148"/>
    </row>
    <row r="1387" spans="4:4">
      <c r="D1387" s="148"/>
    </row>
    <row r="1388" spans="4:4">
      <c r="D1388" s="148"/>
    </row>
    <row r="1389" spans="4:4">
      <c r="D1389" s="148"/>
    </row>
    <row r="1390" spans="4:4">
      <c r="D1390" s="148"/>
    </row>
    <row r="1391" spans="4:4">
      <c r="D1391" s="148"/>
    </row>
    <row r="1392" spans="4:4">
      <c r="D1392" s="148"/>
    </row>
    <row r="1393" spans="4:4">
      <c r="D1393" s="148"/>
    </row>
    <row r="1394" spans="4:4">
      <c r="D1394" s="148"/>
    </row>
    <row r="1395" spans="4:4">
      <c r="D1395" s="148"/>
    </row>
    <row r="1396" spans="4:4">
      <c r="D1396" s="148"/>
    </row>
    <row r="1397" spans="4:4">
      <c r="D1397" s="148"/>
    </row>
    <row r="1398" spans="4:4">
      <c r="D1398" s="148"/>
    </row>
    <row r="1399" spans="4:4">
      <c r="D1399" s="148"/>
    </row>
    <row r="1400" spans="4:4">
      <c r="D1400" s="148"/>
    </row>
    <row r="1401" spans="4:4">
      <c r="D1401" s="148"/>
    </row>
    <row r="1402" spans="4:4">
      <c r="D1402" s="148"/>
    </row>
    <row r="1403" spans="4:4">
      <c r="D1403" s="148"/>
    </row>
    <row r="1404" spans="4:4">
      <c r="D1404" s="148"/>
    </row>
    <row r="1405" spans="4:4">
      <c r="D1405" s="148"/>
    </row>
    <row r="1406" spans="4:4">
      <c r="D1406" s="148"/>
    </row>
    <row r="1407" spans="4:4">
      <c r="D1407" s="148"/>
    </row>
    <row r="1408" spans="4:4">
      <c r="D1408" s="148"/>
    </row>
    <row r="1409" spans="4:4">
      <c r="D1409" s="148"/>
    </row>
    <row r="1410" spans="4:4">
      <c r="D1410" s="148"/>
    </row>
    <row r="1411" spans="4:4">
      <c r="D1411" s="148"/>
    </row>
    <row r="1412" spans="4:4">
      <c r="D1412" s="148"/>
    </row>
    <row r="1413" spans="4:4">
      <c r="D1413" s="148"/>
    </row>
    <row r="1414" spans="4:4">
      <c r="D1414" s="148"/>
    </row>
    <row r="1415" spans="4:4">
      <c r="D1415" s="148"/>
    </row>
    <row r="1416" spans="4:4">
      <c r="D1416" s="148"/>
    </row>
    <row r="1417" spans="4:4">
      <c r="D1417" s="148"/>
    </row>
    <row r="1418" spans="4:4">
      <c r="D1418" s="148"/>
    </row>
    <row r="1419" spans="4:4">
      <c r="D1419" s="148"/>
    </row>
    <row r="1420" spans="4:4">
      <c r="D1420" s="148"/>
    </row>
    <row r="1421" spans="4:4">
      <c r="D1421" s="148"/>
    </row>
    <row r="1422" spans="4:4">
      <c r="D1422" s="148"/>
    </row>
    <row r="1423" spans="4:4">
      <c r="D1423" s="148"/>
    </row>
    <row r="1424" spans="4:4">
      <c r="D1424" s="148"/>
    </row>
    <row r="1425" spans="4:4">
      <c r="D1425" s="148"/>
    </row>
    <row r="1426" spans="4:4">
      <c r="D1426" s="148"/>
    </row>
    <row r="1427" spans="4:4">
      <c r="D1427" s="148"/>
    </row>
    <row r="1428" spans="4:4">
      <c r="D1428" s="148"/>
    </row>
    <row r="1429" spans="4:4">
      <c r="D1429" s="148"/>
    </row>
    <row r="1430" spans="4:4">
      <c r="D1430" s="148"/>
    </row>
    <row r="1431" spans="4:4">
      <c r="D1431" s="148"/>
    </row>
    <row r="1432" spans="4:4">
      <c r="D1432" s="148"/>
    </row>
    <row r="1433" spans="4:4">
      <c r="D1433" s="148"/>
    </row>
    <row r="1434" spans="4:4">
      <c r="D1434" s="148"/>
    </row>
    <row r="1435" spans="4:4">
      <c r="D1435" s="148"/>
    </row>
    <row r="1436" spans="4:4">
      <c r="D1436" s="148"/>
    </row>
    <row r="1437" spans="4:4">
      <c r="D1437" s="148"/>
    </row>
    <row r="1438" spans="4:4">
      <c r="D1438" s="148"/>
    </row>
    <row r="1439" spans="4:4">
      <c r="D1439" s="148"/>
    </row>
    <row r="1440" spans="4:4">
      <c r="D1440" s="148"/>
    </row>
    <row r="1441" spans="4:4">
      <c r="D1441" s="148"/>
    </row>
    <row r="1442" spans="4:4">
      <c r="D1442" s="148"/>
    </row>
    <row r="1443" spans="4:4">
      <c r="D1443" s="148"/>
    </row>
    <row r="1444" spans="4:4">
      <c r="D1444" s="148"/>
    </row>
    <row r="1445" spans="4:4">
      <c r="D1445" s="148"/>
    </row>
    <row r="1446" spans="4:4">
      <c r="D1446" s="148"/>
    </row>
    <row r="1447" spans="4:4">
      <c r="D1447" s="148"/>
    </row>
    <row r="1448" spans="4:4">
      <c r="D1448" s="148"/>
    </row>
    <row r="1449" spans="4:4">
      <c r="D1449" s="148"/>
    </row>
    <row r="1450" spans="4:4">
      <c r="D1450" s="148"/>
    </row>
    <row r="1451" spans="4:4">
      <c r="D1451" s="148"/>
    </row>
    <row r="1452" spans="4:4">
      <c r="D1452" s="148"/>
    </row>
    <row r="1453" spans="4:4">
      <c r="D1453" s="148"/>
    </row>
    <row r="1454" spans="4:4">
      <c r="D1454" s="148"/>
    </row>
    <row r="1455" spans="4:4">
      <c r="D1455" s="148"/>
    </row>
    <row r="1456" spans="4:4">
      <c r="D1456" s="148"/>
    </row>
    <row r="1457" spans="4:4">
      <c r="D1457" s="148"/>
    </row>
    <row r="1458" spans="4:4">
      <c r="D1458" s="148"/>
    </row>
    <row r="1459" spans="4:4">
      <c r="D1459" s="148"/>
    </row>
    <row r="1460" spans="4:4">
      <c r="D1460" s="148"/>
    </row>
    <row r="1461" spans="4:4">
      <c r="D1461" s="148"/>
    </row>
    <row r="1462" spans="4:4">
      <c r="D1462" s="148"/>
    </row>
    <row r="1463" spans="4:4">
      <c r="D1463" s="148"/>
    </row>
    <row r="1464" spans="4:4">
      <c r="D1464" s="148"/>
    </row>
    <row r="1465" spans="4:4">
      <c r="D1465" s="148"/>
    </row>
    <row r="1466" spans="4:4">
      <c r="D1466" s="148"/>
    </row>
    <row r="1467" spans="4:4">
      <c r="D1467" s="148"/>
    </row>
    <row r="1468" spans="4:4">
      <c r="D1468" s="148"/>
    </row>
    <row r="1469" spans="4:4">
      <c r="D1469" s="148"/>
    </row>
    <row r="1470" spans="4:4">
      <c r="D1470" s="148"/>
    </row>
    <row r="1471" spans="4:4">
      <c r="D1471" s="148"/>
    </row>
    <row r="1472" spans="4:4">
      <c r="D1472" s="148"/>
    </row>
    <row r="1473" spans="4:4">
      <c r="D1473" s="148"/>
    </row>
    <row r="1474" spans="4:4">
      <c r="D1474" s="148"/>
    </row>
    <row r="1475" spans="4:4">
      <c r="D1475" s="148"/>
    </row>
    <row r="1476" spans="4:4">
      <c r="D1476" s="148"/>
    </row>
    <row r="1477" spans="4:4">
      <c r="D1477" s="148"/>
    </row>
    <row r="1478" spans="4:4">
      <c r="D1478" s="148"/>
    </row>
    <row r="1479" spans="4:4">
      <c r="D1479" s="148"/>
    </row>
    <row r="1480" spans="4:4">
      <c r="D1480" s="148"/>
    </row>
    <row r="1481" spans="4:4">
      <c r="D1481" s="148"/>
    </row>
    <row r="1482" spans="4:4">
      <c r="D1482" s="148"/>
    </row>
    <row r="1483" spans="4:4">
      <c r="D1483" s="148"/>
    </row>
    <row r="1484" spans="4:4">
      <c r="D1484" s="148"/>
    </row>
    <row r="1485" spans="4:4">
      <c r="D1485" s="148"/>
    </row>
    <row r="1486" spans="4:4">
      <c r="D1486" s="148"/>
    </row>
    <row r="1487" spans="4:4">
      <c r="D1487" s="148"/>
    </row>
    <row r="1488" spans="4:4">
      <c r="D1488" s="148"/>
    </row>
    <row r="1489" spans="4:4">
      <c r="D1489" s="148"/>
    </row>
    <row r="1490" spans="4:4">
      <c r="D1490" s="148"/>
    </row>
    <row r="1491" spans="4:4">
      <c r="D1491" s="148"/>
    </row>
    <row r="1492" spans="4:4">
      <c r="D1492" s="148"/>
    </row>
    <row r="1493" spans="4:4">
      <c r="D1493" s="148"/>
    </row>
    <row r="1494" spans="4:4">
      <c r="D1494" s="148"/>
    </row>
    <row r="1495" spans="4:4">
      <c r="D1495" s="148"/>
    </row>
    <row r="1496" spans="4:4">
      <c r="D1496" s="148"/>
    </row>
    <row r="1497" spans="4:4">
      <c r="D1497" s="148"/>
    </row>
    <row r="1498" spans="4:4">
      <c r="D1498" s="148"/>
    </row>
    <row r="1499" spans="4:4">
      <c r="D1499" s="148"/>
    </row>
    <row r="1500" spans="4:4">
      <c r="D1500" s="148"/>
    </row>
    <row r="1501" spans="4:4">
      <c r="D1501" s="148"/>
    </row>
    <row r="1502" spans="4:4">
      <c r="D1502" s="148"/>
    </row>
    <row r="1503" spans="4:4">
      <c r="D1503" s="148"/>
    </row>
    <row r="1504" spans="4:4">
      <c r="D1504" s="148"/>
    </row>
    <row r="1505" spans="4:4">
      <c r="D1505" s="148"/>
    </row>
    <row r="1506" spans="4:4">
      <c r="D1506" s="148"/>
    </row>
    <row r="1507" spans="4:4">
      <c r="D1507" s="148"/>
    </row>
    <row r="1508" spans="4:4">
      <c r="D1508" s="148"/>
    </row>
    <row r="1509" spans="4:4">
      <c r="D1509" s="148"/>
    </row>
    <row r="1510" spans="4:4">
      <c r="D1510" s="148"/>
    </row>
    <row r="1511" spans="4:4">
      <c r="D1511" s="148"/>
    </row>
    <row r="1512" spans="4:4">
      <c r="D1512" s="148"/>
    </row>
    <row r="1513" spans="4:4">
      <c r="D1513" s="148"/>
    </row>
    <row r="1514" spans="4:4">
      <c r="D1514" s="148"/>
    </row>
    <row r="1515" spans="4:4">
      <c r="D1515" s="148"/>
    </row>
    <row r="1516" spans="4:4">
      <c r="D1516" s="148"/>
    </row>
    <row r="1517" spans="4:4">
      <c r="D1517" s="148"/>
    </row>
    <row r="1518" spans="4:4">
      <c r="D1518" s="148"/>
    </row>
    <row r="1519" spans="4:4">
      <c r="D1519" s="148"/>
    </row>
    <row r="1520" spans="4:4">
      <c r="D1520" s="148"/>
    </row>
    <row r="1521" spans="4:4">
      <c r="D1521" s="148"/>
    </row>
    <row r="1522" spans="4:4">
      <c r="D1522" s="148"/>
    </row>
    <row r="1523" spans="4:4">
      <c r="D1523" s="148"/>
    </row>
    <row r="1524" spans="4:4">
      <c r="D1524" s="148"/>
    </row>
    <row r="1525" spans="4:4">
      <c r="D1525" s="148"/>
    </row>
    <row r="1526" spans="4:4">
      <c r="D1526" s="148"/>
    </row>
    <row r="1527" spans="4:4">
      <c r="D1527" s="148"/>
    </row>
    <row r="1528" spans="4:4">
      <c r="D1528" s="148"/>
    </row>
    <row r="1529" spans="4:4">
      <c r="D1529" s="148"/>
    </row>
    <row r="1530" spans="4:4">
      <c r="D1530" s="148"/>
    </row>
    <row r="1531" spans="4:4">
      <c r="D1531" s="148"/>
    </row>
    <row r="1532" spans="4:4">
      <c r="D1532" s="148"/>
    </row>
    <row r="1533" spans="4:4">
      <c r="D1533" s="148"/>
    </row>
    <row r="1534" spans="4:4">
      <c r="D1534" s="148"/>
    </row>
    <row r="1535" spans="4:4">
      <c r="D1535" s="148"/>
    </row>
    <row r="1536" spans="4:4">
      <c r="D1536" s="148"/>
    </row>
    <row r="1537" spans="4:4">
      <c r="D1537" s="148"/>
    </row>
    <row r="1538" spans="4:4">
      <c r="D1538" s="148"/>
    </row>
    <row r="1539" spans="4:4">
      <c r="D1539" s="148"/>
    </row>
    <row r="1540" spans="4:4">
      <c r="D1540" s="148"/>
    </row>
    <row r="1541" spans="4:4">
      <c r="D1541" s="148"/>
    </row>
    <row r="1542" spans="4:4">
      <c r="D1542" s="148"/>
    </row>
    <row r="1543" spans="4:4">
      <c r="D1543" s="148"/>
    </row>
    <row r="1544" spans="4:4">
      <c r="D1544" s="148"/>
    </row>
    <row r="1545" spans="4:4">
      <c r="D1545" s="148"/>
    </row>
    <row r="1546" spans="4:4">
      <c r="D1546" s="148"/>
    </row>
    <row r="1547" spans="4:4">
      <c r="D1547" s="148"/>
    </row>
    <row r="1548" spans="4:4">
      <c r="D1548" s="148"/>
    </row>
    <row r="1549" spans="4:4">
      <c r="D1549" s="148"/>
    </row>
    <row r="1550" spans="4:4">
      <c r="D1550" s="148"/>
    </row>
    <row r="1551" spans="4:4">
      <c r="D1551" s="148"/>
    </row>
    <row r="1552" spans="4:4">
      <c r="D1552" s="148"/>
    </row>
    <row r="1553" spans="4:4">
      <c r="D1553" s="148"/>
    </row>
    <row r="1554" spans="4:4">
      <c r="D1554" s="148"/>
    </row>
    <row r="1555" spans="4:4">
      <c r="D1555" s="148"/>
    </row>
    <row r="1556" spans="4:4">
      <c r="D1556" s="148"/>
    </row>
    <row r="1557" spans="4:4">
      <c r="D1557" s="148"/>
    </row>
    <row r="1558" spans="4:4">
      <c r="D1558" s="148"/>
    </row>
    <row r="1559" spans="4:4">
      <c r="D1559" s="148"/>
    </row>
    <row r="1560" spans="4:4">
      <c r="D1560" s="148"/>
    </row>
    <row r="1561" spans="4:4">
      <c r="D1561" s="148"/>
    </row>
    <row r="1562" spans="4:4">
      <c r="D1562" s="148"/>
    </row>
    <row r="1563" spans="4:4">
      <c r="D1563" s="148"/>
    </row>
    <row r="1564" spans="4:4">
      <c r="D1564" s="148"/>
    </row>
    <row r="1565" spans="4:4">
      <c r="D1565" s="148"/>
    </row>
    <row r="1566" spans="4:4">
      <c r="D1566" s="148"/>
    </row>
    <row r="1567" spans="4:4">
      <c r="D1567" s="148"/>
    </row>
    <row r="1568" spans="4:4">
      <c r="D1568" s="148"/>
    </row>
    <row r="1569" spans="4:4">
      <c r="D1569" s="148"/>
    </row>
    <row r="1570" spans="4:4">
      <c r="D1570" s="148"/>
    </row>
    <row r="1571" spans="4:4">
      <c r="D1571" s="148"/>
    </row>
    <row r="1572" spans="4:4">
      <c r="D1572" s="148"/>
    </row>
    <row r="1573" spans="4:4">
      <c r="D1573" s="148"/>
    </row>
    <row r="1574" spans="4:4">
      <c r="D1574" s="148"/>
    </row>
    <row r="1575" spans="4:4">
      <c r="D1575" s="148"/>
    </row>
    <row r="1576" spans="4:4">
      <c r="D1576" s="148"/>
    </row>
    <row r="1577" spans="4:4">
      <c r="D1577" s="148"/>
    </row>
    <row r="1578" spans="4:4">
      <c r="D1578" s="148"/>
    </row>
    <row r="1579" spans="4:4">
      <c r="D1579" s="148"/>
    </row>
    <row r="1580" spans="4:4">
      <c r="D1580" s="148"/>
    </row>
    <row r="1581" spans="4:4">
      <c r="D1581" s="148"/>
    </row>
    <row r="1582" spans="4:4">
      <c r="D1582" s="148"/>
    </row>
    <row r="1583" spans="4:4">
      <c r="D1583" s="148"/>
    </row>
    <row r="1584" spans="4:4">
      <c r="D1584" s="148"/>
    </row>
    <row r="1585" spans="4:4">
      <c r="D1585" s="148"/>
    </row>
    <row r="1586" spans="4:4">
      <c r="D1586" s="148"/>
    </row>
    <row r="1587" spans="4:4">
      <c r="D1587" s="148"/>
    </row>
    <row r="1588" spans="4:4">
      <c r="D1588" s="148"/>
    </row>
    <row r="1589" spans="4:4">
      <c r="D1589" s="148"/>
    </row>
    <row r="1590" spans="4:4">
      <c r="D1590" s="148"/>
    </row>
    <row r="1591" spans="4:4">
      <c r="D1591" s="148"/>
    </row>
    <row r="1592" spans="4:4">
      <c r="D1592" s="148"/>
    </row>
    <row r="1593" spans="4:4">
      <c r="D1593" s="148"/>
    </row>
    <row r="1594" spans="4:4">
      <c r="D1594" s="148"/>
    </row>
    <row r="1595" spans="4:4">
      <c r="D1595" s="148"/>
    </row>
    <row r="1596" spans="4:4">
      <c r="D1596" s="148"/>
    </row>
    <row r="1597" spans="4:4">
      <c r="D1597" s="148"/>
    </row>
    <row r="1598" spans="4:4">
      <c r="D1598" s="148"/>
    </row>
    <row r="1599" spans="4:4">
      <c r="D1599" s="148"/>
    </row>
    <row r="1600" spans="4:4">
      <c r="D1600" s="148"/>
    </row>
    <row r="1601" spans="4:4">
      <c r="D1601" s="148"/>
    </row>
    <row r="1602" spans="4:4">
      <c r="D1602" s="148"/>
    </row>
    <row r="1603" spans="4:4">
      <c r="D1603" s="148"/>
    </row>
    <row r="1604" spans="4:4">
      <c r="D1604" s="148"/>
    </row>
    <row r="1605" spans="4:4">
      <c r="D1605" s="148"/>
    </row>
    <row r="1606" spans="4:4">
      <c r="D1606" s="148"/>
    </row>
    <row r="1607" spans="4:4">
      <c r="D1607" s="148"/>
    </row>
    <row r="1608" spans="4:4">
      <c r="D1608" s="148"/>
    </row>
    <row r="1609" spans="4:4">
      <c r="D1609" s="148"/>
    </row>
    <row r="1610" spans="4:4">
      <c r="D1610" s="148"/>
    </row>
    <row r="1611" spans="4:4">
      <c r="D1611" s="148"/>
    </row>
    <row r="1612" spans="4:4">
      <c r="D1612" s="148"/>
    </row>
    <row r="1613" spans="4:4">
      <c r="D1613" s="148"/>
    </row>
    <row r="1614" spans="4:4">
      <c r="D1614" s="148"/>
    </row>
    <row r="1615" spans="4:4">
      <c r="D1615" s="148"/>
    </row>
    <row r="1616" spans="4:4">
      <c r="D1616" s="148"/>
    </row>
    <row r="1617" spans="4:4">
      <c r="D1617" s="148"/>
    </row>
    <row r="1618" spans="4:4">
      <c r="D1618" s="148"/>
    </row>
    <row r="1619" spans="4:4">
      <c r="D1619" s="148"/>
    </row>
    <row r="1620" spans="4:4">
      <c r="D1620" s="148"/>
    </row>
    <row r="1621" spans="4:4">
      <c r="D1621" s="148"/>
    </row>
    <row r="1622" spans="4:4">
      <c r="D1622" s="148"/>
    </row>
    <row r="1623" spans="4:4">
      <c r="D1623" s="148"/>
    </row>
    <row r="1624" spans="4:4">
      <c r="D1624" s="148"/>
    </row>
    <row r="1625" spans="4:4">
      <c r="D1625" s="148"/>
    </row>
    <row r="1626" spans="4:4">
      <c r="D1626" s="148"/>
    </row>
    <row r="1627" spans="4:4">
      <c r="D1627" s="148"/>
    </row>
    <row r="1628" spans="4:4">
      <c r="D1628" s="148"/>
    </row>
    <row r="1629" spans="4:4">
      <c r="D1629" s="148"/>
    </row>
    <row r="1630" spans="4:4">
      <c r="D1630" s="148"/>
    </row>
    <row r="1631" spans="4:4">
      <c r="D1631" s="148"/>
    </row>
    <row r="1632" spans="4:4">
      <c r="D1632" s="148"/>
    </row>
    <row r="1633" spans="4:4">
      <c r="D1633" s="148"/>
    </row>
    <row r="1634" spans="4:4">
      <c r="D1634" s="148"/>
    </row>
    <row r="1635" spans="4:4">
      <c r="D1635" s="148"/>
    </row>
    <row r="1636" spans="4:4">
      <c r="D1636" s="148"/>
    </row>
    <row r="1637" spans="4:4">
      <c r="D1637" s="148"/>
    </row>
    <row r="1638" spans="4:4">
      <c r="D1638" s="148"/>
    </row>
    <row r="1639" spans="4:4">
      <c r="D1639" s="148"/>
    </row>
    <row r="1640" spans="4:4">
      <c r="D1640" s="148"/>
    </row>
    <row r="1641" spans="4:4">
      <c r="D1641" s="148"/>
    </row>
    <row r="1642" spans="4:4">
      <c r="D1642" s="148"/>
    </row>
    <row r="1643" spans="4:4">
      <c r="D1643" s="148"/>
    </row>
    <row r="1644" spans="4:4">
      <c r="D1644" s="148"/>
    </row>
    <row r="1645" spans="4:4">
      <c r="D1645" s="148"/>
    </row>
    <row r="1646" spans="4:4">
      <c r="D1646" s="148"/>
    </row>
    <row r="1647" spans="4:4">
      <c r="D1647" s="148"/>
    </row>
    <row r="1648" spans="4:4">
      <c r="D1648" s="148"/>
    </row>
    <row r="1649" spans="4:4">
      <c r="D1649" s="148"/>
    </row>
    <row r="1650" spans="4:4">
      <c r="D1650" s="148"/>
    </row>
    <row r="1651" spans="4:4">
      <c r="D1651" s="148"/>
    </row>
    <row r="1652" spans="4:4">
      <c r="D1652" s="148"/>
    </row>
    <row r="1653" spans="4:4">
      <c r="D1653" s="148"/>
    </row>
    <row r="1654" spans="4:4">
      <c r="D1654" s="148"/>
    </row>
    <row r="1655" spans="4:4">
      <c r="D1655" s="148"/>
    </row>
    <row r="1656" spans="4:4">
      <c r="D1656" s="148"/>
    </row>
    <row r="1657" spans="4:4">
      <c r="D1657" s="148"/>
    </row>
    <row r="1658" spans="4:4">
      <c r="D1658" s="148"/>
    </row>
    <row r="1659" spans="4:4">
      <c r="D1659" s="148"/>
    </row>
    <row r="1660" spans="4:4">
      <c r="D1660" s="148"/>
    </row>
    <row r="1661" spans="4:4">
      <c r="D1661" s="148"/>
    </row>
    <row r="1662" spans="4:4">
      <c r="D1662" s="148"/>
    </row>
    <row r="1663" spans="4:4">
      <c r="D1663" s="148"/>
    </row>
    <row r="1664" spans="4:4">
      <c r="D1664" s="148"/>
    </row>
    <row r="1665" spans="4:4">
      <c r="D1665" s="148"/>
    </row>
    <row r="1666" spans="4:4">
      <c r="D1666" s="148"/>
    </row>
    <row r="1667" spans="4:4">
      <c r="D1667" s="148"/>
    </row>
    <row r="1668" spans="4:4">
      <c r="D1668" s="148"/>
    </row>
    <row r="1669" spans="4:4">
      <c r="D1669" s="148"/>
    </row>
    <row r="1670" spans="4:4">
      <c r="D1670" s="148"/>
    </row>
    <row r="1671" spans="4:4">
      <c r="D1671" s="148"/>
    </row>
    <row r="1672" spans="4:4">
      <c r="D1672" s="148"/>
    </row>
    <row r="1673" spans="4:4">
      <c r="D1673" s="148"/>
    </row>
    <row r="1674" spans="4:4">
      <c r="D1674" s="148"/>
    </row>
    <row r="1675" spans="4:4">
      <c r="D1675" s="148"/>
    </row>
    <row r="1676" spans="4:4">
      <c r="D1676" s="148"/>
    </row>
    <row r="1677" spans="4:4">
      <c r="D1677" s="148"/>
    </row>
    <row r="1678" spans="4:4">
      <c r="D1678" s="148"/>
    </row>
    <row r="1679" spans="4:4">
      <c r="D1679" s="148"/>
    </row>
    <row r="1680" spans="4:4">
      <c r="D1680" s="148"/>
    </row>
    <row r="1681" spans="4:4">
      <c r="D1681" s="148"/>
    </row>
    <row r="1682" spans="4:4">
      <c r="D1682" s="148"/>
    </row>
    <row r="1683" spans="4:4">
      <c r="D1683" s="148"/>
    </row>
    <row r="1684" spans="4:4">
      <c r="D1684" s="148"/>
    </row>
    <row r="1685" spans="4:4">
      <c r="D1685" s="148"/>
    </row>
    <row r="1686" spans="4:4">
      <c r="D1686" s="148"/>
    </row>
    <row r="1687" spans="4:4">
      <c r="D1687" s="148"/>
    </row>
    <row r="1688" spans="4:4">
      <c r="D1688" s="148"/>
    </row>
    <row r="1689" spans="4:4">
      <c r="D1689" s="148"/>
    </row>
    <row r="1690" spans="4:4">
      <c r="D1690" s="148"/>
    </row>
    <row r="1691" spans="4:4">
      <c r="D1691" s="148"/>
    </row>
    <row r="1692" spans="4:4">
      <c r="D1692" s="148"/>
    </row>
    <row r="1693" spans="4:4">
      <c r="D1693" s="148"/>
    </row>
    <row r="1694" spans="4:4">
      <c r="D1694" s="148"/>
    </row>
    <row r="1695" spans="4:4">
      <c r="D1695" s="148"/>
    </row>
    <row r="1696" spans="4:4">
      <c r="D1696" s="148"/>
    </row>
    <row r="1697" spans="4:4">
      <c r="D1697" s="148"/>
    </row>
    <row r="1698" spans="4:4">
      <c r="D1698" s="148"/>
    </row>
    <row r="1699" spans="4:4">
      <c r="D1699" s="148"/>
    </row>
    <row r="1700" spans="4:4">
      <c r="D1700" s="148"/>
    </row>
    <row r="1701" spans="4:4">
      <c r="D1701" s="148"/>
    </row>
    <row r="1702" spans="4:4">
      <c r="D1702" s="148"/>
    </row>
    <row r="1703" spans="4:4">
      <c r="D1703" s="148"/>
    </row>
    <row r="1704" spans="4:4">
      <c r="D1704" s="148"/>
    </row>
    <row r="1705" spans="4:4">
      <c r="D1705" s="148"/>
    </row>
    <row r="1706" spans="4:4">
      <c r="D1706" s="148"/>
    </row>
    <row r="1707" spans="4:4">
      <c r="D1707" s="148"/>
    </row>
    <row r="1708" spans="4:4">
      <c r="D1708" s="148"/>
    </row>
    <row r="1709" spans="4:4">
      <c r="D1709" s="148"/>
    </row>
    <row r="1710" spans="4:4">
      <c r="D1710" s="148"/>
    </row>
    <row r="1711" spans="4:4">
      <c r="D1711" s="148"/>
    </row>
    <row r="1712" spans="4:4">
      <c r="D1712" s="148"/>
    </row>
    <row r="1713" spans="4:4">
      <c r="D1713" s="148"/>
    </row>
    <row r="1714" spans="4:4">
      <c r="D1714" s="148"/>
    </row>
    <row r="1715" spans="4:4">
      <c r="D1715" s="148"/>
    </row>
    <row r="1716" spans="4:4">
      <c r="D1716" s="148"/>
    </row>
    <row r="1717" spans="4:4">
      <c r="D1717" s="148"/>
    </row>
    <row r="1718" spans="4:4">
      <c r="D1718" s="148"/>
    </row>
    <row r="1719" spans="4:4">
      <c r="D1719" s="148"/>
    </row>
    <row r="1720" spans="4:4">
      <c r="D1720" s="148"/>
    </row>
    <row r="1721" spans="4:4">
      <c r="D1721" s="148"/>
    </row>
    <row r="1722" spans="4:4">
      <c r="D1722" s="148"/>
    </row>
    <row r="1723" spans="4:4">
      <c r="D1723" s="148"/>
    </row>
    <row r="1724" spans="4:4">
      <c r="D1724" s="148"/>
    </row>
    <row r="1725" spans="4:4">
      <c r="D1725" s="148"/>
    </row>
    <row r="1726" spans="4:4">
      <c r="D1726" s="148"/>
    </row>
    <row r="1727" spans="4:4">
      <c r="D1727" s="148"/>
    </row>
    <row r="1728" spans="4:4">
      <c r="D1728" s="148"/>
    </row>
    <row r="1729" spans="4:4">
      <c r="D1729" s="148"/>
    </row>
    <row r="1730" spans="4:4">
      <c r="D1730" s="148"/>
    </row>
    <row r="1731" spans="4:4">
      <c r="D1731" s="148"/>
    </row>
    <row r="1732" spans="4:4">
      <c r="D1732" s="148"/>
    </row>
    <row r="1733" spans="4:4">
      <c r="D1733" s="148"/>
    </row>
    <row r="1734" spans="4:4">
      <c r="D1734" s="148"/>
    </row>
    <row r="1735" spans="4:4">
      <c r="D1735" s="148"/>
    </row>
    <row r="1736" spans="4:4">
      <c r="D1736" s="148"/>
    </row>
    <row r="1737" spans="4:4">
      <c r="D1737" s="148"/>
    </row>
    <row r="1738" spans="4:4">
      <c r="D1738" s="148"/>
    </row>
    <row r="1739" spans="4:4">
      <c r="D1739" s="148"/>
    </row>
    <row r="1740" spans="4:4">
      <c r="D1740" s="148"/>
    </row>
    <row r="1741" spans="4:4">
      <c r="D1741" s="148"/>
    </row>
    <row r="1742" spans="4:4">
      <c r="D1742" s="148"/>
    </row>
    <row r="1743" spans="4:4">
      <c r="D1743" s="148"/>
    </row>
    <row r="1744" spans="4:4">
      <c r="D1744" s="148"/>
    </row>
    <row r="1745" spans="4:4">
      <c r="D1745" s="148"/>
    </row>
    <row r="1746" spans="4:4">
      <c r="D1746" s="148"/>
    </row>
    <row r="1747" spans="4:4">
      <c r="D1747" s="148"/>
    </row>
    <row r="1748" spans="4:4">
      <c r="D1748" s="148"/>
    </row>
    <row r="1749" spans="4:4">
      <c r="D1749" s="148"/>
    </row>
    <row r="1750" spans="4:4">
      <c r="D1750" s="148"/>
    </row>
    <row r="1751" spans="4:4">
      <c r="D1751" s="148"/>
    </row>
    <row r="1752" spans="4:4">
      <c r="D1752" s="148"/>
    </row>
    <row r="1753" spans="4:4">
      <c r="D1753" s="148"/>
    </row>
    <row r="1754" spans="4:4">
      <c r="D1754" s="148"/>
    </row>
    <row r="1755" spans="4:4">
      <c r="D1755" s="148"/>
    </row>
    <row r="1756" spans="4:4">
      <c r="D1756" s="148"/>
    </row>
    <row r="1757" spans="4:4">
      <c r="D1757" s="148"/>
    </row>
    <row r="1758" spans="4:4">
      <c r="D1758" s="148"/>
    </row>
    <row r="1759" spans="4:4">
      <c r="D1759" s="148"/>
    </row>
    <row r="1760" spans="4:4">
      <c r="D1760" s="148"/>
    </row>
    <row r="1761" spans="4:4">
      <c r="D1761" s="148"/>
    </row>
    <row r="1762" spans="4:4">
      <c r="D1762" s="148"/>
    </row>
    <row r="1763" spans="4:4">
      <c r="D1763" s="148"/>
    </row>
    <row r="1764" spans="4:4">
      <c r="D1764" s="148"/>
    </row>
    <row r="1765" spans="4:4">
      <c r="D1765" s="148"/>
    </row>
    <row r="1766" spans="4:4">
      <c r="D1766" s="148"/>
    </row>
    <row r="1767" spans="4:4">
      <c r="D1767" s="148"/>
    </row>
    <row r="1768" spans="4:4">
      <c r="D1768" s="148"/>
    </row>
    <row r="1769" spans="4:4">
      <c r="D1769" s="148"/>
    </row>
    <row r="1770" spans="4:4">
      <c r="D1770" s="148"/>
    </row>
    <row r="1771" spans="4:4">
      <c r="D1771" s="148"/>
    </row>
    <row r="1772" spans="4:4">
      <c r="D1772" s="148"/>
    </row>
    <row r="1773" spans="4:4">
      <c r="D1773" s="148"/>
    </row>
    <row r="1774" spans="4:4">
      <c r="D1774" s="148"/>
    </row>
    <row r="1775" spans="4:4">
      <c r="D1775" s="148"/>
    </row>
    <row r="1776" spans="4:4">
      <c r="D1776" s="148"/>
    </row>
    <row r="1777" spans="4:4">
      <c r="D1777" s="148"/>
    </row>
    <row r="1778" spans="4:4">
      <c r="D1778" s="148"/>
    </row>
    <row r="1779" spans="4:4">
      <c r="D1779" s="148"/>
    </row>
    <row r="1780" spans="4:4">
      <c r="D1780" s="148"/>
    </row>
    <row r="1781" spans="4:4">
      <c r="D1781" s="148"/>
    </row>
    <row r="1782" spans="4:4">
      <c r="D1782" s="148"/>
    </row>
    <row r="1783" spans="4:4">
      <c r="D1783" s="148"/>
    </row>
    <row r="1784" spans="4:4">
      <c r="D1784" s="148"/>
    </row>
    <row r="1785" spans="4:4">
      <c r="D1785" s="148"/>
    </row>
    <row r="1786" spans="4:4">
      <c r="D1786" s="148"/>
    </row>
    <row r="1787" spans="4:4">
      <c r="D1787" s="148"/>
    </row>
    <row r="1788" spans="4:4">
      <c r="D1788" s="148"/>
    </row>
    <row r="1789" spans="4:4">
      <c r="D1789" s="148"/>
    </row>
    <row r="1790" spans="4:4">
      <c r="D1790" s="148"/>
    </row>
    <row r="1791" spans="4:4">
      <c r="D1791" s="148"/>
    </row>
    <row r="1792" spans="4:4">
      <c r="D1792" s="148"/>
    </row>
    <row r="1793" spans="4:4">
      <c r="D1793" s="148"/>
    </row>
    <row r="1794" spans="4:4">
      <c r="D1794" s="148"/>
    </row>
    <row r="1795" spans="4:4">
      <c r="D1795" s="148"/>
    </row>
    <row r="1796" spans="4:4">
      <c r="D1796" s="148"/>
    </row>
    <row r="1797" spans="4:4">
      <c r="D1797" s="148"/>
    </row>
    <row r="1798" spans="4:4">
      <c r="D1798" s="148"/>
    </row>
    <row r="1799" spans="4:4">
      <c r="D1799" s="148"/>
    </row>
    <row r="1800" spans="4:4">
      <c r="D1800" s="148"/>
    </row>
    <row r="1801" spans="4:4">
      <c r="D1801" s="148"/>
    </row>
    <row r="1802" spans="4:4">
      <c r="D1802" s="148"/>
    </row>
    <row r="1803" spans="4:4">
      <c r="D1803" s="148"/>
    </row>
    <row r="1804" spans="4:4">
      <c r="D1804" s="148"/>
    </row>
    <row r="1805" spans="4:4">
      <c r="D1805" s="148"/>
    </row>
    <row r="1806" spans="4:4">
      <c r="D1806" s="148"/>
    </row>
    <row r="1807" spans="4:4">
      <c r="D1807" s="148"/>
    </row>
    <row r="1808" spans="4:4">
      <c r="D1808" s="148"/>
    </row>
    <row r="1809" spans="4:4">
      <c r="D1809" s="148"/>
    </row>
    <row r="1810" spans="4:4">
      <c r="D1810" s="148"/>
    </row>
    <row r="1811" spans="4:4">
      <c r="D1811" s="148"/>
    </row>
    <row r="1812" spans="4:4">
      <c r="D1812" s="148"/>
    </row>
    <row r="1813" spans="4:4">
      <c r="D1813" s="148"/>
    </row>
    <row r="1814" spans="4:4">
      <c r="D1814" s="148"/>
    </row>
    <row r="1815" spans="4:4">
      <c r="D1815" s="148"/>
    </row>
    <row r="1816" spans="4:4">
      <c r="D1816" s="148"/>
    </row>
    <row r="1817" spans="4:4">
      <c r="D1817" s="148"/>
    </row>
    <row r="1818" spans="4:4">
      <c r="D1818" s="148"/>
    </row>
    <row r="1819" spans="4:4">
      <c r="D1819" s="148"/>
    </row>
    <row r="1820" spans="4:4">
      <c r="D1820" s="148"/>
    </row>
    <row r="1821" spans="4:4">
      <c r="D1821" s="148"/>
    </row>
    <row r="1822" spans="4:4">
      <c r="D1822" s="148"/>
    </row>
    <row r="1823" spans="4:4">
      <c r="D1823" s="148"/>
    </row>
    <row r="1824" spans="4:4">
      <c r="D1824" s="148"/>
    </row>
    <row r="1825" spans="4:4">
      <c r="D1825" s="148"/>
    </row>
    <row r="1826" spans="4:4">
      <c r="D1826" s="148"/>
    </row>
    <row r="1827" spans="4:4">
      <c r="D1827" s="148"/>
    </row>
    <row r="1828" spans="4:4">
      <c r="D1828" s="148"/>
    </row>
    <row r="1829" spans="4:4">
      <c r="D1829" s="148"/>
    </row>
    <row r="1830" spans="4:4">
      <c r="D1830" s="148"/>
    </row>
    <row r="1831" spans="4:4">
      <c r="D1831" s="148"/>
    </row>
    <row r="1832" spans="4:4">
      <c r="D1832" s="148"/>
    </row>
    <row r="1833" spans="4:4">
      <c r="D1833" s="148"/>
    </row>
    <row r="1834" spans="4:4">
      <c r="D1834" s="148"/>
    </row>
    <row r="1835" spans="4:4">
      <c r="D1835" s="148"/>
    </row>
    <row r="1836" spans="4:4">
      <c r="D1836" s="148"/>
    </row>
    <row r="1837" spans="4:4">
      <c r="D1837" s="148"/>
    </row>
    <row r="1838" spans="4:4">
      <c r="D1838" s="148"/>
    </row>
    <row r="1839" spans="4:4">
      <c r="D1839" s="148"/>
    </row>
    <row r="1840" spans="4:4">
      <c r="D1840" s="148"/>
    </row>
    <row r="1841" spans="4:4">
      <c r="D1841" s="148"/>
    </row>
    <row r="1842" spans="4:4">
      <c r="D1842" s="148"/>
    </row>
    <row r="1843" spans="4:4">
      <c r="D1843" s="148"/>
    </row>
    <row r="1844" spans="4:4">
      <c r="D1844" s="148"/>
    </row>
    <row r="1845" spans="4:4">
      <c r="D1845" s="148"/>
    </row>
    <row r="1846" spans="4:4">
      <c r="D1846" s="148"/>
    </row>
    <row r="1847" spans="4:4">
      <c r="D1847" s="148"/>
    </row>
    <row r="1848" spans="4:4">
      <c r="D1848" s="148"/>
    </row>
    <row r="1849" spans="4:4">
      <c r="D1849" s="148"/>
    </row>
    <row r="1850" spans="4:4">
      <c r="D1850" s="148"/>
    </row>
    <row r="1851" spans="4:4">
      <c r="D1851" s="148"/>
    </row>
    <row r="1852" spans="4:4">
      <c r="D1852" s="148"/>
    </row>
    <row r="1853" spans="4:4">
      <c r="D1853" s="148"/>
    </row>
    <row r="1854" spans="4:4">
      <c r="D1854" s="148"/>
    </row>
    <row r="1855" spans="4:4">
      <c r="D1855" s="148"/>
    </row>
    <row r="1856" spans="4:4">
      <c r="D1856" s="148"/>
    </row>
    <row r="1857" spans="4:4">
      <c r="D1857" s="148"/>
    </row>
    <row r="1858" spans="4:4">
      <c r="D1858" s="148"/>
    </row>
    <row r="1859" spans="4:4">
      <c r="D1859" s="148"/>
    </row>
    <row r="1860" spans="4:4">
      <c r="D1860" s="148"/>
    </row>
    <row r="1861" spans="4:4">
      <c r="D1861" s="148"/>
    </row>
    <row r="1862" spans="4:4">
      <c r="D1862" s="148"/>
    </row>
    <row r="1863" spans="4:4">
      <c r="D1863" s="148"/>
    </row>
    <row r="1864" spans="4:4">
      <c r="D1864" s="148"/>
    </row>
    <row r="1865" spans="4:4">
      <c r="D1865" s="148"/>
    </row>
    <row r="1866" spans="4:4">
      <c r="D1866" s="148"/>
    </row>
    <row r="1867" spans="4:4">
      <c r="D1867" s="148"/>
    </row>
    <row r="1868" spans="4:4">
      <c r="D1868" s="148"/>
    </row>
    <row r="1869" spans="4:4">
      <c r="D1869" s="148"/>
    </row>
    <row r="1870" spans="4:4">
      <c r="D1870" s="148"/>
    </row>
    <row r="1871" spans="4:4">
      <c r="D1871" s="148"/>
    </row>
    <row r="1872" spans="4:4">
      <c r="D1872" s="148"/>
    </row>
    <row r="1873" spans="4:4">
      <c r="D1873" s="148"/>
    </row>
    <row r="1874" spans="4:4">
      <c r="D1874" s="148"/>
    </row>
    <row r="1875" spans="4:4">
      <c r="D1875" s="148"/>
    </row>
    <row r="1876" spans="4:4">
      <c r="D1876" s="148"/>
    </row>
    <row r="1877" spans="4:4">
      <c r="D1877" s="148"/>
    </row>
    <row r="1878" spans="4:4">
      <c r="D1878" s="148"/>
    </row>
    <row r="1879" spans="4:4">
      <c r="D1879" s="148"/>
    </row>
    <row r="1880" spans="4:4">
      <c r="D1880" s="148"/>
    </row>
    <row r="1881" spans="4:4">
      <c r="D1881" s="148"/>
    </row>
    <row r="1882" spans="4:4">
      <c r="D1882" s="148"/>
    </row>
    <row r="1883" spans="4:4">
      <c r="D1883" s="148"/>
    </row>
    <row r="1884" spans="4:4">
      <c r="D1884" s="148"/>
    </row>
    <row r="1885" spans="4:4">
      <c r="D1885" s="148"/>
    </row>
    <row r="1886" spans="4:4">
      <c r="D1886" s="148"/>
    </row>
    <row r="1887" spans="4:4">
      <c r="D1887" s="148"/>
    </row>
    <row r="1888" spans="4:4">
      <c r="D1888" s="148"/>
    </row>
    <row r="1889" spans="4:4">
      <c r="D1889" s="148"/>
    </row>
    <row r="1890" spans="4:4">
      <c r="D1890" s="148"/>
    </row>
    <row r="1891" spans="4:4">
      <c r="D1891" s="148"/>
    </row>
    <row r="1892" spans="4:4">
      <c r="D1892" s="148"/>
    </row>
    <row r="1893" spans="4:4">
      <c r="D1893" s="148"/>
    </row>
    <row r="1894" spans="4:4">
      <c r="D1894" s="148"/>
    </row>
    <row r="1895" spans="4:4">
      <c r="D1895" s="148"/>
    </row>
    <row r="1896" spans="4:4">
      <c r="D1896" s="148"/>
    </row>
    <row r="1897" spans="4:4">
      <c r="D1897" s="148"/>
    </row>
    <row r="1898" spans="4:4">
      <c r="D1898" s="148"/>
    </row>
    <row r="1899" spans="4:4">
      <c r="D1899" s="148"/>
    </row>
    <row r="1900" spans="4:4">
      <c r="D1900" s="148"/>
    </row>
    <row r="1901" spans="4:4">
      <c r="D1901" s="148"/>
    </row>
    <row r="1902" spans="4:4">
      <c r="D1902" s="148"/>
    </row>
    <row r="1903" spans="4:4">
      <c r="D1903" s="148"/>
    </row>
    <row r="1904" spans="4:4">
      <c r="D1904" s="148"/>
    </row>
    <row r="1905" spans="4:4">
      <c r="D1905" s="148"/>
    </row>
    <row r="1906" spans="4:4">
      <c r="D1906" s="148"/>
    </row>
    <row r="1907" spans="4:4">
      <c r="D1907" s="148"/>
    </row>
    <row r="1908" spans="4:4">
      <c r="D1908" s="148"/>
    </row>
    <row r="1909" spans="4:4">
      <c r="D1909" s="148"/>
    </row>
    <row r="1910" spans="4:4">
      <c r="D1910" s="148"/>
    </row>
    <row r="1911" spans="4:4">
      <c r="D1911" s="148"/>
    </row>
    <row r="1912" spans="4:4">
      <c r="D1912" s="148"/>
    </row>
    <row r="1913" spans="4:4">
      <c r="D1913" s="148"/>
    </row>
    <row r="1914" spans="4:4">
      <c r="D1914" s="148"/>
    </row>
    <row r="1915" spans="4:4">
      <c r="D1915" s="148"/>
    </row>
    <row r="1916" spans="4:4">
      <c r="D1916" s="148"/>
    </row>
    <row r="1917" spans="4:4">
      <c r="D1917" s="148"/>
    </row>
    <row r="1918" spans="4:4">
      <c r="D1918" s="148"/>
    </row>
    <row r="1919" spans="4:4">
      <c r="D1919" s="148"/>
    </row>
    <row r="1920" spans="4:4">
      <c r="D1920" s="148"/>
    </row>
    <row r="1921" spans="4:4">
      <c r="D1921" s="148"/>
    </row>
    <row r="1922" spans="4:4">
      <c r="D1922" s="148"/>
    </row>
    <row r="1923" spans="4:4">
      <c r="D1923" s="148"/>
    </row>
    <row r="1924" spans="4:4">
      <c r="D1924" s="148"/>
    </row>
    <row r="1925" spans="4:4">
      <c r="D1925" s="148"/>
    </row>
    <row r="1926" spans="4:4">
      <c r="D1926" s="148"/>
    </row>
    <row r="1927" spans="4:4">
      <c r="D1927" s="148"/>
    </row>
    <row r="1928" spans="4:4">
      <c r="D1928" s="148"/>
    </row>
    <row r="1929" spans="4:4">
      <c r="D1929" s="148"/>
    </row>
    <row r="1930" spans="4:4">
      <c r="D1930" s="148"/>
    </row>
    <row r="1931" spans="4:4">
      <c r="D1931" s="148"/>
    </row>
    <row r="1932" spans="4:4">
      <c r="D1932" s="148"/>
    </row>
    <row r="1933" spans="4:4">
      <c r="D1933" s="148"/>
    </row>
    <row r="1934" spans="4:4">
      <c r="D1934" s="148"/>
    </row>
    <row r="1935" spans="4:4">
      <c r="D1935" s="148"/>
    </row>
    <row r="1936" spans="4:4">
      <c r="D1936" s="148"/>
    </row>
    <row r="1937" spans="4:4">
      <c r="D1937" s="148"/>
    </row>
    <row r="1938" spans="4:4">
      <c r="D1938" s="148"/>
    </row>
    <row r="1939" spans="4:4">
      <c r="D1939" s="148"/>
    </row>
    <row r="1940" spans="4:4">
      <c r="D1940" s="148"/>
    </row>
    <row r="1941" spans="4:4">
      <c r="D1941" s="148"/>
    </row>
    <row r="1942" spans="4:4">
      <c r="D1942" s="148"/>
    </row>
    <row r="1943" spans="4:4">
      <c r="D1943" s="148"/>
    </row>
    <row r="1944" spans="4:4">
      <c r="D1944" s="148"/>
    </row>
    <row r="1945" spans="4:4">
      <c r="D1945" s="148"/>
    </row>
    <row r="1946" spans="4:4">
      <c r="D1946" s="148"/>
    </row>
    <row r="1947" spans="4:4">
      <c r="D1947" s="148"/>
    </row>
    <row r="1948" spans="4:4">
      <c r="D1948" s="148"/>
    </row>
    <row r="1949" spans="4:4">
      <c r="D1949" s="148"/>
    </row>
    <row r="1950" spans="4:4">
      <c r="D1950" s="148"/>
    </row>
    <row r="1951" spans="4:4">
      <c r="D1951" s="148"/>
    </row>
    <row r="1952" spans="4:4">
      <c r="D1952" s="148"/>
    </row>
    <row r="1953" spans="4:4">
      <c r="D1953" s="148"/>
    </row>
    <row r="1954" spans="4:4">
      <c r="D1954" s="148"/>
    </row>
    <row r="1955" spans="4:4">
      <c r="D1955" s="148"/>
    </row>
    <row r="1956" spans="4:4">
      <c r="D1956" s="148"/>
    </row>
    <row r="1957" spans="4:4">
      <c r="D1957" s="148"/>
    </row>
    <row r="1958" spans="4:4">
      <c r="D1958" s="148"/>
    </row>
    <row r="1959" spans="4:4">
      <c r="D1959" s="148"/>
    </row>
    <row r="1960" spans="4:4">
      <c r="D1960" s="148"/>
    </row>
    <row r="1961" spans="4:4">
      <c r="D1961" s="148"/>
    </row>
    <row r="1962" spans="4:4">
      <c r="D1962" s="148"/>
    </row>
    <row r="1963" spans="4:4">
      <c r="D1963" s="148"/>
    </row>
    <row r="1964" spans="4:4">
      <c r="D1964" s="148"/>
    </row>
    <row r="1965" spans="4:4">
      <c r="D1965" s="148"/>
    </row>
    <row r="1966" spans="4:4">
      <c r="D1966" s="148"/>
    </row>
    <row r="1967" spans="4:4">
      <c r="D1967" s="148"/>
    </row>
    <row r="1968" spans="4:4">
      <c r="D1968" s="148"/>
    </row>
    <row r="1969" spans="4:4">
      <c r="D1969" s="148"/>
    </row>
    <row r="1970" spans="4:4">
      <c r="D1970" s="148"/>
    </row>
    <row r="1971" spans="4:4">
      <c r="D1971" s="148"/>
    </row>
    <row r="1972" spans="4:4">
      <c r="D1972" s="148"/>
    </row>
    <row r="1973" spans="4:4">
      <c r="D1973" s="148"/>
    </row>
    <row r="1974" spans="4:4">
      <c r="D1974" s="148"/>
    </row>
    <row r="1975" spans="4:4">
      <c r="D1975" s="148"/>
    </row>
    <row r="1976" spans="4:4">
      <c r="D1976" s="148"/>
    </row>
    <row r="1977" spans="4:4">
      <c r="D1977" s="148"/>
    </row>
    <row r="1978" spans="4:4">
      <c r="D1978" s="148"/>
    </row>
    <row r="1979" spans="4:4">
      <c r="D1979" s="148"/>
    </row>
    <row r="1980" spans="4:4">
      <c r="D1980" s="148"/>
    </row>
    <row r="1981" spans="4:4">
      <c r="D1981" s="148"/>
    </row>
    <row r="1982" spans="4:4">
      <c r="D1982" s="148"/>
    </row>
    <row r="1983" spans="4:4">
      <c r="D1983" s="148"/>
    </row>
    <row r="1984" spans="4:4">
      <c r="D1984" s="148"/>
    </row>
    <row r="1985" spans="4:4">
      <c r="D1985" s="148"/>
    </row>
    <row r="1986" spans="4:4">
      <c r="D1986" s="148"/>
    </row>
    <row r="1987" spans="4:4">
      <c r="D1987" s="148"/>
    </row>
    <row r="1988" spans="4:4">
      <c r="D1988" s="148"/>
    </row>
    <row r="1989" spans="4:4">
      <c r="D1989" s="148"/>
    </row>
    <row r="1990" spans="4:4">
      <c r="D1990" s="148"/>
    </row>
    <row r="1991" spans="4:4">
      <c r="D1991" s="148"/>
    </row>
    <row r="1992" spans="4:4">
      <c r="D1992" s="148"/>
    </row>
    <row r="1993" spans="4:4">
      <c r="D1993" s="148"/>
    </row>
    <row r="1994" spans="4:4">
      <c r="D1994" s="148"/>
    </row>
    <row r="1995" spans="4:4">
      <c r="D1995" s="148"/>
    </row>
    <row r="1996" spans="4:4">
      <c r="D1996" s="148"/>
    </row>
    <row r="1997" spans="4:4">
      <c r="D1997" s="148"/>
    </row>
    <row r="1998" spans="4:4">
      <c r="D1998" s="148"/>
    </row>
    <row r="1999" spans="4:4">
      <c r="D1999" s="148"/>
    </row>
    <row r="2000" spans="4:4">
      <c r="D2000" s="148"/>
    </row>
    <row r="2001" spans="4:4">
      <c r="D2001" s="148"/>
    </row>
    <row r="2002" spans="4:4">
      <c r="D2002" s="148"/>
    </row>
    <row r="2003" spans="4:4">
      <c r="D2003" s="148"/>
    </row>
    <row r="2004" spans="4:4">
      <c r="D2004" s="148"/>
    </row>
    <row r="2005" spans="4:4">
      <c r="D2005" s="148"/>
    </row>
    <row r="2006" spans="4:4">
      <c r="D2006" s="148"/>
    </row>
    <row r="2007" spans="4:4">
      <c r="D2007" s="148"/>
    </row>
    <row r="2008" spans="4:4">
      <c r="D2008" s="148"/>
    </row>
    <row r="2009" spans="4:4">
      <c r="D2009" s="148"/>
    </row>
    <row r="2010" spans="4:4">
      <c r="D2010" s="148"/>
    </row>
    <row r="2011" spans="4:4">
      <c r="D2011" s="148"/>
    </row>
    <row r="2012" spans="4:4">
      <c r="D2012" s="148"/>
    </row>
    <row r="2013" spans="4:4">
      <c r="D2013" s="148"/>
    </row>
    <row r="2014" spans="4:4">
      <c r="D2014" s="148"/>
    </row>
    <row r="2015" spans="4:4">
      <c r="D2015" s="148"/>
    </row>
    <row r="2016" spans="4:4">
      <c r="D2016" s="148"/>
    </row>
    <row r="2017" spans="4:4">
      <c r="D2017" s="148"/>
    </row>
    <row r="2018" spans="4:4">
      <c r="D2018" s="148"/>
    </row>
    <row r="2019" spans="4:4">
      <c r="D2019" s="148"/>
    </row>
    <row r="2020" spans="4:4">
      <c r="D2020" s="148"/>
    </row>
    <row r="2021" spans="4:4">
      <c r="D2021" s="148"/>
    </row>
    <row r="2022" spans="4:4">
      <c r="D2022" s="148"/>
    </row>
    <row r="2023" spans="4:4">
      <c r="D2023" s="148"/>
    </row>
    <row r="2024" spans="4:4">
      <c r="D2024" s="148"/>
    </row>
    <row r="2025" spans="4:4">
      <c r="D2025" s="148"/>
    </row>
    <row r="2026" spans="4:4">
      <c r="D2026" s="148"/>
    </row>
    <row r="2027" spans="4:4">
      <c r="D2027" s="148"/>
    </row>
    <row r="2028" spans="4:4">
      <c r="D2028" s="148"/>
    </row>
    <row r="2029" spans="4:4">
      <c r="D2029" s="148"/>
    </row>
    <row r="2030" spans="4:4">
      <c r="D2030" s="148"/>
    </row>
    <row r="2031" spans="4:4">
      <c r="D2031" s="148"/>
    </row>
    <row r="2032" spans="4:4">
      <c r="D2032" s="148"/>
    </row>
    <row r="2033" spans="4:4">
      <c r="D2033" s="148"/>
    </row>
    <row r="2034" spans="4:4">
      <c r="D2034" s="148"/>
    </row>
    <row r="2035" spans="4:4">
      <c r="D2035" s="148"/>
    </row>
    <row r="2036" spans="4:4">
      <c r="D2036" s="148"/>
    </row>
    <row r="2037" spans="4:4">
      <c r="D2037" s="148"/>
    </row>
    <row r="2038" spans="4:4">
      <c r="D2038" s="148"/>
    </row>
    <row r="2039" spans="4:4">
      <c r="D2039" s="148"/>
    </row>
    <row r="2040" spans="4:4">
      <c r="D2040" s="148"/>
    </row>
    <row r="2041" spans="4:4">
      <c r="D2041" s="148"/>
    </row>
    <row r="2042" spans="4:4">
      <c r="D2042" s="148"/>
    </row>
    <row r="2043" spans="4:4">
      <c r="D2043" s="148"/>
    </row>
    <row r="2044" spans="4:4">
      <c r="D2044" s="148"/>
    </row>
    <row r="2045" spans="4:4">
      <c r="D2045" s="148"/>
    </row>
    <row r="2046" spans="4:4">
      <c r="D2046" s="148"/>
    </row>
    <row r="2047" spans="4:4">
      <c r="D2047" s="148"/>
    </row>
    <row r="2048" spans="4:4">
      <c r="D2048" s="148"/>
    </row>
    <row r="2049" spans="4:4">
      <c r="D2049" s="148"/>
    </row>
    <row r="2050" spans="4:4">
      <c r="D2050" s="148"/>
    </row>
    <row r="2051" spans="4:4">
      <c r="D2051" s="148"/>
    </row>
    <row r="2052" spans="4:4">
      <c r="D2052" s="148"/>
    </row>
    <row r="2053" spans="4:4">
      <c r="D2053" s="148"/>
    </row>
    <row r="2054" spans="4:4">
      <c r="D2054" s="148"/>
    </row>
    <row r="2055" spans="4:4">
      <c r="D2055" s="148"/>
    </row>
    <row r="2056" spans="4:4">
      <c r="D2056" s="148"/>
    </row>
    <row r="2057" spans="4:4">
      <c r="D2057" s="148"/>
    </row>
    <row r="2058" spans="4:4">
      <c r="D2058" s="148"/>
    </row>
    <row r="2059" spans="4:4">
      <c r="D2059" s="148"/>
    </row>
    <row r="2060" spans="4:4">
      <c r="D2060" s="148"/>
    </row>
    <row r="2061" spans="4:4">
      <c r="D2061" s="148"/>
    </row>
    <row r="2062" spans="4:4">
      <c r="D2062" s="148"/>
    </row>
    <row r="2063" spans="4:4">
      <c r="D2063" s="148"/>
    </row>
    <row r="2064" spans="4:4">
      <c r="D2064" s="148"/>
    </row>
    <row r="2065" spans="4:4">
      <c r="D2065" s="148"/>
    </row>
    <row r="2066" spans="4:4">
      <c r="D2066" s="148"/>
    </row>
    <row r="2067" spans="4:4">
      <c r="D2067" s="148"/>
    </row>
    <row r="2068" spans="4:4">
      <c r="D2068" s="148"/>
    </row>
    <row r="2069" spans="4:4">
      <c r="D2069" s="148"/>
    </row>
    <row r="2070" spans="4:4">
      <c r="D2070" s="148"/>
    </row>
    <row r="2071" spans="4:4">
      <c r="D2071" s="148"/>
    </row>
    <row r="2072" spans="4:4">
      <c r="D2072" s="148"/>
    </row>
    <row r="2073" spans="4:4">
      <c r="D2073" s="148"/>
    </row>
    <row r="2074" spans="4:4">
      <c r="D2074" s="148"/>
    </row>
    <row r="2075" spans="4:4">
      <c r="D2075" s="148"/>
    </row>
    <row r="2076" spans="4:4">
      <c r="D2076" s="148"/>
    </row>
    <row r="2077" spans="4:4">
      <c r="D2077" s="148"/>
    </row>
    <row r="2078" spans="4:4">
      <c r="D2078" s="148"/>
    </row>
    <row r="2079" spans="4:4">
      <c r="D2079" s="148"/>
    </row>
    <row r="2080" spans="4:4">
      <c r="D2080" s="148"/>
    </row>
    <row r="2081" spans="4:4">
      <c r="D2081" s="148"/>
    </row>
    <row r="2082" spans="4:4">
      <c r="D2082" s="148"/>
    </row>
    <row r="2083" spans="4:4">
      <c r="D2083" s="148"/>
    </row>
    <row r="2084" spans="4:4">
      <c r="D2084" s="148"/>
    </row>
    <row r="2085" spans="4:4">
      <c r="D2085" s="148"/>
    </row>
    <row r="2086" spans="4:4">
      <c r="D2086" s="148"/>
    </row>
    <row r="2087" spans="4:4">
      <c r="D2087" s="148"/>
    </row>
    <row r="2088" spans="4:4">
      <c r="D2088" s="148"/>
    </row>
    <row r="2089" spans="4:4">
      <c r="D2089" s="148"/>
    </row>
    <row r="2090" spans="4:4">
      <c r="D2090" s="148"/>
    </row>
    <row r="2091" spans="4:4">
      <c r="D2091" s="148"/>
    </row>
    <row r="2092" spans="4:4">
      <c r="D2092" s="148"/>
    </row>
    <row r="2093" spans="4:4">
      <c r="D2093" s="148"/>
    </row>
    <row r="2094" spans="4:4">
      <c r="D2094" s="148"/>
    </row>
    <row r="2095" spans="4:4">
      <c r="D2095" s="148"/>
    </row>
    <row r="2096" spans="4:4">
      <c r="D2096" s="148"/>
    </row>
    <row r="2097" spans="4:4">
      <c r="D2097" s="148"/>
    </row>
    <row r="2098" spans="4:4">
      <c r="D2098" s="148"/>
    </row>
    <row r="2099" spans="4:4">
      <c r="D2099" s="148"/>
    </row>
    <row r="2100" spans="4:4">
      <c r="D2100" s="148"/>
    </row>
    <row r="2101" spans="4:4">
      <c r="D2101" s="148"/>
    </row>
    <row r="2102" spans="4:4">
      <c r="D2102" s="148"/>
    </row>
    <row r="2103" spans="4:4">
      <c r="D2103" s="148"/>
    </row>
    <row r="2104" spans="4:4">
      <c r="D2104" s="148"/>
    </row>
    <row r="2105" spans="4:4">
      <c r="D2105" s="148"/>
    </row>
    <row r="2106" spans="4:4">
      <c r="D2106" s="148"/>
    </row>
    <row r="2107" spans="4:4">
      <c r="D2107" s="148"/>
    </row>
    <row r="2108" spans="4:4">
      <c r="D2108" s="148"/>
    </row>
    <row r="2109" spans="4:4">
      <c r="D2109" s="148"/>
    </row>
    <row r="2110" spans="4:4">
      <c r="D2110" s="148"/>
    </row>
    <row r="2111" spans="4:4">
      <c r="D2111" s="148"/>
    </row>
    <row r="2112" spans="4:4">
      <c r="D2112" s="148"/>
    </row>
    <row r="2113" spans="4:4">
      <c r="D2113" s="148"/>
    </row>
    <row r="2114" spans="4:4">
      <c r="D2114" s="148"/>
    </row>
    <row r="2115" spans="4:4">
      <c r="D2115" s="148"/>
    </row>
    <row r="2116" spans="4:4">
      <c r="D2116" s="148"/>
    </row>
    <row r="2117" spans="4:4">
      <c r="D2117" s="148"/>
    </row>
    <row r="2118" spans="4:4">
      <c r="D2118" s="148"/>
    </row>
    <row r="2119" spans="4:4">
      <c r="D2119" s="148"/>
    </row>
    <row r="2120" spans="4:4">
      <c r="D2120" s="148"/>
    </row>
    <row r="2121" spans="4:4">
      <c r="D2121" s="148"/>
    </row>
    <row r="2122" spans="4:4">
      <c r="D2122" s="148"/>
    </row>
    <row r="2123" spans="4:4">
      <c r="D2123" s="148"/>
    </row>
    <row r="2124" spans="4:4">
      <c r="D2124" s="148"/>
    </row>
    <row r="2125" spans="4:4">
      <c r="D2125" s="148"/>
    </row>
    <row r="2126" spans="4:4">
      <c r="D2126" s="148"/>
    </row>
    <row r="2127" spans="4:4">
      <c r="D2127" s="148"/>
    </row>
    <row r="2128" spans="4:4">
      <c r="D2128" s="148"/>
    </row>
    <row r="2129" spans="4:4">
      <c r="D2129" s="148"/>
    </row>
    <row r="2130" spans="4:4">
      <c r="D2130" s="148"/>
    </row>
    <row r="2131" spans="4:4">
      <c r="D2131" s="148"/>
    </row>
    <row r="2132" spans="4:4">
      <c r="D2132" s="148"/>
    </row>
    <row r="2133" spans="4:4">
      <c r="D2133" s="148"/>
    </row>
    <row r="2134" spans="4:4">
      <c r="D2134" s="148"/>
    </row>
    <row r="2135" spans="4:4">
      <c r="D2135" s="148"/>
    </row>
    <row r="2136" spans="4:4">
      <c r="D2136" s="148"/>
    </row>
    <row r="2137" spans="4:4">
      <c r="D2137" s="148"/>
    </row>
    <row r="2138" spans="4:4">
      <c r="D2138" s="148"/>
    </row>
    <row r="2139" spans="4:4">
      <c r="D2139" s="148"/>
    </row>
    <row r="2140" spans="4:4">
      <c r="D2140" s="148"/>
    </row>
    <row r="2141" spans="4:4">
      <c r="D2141" s="148"/>
    </row>
    <row r="2142" spans="4:4">
      <c r="D2142" s="148"/>
    </row>
    <row r="2143" spans="4:4">
      <c r="D2143" s="148"/>
    </row>
    <row r="2144" spans="4:4">
      <c r="D2144" s="148"/>
    </row>
    <row r="2145" spans="4:4">
      <c r="D2145" s="148"/>
    </row>
    <row r="2146" spans="4:4">
      <c r="D2146" s="148"/>
    </row>
    <row r="2147" spans="4:4">
      <c r="D2147" s="148"/>
    </row>
    <row r="2148" spans="4:4">
      <c r="D2148" s="148"/>
    </row>
    <row r="2149" spans="4:4">
      <c r="D2149" s="148"/>
    </row>
    <row r="2150" spans="4:4">
      <c r="D2150" s="148"/>
    </row>
    <row r="2151" spans="4:4">
      <c r="D2151" s="148"/>
    </row>
    <row r="2152" spans="4:4">
      <c r="D2152" s="148"/>
    </row>
    <row r="2153" spans="4:4">
      <c r="D2153" s="148"/>
    </row>
    <row r="2154" spans="4:4">
      <c r="D2154" s="148"/>
    </row>
    <row r="2155" spans="4:4">
      <c r="D2155" s="148"/>
    </row>
    <row r="2156" spans="4:4">
      <c r="D2156" s="148"/>
    </row>
    <row r="2157" spans="4:4">
      <c r="D2157" s="148"/>
    </row>
    <row r="2158" spans="4:4">
      <c r="D2158" s="148"/>
    </row>
    <row r="2159" spans="4:4">
      <c r="D2159" s="148"/>
    </row>
    <row r="2160" spans="4:4">
      <c r="D2160" s="148"/>
    </row>
    <row r="2161" spans="4:4">
      <c r="D2161" s="148"/>
    </row>
    <row r="2162" spans="4:4">
      <c r="D2162" s="148"/>
    </row>
    <row r="2163" spans="4:4">
      <c r="D2163" s="148"/>
    </row>
    <row r="2164" spans="4:4">
      <c r="D2164" s="148"/>
    </row>
    <row r="2165" spans="4:4">
      <c r="D2165" s="148"/>
    </row>
    <row r="2166" spans="4:4">
      <c r="D2166" s="148"/>
    </row>
    <row r="2167" spans="4:4">
      <c r="D2167" s="148"/>
    </row>
    <row r="2168" spans="4:4">
      <c r="D2168" s="148"/>
    </row>
    <row r="2169" spans="4:4">
      <c r="D2169" s="148"/>
    </row>
    <row r="2170" spans="4:4">
      <c r="D2170" s="148"/>
    </row>
    <row r="2171" spans="4:4">
      <c r="D2171" s="148"/>
    </row>
    <row r="2172" spans="4:4">
      <c r="D2172" s="148"/>
    </row>
    <row r="2173" spans="4:4">
      <c r="D2173" s="148"/>
    </row>
    <row r="2174" spans="4:4">
      <c r="D2174" s="148"/>
    </row>
    <row r="2175" spans="4:4">
      <c r="D2175" s="148"/>
    </row>
    <row r="2176" spans="4:4">
      <c r="D2176" s="148"/>
    </row>
    <row r="2177" spans="4:4">
      <c r="D2177" s="148"/>
    </row>
    <row r="2178" spans="4:4">
      <c r="D2178" s="148"/>
    </row>
    <row r="2179" spans="4:4">
      <c r="D2179" s="148"/>
    </row>
    <row r="2180" spans="4:4">
      <c r="D2180" s="148"/>
    </row>
    <row r="2181" spans="4:4">
      <c r="D2181" s="148"/>
    </row>
    <row r="2182" spans="4:4">
      <c r="D2182" s="148"/>
    </row>
    <row r="2183" spans="4:4">
      <c r="D2183" s="148"/>
    </row>
    <row r="2184" spans="4:4">
      <c r="D2184" s="148"/>
    </row>
    <row r="2185" spans="4:4">
      <c r="D2185" s="148"/>
    </row>
    <row r="2186" spans="4:4">
      <c r="D2186" s="148"/>
    </row>
    <row r="2187" spans="4:4">
      <c r="D2187" s="148"/>
    </row>
    <row r="2188" spans="4:4">
      <c r="D2188" s="148"/>
    </row>
    <row r="2189" spans="4:4">
      <c r="D2189" s="148"/>
    </row>
    <row r="2190" spans="4:4">
      <c r="D2190" s="148"/>
    </row>
    <row r="2191" spans="4:4">
      <c r="D2191" s="148"/>
    </row>
    <row r="2192" spans="4:4">
      <c r="D2192" s="148"/>
    </row>
    <row r="2193" spans="4:4">
      <c r="D2193" s="148"/>
    </row>
    <row r="2194" spans="4:4">
      <c r="D2194" s="148"/>
    </row>
    <row r="2195" spans="4:4">
      <c r="D2195" s="148"/>
    </row>
    <row r="2196" spans="4:4">
      <c r="D2196" s="148"/>
    </row>
    <row r="2197" spans="4:4">
      <c r="D2197" s="148"/>
    </row>
    <row r="2198" spans="4:4">
      <c r="D2198" s="148"/>
    </row>
    <row r="2199" spans="4:4">
      <c r="D2199" s="148"/>
    </row>
    <row r="2200" spans="4:4">
      <c r="D2200" s="148"/>
    </row>
    <row r="2201" spans="4:4">
      <c r="D2201" s="148"/>
    </row>
    <row r="2202" spans="4:4">
      <c r="D2202" s="148"/>
    </row>
    <row r="2203" spans="4:4">
      <c r="D2203" s="148"/>
    </row>
    <row r="2204" spans="4:4">
      <c r="D2204" s="148"/>
    </row>
    <row r="2205" spans="4:4">
      <c r="D2205" s="148"/>
    </row>
    <row r="2206" spans="4:4">
      <c r="D2206" s="148"/>
    </row>
    <row r="2207" spans="4:4">
      <c r="D2207" s="148"/>
    </row>
    <row r="2208" spans="4:4">
      <c r="D2208" s="148"/>
    </row>
    <row r="2209" spans="4:4">
      <c r="D2209" s="148"/>
    </row>
    <row r="2210" spans="4:4">
      <c r="D2210" s="148"/>
    </row>
    <row r="2211" spans="4:4">
      <c r="D2211" s="148"/>
    </row>
    <row r="2212" spans="4:4">
      <c r="D2212" s="148"/>
    </row>
    <row r="2213" spans="4:4">
      <c r="D2213" s="148"/>
    </row>
    <row r="2214" spans="4:4">
      <c r="D2214" s="148"/>
    </row>
    <row r="2215" spans="4:4">
      <c r="D2215" s="148"/>
    </row>
    <row r="2216" spans="4:4">
      <c r="D2216" s="148"/>
    </row>
    <row r="2217" spans="4:4">
      <c r="D2217" s="148"/>
    </row>
    <row r="2218" spans="4:4">
      <c r="D2218" s="148"/>
    </row>
    <row r="2219" spans="4:4">
      <c r="D2219" s="148"/>
    </row>
    <row r="2220" spans="4:4">
      <c r="D2220" s="148"/>
    </row>
    <row r="2221" spans="4:4">
      <c r="D2221" s="148"/>
    </row>
    <row r="2222" spans="4:4">
      <c r="D2222" s="148"/>
    </row>
    <row r="2223" spans="4:4">
      <c r="D2223" s="148"/>
    </row>
    <row r="2224" spans="4:4">
      <c r="D2224" s="148"/>
    </row>
    <row r="2225" spans="4:4">
      <c r="D2225" s="148"/>
    </row>
    <row r="2226" spans="4:4">
      <c r="D2226" s="148"/>
    </row>
    <row r="2227" spans="4:4">
      <c r="D2227" s="148"/>
    </row>
    <row r="2228" spans="4:4">
      <c r="D2228" s="148"/>
    </row>
    <row r="2229" spans="4:4">
      <c r="D2229" s="148"/>
    </row>
    <row r="2230" spans="4:4">
      <c r="D2230" s="148"/>
    </row>
    <row r="2231" spans="4:4">
      <c r="D2231" s="148"/>
    </row>
    <row r="2232" spans="4:4">
      <c r="D2232" s="148"/>
    </row>
    <row r="2233" spans="4:4">
      <c r="D2233" s="148"/>
    </row>
    <row r="2234" spans="4:4">
      <c r="D2234" s="148"/>
    </row>
    <row r="2235" spans="4:4">
      <c r="D2235" s="148"/>
    </row>
    <row r="2236" spans="4:4">
      <c r="D2236" s="148"/>
    </row>
    <row r="2237" spans="4:4">
      <c r="D2237" s="148"/>
    </row>
    <row r="2238" spans="4:4">
      <c r="D2238" s="148"/>
    </row>
    <row r="2239" spans="4:4">
      <c r="D2239" s="148"/>
    </row>
    <row r="2240" spans="4:4">
      <c r="D2240" s="148"/>
    </row>
    <row r="2241" spans="4:4">
      <c r="D2241" s="148"/>
    </row>
    <row r="2242" spans="4:4">
      <c r="D2242" s="148"/>
    </row>
    <row r="2243" spans="4:4">
      <c r="D2243" s="148"/>
    </row>
    <row r="2244" spans="4:4">
      <c r="D2244" s="148"/>
    </row>
    <row r="2245" spans="4:4">
      <c r="D2245" s="148"/>
    </row>
    <row r="2246" spans="4:4">
      <c r="D2246" s="148"/>
    </row>
    <row r="2247" spans="4:4">
      <c r="D2247" s="148"/>
    </row>
    <row r="2248" spans="4:4">
      <c r="D2248" s="148"/>
    </row>
    <row r="2249" spans="4:4">
      <c r="D2249" s="148"/>
    </row>
    <row r="2250" spans="4:4">
      <c r="D2250" s="148"/>
    </row>
    <row r="2251" spans="4:4">
      <c r="D2251" s="148"/>
    </row>
    <row r="2252" spans="4:4">
      <c r="D2252" s="148"/>
    </row>
    <row r="2253" spans="4:4">
      <c r="D2253" s="148"/>
    </row>
    <row r="2254" spans="4:4">
      <c r="D2254" s="148"/>
    </row>
    <row r="2255" spans="4:4">
      <c r="D2255" s="148"/>
    </row>
    <row r="2256" spans="4:4">
      <c r="D2256" s="148"/>
    </row>
    <row r="2257" spans="4:4">
      <c r="D2257" s="148"/>
    </row>
    <row r="2258" spans="4:4">
      <c r="D2258" s="148"/>
    </row>
    <row r="2259" spans="4:4">
      <c r="D2259" s="148"/>
    </row>
    <row r="2260" spans="4:4">
      <c r="D2260" s="148"/>
    </row>
    <row r="2261" spans="4:4">
      <c r="D2261" s="148"/>
    </row>
    <row r="2262" spans="4:4">
      <c r="D2262" s="148"/>
    </row>
    <row r="2263" spans="4:4">
      <c r="D2263" s="148"/>
    </row>
    <row r="2264" spans="4:4">
      <c r="D2264" s="148"/>
    </row>
    <row r="2265" spans="4:4">
      <c r="D2265" s="148"/>
    </row>
    <row r="2266" spans="4:4">
      <c r="D2266" s="148"/>
    </row>
    <row r="2267" spans="4:4">
      <c r="D2267" s="148"/>
    </row>
    <row r="2268" spans="4:4">
      <c r="D2268" s="148"/>
    </row>
    <row r="2269" spans="4:4">
      <c r="D2269" s="148"/>
    </row>
    <row r="2270" spans="4:4">
      <c r="D2270" s="148"/>
    </row>
    <row r="2271" spans="4:4">
      <c r="D2271" s="148"/>
    </row>
    <row r="2272" spans="4:4">
      <c r="D2272" s="148"/>
    </row>
    <row r="2273" spans="4:4">
      <c r="D2273" s="148"/>
    </row>
    <row r="2274" spans="4:4">
      <c r="D2274" s="148"/>
    </row>
    <row r="2275" spans="4:4">
      <c r="D2275" s="148"/>
    </row>
    <row r="2276" spans="4:4">
      <c r="D2276" s="148"/>
    </row>
    <row r="2277" spans="4:4">
      <c r="D2277" s="148"/>
    </row>
    <row r="2278" spans="4:4">
      <c r="D2278" s="148"/>
    </row>
    <row r="2279" spans="4:4">
      <c r="D2279" s="148"/>
    </row>
    <row r="2280" spans="4:4">
      <c r="D2280" s="148"/>
    </row>
    <row r="2281" spans="4:4">
      <c r="D2281" s="148"/>
    </row>
    <row r="2282" spans="4:4">
      <c r="D2282" s="148"/>
    </row>
    <row r="2283" spans="4:4">
      <c r="D2283" s="148"/>
    </row>
    <row r="2284" spans="4:4">
      <c r="D2284" s="148"/>
    </row>
    <row r="2285" spans="4:4">
      <c r="D2285" s="148"/>
    </row>
    <row r="2286" spans="4:4">
      <c r="D2286" s="148"/>
    </row>
    <row r="2287" spans="4:4">
      <c r="D2287" s="148"/>
    </row>
    <row r="2288" spans="4:4">
      <c r="D2288" s="148"/>
    </row>
    <row r="2289" spans="4:4">
      <c r="D2289" s="148"/>
    </row>
    <row r="2290" spans="4:4">
      <c r="D2290" s="148"/>
    </row>
    <row r="2291" spans="4:4">
      <c r="D2291" s="148"/>
    </row>
    <row r="2292" spans="4:4">
      <c r="D2292" s="148"/>
    </row>
    <row r="2293" spans="4:4">
      <c r="D2293" s="148"/>
    </row>
    <row r="2294" spans="4:4">
      <c r="D2294" s="148"/>
    </row>
    <row r="2295" spans="4:4">
      <c r="D2295" s="148"/>
    </row>
    <row r="2296" spans="4:4">
      <c r="D2296" s="148"/>
    </row>
    <row r="2297" spans="4:4">
      <c r="D2297" s="148"/>
    </row>
    <row r="2298" spans="4:4">
      <c r="D2298" s="148"/>
    </row>
    <row r="2299" spans="4:4">
      <c r="D2299" s="148"/>
    </row>
    <row r="2300" spans="4:4">
      <c r="D2300" s="148"/>
    </row>
    <row r="2301" spans="4:4">
      <c r="D2301" s="148"/>
    </row>
    <row r="2302" spans="4:4">
      <c r="D2302" s="148"/>
    </row>
    <row r="2303" spans="4:4">
      <c r="D2303" s="148"/>
    </row>
    <row r="2304" spans="4:4">
      <c r="D2304" s="148"/>
    </row>
    <row r="2305" spans="4:4">
      <c r="D2305" s="148"/>
    </row>
    <row r="2306" spans="4:4">
      <c r="D2306" s="148"/>
    </row>
    <row r="2307" spans="4:4">
      <c r="D2307" s="148"/>
    </row>
    <row r="2308" spans="4:4">
      <c r="D2308" s="148"/>
    </row>
    <row r="2309" spans="4:4">
      <c r="D2309" s="148"/>
    </row>
    <row r="2310" spans="4:4">
      <c r="D2310" s="148"/>
    </row>
    <row r="2311" spans="4:4">
      <c r="D2311" s="148"/>
    </row>
    <row r="2312" spans="4:4">
      <c r="D2312" s="148"/>
    </row>
    <row r="2313" spans="4:4">
      <c r="D2313" s="148"/>
    </row>
    <row r="2314" spans="4:4">
      <c r="D2314" s="148"/>
    </row>
    <row r="2315" spans="4:4">
      <c r="D2315" s="148"/>
    </row>
    <row r="2316" spans="4:4">
      <c r="D2316" s="148"/>
    </row>
    <row r="2317" spans="4:4">
      <c r="D2317" s="148"/>
    </row>
    <row r="2318" spans="4:4">
      <c r="D2318" s="148"/>
    </row>
    <row r="2319" spans="4:4">
      <c r="D2319" s="148"/>
    </row>
    <row r="2320" spans="4:4">
      <c r="D2320" s="148"/>
    </row>
    <row r="2321" spans="4:4">
      <c r="D2321" s="148"/>
    </row>
    <row r="2322" spans="4:4">
      <c r="D2322" s="148"/>
    </row>
    <row r="2323" spans="4:4">
      <c r="D2323" s="148"/>
    </row>
    <row r="2324" spans="4:4">
      <c r="D2324" s="148"/>
    </row>
    <row r="2325" spans="4:4">
      <c r="D2325" s="148"/>
    </row>
    <row r="2326" spans="4:4">
      <c r="D2326" s="148"/>
    </row>
    <row r="2327" spans="4:4">
      <c r="D2327" s="148"/>
    </row>
    <row r="2328" spans="4:4">
      <c r="D2328" s="148"/>
    </row>
    <row r="2329" spans="4:4">
      <c r="D2329" s="148"/>
    </row>
    <row r="2330" spans="4:4">
      <c r="D2330" s="148"/>
    </row>
    <row r="2331" spans="4:4">
      <c r="D2331" s="148"/>
    </row>
    <row r="2332" spans="4:4">
      <c r="D2332" s="148"/>
    </row>
    <row r="2333" spans="4:4">
      <c r="D2333" s="148"/>
    </row>
    <row r="2334" spans="4:4">
      <c r="D2334" s="148"/>
    </row>
    <row r="2335" spans="4:4">
      <c r="D2335" s="148"/>
    </row>
    <row r="2336" spans="4:4">
      <c r="D2336" s="148"/>
    </row>
    <row r="2337" spans="4:4">
      <c r="D2337" s="148"/>
    </row>
    <row r="2338" spans="4:4">
      <c r="D2338" s="148"/>
    </row>
    <row r="2339" spans="4:4">
      <c r="D2339" s="148"/>
    </row>
    <row r="2340" spans="4:4">
      <c r="D2340" s="148"/>
    </row>
    <row r="2341" spans="4:4">
      <c r="D2341" s="148"/>
    </row>
    <row r="2342" spans="4:4">
      <c r="D2342" s="148"/>
    </row>
    <row r="2343" spans="4:4">
      <c r="D2343" s="148"/>
    </row>
    <row r="2344" spans="4:4">
      <c r="D2344" s="148"/>
    </row>
    <row r="2345" spans="4:4">
      <c r="D2345" s="148"/>
    </row>
    <row r="2346" spans="4:4">
      <c r="D2346" s="148"/>
    </row>
    <row r="2347" spans="4:4">
      <c r="D2347" s="148"/>
    </row>
    <row r="2348" spans="4:4">
      <c r="D2348" s="148"/>
    </row>
    <row r="2349" spans="4:4">
      <c r="D2349" s="148"/>
    </row>
    <row r="2350" spans="4:4">
      <c r="D2350" s="148"/>
    </row>
    <row r="2351" spans="4:4">
      <c r="D2351" s="148"/>
    </row>
    <row r="2352" spans="4:4">
      <c r="D2352" s="148"/>
    </row>
    <row r="2353" spans="4:4">
      <c r="D2353" s="148"/>
    </row>
    <row r="2354" spans="4:4">
      <c r="D2354" s="148"/>
    </row>
    <row r="2355" spans="4:4">
      <c r="D2355" s="148"/>
    </row>
    <row r="2356" spans="4:4">
      <c r="D2356" s="148"/>
    </row>
    <row r="2357" spans="4:4">
      <c r="D2357" s="148"/>
    </row>
    <row r="2358" spans="4:4">
      <c r="D2358" s="148"/>
    </row>
    <row r="2359" spans="4:4">
      <c r="D2359" s="148"/>
    </row>
    <row r="2360" spans="4:4">
      <c r="D2360" s="148"/>
    </row>
    <row r="2361" spans="4:4">
      <c r="D2361" s="148"/>
    </row>
    <row r="2362" spans="4:4">
      <c r="D2362" s="148"/>
    </row>
    <row r="2363" spans="4:4">
      <c r="D2363" s="148"/>
    </row>
    <row r="2364" spans="4:4">
      <c r="D2364" s="148"/>
    </row>
    <row r="2365" spans="4:4">
      <c r="D2365" s="148"/>
    </row>
    <row r="2366" spans="4:4">
      <c r="D2366" s="148"/>
    </row>
    <row r="2367" spans="4:4">
      <c r="D2367" s="148"/>
    </row>
    <row r="2368" spans="4:4">
      <c r="D2368" s="148"/>
    </row>
    <row r="2369" spans="4:4">
      <c r="D2369" s="148"/>
    </row>
    <row r="2370" spans="4:4">
      <c r="D2370" s="148"/>
    </row>
    <row r="2371" spans="4:4">
      <c r="D2371" s="148"/>
    </row>
    <row r="2372" spans="4:4">
      <c r="D2372" s="148"/>
    </row>
    <row r="2373" spans="4:4">
      <c r="D2373" s="148"/>
    </row>
    <row r="2374" spans="4:4">
      <c r="D2374" s="148"/>
    </row>
    <row r="2375" spans="4:4">
      <c r="D2375" s="148"/>
    </row>
    <row r="2376" spans="4:4">
      <c r="D2376" s="148"/>
    </row>
    <row r="2377" spans="4:4">
      <c r="D2377" s="148"/>
    </row>
    <row r="2378" spans="4:4">
      <c r="D2378" s="148"/>
    </row>
    <row r="2379" spans="4:4">
      <c r="D2379" s="148"/>
    </row>
    <row r="2380" spans="4:4">
      <c r="D2380" s="148"/>
    </row>
    <row r="2381" spans="4:4">
      <c r="D2381" s="148"/>
    </row>
    <row r="2382" spans="4:4">
      <c r="D2382" s="148"/>
    </row>
    <row r="2383" spans="4:4">
      <c r="D2383" s="148"/>
    </row>
    <row r="2384" spans="4:4">
      <c r="D2384" s="148"/>
    </row>
    <row r="2385" spans="4:4">
      <c r="D2385" s="148"/>
    </row>
    <row r="2386" spans="4:4">
      <c r="D2386" s="148"/>
    </row>
    <row r="2387" spans="4:4">
      <c r="D2387" s="148"/>
    </row>
    <row r="2388" spans="4:4">
      <c r="D2388" s="148"/>
    </row>
    <row r="2389" spans="4:4">
      <c r="D2389" s="148"/>
    </row>
    <row r="2390" spans="4:4">
      <c r="D2390" s="148"/>
    </row>
    <row r="2391" spans="4:4">
      <c r="D2391" s="148"/>
    </row>
    <row r="2392" spans="4:4">
      <c r="D2392" s="148"/>
    </row>
    <row r="2393" spans="4:4">
      <c r="D2393" s="148"/>
    </row>
    <row r="2394" spans="4:4">
      <c r="D2394" s="148"/>
    </row>
    <row r="2395" spans="4:4">
      <c r="D2395" s="148"/>
    </row>
    <row r="2396" spans="4:4">
      <c r="D2396" s="148"/>
    </row>
    <row r="2397" spans="4:4">
      <c r="D2397" s="148"/>
    </row>
    <row r="2398" spans="4:4">
      <c r="D2398" s="148"/>
    </row>
    <row r="2399" spans="4:4">
      <c r="D2399" s="148"/>
    </row>
    <row r="2400" spans="4:4">
      <c r="D2400" s="148"/>
    </row>
    <row r="2401" spans="4:4">
      <c r="D2401" s="148"/>
    </row>
    <row r="2402" spans="4:4">
      <c r="D2402" s="148"/>
    </row>
    <row r="2403" spans="4:4">
      <c r="D2403" s="148"/>
    </row>
    <row r="2404" spans="4:4">
      <c r="D2404" s="148"/>
    </row>
    <row r="2405" spans="4:4">
      <c r="D2405" s="148"/>
    </row>
    <row r="2406" spans="4:4">
      <c r="D2406" s="148"/>
    </row>
    <row r="2407" spans="4:4">
      <c r="D2407" s="148"/>
    </row>
    <row r="2408" spans="4:4">
      <c r="D2408" s="148"/>
    </row>
    <row r="2409" spans="4:4">
      <c r="D2409" s="148"/>
    </row>
    <row r="2410" spans="4:4">
      <c r="D2410" s="148"/>
    </row>
    <row r="2411" spans="4:4">
      <c r="D2411" s="148"/>
    </row>
    <row r="2412" spans="4:4">
      <c r="D2412" s="148"/>
    </row>
    <row r="2413" spans="4:4">
      <c r="D2413" s="148"/>
    </row>
    <row r="2414" spans="4:4">
      <c r="D2414" s="148"/>
    </row>
    <row r="2415" spans="4:4">
      <c r="D2415" s="148"/>
    </row>
    <row r="2416" spans="4:4">
      <c r="D2416" s="148"/>
    </row>
    <row r="2417" spans="4:4">
      <c r="D2417" s="148"/>
    </row>
    <row r="2418" spans="4:4">
      <c r="D2418" s="148"/>
    </row>
    <row r="2419" spans="4:4">
      <c r="D2419" s="148"/>
    </row>
    <row r="2420" spans="4:4">
      <c r="D2420" s="148"/>
    </row>
    <row r="2421" spans="4:4">
      <c r="D2421" s="148"/>
    </row>
    <row r="2422" spans="4:4">
      <c r="D2422" s="148"/>
    </row>
    <row r="2423" spans="4:4">
      <c r="D2423" s="148"/>
    </row>
    <row r="2424" spans="4:4">
      <c r="D2424" s="148"/>
    </row>
    <row r="2425" spans="4:4">
      <c r="D2425" s="148"/>
    </row>
    <row r="2426" spans="4:4">
      <c r="D2426" s="148"/>
    </row>
    <row r="2427" spans="4:4">
      <c r="D2427" s="148"/>
    </row>
    <row r="2428" spans="4:4">
      <c r="D2428" s="148"/>
    </row>
    <row r="2429" spans="4:4">
      <c r="D2429" s="148"/>
    </row>
    <row r="2430" spans="4:4">
      <c r="D2430" s="148"/>
    </row>
    <row r="2431" spans="4:4">
      <c r="D2431" s="148"/>
    </row>
    <row r="2432" spans="4:4">
      <c r="D2432" s="148"/>
    </row>
    <row r="2433" spans="4:4">
      <c r="D2433" s="148"/>
    </row>
    <row r="2434" spans="4:4">
      <c r="D2434" s="148"/>
    </row>
    <row r="2435" spans="4:4">
      <c r="D2435" s="148"/>
    </row>
    <row r="2436" spans="4:4">
      <c r="D2436" s="148"/>
    </row>
    <row r="2437" spans="4:4">
      <c r="D2437" s="148"/>
    </row>
    <row r="2438" spans="4:4">
      <c r="D2438" s="148"/>
    </row>
    <row r="2439" spans="4:4">
      <c r="D2439" s="148"/>
    </row>
    <row r="2440" spans="4:4">
      <c r="D2440" s="148"/>
    </row>
    <row r="2441" spans="4:4">
      <c r="D2441" s="148"/>
    </row>
    <row r="2442" spans="4:4">
      <c r="D2442" s="148"/>
    </row>
    <row r="2443" spans="4:4">
      <c r="D2443" s="148"/>
    </row>
    <row r="2444" spans="4:4">
      <c r="D2444" s="148"/>
    </row>
    <row r="2445" spans="4:4">
      <c r="D2445" s="148"/>
    </row>
    <row r="2446" spans="4:4">
      <c r="D2446" s="148"/>
    </row>
    <row r="2447" spans="4:4">
      <c r="D2447" s="148"/>
    </row>
    <row r="2448" spans="4:4">
      <c r="D2448" s="148"/>
    </row>
    <row r="2449" spans="4:4">
      <c r="D2449" s="148"/>
    </row>
    <row r="2450" spans="4:4">
      <c r="D2450" s="148"/>
    </row>
    <row r="2451" spans="4:4">
      <c r="D2451" s="148"/>
    </row>
    <row r="2452" spans="4:4">
      <c r="D2452" s="148"/>
    </row>
    <row r="2453" spans="4:4">
      <c r="D2453" s="148"/>
    </row>
    <row r="2454" spans="4:4">
      <c r="D2454" s="148"/>
    </row>
    <row r="2455" spans="4:4">
      <c r="D2455" s="148"/>
    </row>
    <row r="2456" spans="4:4">
      <c r="D2456" s="148"/>
    </row>
    <row r="2457" spans="4:4">
      <c r="D2457" s="148"/>
    </row>
    <row r="2458" spans="4:4">
      <c r="D2458" s="148"/>
    </row>
    <row r="2459" spans="4:4">
      <c r="D2459" s="148"/>
    </row>
    <row r="2460" spans="4:4">
      <c r="D2460" s="148"/>
    </row>
    <row r="2461" spans="4:4">
      <c r="D2461" s="148"/>
    </row>
    <row r="2462" spans="4:4">
      <c r="D2462" s="148"/>
    </row>
    <row r="2463" spans="4:4">
      <c r="D2463" s="148"/>
    </row>
    <row r="2464" spans="4:4">
      <c r="D2464" s="148"/>
    </row>
    <row r="2465" spans="4:4">
      <c r="D2465" s="148"/>
    </row>
    <row r="2466" spans="4:4">
      <c r="D2466" s="148"/>
    </row>
    <row r="2467" spans="4:4">
      <c r="D2467" s="148"/>
    </row>
    <row r="2468" spans="4:4">
      <c r="D2468" s="148"/>
    </row>
    <row r="2469" spans="4:4">
      <c r="D2469" s="148"/>
    </row>
    <row r="2470" spans="4:4">
      <c r="D2470" s="148"/>
    </row>
    <row r="2471" spans="4:4">
      <c r="D2471" s="148"/>
    </row>
    <row r="2472" spans="4:4">
      <c r="D2472" s="148"/>
    </row>
    <row r="2473" spans="4:4">
      <c r="D2473" s="148"/>
    </row>
    <row r="2474" spans="4:4">
      <c r="D2474" s="148"/>
    </row>
    <row r="2475" spans="4:4">
      <c r="D2475" s="148"/>
    </row>
    <row r="2476" spans="4:4">
      <c r="D2476" s="148"/>
    </row>
    <row r="2477" spans="4:4">
      <c r="D2477" s="148"/>
    </row>
    <row r="2478" spans="4:4">
      <c r="D2478" s="148"/>
    </row>
    <row r="2479" spans="4:4">
      <c r="D2479" s="148"/>
    </row>
    <row r="2480" spans="4:4">
      <c r="D2480" s="148"/>
    </row>
    <row r="2481" spans="4:4">
      <c r="D2481" s="148"/>
    </row>
    <row r="2482" spans="4:4">
      <c r="D2482" s="148"/>
    </row>
    <row r="2483" spans="4:4">
      <c r="D2483" s="148"/>
    </row>
    <row r="2484" spans="4:4">
      <c r="D2484" s="148"/>
    </row>
    <row r="2485" spans="4:4">
      <c r="D2485" s="148"/>
    </row>
    <row r="2486" spans="4:4">
      <c r="D2486" s="148"/>
    </row>
    <row r="2487" spans="4:4">
      <c r="D2487" s="148"/>
    </row>
    <row r="2488" spans="4:4">
      <c r="D2488" s="148"/>
    </row>
    <row r="2489" spans="4:4">
      <c r="D2489" s="148"/>
    </row>
    <row r="2490" spans="4:4">
      <c r="D2490" s="148"/>
    </row>
    <row r="2491" spans="4:4">
      <c r="D2491" s="148"/>
    </row>
    <row r="2492" spans="4:4">
      <c r="D2492" s="148"/>
    </row>
    <row r="2493" spans="4:4">
      <c r="D2493" s="148"/>
    </row>
    <row r="2494" spans="4:4">
      <c r="D2494" s="148"/>
    </row>
    <row r="2495" spans="4:4">
      <c r="D2495" s="148"/>
    </row>
    <row r="2496" spans="4:4">
      <c r="D2496" s="148"/>
    </row>
    <row r="2497" spans="4:4">
      <c r="D2497" s="148"/>
    </row>
    <row r="2498" spans="4:4">
      <c r="D2498" s="148"/>
    </row>
    <row r="2499" spans="4:4">
      <c r="D2499" s="148"/>
    </row>
    <row r="2500" spans="4:4">
      <c r="D2500" s="148"/>
    </row>
    <row r="2501" spans="4:4">
      <c r="D2501" s="148"/>
    </row>
    <row r="2502" spans="4:4">
      <c r="D2502" s="148"/>
    </row>
    <row r="2503" spans="4:4">
      <c r="D2503" s="148"/>
    </row>
    <row r="2504" spans="4:4">
      <c r="D2504" s="148"/>
    </row>
    <row r="2505" spans="4:4">
      <c r="D2505" s="148"/>
    </row>
    <row r="2506" spans="4:4">
      <c r="D2506" s="148"/>
    </row>
    <row r="2507" spans="4:4">
      <c r="D2507" s="148"/>
    </row>
    <row r="2508" spans="4:4">
      <c r="D2508" s="148"/>
    </row>
    <row r="2509" spans="4:4">
      <c r="D2509" s="148"/>
    </row>
    <row r="2510" spans="4:4">
      <c r="D2510" s="148"/>
    </row>
    <row r="2511" spans="4:4">
      <c r="D2511" s="148"/>
    </row>
    <row r="2512" spans="4:4">
      <c r="D2512" s="148"/>
    </row>
    <row r="2513" spans="4:4">
      <c r="D2513" s="148"/>
    </row>
    <row r="2514" spans="4:4">
      <c r="D2514" s="148"/>
    </row>
    <row r="2515" spans="4:4">
      <c r="D2515" s="148"/>
    </row>
    <row r="2516" spans="4:4">
      <c r="D2516" s="148"/>
    </row>
    <row r="2517" spans="4:4">
      <c r="D2517" s="148"/>
    </row>
    <row r="2518" spans="4:4">
      <c r="D2518" s="148"/>
    </row>
    <row r="2519" spans="4:4">
      <c r="D2519" s="148"/>
    </row>
    <row r="2520" spans="4:4">
      <c r="D2520" s="148"/>
    </row>
    <row r="2521" spans="4:4">
      <c r="D2521" s="148"/>
    </row>
    <row r="2522" spans="4:4">
      <c r="D2522" s="148"/>
    </row>
    <row r="2523" spans="4:4">
      <c r="D2523" s="148"/>
    </row>
    <row r="2524" spans="4:4">
      <c r="D2524" s="148"/>
    </row>
    <row r="2525" spans="4:4">
      <c r="D2525" s="148"/>
    </row>
    <row r="2526" spans="4:4">
      <c r="D2526" s="148"/>
    </row>
    <row r="2527" spans="4:4">
      <c r="D2527" s="148"/>
    </row>
    <row r="2528" spans="4:4">
      <c r="D2528" s="148"/>
    </row>
    <row r="2529" spans="4:4">
      <c r="D2529" s="148"/>
    </row>
    <row r="2530" spans="4:4">
      <c r="D2530" s="148"/>
    </row>
    <row r="2531" spans="4:4">
      <c r="D2531" s="148"/>
    </row>
    <row r="2532" spans="4:4">
      <c r="D2532" s="148"/>
    </row>
    <row r="2533" spans="4:4">
      <c r="D2533" s="148"/>
    </row>
    <row r="2534" spans="4:4">
      <c r="D2534" s="148"/>
    </row>
    <row r="2535" spans="4:4">
      <c r="D2535" s="148"/>
    </row>
    <row r="2536" spans="4:4">
      <c r="D2536" s="148"/>
    </row>
    <row r="2537" spans="4:4">
      <c r="D2537" s="148"/>
    </row>
    <row r="2538" spans="4:4">
      <c r="D2538" s="148"/>
    </row>
    <row r="2539" spans="4:4">
      <c r="D2539" s="148"/>
    </row>
    <row r="2540" spans="4:4">
      <c r="D2540" s="148"/>
    </row>
    <row r="2541" spans="4:4">
      <c r="D2541" s="148"/>
    </row>
    <row r="2542" spans="4:4">
      <c r="D2542" s="148"/>
    </row>
    <row r="2543" spans="4:4">
      <c r="D2543" s="148"/>
    </row>
    <row r="2544" spans="4:4">
      <c r="D2544" s="148"/>
    </row>
    <row r="2545" spans="4:4">
      <c r="D2545" s="148"/>
    </row>
    <row r="2546" spans="4:4">
      <c r="D2546" s="148"/>
    </row>
    <row r="2547" spans="4:4">
      <c r="D2547" s="148"/>
    </row>
    <row r="2548" spans="4:4">
      <c r="D2548" s="148"/>
    </row>
    <row r="2549" spans="4:4">
      <c r="D2549" s="148"/>
    </row>
    <row r="2550" spans="4:4">
      <c r="D2550" s="148"/>
    </row>
    <row r="2551" spans="4:4">
      <c r="D2551" s="148"/>
    </row>
    <row r="2552" spans="4:4">
      <c r="D2552" s="148"/>
    </row>
    <row r="2553" spans="4:4">
      <c r="D2553" s="148"/>
    </row>
    <row r="2554" spans="4:4">
      <c r="D2554" s="148"/>
    </row>
    <row r="2555" spans="4:4">
      <c r="D2555" s="148"/>
    </row>
    <row r="2556" spans="4:4">
      <c r="D2556" s="148"/>
    </row>
    <row r="2557" spans="4:4">
      <c r="D2557" s="148"/>
    </row>
    <row r="2558" spans="4:4">
      <c r="D2558" s="148"/>
    </row>
    <row r="2559" spans="4:4">
      <c r="D2559" s="148"/>
    </row>
    <row r="2560" spans="4:4">
      <c r="D2560" s="148"/>
    </row>
    <row r="2561" spans="4:4">
      <c r="D2561" s="148"/>
    </row>
    <row r="2562" spans="4:4">
      <c r="D2562" s="148"/>
    </row>
    <row r="2563" spans="4:4">
      <c r="D2563" s="148"/>
    </row>
    <row r="2564" spans="4:4">
      <c r="D2564" s="148"/>
    </row>
    <row r="2565" spans="4:4">
      <c r="D2565" s="148"/>
    </row>
    <row r="2566" spans="4:4">
      <c r="D2566" s="148"/>
    </row>
    <row r="2567" spans="4:4">
      <c r="D2567" s="148"/>
    </row>
    <row r="2568" spans="4:4">
      <c r="D2568" s="148"/>
    </row>
    <row r="2569" spans="4:4">
      <c r="D2569" s="148"/>
    </row>
    <row r="2570" spans="4:4">
      <c r="D2570" s="148"/>
    </row>
    <row r="2571" spans="4:4">
      <c r="D2571" s="148"/>
    </row>
    <row r="2572" spans="4:4">
      <c r="D2572" s="148"/>
    </row>
    <row r="2573" spans="4:4">
      <c r="D2573" s="148"/>
    </row>
    <row r="2574" spans="4:4">
      <c r="D2574" s="148"/>
    </row>
    <row r="2575" spans="4:4">
      <c r="D2575" s="148"/>
    </row>
    <row r="2576" spans="4:4">
      <c r="D2576" s="148"/>
    </row>
    <row r="2577" spans="4:4">
      <c r="D2577" s="148"/>
    </row>
    <row r="2578" spans="4:4">
      <c r="D2578" s="148"/>
    </row>
    <row r="2579" spans="4:4">
      <c r="D2579" s="148"/>
    </row>
    <row r="2580" spans="4:4">
      <c r="D2580" s="148"/>
    </row>
    <row r="2581" spans="4:4">
      <c r="D2581" s="148"/>
    </row>
    <row r="2582" spans="4:4">
      <c r="D2582" s="148"/>
    </row>
    <row r="2583" spans="4:4">
      <c r="D2583" s="148"/>
    </row>
    <row r="2584" spans="4:4">
      <c r="D2584" s="148"/>
    </row>
    <row r="2585" spans="4:4">
      <c r="D2585" s="148"/>
    </row>
    <row r="2586" spans="4:4">
      <c r="D2586" s="148"/>
    </row>
    <row r="2587" spans="4:4">
      <c r="D2587" s="148"/>
    </row>
    <row r="2588" spans="4:4">
      <c r="D2588" s="148"/>
    </row>
    <row r="2589" spans="4:4">
      <c r="D2589" s="148"/>
    </row>
    <row r="2590" spans="4:4">
      <c r="D2590" s="148"/>
    </row>
    <row r="2591" spans="4:4">
      <c r="D2591" s="148"/>
    </row>
    <row r="2592" spans="4:4">
      <c r="D2592" s="148"/>
    </row>
    <row r="2593" spans="4:4">
      <c r="D2593" s="148"/>
    </row>
    <row r="2594" spans="4:4">
      <c r="D2594" s="148"/>
    </row>
    <row r="2595" spans="4:4">
      <c r="D2595" s="148"/>
    </row>
    <row r="2596" spans="4:4">
      <c r="D2596" s="148"/>
    </row>
    <row r="2597" spans="4:4">
      <c r="D2597" s="148"/>
    </row>
    <row r="2598" spans="4:4">
      <c r="D2598" s="148"/>
    </row>
    <row r="2599" spans="4:4">
      <c r="D2599" s="148"/>
    </row>
    <row r="2600" spans="4:4">
      <c r="D2600" s="148"/>
    </row>
    <row r="2601" spans="4:4">
      <c r="D2601" s="148"/>
    </row>
    <row r="2602" spans="4:4">
      <c r="D2602" s="148"/>
    </row>
    <row r="2603" spans="4:4">
      <c r="D2603" s="148"/>
    </row>
    <row r="2604" spans="4:4">
      <c r="D2604" s="148"/>
    </row>
    <row r="2605" spans="4:4">
      <c r="D2605" s="148"/>
    </row>
    <row r="2606" spans="4:4">
      <c r="D2606" s="148"/>
    </row>
    <row r="2607" spans="4:4">
      <c r="D2607" s="148"/>
    </row>
    <row r="2608" spans="4:4">
      <c r="D2608" s="148"/>
    </row>
    <row r="2609" spans="4:4">
      <c r="D2609" s="148"/>
    </row>
    <row r="2610" spans="4:4">
      <c r="D2610" s="148"/>
    </row>
    <row r="2611" spans="4:4">
      <c r="D2611" s="148"/>
    </row>
    <row r="2612" spans="4:4">
      <c r="D2612" s="148"/>
    </row>
    <row r="2613" spans="4:4">
      <c r="D2613" s="148"/>
    </row>
    <row r="2614" spans="4:4">
      <c r="D2614" s="148"/>
    </row>
    <row r="2615" spans="4:4">
      <c r="D2615" s="148"/>
    </row>
    <row r="2616" spans="4:4">
      <c r="D2616" s="148"/>
    </row>
    <row r="2617" spans="4:4">
      <c r="D2617" s="148"/>
    </row>
    <row r="2618" spans="4:4">
      <c r="D2618" s="148"/>
    </row>
    <row r="2619" spans="4:4">
      <c r="D2619" s="148"/>
    </row>
    <row r="2620" spans="4:4">
      <c r="D2620" s="148"/>
    </row>
    <row r="2621" spans="4:4">
      <c r="D2621" s="148"/>
    </row>
    <row r="2622" spans="4:4">
      <c r="D2622" s="148"/>
    </row>
    <row r="2623" spans="4:4">
      <c r="D2623" s="148"/>
    </row>
    <row r="2624" spans="4:4">
      <c r="D2624" s="148"/>
    </row>
    <row r="2625" spans="4:4">
      <c r="D2625" s="148"/>
    </row>
    <row r="2626" spans="4:4">
      <c r="D2626" s="148"/>
    </row>
    <row r="2627" spans="4:4">
      <c r="D2627" s="148"/>
    </row>
    <row r="2628" spans="4:4">
      <c r="D2628" s="148"/>
    </row>
    <row r="2629" spans="4:4">
      <c r="D2629" s="148"/>
    </row>
    <row r="2630" spans="4:4">
      <c r="D2630" s="148"/>
    </row>
    <row r="2631" spans="4:4">
      <c r="D2631" s="148"/>
    </row>
    <row r="2632" spans="4:4">
      <c r="D2632" s="148"/>
    </row>
    <row r="2633" spans="4:4">
      <c r="D2633" s="148"/>
    </row>
    <row r="2634" spans="4:4">
      <c r="D2634" s="148"/>
    </row>
    <row r="2635" spans="4:4">
      <c r="D2635" s="148"/>
    </row>
    <row r="2636" spans="4:4">
      <c r="D2636" s="148"/>
    </row>
    <row r="2637" spans="4:4">
      <c r="D2637" s="148"/>
    </row>
    <row r="2638" spans="4:4">
      <c r="D2638" s="148"/>
    </row>
    <row r="2639" spans="4:4">
      <c r="D2639" s="148"/>
    </row>
    <row r="2640" spans="4:4">
      <c r="D2640" s="148"/>
    </row>
    <row r="2641" spans="4:4">
      <c r="D2641" s="148"/>
    </row>
    <row r="2642" spans="4:4">
      <c r="D2642" s="148"/>
    </row>
    <row r="2643" spans="4:4">
      <c r="D2643" s="148"/>
    </row>
    <row r="2644" spans="4:4">
      <c r="D2644" s="148"/>
    </row>
    <row r="2645" spans="4:4">
      <c r="D2645" s="148"/>
    </row>
    <row r="2646" spans="4:4">
      <c r="D2646" s="148"/>
    </row>
    <row r="2647" spans="4:4">
      <c r="D2647" s="148"/>
    </row>
    <row r="2648" spans="4:4">
      <c r="D2648" s="148"/>
    </row>
    <row r="2649" spans="4:4">
      <c r="D2649" s="148"/>
    </row>
    <row r="2650" spans="4:4">
      <c r="D2650" s="148"/>
    </row>
    <row r="2651" spans="4:4">
      <c r="D2651" s="148"/>
    </row>
    <row r="2652" spans="4:4">
      <c r="D2652" s="148"/>
    </row>
    <row r="2653" spans="4:4">
      <c r="D2653" s="148"/>
    </row>
    <row r="2654" spans="4:4">
      <c r="D2654" s="148"/>
    </row>
    <row r="2655" spans="4:4">
      <c r="D2655" s="148"/>
    </row>
    <row r="2656" spans="4:4">
      <c r="D2656" s="148"/>
    </row>
    <row r="2657" spans="4:4">
      <c r="D2657" s="148"/>
    </row>
    <row r="2658" spans="4:4">
      <c r="D2658" s="148"/>
    </row>
    <row r="2659" spans="4:4">
      <c r="D2659" s="148"/>
    </row>
    <row r="2660" spans="4:4">
      <c r="D2660" s="148"/>
    </row>
    <row r="2661" spans="4:4">
      <c r="D2661" s="148"/>
    </row>
    <row r="2662" spans="4:4">
      <c r="D2662" s="148"/>
    </row>
    <row r="2663" spans="4:4">
      <c r="D2663" s="148"/>
    </row>
    <row r="2664" spans="4:4">
      <c r="D2664" s="148"/>
    </row>
    <row r="2665" spans="4:4">
      <c r="D2665" s="148"/>
    </row>
    <row r="2666" spans="4:4">
      <c r="D2666" s="148"/>
    </row>
    <row r="2667" spans="4:4">
      <c r="D2667" s="148"/>
    </row>
    <row r="2668" spans="4:4">
      <c r="D2668" s="148"/>
    </row>
    <row r="2669" spans="4:4">
      <c r="D2669" s="148"/>
    </row>
    <row r="2670" spans="4:4">
      <c r="D2670" s="148"/>
    </row>
    <row r="2671" spans="4:4">
      <c r="D2671" s="148"/>
    </row>
    <row r="2672" spans="4:4">
      <c r="D2672" s="148"/>
    </row>
    <row r="2673" spans="4:4">
      <c r="D2673" s="148"/>
    </row>
    <row r="2674" spans="4:4">
      <c r="D2674" s="148"/>
    </row>
    <row r="2675" spans="4:4">
      <c r="D2675" s="148"/>
    </row>
    <row r="2676" spans="4:4">
      <c r="D2676" s="148"/>
    </row>
    <row r="2677" spans="4:4">
      <c r="D2677" s="148"/>
    </row>
    <row r="2678" spans="4:4">
      <c r="D2678" s="148"/>
    </row>
    <row r="2679" spans="4:4">
      <c r="D2679" s="148"/>
    </row>
    <row r="2680" spans="4:4">
      <c r="D2680" s="148"/>
    </row>
    <row r="2681" spans="4:4">
      <c r="D2681" s="148"/>
    </row>
    <row r="2682" spans="4:4">
      <c r="D2682" s="148"/>
    </row>
    <row r="2683" spans="4:4">
      <c r="D2683" s="148"/>
    </row>
    <row r="2684" spans="4:4">
      <c r="D2684" s="148"/>
    </row>
    <row r="2685" spans="4:4">
      <c r="D2685" s="148"/>
    </row>
    <row r="2686" spans="4:4">
      <c r="D2686" s="148"/>
    </row>
    <row r="2687" spans="4:4">
      <c r="D2687" s="148"/>
    </row>
    <row r="2688" spans="4:4">
      <c r="D2688" s="148"/>
    </row>
    <row r="2689" spans="4:4">
      <c r="D2689" s="148"/>
    </row>
    <row r="2690" spans="4:4">
      <c r="D2690" s="148"/>
    </row>
    <row r="2691" spans="4:4">
      <c r="D2691" s="148"/>
    </row>
    <row r="2692" spans="4:4">
      <c r="D2692" s="148"/>
    </row>
    <row r="2693" spans="4:4">
      <c r="D2693" s="148"/>
    </row>
    <row r="2694" spans="4:4">
      <c r="D2694" s="148"/>
    </row>
    <row r="2695" spans="4:4">
      <c r="D2695" s="148"/>
    </row>
    <row r="2696" spans="4:4">
      <c r="D2696" s="148"/>
    </row>
    <row r="2697" spans="4:4">
      <c r="D2697" s="148"/>
    </row>
    <row r="2698" spans="4:4">
      <c r="D2698" s="148"/>
    </row>
    <row r="2699" spans="4:4">
      <c r="D2699" s="148"/>
    </row>
    <row r="2700" spans="4:4">
      <c r="D2700" s="148"/>
    </row>
    <row r="2701" spans="4:4">
      <c r="D2701" s="148"/>
    </row>
    <row r="2702" spans="4:4">
      <c r="D2702" s="148"/>
    </row>
    <row r="2703" spans="4:4">
      <c r="D2703" s="148"/>
    </row>
    <row r="2704" spans="4:4">
      <c r="D2704" s="148"/>
    </row>
    <row r="2705" spans="4:4">
      <c r="D2705" s="148"/>
    </row>
    <row r="2706" spans="4:4">
      <c r="D2706" s="148"/>
    </row>
    <row r="2707" spans="4:4">
      <c r="D2707" s="148"/>
    </row>
    <row r="2708" spans="4:4">
      <c r="D2708" s="148"/>
    </row>
    <row r="2709" spans="4:4">
      <c r="D2709" s="148"/>
    </row>
    <row r="2710" spans="4:4">
      <c r="D2710" s="148"/>
    </row>
    <row r="2711" spans="4:4">
      <c r="D2711" s="148"/>
    </row>
    <row r="2712" spans="4:4">
      <c r="D2712" s="148"/>
    </row>
    <row r="2713" spans="4:4">
      <c r="D2713" s="148"/>
    </row>
    <row r="2714" spans="4:4">
      <c r="D2714" s="148"/>
    </row>
    <row r="2715" spans="4:4">
      <c r="D2715" s="148"/>
    </row>
    <row r="2716" spans="4:4">
      <c r="D2716" s="148"/>
    </row>
    <row r="2717" spans="4:4">
      <c r="D2717" s="148"/>
    </row>
    <row r="2718" spans="4:4">
      <c r="D2718" s="148"/>
    </row>
    <row r="2719" spans="4:4">
      <c r="D2719" s="148"/>
    </row>
    <row r="2720" spans="4:4">
      <c r="D2720" s="148"/>
    </row>
    <row r="2721" spans="4:4">
      <c r="D2721" s="148"/>
    </row>
    <row r="2722" spans="4:4">
      <c r="D2722" s="148"/>
    </row>
    <row r="2723" spans="4:4">
      <c r="D2723" s="148"/>
    </row>
    <row r="2724" spans="4:4">
      <c r="D2724" s="148"/>
    </row>
    <row r="2725" spans="4:4">
      <c r="D2725" s="148"/>
    </row>
    <row r="2726" spans="4:4">
      <c r="D2726" s="148"/>
    </row>
    <row r="2727" spans="4:4">
      <c r="D2727" s="148"/>
    </row>
    <row r="2728" spans="4:4">
      <c r="D2728" s="148"/>
    </row>
    <row r="2729" spans="4:4">
      <c r="D2729" s="148"/>
    </row>
    <row r="2730" spans="4:4">
      <c r="D2730" s="148"/>
    </row>
    <row r="2731" spans="4:4">
      <c r="D2731" s="148"/>
    </row>
    <row r="2732" spans="4:4">
      <c r="D2732" s="148"/>
    </row>
    <row r="2733" spans="4:4">
      <c r="D2733" s="148"/>
    </row>
    <row r="2734" spans="4:4">
      <c r="D2734" s="148"/>
    </row>
    <row r="2735" spans="4:4">
      <c r="D2735" s="148"/>
    </row>
    <row r="2736" spans="4:4">
      <c r="D2736" s="148"/>
    </row>
    <row r="2737" spans="4:4">
      <c r="D2737" s="148"/>
    </row>
    <row r="2738" spans="4:4">
      <c r="D2738" s="148"/>
    </row>
    <row r="2739" spans="4:4">
      <c r="D2739" s="148"/>
    </row>
    <row r="2740" spans="4:4">
      <c r="D2740" s="148"/>
    </row>
    <row r="2741" spans="4:4">
      <c r="D2741" s="148"/>
    </row>
    <row r="2742" spans="4:4">
      <c r="D2742" s="148"/>
    </row>
    <row r="2743" spans="4:4">
      <c r="D2743" s="148"/>
    </row>
    <row r="2744" spans="4:4">
      <c r="D2744" s="148"/>
    </row>
    <row r="2745" spans="4:4">
      <c r="D2745" s="148"/>
    </row>
    <row r="2746" spans="4:4">
      <c r="D2746" s="148"/>
    </row>
    <row r="2747" spans="4:4">
      <c r="D2747" s="148"/>
    </row>
    <row r="2748" spans="4:4">
      <c r="D2748" s="148"/>
    </row>
    <row r="2749" spans="4:4">
      <c r="D2749" s="148"/>
    </row>
    <row r="2750" spans="4:4">
      <c r="D2750" s="148"/>
    </row>
    <row r="2751" spans="4:4">
      <c r="D2751" s="148"/>
    </row>
    <row r="2752" spans="4:4">
      <c r="D2752" s="148"/>
    </row>
    <row r="2753" spans="4:4">
      <c r="D2753" s="148"/>
    </row>
    <row r="2754" spans="4:4">
      <c r="D2754" s="148"/>
    </row>
    <row r="2755" spans="4:4">
      <c r="D2755" s="148"/>
    </row>
    <row r="2756" spans="4:4">
      <c r="D2756" s="148"/>
    </row>
    <row r="2757" spans="4:4">
      <c r="D2757" s="148"/>
    </row>
    <row r="2758" spans="4:4">
      <c r="D2758" s="148"/>
    </row>
    <row r="2759" spans="4:4">
      <c r="D2759" s="148"/>
    </row>
    <row r="2760" spans="4:4">
      <c r="D2760" s="148"/>
    </row>
    <row r="2761" spans="4:4">
      <c r="D2761" s="148"/>
    </row>
    <row r="2762" spans="4:4">
      <c r="D2762" s="148"/>
    </row>
    <row r="2763" spans="4:4">
      <c r="D2763" s="148"/>
    </row>
    <row r="2764" spans="4:4">
      <c r="D2764" s="148"/>
    </row>
    <row r="2765" spans="4:4">
      <c r="D2765" s="148"/>
    </row>
    <row r="2766" spans="4:4">
      <c r="D2766" s="148"/>
    </row>
    <row r="2767" spans="4:4">
      <c r="D2767" s="148"/>
    </row>
    <row r="2768" spans="4:4">
      <c r="D2768" s="148"/>
    </row>
    <row r="2769" spans="4:4">
      <c r="D2769" s="148"/>
    </row>
    <row r="2770" spans="4:4">
      <c r="D2770" s="148"/>
    </row>
    <row r="2771" spans="4:4">
      <c r="D2771" s="148"/>
    </row>
    <row r="2772" spans="4:4">
      <c r="D2772" s="148"/>
    </row>
    <row r="2773" spans="4:4">
      <c r="D2773" s="148"/>
    </row>
    <row r="2774" spans="4:4">
      <c r="D2774" s="148"/>
    </row>
    <row r="2775" spans="4:4">
      <c r="D2775" s="148"/>
    </row>
    <row r="2776" spans="4:4">
      <c r="D2776" s="148"/>
    </row>
    <row r="2777" spans="4:4">
      <c r="D2777" s="148"/>
    </row>
    <row r="2778" spans="4:4">
      <c r="D2778" s="148"/>
    </row>
    <row r="2779" spans="4:4">
      <c r="D2779" s="148"/>
    </row>
    <row r="2780" spans="4:4">
      <c r="D2780" s="148"/>
    </row>
    <row r="2781" spans="4:4">
      <c r="D2781" s="148"/>
    </row>
    <row r="2782" spans="4:4">
      <c r="D2782" s="148"/>
    </row>
    <row r="2783" spans="4:4">
      <c r="D2783" s="148"/>
    </row>
    <row r="2784" spans="4:4">
      <c r="D2784" s="148"/>
    </row>
    <row r="2785" spans="4:4">
      <c r="D2785" s="148"/>
    </row>
    <row r="2786" spans="4:4">
      <c r="D2786" s="148"/>
    </row>
    <row r="2787" spans="4:4">
      <c r="D2787" s="148"/>
    </row>
    <row r="2788" spans="4:4">
      <c r="D2788" s="148"/>
    </row>
    <row r="2789" spans="4:4">
      <c r="D2789" s="148"/>
    </row>
    <row r="2790" spans="4:4">
      <c r="D2790" s="148"/>
    </row>
    <row r="2791" spans="4:4">
      <c r="D2791" s="148"/>
    </row>
    <row r="2792" spans="4:4">
      <c r="D2792" s="148"/>
    </row>
    <row r="2793" spans="4:4">
      <c r="D2793" s="148"/>
    </row>
    <row r="2794" spans="4:4">
      <c r="D2794" s="148"/>
    </row>
    <row r="2795" spans="4:4">
      <c r="D2795" s="148"/>
    </row>
    <row r="2796" spans="4:4">
      <c r="D2796" s="148"/>
    </row>
    <row r="2797" spans="4:4">
      <c r="D2797" s="148"/>
    </row>
    <row r="2798" spans="4:4">
      <c r="D2798" s="148"/>
    </row>
    <row r="2799" spans="4:4">
      <c r="D2799" s="148"/>
    </row>
    <row r="2800" spans="4:4">
      <c r="D2800" s="148"/>
    </row>
    <row r="2801" spans="4:4">
      <c r="D2801" s="148"/>
    </row>
    <row r="2802" spans="4:4">
      <c r="D2802" s="148"/>
    </row>
    <row r="2803" spans="4:4">
      <c r="D2803" s="148"/>
    </row>
    <row r="2804" spans="4:4">
      <c r="D2804" s="148"/>
    </row>
    <row r="2805" spans="4:4">
      <c r="D2805" s="148"/>
    </row>
    <row r="2806" spans="4:4">
      <c r="D2806" s="148"/>
    </row>
    <row r="2807" spans="4:4">
      <c r="D2807" s="148"/>
    </row>
    <row r="2808" spans="4:4">
      <c r="D2808" s="148"/>
    </row>
    <row r="2809" spans="4:4">
      <c r="D2809" s="148"/>
    </row>
    <row r="2810" spans="4:4">
      <c r="D2810" s="148"/>
    </row>
    <row r="2811" spans="4:4">
      <c r="D2811" s="148"/>
    </row>
    <row r="2812" spans="4:4">
      <c r="D2812" s="148"/>
    </row>
    <row r="2813" spans="4:4">
      <c r="D2813" s="148"/>
    </row>
    <row r="2814" spans="4:4">
      <c r="D2814" s="148"/>
    </row>
    <row r="2815" spans="4:4">
      <c r="D2815" s="148"/>
    </row>
    <row r="2816" spans="4:4">
      <c r="D2816" s="148"/>
    </row>
    <row r="2817" spans="4:4">
      <c r="D2817" s="148"/>
    </row>
    <row r="2818" spans="4:4">
      <c r="D2818" s="148"/>
    </row>
    <row r="2819" spans="4:4">
      <c r="D2819" s="148"/>
    </row>
    <row r="2820" spans="4:4">
      <c r="D2820" s="148"/>
    </row>
    <row r="2821" spans="4:4">
      <c r="D2821" s="148"/>
    </row>
    <row r="2822" spans="4:4">
      <c r="D2822" s="148"/>
    </row>
    <row r="2823" spans="4:4">
      <c r="D2823" s="148"/>
    </row>
    <row r="2824" spans="4:4">
      <c r="D2824" s="148"/>
    </row>
    <row r="2825" spans="4:4">
      <c r="D2825" s="148"/>
    </row>
    <row r="2826" spans="4:4">
      <c r="D2826" s="148"/>
    </row>
    <row r="2827" spans="4:4">
      <c r="D2827" s="148"/>
    </row>
    <row r="2828" spans="4:4">
      <c r="D2828" s="148"/>
    </row>
    <row r="2829" spans="4:4">
      <c r="D2829" s="148"/>
    </row>
    <row r="2830" spans="4:4">
      <c r="D2830" s="148"/>
    </row>
    <row r="2831" spans="4:4">
      <c r="D2831" s="148"/>
    </row>
    <row r="2832" spans="4:4">
      <c r="D2832" s="148"/>
    </row>
    <row r="2833" spans="4:4">
      <c r="D2833" s="148"/>
    </row>
    <row r="2834" spans="4:4">
      <c r="D2834" s="148"/>
    </row>
    <row r="2835" spans="4:4">
      <c r="D2835" s="148"/>
    </row>
    <row r="2836" spans="4:4">
      <c r="D2836" s="148"/>
    </row>
    <row r="2837" spans="4:4">
      <c r="D2837" s="148"/>
    </row>
    <row r="2838" spans="4:4">
      <c r="D2838" s="148"/>
    </row>
    <row r="2839" spans="4:4">
      <c r="D2839" s="148"/>
    </row>
    <row r="2840" spans="4:4">
      <c r="D2840" s="148"/>
    </row>
    <row r="2841" spans="4:4">
      <c r="D2841" s="148"/>
    </row>
    <row r="2842" spans="4:4">
      <c r="D2842" s="148"/>
    </row>
    <row r="2843" spans="4:4">
      <c r="D2843" s="148"/>
    </row>
    <row r="2844" spans="4:4">
      <c r="D2844" s="148"/>
    </row>
    <row r="2845" spans="4:4">
      <c r="D2845" s="148"/>
    </row>
    <row r="2846" spans="4:4">
      <c r="D2846" s="148"/>
    </row>
    <row r="2847" spans="4:4">
      <c r="D2847" s="148"/>
    </row>
    <row r="2848" spans="4:4">
      <c r="D2848" s="148"/>
    </row>
    <row r="2849" spans="4:4">
      <c r="D2849" s="148"/>
    </row>
    <row r="2850" spans="4:4">
      <c r="D2850" s="148"/>
    </row>
    <row r="2851" spans="4:4">
      <c r="D2851" s="148"/>
    </row>
    <row r="2852" spans="4:4">
      <c r="D2852" s="148"/>
    </row>
    <row r="2853" spans="4:4">
      <c r="D2853" s="148"/>
    </row>
    <row r="2854" spans="4:4">
      <c r="D2854" s="148"/>
    </row>
    <row r="2855" spans="4:4">
      <c r="D2855" s="148"/>
    </row>
    <row r="2856" spans="4:4">
      <c r="D2856" s="148"/>
    </row>
    <row r="2857" spans="4:4">
      <c r="D2857" s="148"/>
    </row>
    <row r="2858" spans="4:4">
      <c r="D2858" s="148"/>
    </row>
    <row r="2859" spans="4:4">
      <c r="D2859" s="148"/>
    </row>
    <row r="2860" spans="4:4">
      <c r="D2860" s="148"/>
    </row>
    <row r="2861" spans="4:4">
      <c r="D2861" s="148"/>
    </row>
    <row r="2862" spans="4:4">
      <c r="D2862" s="148"/>
    </row>
    <row r="2863" spans="4:4">
      <c r="D2863" s="148"/>
    </row>
    <row r="2864" spans="4:4">
      <c r="D2864" s="148"/>
    </row>
    <row r="2865" spans="4:4">
      <c r="D2865" s="148"/>
    </row>
    <row r="2866" spans="4:4">
      <c r="D2866" s="148"/>
    </row>
    <row r="2867" spans="4:4">
      <c r="D2867" s="148"/>
    </row>
    <row r="2868" spans="4:4">
      <c r="D2868" s="148"/>
    </row>
    <row r="2869" spans="4:4">
      <c r="D2869" s="148"/>
    </row>
    <row r="2870" spans="4:4">
      <c r="D2870" s="148"/>
    </row>
    <row r="2871" spans="4:4">
      <c r="D2871" s="148"/>
    </row>
    <row r="2872" spans="4:4">
      <c r="D2872" s="148"/>
    </row>
    <row r="2873" spans="4:4">
      <c r="D2873" s="148"/>
    </row>
    <row r="2874" spans="4:4">
      <c r="D2874" s="148"/>
    </row>
    <row r="2875" spans="4:4">
      <c r="D2875" s="148"/>
    </row>
    <row r="2876" spans="4:4">
      <c r="D2876" s="148"/>
    </row>
    <row r="2877" spans="4:4">
      <c r="D2877" s="148"/>
    </row>
    <row r="2878" spans="4:4">
      <c r="D2878" s="148"/>
    </row>
    <row r="2879" spans="4:4">
      <c r="D2879" s="148"/>
    </row>
    <row r="2880" spans="4:4">
      <c r="D2880" s="148"/>
    </row>
    <row r="2881" spans="4:4">
      <c r="D2881" s="148"/>
    </row>
    <row r="2882" spans="4:4">
      <c r="D2882" s="148"/>
    </row>
    <row r="2883" spans="4:4">
      <c r="D2883" s="148"/>
    </row>
    <row r="2884" spans="4:4">
      <c r="D2884" s="148"/>
    </row>
    <row r="2885" spans="4:4">
      <c r="D2885" s="148"/>
    </row>
    <row r="2886" spans="4:4">
      <c r="D2886" s="148"/>
    </row>
    <row r="2887" spans="4:4">
      <c r="D2887" s="148"/>
    </row>
    <row r="2888" spans="4:4">
      <c r="D2888" s="148"/>
    </row>
    <row r="2889" spans="4:4">
      <c r="D2889" s="148"/>
    </row>
    <row r="2890" spans="4:4">
      <c r="D2890" s="148"/>
    </row>
    <row r="2891" spans="4:4">
      <c r="D2891" s="148"/>
    </row>
    <row r="2892" spans="4:4">
      <c r="D2892" s="148"/>
    </row>
    <row r="2893" spans="4:4">
      <c r="D2893" s="148"/>
    </row>
    <row r="2894" spans="4:4">
      <c r="D2894" s="148"/>
    </row>
    <row r="2895" spans="4:4">
      <c r="D2895" s="148"/>
    </row>
    <row r="2896" spans="4:4">
      <c r="D2896" s="148"/>
    </row>
    <row r="2897" spans="4:4">
      <c r="D2897" s="148"/>
    </row>
    <row r="2898" spans="4:4">
      <c r="D2898" s="148"/>
    </row>
    <row r="2899" spans="4:4">
      <c r="D2899" s="148"/>
    </row>
    <row r="2900" spans="4:4">
      <c r="D2900" s="148"/>
    </row>
    <row r="2901" spans="4:4">
      <c r="D2901" s="148"/>
    </row>
    <row r="2902" spans="4:4">
      <c r="D2902" s="148"/>
    </row>
    <row r="2903" spans="4:4">
      <c r="D2903" s="148"/>
    </row>
    <row r="2904" spans="4:4">
      <c r="D2904" s="148"/>
    </row>
    <row r="2905" spans="4:4">
      <c r="D2905" s="148"/>
    </row>
    <row r="2906" spans="4:4">
      <c r="D2906" s="148"/>
    </row>
    <row r="2907" spans="4:4">
      <c r="D2907" s="148"/>
    </row>
    <row r="2908" spans="4:4">
      <c r="D2908" s="148"/>
    </row>
    <row r="2909" spans="4:4">
      <c r="D2909" s="148"/>
    </row>
    <row r="2910" spans="4:4">
      <c r="D2910" s="148"/>
    </row>
    <row r="2911" spans="4:4">
      <c r="D2911" s="148"/>
    </row>
    <row r="2912" spans="4:4">
      <c r="D2912" s="148"/>
    </row>
    <row r="2913" spans="4:4">
      <c r="D2913" s="148"/>
    </row>
    <row r="2914" spans="4:4">
      <c r="D2914" s="148"/>
    </row>
    <row r="2915" spans="4:4">
      <c r="D2915" s="148"/>
    </row>
    <row r="2916" spans="4:4">
      <c r="D2916" s="148"/>
    </row>
    <row r="2917" spans="4:4">
      <c r="D2917" s="148"/>
    </row>
    <row r="2918" spans="4:4">
      <c r="D2918" s="148"/>
    </row>
    <row r="2919" spans="4:4">
      <c r="D2919" s="148"/>
    </row>
    <row r="2920" spans="4:4">
      <c r="D2920" s="148"/>
    </row>
    <row r="2921" spans="4:4">
      <c r="D2921" s="148"/>
    </row>
    <row r="2922" spans="4:4">
      <c r="D2922" s="148"/>
    </row>
    <row r="2923" spans="4:4">
      <c r="D2923" s="148"/>
    </row>
    <row r="2924" spans="4:4">
      <c r="D2924" s="148"/>
    </row>
    <row r="2925" spans="4:4">
      <c r="D2925" s="148"/>
    </row>
    <row r="2926" spans="4:4">
      <c r="D2926" s="148"/>
    </row>
    <row r="2927" spans="4:4">
      <c r="D2927" s="148"/>
    </row>
    <row r="2928" spans="4:4">
      <c r="D2928" s="148"/>
    </row>
    <row r="2929" spans="4:4">
      <c r="D2929" s="148"/>
    </row>
    <row r="2930" spans="4:4">
      <c r="D2930" s="148"/>
    </row>
    <row r="2931" spans="4:4">
      <c r="D2931" s="148"/>
    </row>
    <row r="2932" spans="4:4">
      <c r="D2932" s="148"/>
    </row>
    <row r="2933" spans="4:4">
      <c r="D2933" s="148"/>
    </row>
    <row r="2934" spans="4:4">
      <c r="D2934" s="148"/>
    </row>
    <row r="2935" spans="4:4">
      <c r="D2935" s="148"/>
    </row>
    <row r="2936" spans="4:4">
      <c r="D2936" s="148"/>
    </row>
    <row r="2937" spans="4:4">
      <c r="D2937" s="148"/>
    </row>
    <row r="2938" spans="4:4">
      <c r="D2938" s="148"/>
    </row>
    <row r="2939" spans="4:4">
      <c r="D2939" s="148"/>
    </row>
    <row r="2940" spans="4:4">
      <c r="D2940" s="148"/>
    </row>
    <row r="2941" spans="4:4">
      <c r="D2941" s="148"/>
    </row>
    <row r="2942" spans="4:4">
      <c r="D2942" s="148"/>
    </row>
    <row r="2943" spans="4:4">
      <c r="D2943" s="148"/>
    </row>
    <row r="2944" spans="4:4">
      <c r="D2944" s="148"/>
    </row>
    <row r="2945" spans="4:4">
      <c r="D2945" s="148"/>
    </row>
    <row r="2946" spans="4:4">
      <c r="D2946" s="148"/>
    </row>
    <row r="2947" spans="4:4">
      <c r="D2947" s="148"/>
    </row>
    <row r="2948" spans="4:4">
      <c r="D2948" s="148"/>
    </row>
    <row r="2949" spans="4:4">
      <c r="D2949" s="148"/>
    </row>
    <row r="2950" spans="4:4">
      <c r="D2950" s="148"/>
    </row>
    <row r="2951" spans="4:4">
      <c r="D2951" s="148"/>
    </row>
    <row r="2952" spans="4:4">
      <c r="D2952" s="148"/>
    </row>
    <row r="2953" spans="4:4">
      <c r="D2953" s="148"/>
    </row>
    <row r="2954" spans="4:4">
      <c r="D2954" s="148"/>
    </row>
    <row r="2955" spans="4:4">
      <c r="D2955" s="148"/>
    </row>
    <row r="2956" spans="4:4">
      <c r="D2956" s="148"/>
    </row>
    <row r="2957" spans="4:4">
      <c r="D2957" s="148"/>
    </row>
    <row r="2958" spans="4:4">
      <c r="D2958" s="148"/>
    </row>
    <row r="2959" spans="4:4">
      <c r="D2959" s="148"/>
    </row>
    <row r="2960" spans="4:4">
      <c r="D2960" s="148"/>
    </row>
    <row r="2961" spans="4:4">
      <c r="D2961" s="148"/>
    </row>
    <row r="2962" spans="4:4">
      <c r="D2962" s="148"/>
    </row>
    <row r="2963" spans="4:4">
      <c r="D2963" s="148"/>
    </row>
    <row r="2964" spans="4:4">
      <c r="D2964" s="148"/>
    </row>
    <row r="2965" spans="4:4">
      <c r="D2965" s="148"/>
    </row>
    <row r="2966" spans="4:4">
      <c r="D2966" s="148"/>
    </row>
    <row r="2967" spans="4:4">
      <c r="D2967" s="148"/>
    </row>
    <row r="2968" spans="4:4">
      <c r="D2968" s="148"/>
    </row>
    <row r="2969" spans="4:4">
      <c r="D2969" s="148"/>
    </row>
    <row r="2970" spans="4:4">
      <c r="D2970" s="148"/>
    </row>
    <row r="2971" spans="4:4">
      <c r="D2971" s="148"/>
    </row>
    <row r="2972" spans="4:4">
      <c r="D2972" s="148"/>
    </row>
    <row r="2973" spans="4:4">
      <c r="D2973" s="148"/>
    </row>
    <row r="2974" spans="4:4">
      <c r="D2974" s="148"/>
    </row>
    <row r="2975" spans="4:4">
      <c r="D2975" s="148"/>
    </row>
    <row r="2976" spans="4:4">
      <c r="D2976" s="148"/>
    </row>
    <row r="2977" spans="4:4">
      <c r="D2977" s="148"/>
    </row>
    <row r="2978" spans="4:4">
      <c r="D2978" s="148"/>
    </row>
    <row r="2979" spans="4:4">
      <c r="D2979" s="148"/>
    </row>
    <row r="2980" spans="4:4">
      <c r="D2980" s="148"/>
    </row>
    <row r="2981" spans="4:4">
      <c r="D2981" s="148"/>
    </row>
    <row r="2982" spans="4:4">
      <c r="D2982" s="148"/>
    </row>
    <row r="2983" spans="4:4">
      <c r="D2983" s="148"/>
    </row>
    <row r="2984" spans="4:4">
      <c r="D2984" s="148"/>
    </row>
    <row r="2985" spans="4:4">
      <c r="D2985" s="148"/>
    </row>
    <row r="2986" spans="4:4">
      <c r="D2986" s="148"/>
    </row>
    <row r="2987" spans="4:4">
      <c r="D2987" s="148"/>
    </row>
    <row r="2988" spans="4:4">
      <c r="D2988" s="148"/>
    </row>
    <row r="2989" spans="4:4">
      <c r="D2989" s="148"/>
    </row>
    <row r="2990" spans="4:4">
      <c r="D2990" s="148"/>
    </row>
    <row r="2991" spans="4:4">
      <c r="D2991" s="148"/>
    </row>
    <row r="2992" spans="4:4">
      <c r="D2992" s="148"/>
    </row>
    <row r="2993" spans="4:4">
      <c r="D2993" s="148"/>
    </row>
    <row r="2994" spans="4:4">
      <c r="D2994" s="148"/>
    </row>
    <row r="2995" spans="4:4">
      <c r="D2995" s="148"/>
    </row>
    <row r="2996" spans="4:4">
      <c r="D2996" s="148"/>
    </row>
    <row r="2997" spans="4:4">
      <c r="D2997" s="148"/>
    </row>
    <row r="2998" spans="4:4">
      <c r="D2998" s="148"/>
    </row>
    <row r="2999" spans="4:4">
      <c r="D2999" s="148"/>
    </row>
    <row r="3000" spans="4:4">
      <c r="D3000" s="148"/>
    </row>
    <row r="3001" spans="4:4">
      <c r="D3001" s="148"/>
    </row>
    <row r="3002" spans="4:4">
      <c r="D3002" s="148"/>
    </row>
    <row r="3003" spans="4:4">
      <c r="D3003" s="148"/>
    </row>
    <row r="3004" spans="4:4">
      <c r="D3004" s="148"/>
    </row>
    <row r="3005" spans="4:4">
      <c r="D3005" s="148"/>
    </row>
    <row r="3006" spans="4:4">
      <c r="D3006" s="148"/>
    </row>
    <row r="3007" spans="4:4">
      <c r="D3007" s="148"/>
    </row>
    <row r="3008" spans="4:4">
      <c r="D3008" s="148"/>
    </row>
    <row r="3009" spans="4:4">
      <c r="D3009" s="148"/>
    </row>
    <row r="3010" spans="4:4">
      <c r="D3010" s="148"/>
    </row>
    <row r="3011" spans="4:4">
      <c r="D3011" s="148"/>
    </row>
    <row r="3012" spans="4:4">
      <c r="D3012" s="148"/>
    </row>
    <row r="3013" spans="4:4">
      <c r="D3013" s="148"/>
    </row>
    <row r="3014" spans="4:4">
      <c r="D3014" s="148"/>
    </row>
    <row r="3015" spans="4:4">
      <c r="D3015" s="148"/>
    </row>
    <row r="3016" spans="4:4">
      <c r="D3016" s="148"/>
    </row>
    <row r="3017" spans="4:4">
      <c r="D3017" s="148"/>
    </row>
    <row r="3018" spans="4:4">
      <c r="D3018" s="148"/>
    </row>
    <row r="3019" spans="4:4">
      <c r="D3019" s="148"/>
    </row>
    <row r="3020" spans="4:4">
      <c r="D3020" s="148"/>
    </row>
    <row r="3021" spans="4:4">
      <c r="D3021" s="148"/>
    </row>
    <row r="3022" spans="4:4">
      <c r="D3022" s="148"/>
    </row>
    <row r="3023" spans="4:4">
      <c r="D3023" s="148"/>
    </row>
    <row r="3024" spans="4:4">
      <c r="D3024" s="148"/>
    </row>
    <row r="3025" spans="4:4">
      <c r="D3025" s="148"/>
    </row>
    <row r="3026" spans="4:4">
      <c r="D3026" s="148"/>
    </row>
    <row r="3027" spans="4:4">
      <c r="D3027" s="148"/>
    </row>
    <row r="3028" spans="4:4">
      <c r="D3028" s="148"/>
    </row>
    <row r="3029" spans="4:4">
      <c r="D3029" s="148"/>
    </row>
    <row r="3030" spans="4:4">
      <c r="D3030" s="148"/>
    </row>
    <row r="3031" spans="4:4">
      <c r="D3031" s="148"/>
    </row>
    <row r="3032" spans="4:4">
      <c r="D3032" s="148"/>
    </row>
    <row r="3033" spans="4:4">
      <c r="D3033" s="148"/>
    </row>
    <row r="3034" spans="4:4">
      <c r="D3034" s="148"/>
    </row>
    <row r="3035" spans="4:4">
      <c r="D3035" s="148"/>
    </row>
    <row r="3036" spans="4:4">
      <c r="D3036" s="148"/>
    </row>
    <row r="3037" spans="4:4">
      <c r="D3037" s="148"/>
    </row>
    <row r="3038" spans="4:4">
      <c r="D3038" s="148"/>
    </row>
    <row r="3039" spans="4:4">
      <c r="D3039" s="148"/>
    </row>
    <row r="3040" spans="4:4">
      <c r="D3040" s="148"/>
    </row>
    <row r="3041" spans="4:4">
      <c r="D3041" s="148"/>
    </row>
    <row r="3042" spans="4:4">
      <c r="D3042" s="148"/>
    </row>
    <row r="3043" spans="4:4">
      <c r="D3043" s="148"/>
    </row>
    <row r="3044" spans="4:4">
      <c r="D3044" s="148"/>
    </row>
    <row r="3045" spans="4:4">
      <c r="D3045" s="148"/>
    </row>
    <row r="3046" spans="4:4">
      <c r="D3046" s="148"/>
    </row>
    <row r="3047" spans="4:4">
      <c r="D3047" s="148"/>
    </row>
    <row r="3048" spans="4:4">
      <c r="D3048" s="148"/>
    </row>
    <row r="3049" spans="4:4">
      <c r="D3049" s="148"/>
    </row>
    <row r="3050" spans="4:4">
      <c r="D3050" s="148"/>
    </row>
    <row r="3051" spans="4:4">
      <c r="D3051" s="148"/>
    </row>
    <row r="3052" spans="4:4">
      <c r="D3052" s="148"/>
    </row>
    <row r="3053" spans="4:4">
      <c r="D3053" s="148"/>
    </row>
    <row r="3054" spans="4:4">
      <c r="D3054" s="148"/>
    </row>
    <row r="3055" spans="4:4">
      <c r="D3055" s="148"/>
    </row>
    <row r="3056" spans="4:4">
      <c r="D3056" s="148"/>
    </row>
    <row r="3057" spans="4:4">
      <c r="D3057" s="148"/>
    </row>
    <row r="3058" spans="4:4">
      <c r="D3058" s="148"/>
    </row>
    <row r="3059" spans="4:4">
      <c r="D3059" s="148"/>
    </row>
    <row r="3060" spans="4:4">
      <c r="D3060" s="148"/>
    </row>
    <row r="3061" spans="4:4">
      <c r="D3061" s="148"/>
    </row>
    <row r="3062" spans="4:4">
      <c r="D3062" s="148"/>
    </row>
    <row r="3063" spans="4:4">
      <c r="D3063" s="148"/>
    </row>
    <row r="3064" spans="4:4">
      <c r="D3064" s="148"/>
    </row>
    <row r="3065" spans="4:4">
      <c r="D3065" s="148"/>
    </row>
    <row r="3066" spans="4:4">
      <c r="D3066" s="148"/>
    </row>
    <row r="3067" spans="4:4">
      <c r="D3067" s="148"/>
    </row>
    <row r="3068" spans="4:4">
      <c r="D3068" s="148"/>
    </row>
    <row r="3069" spans="4:4">
      <c r="D3069" s="148"/>
    </row>
    <row r="3070" spans="4:4">
      <c r="D3070" s="148"/>
    </row>
    <row r="3071" spans="4:4">
      <c r="D3071" s="148"/>
    </row>
    <row r="3072" spans="4:4">
      <c r="D3072" s="148"/>
    </row>
    <row r="3073" spans="4:4">
      <c r="D3073" s="148"/>
    </row>
    <row r="3074" spans="4:4">
      <c r="D3074" s="148"/>
    </row>
    <row r="3075" spans="4:4">
      <c r="D3075" s="148"/>
    </row>
    <row r="3076" spans="4:4">
      <c r="D3076" s="148"/>
    </row>
    <row r="3077" spans="4:4">
      <c r="D3077" s="148"/>
    </row>
    <row r="3078" spans="4:4">
      <c r="D3078" s="148"/>
    </row>
    <row r="3079" spans="4:4">
      <c r="D3079" s="148"/>
    </row>
    <row r="3080" spans="4:4">
      <c r="D3080" s="148"/>
    </row>
    <row r="3081" spans="4:4">
      <c r="D3081" s="148"/>
    </row>
    <row r="3082" spans="4:4">
      <c r="D3082" s="148"/>
    </row>
    <row r="3083" spans="4:4">
      <c r="D3083" s="148"/>
    </row>
    <row r="3084" spans="4:4">
      <c r="D3084" s="148"/>
    </row>
    <row r="3085" spans="4:4">
      <c r="D3085" s="148"/>
    </row>
    <row r="3086" spans="4:4">
      <c r="D3086" s="148"/>
    </row>
    <row r="3087" spans="4:4">
      <c r="D3087" s="148"/>
    </row>
    <row r="3088" spans="4:4">
      <c r="D3088" s="148"/>
    </row>
    <row r="3089" spans="4:4">
      <c r="D3089" s="148"/>
    </row>
    <row r="3090" spans="4:4">
      <c r="D3090" s="148"/>
    </row>
    <row r="3091" spans="4:4">
      <c r="D3091" s="148"/>
    </row>
    <row r="3092" spans="4:4">
      <c r="D3092" s="148"/>
    </row>
    <row r="3093" spans="4:4">
      <c r="D3093" s="148"/>
    </row>
    <row r="3094" spans="4:4">
      <c r="D3094" s="148"/>
    </row>
    <row r="3095" spans="4:4">
      <c r="D3095" s="148"/>
    </row>
    <row r="3096" spans="4:4">
      <c r="D3096" s="148"/>
    </row>
    <row r="3097" spans="4:4">
      <c r="D3097" s="148"/>
    </row>
    <row r="3098" spans="4:4">
      <c r="D3098" s="148"/>
    </row>
    <row r="3099" spans="4:4">
      <c r="D3099" s="148"/>
    </row>
    <row r="3100" spans="4:4">
      <c r="D3100" s="148"/>
    </row>
    <row r="3101" spans="4:4">
      <c r="D3101" s="148"/>
    </row>
    <row r="3102" spans="4:4">
      <c r="D3102" s="148"/>
    </row>
    <row r="3103" spans="4:4">
      <c r="D3103" s="148"/>
    </row>
    <row r="3104" spans="4:4">
      <c r="D3104" s="148"/>
    </row>
    <row r="3105" spans="4:4">
      <c r="D3105" s="148"/>
    </row>
    <row r="3106" spans="4:4">
      <c r="D3106" s="148"/>
    </row>
    <row r="3107" spans="4:4">
      <c r="D3107" s="148"/>
    </row>
    <row r="3108" spans="4:4">
      <c r="D3108" s="148"/>
    </row>
    <row r="3109" spans="4:4">
      <c r="D3109" s="148"/>
    </row>
    <row r="3110" spans="4:4">
      <c r="D3110" s="148"/>
    </row>
    <row r="3111" spans="4:4">
      <c r="D3111" s="148"/>
    </row>
    <row r="3112" spans="4:4">
      <c r="D3112" s="148"/>
    </row>
    <row r="3113" spans="4:4">
      <c r="D3113" s="148"/>
    </row>
    <row r="3114" spans="4:4">
      <c r="D3114" s="148"/>
    </row>
    <row r="3115" spans="4:4">
      <c r="D3115" s="148"/>
    </row>
    <row r="3116" spans="4:4">
      <c r="D3116" s="148"/>
    </row>
    <row r="3117" spans="4:4">
      <c r="D3117" s="148"/>
    </row>
    <row r="3118" spans="4:4">
      <c r="D3118" s="148"/>
    </row>
    <row r="3119" spans="4:4">
      <c r="D3119" s="148"/>
    </row>
    <row r="3120" spans="4:4">
      <c r="D3120" s="148"/>
    </row>
    <row r="3121" spans="4:4">
      <c r="D3121" s="148"/>
    </row>
    <row r="3122" spans="4:4">
      <c r="D3122" s="148"/>
    </row>
    <row r="3123" spans="4:4">
      <c r="D3123" s="148"/>
    </row>
    <row r="3124" spans="4:4">
      <c r="D3124" s="148"/>
    </row>
    <row r="3125" spans="4:4">
      <c r="D3125" s="148"/>
    </row>
    <row r="3126" spans="4:4">
      <c r="D3126" s="148"/>
    </row>
    <row r="3127" spans="4:4">
      <c r="D3127" s="148"/>
    </row>
    <row r="3128" spans="4:4">
      <c r="D3128" s="148"/>
    </row>
    <row r="3129" spans="4:4">
      <c r="D3129" s="148"/>
    </row>
    <row r="3130" spans="4:4">
      <c r="D3130" s="148"/>
    </row>
    <row r="3131" spans="4:4">
      <c r="D3131" s="148"/>
    </row>
    <row r="3132" spans="4:4">
      <c r="D3132" s="148"/>
    </row>
    <row r="3133" spans="4:4">
      <c r="D3133" s="148"/>
    </row>
    <row r="3134" spans="4:4">
      <c r="D3134" s="148"/>
    </row>
    <row r="3135" spans="4:4">
      <c r="D3135" s="148"/>
    </row>
    <row r="3136" spans="4:4">
      <c r="D3136" s="148"/>
    </row>
    <row r="3137" spans="4:4">
      <c r="D3137" s="148"/>
    </row>
    <row r="3138" spans="4:4">
      <c r="D3138" s="148"/>
    </row>
    <row r="3139" spans="4:4">
      <c r="D3139" s="148"/>
    </row>
    <row r="3140" spans="4:4">
      <c r="D3140" s="148"/>
    </row>
    <row r="3141" spans="4:4">
      <c r="D3141" s="148"/>
    </row>
    <row r="3142" spans="4:4">
      <c r="D3142" s="148"/>
    </row>
    <row r="3143" spans="4:4">
      <c r="D3143" s="148"/>
    </row>
    <row r="3144" spans="4:4">
      <c r="D3144" s="148"/>
    </row>
    <row r="3145" spans="4:4">
      <c r="D3145" s="148"/>
    </row>
    <row r="3146" spans="4:4">
      <c r="D3146" s="148"/>
    </row>
    <row r="3147" spans="4:4">
      <c r="D3147" s="148"/>
    </row>
    <row r="3148" spans="4:4">
      <c r="D3148" s="148"/>
    </row>
    <row r="3149" spans="4:4">
      <c r="D3149" s="148"/>
    </row>
    <row r="3150" spans="4:4">
      <c r="D3150" s="148"/>
    </row>
    <row r="3151" spans="4:4">
      <c r="D3151" s="148"/>
    </row>
    <row r="3152" spans="4:4">
      <c r="D3152" s="148"/>
    </row>
    <row r="3153" spans="4:4">
      <c r="D3153" s="148"/>
    </row>
    <row r="3154" spans="4:4">
      <c r="D3154" s="148"/>
    </row>
    <row r="3155" spans="4:4">
      <c r="D3155" s="148"/>
    </row>
    <row r="3156" spans="4:4">
      <c r="D3156" s="148"/>
    </row>
    <row r="3157" spans="4:4">
      <c r="D3157" s="148"/>
    </row>
    <row r="3158" spans="4:4">
      <c r="D3158" s="148"/>
    </row>
    <row r="3159" spans="4:4">
      <c r="D3159" s="148"/>
    </row>
    <row r="3160" spans="4:4">
      <c r="D3160" s="148"/>
    </row>
    <row r="3161" spans="4:4">
      <c r="D3161" s="148"/>
    </row>
    <row r="3162" spans="4:4">
      <c r="D3162" s="148"/>
    </row>
    <row r="3163" spans="4:4">
      <c r="D3163" s="148"/>
    </row>
    <row r="3164" spans="4:4">
      <c r="D3164" s="148"/>
    </row>
    <row r="3165" spans="4:4">
      <c r="D3165" s="148"/>
    </row>
    <row r="3166" spans="4:4">
      <c r="D3166" s="148"/>
    </row>
    <row r="3167" spans="4:4">
      <c r="D3167" s="148"/>
    </row>
    <row r="3168" spans="4:4">
      <c r="D3168" s="148"/>
    </row>
    <row r="3169" spans="4:4">
      <c r="D3169" s="148"/>
    </row>
    <row r="3170" spans="4:4">
      <c r="D3170" s="148"/>
    </row>
    <row r="3171" spans="4:4">
      <c r="D3171" s="148"/>
    </row>
    <row r="3172" spans="4:4">
      <c r="D3172" s="148"/>
    </row>
    <row r="3173" spans="4:4">
      <c r="D3173" s="148"/>
    </row>
    <row r="3174" spans="4:4">
      <c r="D3174" s="148"/>
    </row>
    <row r="3175" spans="4:4">
      <c r="D3175" s="148"/>
    </row>
    <row r="3176" spans="4:4">
      <c r="D3176" s="148"/>
    </row>
    <row r="3177" spans="4:4">
      <c r="D3177" s="148"/>
    </row>
    <row r="3178" spans="4:4">
      <c r="D3178" s="148"/>
    </row>
    <row r="3179" spans="4:4">
      <c r="D3179" s="148"/>
    </row>
    <row r="3180" spans="4:4">
      <c r="D3180" s="148"/>
    </row>
    <row r="3181" spans="4:4">
      <c r="D3181" s="148"/>
    </row>
    <row r="3182" spans="4:4">
      <c r="D3182" s="148"/>
    </row>
    <row r="3183" spans="4:4">
      <c r="D3183" s="148"/>
    </row>
    <row r="3184" spans="4:4">
      <c r="D3184" s="148"/>
    </row>
    <row r="3185" spans="4:4">
      <c r="D3185" s="148"/>
    </row>
    <row r="3186" spans="4:4">
      <c r="D3186" s="148"/>
    </row>
    <row r="3187" spans="4:4">
      <c r="D3187" s="148"/>
    </row>
    <row r="3188" spans="4:4">
      <c r="D3188" s="148"/>
    </row>
    <row r="3189" spans="4:4">
      <c r="D3189" s="148"/>
    </row>
    <row r="3190" spans="4:4">
      <c r="D3190" s="148"/>
    </row>
    <row r="3191" spans="4:4">
      <c r="D3191" s="148"/>
    </row>
    <row r="3192" spans="4:4">
      <c r="D3192" s="148"/>
    </row>
    <row r="3193" spans="4:4">
      <c r="D3193" s="148"/>
    </row>
    <row r="3194" spans="4:4">
      <c r="D3194" s="148"/>
    </row>
    <row r="3195" spans="4:4">
      <c r="D3195" s="148"/>
    </row>
    <row r="3196" spans="4:4">
      <c r="D3196" s="148"/>
    </row>
    <row r="3197" spans="4:4">
      <c r="D3197" s="148"/>
    </row>
    <row r="3198" spans="4:4">
      <c r="D3198" s="148"/>
    </row>
    <row r="3199" spans="4:4">
      <c r="D3199" s="148"/>
    </row>
    <row r="3200" spans="4:4">
      <c r="D3200" s="148"/>
    </row>
    <row r="3201" spans="4:4">
      <c r="D3201" s="148"/>
    </row>
    <row r="3202" spans="4:4">
      <c r="D3202" s="148"/>
    </row>
    <row r="3203" spans="4:4">
      <c r="D3203" s="148"/>
    </row>
    <row r="3204" spans="4:4">
      <c r="D3204" s="148"/>
    </row>
    <row r="3205" spans="4:4">
      <c r="D3205" s="148"/>
    </row>
    <row r="3206" spans="4:4">
      <c r="D3206" s="148"/>
    </row>
    <row r="3207" spans="4:4">
      <c r="D3207" s="148"/>
    </row>
    <row r="3208" spans="4:4">
      <c r="D3208" s="148"/>
    </row>
    <row r="3209" spans="4:4">
      <c r="D3209" s="148"/>
    </row>
    <row r="3210" spans="4:4">
      <c r="D3210" s="148"/>
    </row>
    <row r="3211" spans="4:4">
      <c r="D3211" s="148"/>
    </row>
    <row r="3212" spans="4:4">
      <c r="D3212" s="148"/>
    </row>
    <row r="3213" spans="4:4">
      <c r="D3213" s="148"/>
    </row>
    <row r="3214" spans="4:4">
      <c r="D3214" s="148"/>
    </row>
    <row r="3215" spans="4:4">
      <c r="D3215" s="148"/>
    </row>
    <row r="3216" spans="4:4">
      <c r="D3216" s="148"/>
    </row>
    <row r="3217" spans="4:4">
      <c r="D3217" s="148"/>
    </row>
    <row r="3218" spans="4:4">
      <c r="D3218" s="148"/>
    </row>
    <row r="3219" spans="4:4">
      <c r="D3219" s="148"/>
    </row>
    <row r="3220" spans="4:4">
      <c r="D3220" s="148"/>
    </row>
    <row r="3221" spans="4:4">
      <c r="D3221" s="148"/>
    </row>
    <row r="3222" spans="4:4">
      <c r="D3222" s="148"/>
    </row>
    <row r="3223" spans="4:4">
      <c r="D3223" s="148"/>
    </row>
    <row r="3224" spans="4:4">
      <c r="D3224" s="148"/>
    </row>
    <row r="3225" spans="4:4">
      <c r="D3225" s="148"/>
    </row>
    <row r="3226" spans="4:4">
      <c r="D3226" s="148"/>
    </row>
    <row r="3227" spans="4:4">
      <c r="D3227" s="148"/>
    </row>
    <row r="3228" spans="4:4">
      <c r="D3228" s="148"/>
    </row>
    <row r="3229" spans="4:4">
      <c r="D3229" s="148"/>
    </row>
    <row r="3230" spans="4:4">
      <c r="D3230" s="148"/>
    </row>
    <row r="3231" spans="4:4">
      <c r="D3231" s="148"/>
    </row>
    <row r="3232" spans="4:4">
      <c r="D3232" s="148"/>
    </row>
    <row r="3233" spans="4:4">
      <c r="D3233" s="148"/>
    </row>
    <row r="3234" spans="4:4">
      <c r="D3234" s="148"/>
    </row>
    <row r="3235" spans="4:4">
      <c r="D3235" s="148"/>
    </row>
    <row r="3236" spans="4:4">
      <c r="D3236" s="148"/>
    </row>
    <row r="3237" spans="4:4">
      <c r="D3237" s="148"/>
    </row>
    <row r="3238" spans="4:4">
      <c r="D3238" s="148"/>
    </row>
    <row r="3239" spans="4:4">
      <c r="D3239" s="148"/>
    </row>
    <row r="3240" spans="4:4">
      <c r="D3240" s="148"/>
    </row>
    <row r="3241" spans="4:4">
      <c r="D3241" s="148"/>
    </row>
    <row r="3242" spans="4:4">
      <c r="D3242" s="148"/>
    </row>
    <row r="3243" spans="4:4">
      <c r="D3243" s="148"/>
    </row>
    <row r="3244" spans="4:4">
      <c r="D3244" s="148"/>
    </row>
    <row r="3245" spans="4:4">
      <c r="D3245" s="148"/>
    </row>
    <row r="3246" spans="4:4">
      <c r="D3246" s="148"/>
    </row>
    <row r="3247" spans="4:4">
      <c r="D3247" s="148"/>
    </row>
    <row r="3248" spans="4:4">
      <c r="D3248" s="148"/>
    </row>
    <row r="3249" spans="4:4">
      <c r="D3249" s="148"/>
    </row>
    <row r="3250" spans="4:4">
      <c r="D3250" s="148"/>
    </row>
    <row r="3251" spans="4:4">
      <c r="D3251" s="148"/>
    </row>
    <row r="3252" spans="4:4">
      <c r="D3252" s="148"/>
    </row>
    <row r="3253" spans="4:4">
      <c r="D3253" s="148"/>
    </row>
    <row r="3254" spans="4:4">
      <c r="D3254" s="148"/>
    </row>
    <row r="3255" spans="4:4">
      <c r="D3255" s="148"/>
    </row>
    <row r="3256" spans="4:4">
      <c r="D3256" s="148"/>
    </row>
    <row r="3257" spans="4:4">
      <c r="D3257" s="148"/>
    </row>
    <row r="3258" spans="4:4">
      <c r="D3258" s="148"/>
    </row>
    <row r="3259" spans="4:4">
      <c r="D3259" s="148"/>
    </row>
    <row r="3260" spans="4:4">
      <c r="D3260" s="148"/>
    </row>
    <row r="3261" spans="4:4">
      <c r="D3261" s="148"/>
    </row>
    <row r="3262" spans="4:4">
      <c r="D3262" s="148"/>
    </row>
    <row r="3263" spans="4:4">
      <c r="D3263" s="148"/>
    </row>
    <row r="3264" spans="4:4">
      <c r="D3264" s="148"/>
    </row>
    <row r="3265" spans="4:4">
      <c r="D3265" s="148"/>
    </row>
    <row r="3266" spans="4:4">
      <c r="D3266" s="148"/>
    </row>
    <row r="3267" spans="4:4">
      <c r="D3267" s="148"/>
    </row>
    <row r="3268" spans="4:4">
      <c r="D3268" s="148"/>
    </row>
    <row r="3269" spans="4:4">
      <c r="D3269" s="148"/>
    </row>
    <row r="3270" spans="4:4">
      <c r="D3270" s="148"/>
    </row>
    <row r="3271" spans="4:4">
      <c r="D3271" s="148"/>
    </row>
    <row r="3272" spans="4:4">
      <c r="D3272" s="148"/>
    </row>
    <row r="3273" spans="4:4">
      <c r="D3273" s="148"/>
    </row>
    <row r="3274" spans="4:4">
      <c r="D3274" s="148"/>
    </row>
    <row r="3275" spans="4:4">
      <c r="D3275" s="148"/>
    </row>
    <row r="3276" spans="4:4">
      <c r="D3276" s="148"/>
    </row>
    <row r="3277" spans="4:4">
      <c r="D3277" s="148"/>
    </row>
    <row r="3278" spans="4:4">
      <c r="D3278" s="148"/>
    </row>
    <row r="3279" spans="4:4">
      <c r="D3279" s="148"/>
    </row>
    <row r="3280" spans="4:4">
      <c r="D3280" s="148"/>
    </row>
    <row r="3281" spans="4:4">
      <c r="D3281" s="148"/>
    </row>
    <row r="3282" spans="4:4">
      <c r="D3282" s="148"/>
    </row>
    <row r="3283" spans="4:4">
      <c r="D3283" s="148"/>
    </row>
    <row r="3284" spans="4:4">
      <c r="D3284" s="148"/>
    </row>
    <row r="3285" spans="4:4">
      <c r="D3285" s="148"/>
    </row>
    <row r="3286" spans="4:4">
      <c r="D3286" s="148"/>
    </row>
    <row r="3287" spans="4:4">
      <c r="D3287" s="148"/>
    </row>
    <row r="3288" spans="4:4">
      <c r="D3288" s="148"/>
    </row>
    <row r="3289" spans="4:4">
      <c r="D3289" s="148"/>
    </row>
    <row r="3290" spans="4:4">
      <c r="D3290" s="148"/>
    </row>
    <row r="3291" spans="4:4">
      <c r="D3291" s="148"/>
    </row>
    <row r="3292" spans="4:4">
      <c r="D3292" s="148"/>
    </row>
    <row r="3293" spans="4:4">
      <c r="D3293" s="148"/>
    </row>
    <row r="3294" spans="4:4">
      <c r="D3294" s="148"/>
    </row>
    <row r="3295" spans="4:4">
      <c r="D3295" s="148"/>
    </row>
    <row r="3296" spans="4:4">
      <c r="D3296" s="148"/>
    </row>
    <row r="3297" spans="4:4">
      <c r="D3297" s="148"/>
    </row>
    <row r="3298" spans="4:4">
      <c r="D3298" s="148"/>
    </row>
    <row r="3299" spans="4:4">
      <c r="D3299" s="148"/>
    </row>
    <row r="3300" spans="4:4">
      <c r="D3300" s="148"/>
    </row>
    <row r="3301" spans="4:4">
      <c r="D3301" s="148"/>
    </row>
    <row r="3302" spans="4:4">
      <c r="D3302" s="148"/>
    </row>
    <row r="3303" spans="4:4">
      <c r="D3303" s="148"/>
    </row>
    <row r="3304" spans="4:4">
      <c r="D3304" s="148"/>
    </row>
    <row r="3305" spans="4:4">
      <c r="D3305" s="148"/>
    </row>
    <row r="3306" spans="4:4">
      <c r="D3306" s="148"/>
    </row>
    <row r="3307" spans="4:4">
      <c r="D3307" s="148"/>
    </row>
    <row r="3308" spans="4:4">
      <c r="D3308" s="148"/>
    </row>
    <row r="3309" spans="4:4">
      <c r="D3309" s="148"/>
    </row>
    <row r="3310" spans="4:4">
      <c r="D3310" s="148"/>
    </row>
    <row r="3311" spans="4:4">
      <c r="D3311" s="148"/>
    </row>
    <row r="3312" spans="4:4">
      <c r="D3312" s="148"/>
    </row>
    <row r="3313" spans="4:4">
      <c r="D3313" s="148"/>
    </row>
    <row r="3314" spans="4:4">
      <c r="D3314" s="148"/>
    </row>
    <row r="3315" spans="4:4">
      <c r="D3315" s="148"/>
    </row>
    <row r="3316" spans="4:4">
      <c r="D3316" s="148"/>
    </row>
    <row r="3317" spans="4:4">
      <c r="D3317" s="148"/>
    </row>
    <row r="3318" spans="4:4">
      <c r="D3318" s="148"/>
    </row>
    <row r="3319" spans="4:4">
      <c r="D3319" s="148"/>
    </row>
    <row r="3320" spans="4:4">
      <c r="D3320" s="148"/>
    </row>
    <row r="3321" spans="4:4">
      <c r="D3321" s="148"/>
    </row>
    <row r="3322" spans="4:4">
      <c r="D3322" s="148"/>
    </row>
    <row r="3323" spans="4:4">
      <c r="D3323" s="148"/>
    </row>
    <row r="3324" spans="4:4">
      <c r="D3324" s="148"/>
    </row>
    <row r="3325" spans="4:4">
      <c r="D3325" s="148"/>
    </row>
    <row r="3326" spans="4:4">
      <c r="D3326" s="148"/>
    </row>
    <row r="3327" spans="4:4">
      <c r="D3327" s="148"/>
    </row>
    <row r="3328" spans="4:4">
      <c r="D3328" s="148"/>
    </row>
    <row r="3329" spans="4:4">
      <c r="D3329" s="148"/>
    </row>
    <row r="3330" spans="4:4">
      <c r="D3330" s="148"/>
    </row>
    <row r="3331" spans="4:4">
      <c r="D3331" s="148"/>
    </row>
    <row r="3332" spans="4:4">
      <c r="D3332" s="148"/>
    </row>
    <row r="3333" spans="4:4">
      <c r="D3333" s="148"/>
    </row>
    <row r="3334" spans="4:4">
      <c r="D3334" s="148"/>
    </row>
    <row r="3335" spans="4:4">
      <c r="D3335" s="148"/>
    </row>
    <row r="3336" spans="4:4">
      <c r="D3336" s="148"/>
    </row>
    <row r="3337" spans="4:4">
      <c r="D3337" s="148"/>
    </row>
    <row r="3338" spans="4:4">
      <c r="D3338" s="148"/>
    </row>
    <row r="3339" spans="4:4">
      <c r="D3339" s="148"/>
    </row>
    <row r="3340" spans="4:4">
      <c r="D3340" s="148"/>
    </row>
    <row r="3341" spans="4:4">
      <c r="D3341" s="148"/>
    </row>
    <row r="3342" spans="4:4">
      <c r="D3342" s="148"/>
    </row>
    <row r="3343" spans="4:4">
      <c r="D3343" s="148"/>
    </row>
    <row r="3344" spans="4:4">
      <c r="D3344" s="148"/>
    </row>
    <row r="3345" spans="4:4">
      <c r="D3345" s="148"/>
    </row>
    <row r="3346" spans="4:4">
      <c r="D3346" s="148"/>
    </row>
    <row r="3347" spans="4:4">
      <c r="D3347" s="148"/>
    </row>
    <row r="3348" spans="4:4">
      <c r="D3348" s="148"/>
    </row>
    <row r="3349" spans="4:4">
      <c r="D3349" s="148"/>
    </row>
    <row r="3350" spans="4:4">
      <c r="D3350" s="148"/>
    </row>
    <row r="3351" spans="4:4">
      <c r="D3351" s="148"/>
    </row>
    <row r="3352" spans="4:4">
      <c r="D3352" s="148"/>
    </row>
    <row r="3353" spans="4:4">
      <c r="D3353" s="148"/>
    </row>
    <row r="3354" spans="4:4">
      <c r="D3354" s="148"/>
    </row>
    <row r="3355" spans="4:4">
      <c r="D3355" s="148"/>
    </row>
    <row r="3356" spans="4:4">
      <c r="D3356" s="148"/>
    </row>
    <row r="3357" spans="4:4">
      <c r="D3357" s="148"/>
    </row>
    <row r="3358" spans="4:4">
      <c r="D3358" s="148"/>
    </row>
    <row r="3359" spans="4:4">
      <c r="D3359" s="148"/>
    </row>
    <row r="3360" spans="4:4">
      <c r="D3360" s="148"/>
    </row>
    <row r="3361" spans="4:4">
      <c r="D3361" s="148"/>
    </row>
    <row r="3362" spans="4:4">
      <c r="D3362" s="148"/>
    </row>
    <row r="3363" spans="4:4">
      <c r="D3363" s="148"/>
    </row>
    <row r="3364" spans="4:4">
      <c r="D3364" s="148"/>
    </row>
    <row r="3365" spans="4:4">
      <c r="D3365" s="148"/>
    </row>
    <row r="3366" spans="4:4">
      <c r="D3366" s="148"/>
    </row>
    <row r="3367" spans="4:4">
      <c r="D3367" s="148"/>
    </row>
    <row r="3368" spans="4:4">
      <c r="D3368" s="148"/>
    </row>
    <row r="3369" spans="4:4">
      <c r="D3369" s="148"/>
    </row>
    <row r="3370" spans="4:4">
      <c r="D3370" s="148"/>
    </row>
    <row r="3371" spans="4:4">
      <c r="D3371" s="148"/>
    </row>
    <row r="3372" spans="4:4">
      <c r="D3372" s="148"/>
    </row>
    <row r="3373" spans="4:4">
      <c r="D3373" s="148"/>
    </row>
    <row r="3374" spans="4:4">
      <c r="D3374" s="148"/>
    </row>
    <row r="3375" spans="4:4">
      <c r="D3375" s="148"/>
    </row>
    <row r="3376" spans="4:4">
      <c r="D3376" s="148"/>
    </row>
    <row r="3377" spans="4:4">
      <c r="D3377" s="148"/>
    </row>
    <row r="3378" spans="4:4">
      <c r="D3378" s="148"/>
    </row>
    <row r="3379" spans="4:4">
      <c r="D3379" s="148"/>
    </row>
    <row r="3380" spans="4:4">
      <c r="D3380" s="148"/>
    </row>
    <row r="3381" spans="4:4">
      <c r="D3381" s="148"/>
    </row>
    <row r="3382" spans="4:4">
      <c r="D3382" s="148"/>
    </row>
    <row r="3383" spans="4:4">
      <c r="D3383" s="148"/>
    </row>
    <row r="3384" spans="4:4">
      <c r="D3384" s="148"/>
    </row>
    <row r="3385" spans="4:4">
      <c r="D3385" s="148"/>
    </row>
    <row r="3386" spans="4:4">
      <c r="D3386" s="148"/>
    </row>
    <row r="3387" spans="4:4">
      <c r="D3387" s="148"/>
    </row>
    <row r="3388" spans="4:4">
      <c r="D3388" s="148"/>
    </row>
    <row r="3389" spans="4:4">
      <c r="D3389" s="148"/>
    </row>
    <row r="3390" spans="4:4">
      <c r="D3390" s="148"/>
    </row>
    <row r="3391" spans="4:4">
      <c r="D3391" s="148"/>
    </row>
    <row r="3392" spans="4:4">
      <c r="D3392" s="148"/>
    </row>
    <row r="3393" spans="4:4">
      <c r="D3393" s="148"/>
    </row>
    <row r="3394" spans="4:4">
      <c r="D3394" s="148"/>
    </row>
    <row r="3395" spans="4:4">
      <c r="D3395" s="148"/>
    </row>
    <row r="3396" spans="4:4">
      <c r="D3396" s="148"/>
    </row>
    <row r="3397" spans="4:4">
      <c r="D3397" s="148"/>
    </row>
    <row r="3398" spans="4:4">
      <c r="D3398" s="148"/>
    </row>
    <row r="3399" spans="4:4">
      <c r="D3399" s="148"/>
    </row>
    <row r="3400" spans="4:4">
      <c r="D3400" s="148"/>
    </row>
    <row r="3401" spans="4:4">
      <c r="D3401" s="148"/>
    </row>
    <row r="3402" spans="4:4">
      <c r="D3402" s="148"/>
    </row>
    <row r="3403" spans="4:4">
      <c r="D3403" s="148"/>
    </row>
    <row r="3404" spans="4:4">
      <c r="D3404" s="148"/>
    </row>
    <row r="3405" spans="4:4">
      <c r="D3405" s="148"/>
    </row>
    <row r="3406" spans="4:4">
      <c r="D3406" s="148"/>
    </row>
    <row r="3407" spans="4:4">
      <c r="D3407" s="148"/>
    </row>
    <row r="3408" spans="4:4">
      <c r="D3408" s="148"/>
    </row>
    <row r="3409" spans="4:4">
      <c r="D3409" s="148"/>
    </row>
    <row r="3410" spans="4:4">
      <c r="D3410" s="148"/>
    </row>
    <row r="3411" spans="4:4">
      <c r="D3411" s="148"/>
    </row>
    <row r="3412" spans="4:4">
      <c r="D3412" s="148"/>
    </row>
    <row r="3413" spans="4:4">
      <c r="D3413" s="148"/>
    </row>
    <row r="3414" spans="4:4">
      <c r="D3414" s="148"/>
    </row>
    <row r="3415" spans="4:4">
      <c r="D3415" s="148"/>
    </row>
    <row r="3416" spans="4:4">
      <c r="D3416" s="148"/>
    </row>
    <row r="3417" spans="4:4">
      <c r="D3417" s="148"/>
    </row>
    <row r="3418" spans="4:4">
      <c r="D3418" s="148"/>
    </row>
    <row r="3419" spans="4:4">
      <c r="D3419" s="148"/>
    </row>
    <row r="3420" spans="4:4">
      <c r="D3420" s="148"/>
    </row>
    <row r="3421" spans="4:4">
      <c r="D3421" s="148"/>
    </row>
    <row r="3422" spans="4:4">
      <c r="D3422" s="148"/>
    </row>
    <row r="3423" spans="4:4">
      <c r="D3423" s="148"/>
    </row>
    <row r="3424" spans="4:4">
      <c r="D3424" s="148"/>
    </row>
    <row r="3425" spans="4:4">
      <c r="D3425" s="148"/>
    </row>
    <row r="3426" spans="4:4">
      <c r="D3426" s="148"/>
    </row>
    <row r="3427" spans="4:4">
      <c r="D3427" s="148"/>
    </row>
    <row r="3428" spans="4:4">
      <c r="D3428" s="148"/>
    </row>
    <row r="3429" spans="4:4">
      <c r="D3429" s="148"/>
    </row>
    <row r="3430" spans="4:4">
      <c r="D3430" s="148"/>
    </row>
    <row r="3431" spans="4:4">
      <c r="D3431" s="148"/>
    </row>
    <row r="3432" spans="4:4">
      <c r="D3432" s="148"/>
    </row>
    <row r="3433" spans="4:4">
      <c r="D3433" s="148"/>
    </row>
    <row r="3434" spans="4:4">
      <c r="D3434" s="148"/>
    </row>
    <row r="3435" spans="4:4">
      <c r="D3435" s="148"/>
    </row>
    <row r="3436" spans="4:4">
      <c r="D3436" s="148"/>
    </row>
    <row r="3437" spans="4:4">
      <c r="D3437" s="148"/>
    </row>
    <row r="3438" spans="4:4">
      <c r="D3438" s="148"/>
    </row>
    <row r="3439" spans="4:4">
      <c r="D3439" s="148"/>
    </row>
    <row r="3440" spans="4:4">
      <c r="D3440" s="148"/>
    </row>
    <row r="3441" spans="4:4">
      <c r="D3441" s="148"/>
    </row>
    <row r="3442" spans="4:4">
      <c r="D3442" s="148"/>
    </row>
    <row r="3443" spans="4:4">
      <c r="D3443" s="148"/>
    </row>
    <row r="3444" spans="4:4">
      <c r="D3444" s="148"/>
    </row>
    <row r="3445" spans="4:4">
      <c r="D3445" s="148"/>
    </row>
    <row r="3446" spans="4:4">
      <c r="D3446" s="148"/>
    </row>
    <row r="3447" spans="4:4">
      <c r="D3447" s="148"/>
    </row>
    <row r="3448" spans="4:4">
      <c r="D3448" s="148"/>
    </row>
    <row r="3449" spans="4:4">
      <c r="D3449" s="148"/>
    </row>
    <row r="3450" spans="4:4">
      <c r="D3450" s="148"/>
    </row>
    <row r="3451" spans="4:4">
      <c r="D3451" s="148"/>
    </row>
    <row r="3452" spans="4:4">
      <c r="D3452" s="148"/>
    </row>
    <row r="3453" spans="4:4">
      <c r="D3453" s="148"/>
    </row>
    <row r="3454" spans="4:4">
      <c r="D3454" s="148"/>
    </row>
    <row r="3455" spans="4:4">
      <c r="D3455" s="148"/>
    </row>
    <row r="3456" spans="4:4">
      <c r="D3456" s="148"/>
    </row>
    <row r="3457" spans="4:4">
      <c r="D3457" s="148"/>
    </row>
    <row r="3458" spans="4:4">
      <c r="D3458" s="148"/>
    </row>
    <row r="3459" spans="4:4">
      <c r="D3459" s="148"/>
    </row>
    <row r="3460" spans="4:4">
      <c r="D3460" s="148"/>
    </row>
    <row r="3461" spans="4:4">
      <c r="D3461" s="148"/>
    </row>
    <row r="3462" spans="4:4">
      <c r="D3462" s="148"/>
    </row>
    <row r="3463" spans="4:4">
      <c r="D3463" s="148"/>
    </row>
    <row r="3464" spans="4:4">
      <c r="D3464" s="148"/>
    </row>
    <row r="3465" spans="4:4">
      <c r="D3465" s="148"/>
    </row>
    <row r="3466" spans="4:4">
      <c r="D3466" s="148"/>
    </row>
    <row r="3467" spans="4:4">
      <c r="D3467" s="148"/>
    </row>
    <row r="3468" spans="4:4">
      <c r="D3468" s="148"/>
    </row>
    <row r="3469" spans="4:4">
      <c r="D3469" s="148"/>
    </row>
    <row r="3470" spans="4:4">
      <c r="D3470" s="148"/>
    </row>
    <row r="3471" spans="4:4">
      <c r="D3471" s="148"/>
    </row>
    <row r="3472" spans="4:4">
      <c r="D3472" s="148"/>
    </row>
    <row r="3473" spans="4:4">
      <c r="D3473" s="148"/>
    </row>
    <row r="3474" spans="4:4">
      <c r="D3474" s="148"/>
    </row>
    <row r="3475" spans="4:4">
      <c r="D3475" s="148"/>
    </row>
    <row r="3476" spans="4:4">
      <c r="D3476" s="148"/>
    </row>
    <row r="3477" spans="4:4">
      <c r="D3477" s="148"/>
    </row>
    <row r="3478" spans="4:4">
      <c r="D3478" s="148"/>
    </row>
    <row r="3479" spans="4:4">
      <c r="D3479" s="148"/>
    </row>
    <row r="3480" spans="4:4">
      <c r="D3480" s="148"/>
    </row>
    <row r="3481" spans="4:4">
      <c r="D3481" s="148"/>
    </row>
    <row r="3482" spans="4:4">
      <c r="D3482" s="148"/>
    </row>
    <row r="3483" spans="4:4">
      <c r="D3483" s="148"/>
    </row>
    <row r="3484" spans="4:4">
      <c r="D3484" s="148"/>
    </row>
    <row r="3485" spans="4:4">
      <c r="D3485" s="148"/>
    </row>
    <row r="3486" spans="4:4">
      <c r="D3486" s="148"/>
    </row>
    <row r="3487" spans="4:4">
      <c r="D3487" s="148"/>
    </row>
    <row r="3488" spans="4:4">
      <c r="D3488" s="148"/>
    </row>
    <row r="3489" spans="4:4">
      <c r="D3489" s="148"/>
    </row>
    <row r="3490" spans="4:4">
      <c r="D3490" s="148"/>
    </row>
    <row r="3491" spans="4:4">
      <c r="D3491" s="148"/>
    </row>
    <row r="3492" spans="4:4">
      <c r="D3492" s="148"/>
    </row>
    <row r="3493" spans="4:4">
      <c r="D3493" s="148"/>
    </row>
    <row r="3494" spans="4:4">
      <c r="D3494" s="148"/>
    </row>
    <row r="3495" spans="4:4">
      <c r="D3495" s="148"/>
    </row>
    <row r="3496" spans="4:4">
      <c r="D3496" s="148"/>
    </row>
    <row r="3497" spans="4:4">
      <c r="D3497" s="148"/>
    </row>
    <row r="3498" spans="4:4">
      <c r="D3498" s="148"/>
    </row>
    <row r="3499" spans="4:4">
      <c r="D3499" s="148"/>
    </row>
    <row r="3500" spans="4:4">
      <c r="D3500" s="148"/>
    </row>
    <row r="3501" spans="4:4">
      <c r="D3501" s="148"/>
    </row>
    <row r="3502" spans="4:4">
      <c r="D3502" s="148"/>
    </row>
    <row r="3503" spans="4:4">
      <c r="D3503" s="148"/>
    </row>
    <row r="3504" spans="4:4">
      <c r="D3504" s="148"/>
    </row>
    <row r="3505" spans="4:4">
      <c r="D3505" s="148"/>
    </row>
    <row r="3506" spans="4:4">
      <c r="D3506" s="148"/>
    </row>
    <row r="3507" spans="4:4">
      <c r="D3507" s="148"/>
    </row>
    <row r="3508" spans="4:4">
      <c r="D3508" s="148"/>
    </row>
    <row r="3509" spans="4:4">
      <c r="D3509" s="148"/>
    </row>
    <row r="3510" spans="4:4">
      <c r="D3510" s="148"/>
    </row>
    <row r="3511" spans="4:4">
      <c r="D3511" s="148"/>
    </row>
    <row r="3512" spans="4:4">
      <c r="D3512" s="148"/>
    </row>
    <row r="3513" spans="4:4">
      <c r="D3513" s="148"/>
    </row>
    <row r="3514" spans="4:4">
      <c r="D3514" s="148"/>
    </row>
    <row r="3515" spans="4:4">
      <c r="D3515" s="148"/>
    </row>
    <row r="3516" spans="4:4">
      <c r="D3516" s="148"/>
    </row>
    <row r="3517" spans="4:4">
      <c r="D3517" s="148"/>
    </row>
    <row r="3518" spans="4:4">
      <c r="D3518" s="148"/>
    </row>
    <row r="3519" spans="4:4">
      <c r="D3519" s="148"/>
    </row>
    <row r="3520" spans="4:4">
      <c r="D3520" s="148"/>
    </row>
    <row r="3521" spans="4:4">
      <c r="D3521" s="148"/>
    </row>
    <row r="3522" spans="4:4">
      <c r="D3522" s="148"/>
    </row>
    <row r="3523" spans="4:4">
      <c r="D3523" s="148"/>
    </row>
    <row r="3524" spans="4:4">
      <c r="D3524" s="148"/>
    </row>
    <row r="3525" spans="4:4">
      <c r="D3525" s="148"/>
    </row>
    <row r="3526" spans="4:4">
      <c r="D3526" s="148"/>
    </row>
    <row r="3527" spans="4:4">
      <c r="D3527" s="148"/>
    </row>
    <row r="3528" spans="4:4">
      <c r="D3528" s="148"/>
    </row>
    <row r="3529" spans="4:4">
      <c r="D3529" s="148"/>
    </row>
    <row r="3530" spans="4:4">
      <c r="D3530" s="148"/>
    </row>
    <row r="3531" spans="4:4">
      <c r="D3531" s="148"/>
    </row>
    <row r="3532" spans="4:4">
      <c r="D3532" s="148"/>
    </row>
    <row r="3533" spans="4:4">
      <c r="D3533" s="148"/>
    </row>
    <row r="3534" spans="4:4">
      <c r="D3534" s="148"/>
    </row>
    <row r="3535" spans="4:4">
      <c r="D3535" s="148"/>
    </row>
    <row r="3536" spans="4:4">
      <c r="D3536" s="148"/>
    </row>
    <row r="3537" spans="4:4">
      <c r="D3537" s="148"/>
    </row>
    <row r="3538" spans="4:4">
      <c r="D3538" s="148"/>
    </row>
    <row r="3539" spans="4:4">
      <c r="D3539" s="148"/>
    </row>
    <row r="3540" spans="4:4">
      <c r="D3540" s="148"/>
    </row>
    <row r="3541" spans="4:4">
      <c r="D3541" s="148"/>
    </row>
    <row r="3542" spans="4:4">
      <c r="D3542" s="148"/>
    </row>
    <row r="3543" spans="4:4">
      <c r="D3543" s="148"/>
    </row>
    <row r="3544" spans="4:4">
      <c r="D3544" s="148"/>
    </row>
    <row r="3545" spans="4:4">
      <c r="D3545" s="148"/>
    </row>
    <row r="3546" spans="4:4">
      <c r="D3546" s="148"/>
    </row>
    <row r="3547" spans="4:4">
      <c r="D3547" s="148"/>
    </row>
    <row r="3548" spans="4:4">
      <c r="D3548" s="148"/>
    </row>
    <row r="3549" spans="4:4">
      <c r="D3549" s="148"/>
    </row>
    <row r="3550" spans="4:4">
      <c r="D3550" s="148"/>
    </row>
    <row r="3551" spans="4:4">
      <c r="D3551" s="148"/>
    </row>
    <row r="3552" spans="4:4">
      <c r="D3552" s="148"/>
    </row>
    <row r="3553" spans="4:4">
      <c r="D3553" s="148"/>
    </row>
    <row r="3554" spans="4:4">
      <c r="D3554" s="148"/>
    </row>
    <row r="3555" spans="4:4">
      <c r="D3555" s="148"/>
    </row>
    <row r="3556" spans="4:4">
      <c r="D3556" s="148"/>
    </row>
    <row r="3557" spans="4:4">
      <c r="D3557" s="148"/>
    </row>
    <row r="3558" spans="4:4">
      <c r="D3558" s="148"/>
    </row>
    <row r="3559" spans="4:4">
      <c r="D3559" s="148"/>
    </row>
    <row r="3560" spans="4:4">
      <c r="D3560" s="148"/>
    </row>
    <row r="3561" spans="4:4">
      <c r="D3561" s="148"/>
    </row>
    <row r="3562" spans="4:4">
      <c r="D3562" s="148"/>
    </row>
    <row r="3563" spans="4:4">
      <c r="D3563" s="148"/>
    </row>
    <row r="3564" spans="4:4">
      <c r="D3564" s="148"/>
    </row>
    <row r="3565" spans="4:4">
      <c r="D3565" s="148"/>
    </row>
    <row r="3566" spans="4:4">
      <c r="D3566" s="148"/>
    </row>
    <row r="3567" spans="4:4">
      <c r="D3567" s="148"/>
    </row>
    <row r="3568" spans="4:4">
      <c r="D3568" s="148"/>
    </row>
    <row r="3569" spans="4:4">
      <c r="D3569" s="148"/>
    </row>
    <row r="3570" spans="4:4">
      <c r="D3570" s="148"/>
    </row>
    <row r="3571" spans="4:4">
      <c r="D3571" s="148"/>
    </row>
    <row r="3572" spans="4:4">
      <c r="D3572" s="148"/>
    </row>
    <row r="3573" spans="4:4">
      <c r="D3573" s="148"/>
    </row>
    <row r="3574" spans="4:4">
      <c r="D3574" s="148"/>
    </row>
    <row r="3575" spans="4:4">
      <c r="D3575" s="148"/>
    </row>
    <row r="3576" spans="4:4">
      <c r="D3576" s="148"/>
    </row>
    <row r="3577" spans="4:4">
      <c r="D3577" s="148"/>
    </row>
    <row r="3578" spans="4:4">
      <c r="D3578" s="148"/>
    </row>
    <row r="3579" spans="4:4">
      <c r="D3579" s="148"/>
    </row>
    <row r="3580" spans="4:4">
      <c r="D3580" s="148"/>
    </row>
    <row r="3581" spans="4:4">
      <c r="D3581" s="148"/>
    </row>
    <row r="3582" spans="4:4">
      <c r="D3582" s="148"/>
    </row>
    <row r="3583" spans="4:4">
      <c r="D3583" s="148"/>
    </row>
    <row r="3584" spans="4:4">
      <c r="D3584" s="148"/>
    </row>
    <row r="3585" spans="4:4">
      <c r="D3585" s="148"/>
    </row>
    <row r="3586" spans="4:4">
      <c r="D3586" s="148"/>
    </row>
    <row r="3587" spans="4:4">
      <c r="D3587" s="148"/>
    </row>
    <row r="3588" spans="4:4">
      <c r="D3588" s="148"/>
    </row>
    <row r="3589" spans="4:4">
      <c r="D3589" s="148"/>
    </row>
    <row r="3590" spans="4:4">
      <c r="D3590" s="148"/>
    </row>
    <row r="3591" spans="4:4">
      <c r="D3591" s="148"/>
    </row>
    <row r="3592" spans="4:4">
      <c r="D3592" s="148"/>
    </row>
    <row r="3593" spans="4:4">
      <c r="D3593" s="148"/>
    </row>
    <row r="3594" spans="4:4">
      <c r="D3594" s="148"/>
    </row>
    <row r="3595" spans="4:4">
      <c r="D3595" s="148"/>
    </row>
    <row r="3596" spans="4:4">
      <c r="D3596" s="148"/>
    </row>
    <row r="3597" spans="4:4">
      <c r="D3597" s="148"/>
    </row>
    <row r="3598" spans="4:4">
      <c r="D3598" s="148"/>
    </row>
    <row r="3599" spans="4:4">
      <c r="D3599" s="148"/>
    </row>
    <row r="3600" spans="4:4">
      <c r="D3600" s="148"/>
    </row>
    <row r="3601" spans="4:4">
      <c r="D3601" s="148"/>
    </row>
    <row r="3602" spans="4:4">
      <c r="D3602" s="148"/>
    </row>
    <row r="3603" spans="4:4">
      <c r="D3603" s="148"/>
    </row>
    <row r="3604" spans="4:4">
      <c r="D3604" s="148"/>
    </row>
    <row r="3605" spans="4:4">
      <c r="D3605" s="148"/>
    </row>
    <row r="3606" spans="4:4">
      <c r="D3606" s="148"/>
    </row>
    <row r="3607" spans="4:4">
      <c r="D3607" s="148"/>
    </row>
    <row r="3608" spans="4:4">
      <c r="D3608" s="148"/>
    </row>
    <row r="3609" spans="4:4">
      <c r="D3609" s="148"/>
    </row>
    <row r="3610" spans="4:4">
      <c r="D3610" s="148"/>
    </row>
    <row r="3611" spans="4:4">
      <c r="D3611" s="148"/>
    </row>
    <row r="3612" spans="4:4">
      <c r="D3612" s="148"/>
    </row>
    <row r="3613" spans="4:4">
      <c r="D3613" s="148"/>
    </row>
    <row r="3614" spans="4:4">
      <c r="D3614" s="148"/>
    </row>
    <row r="3615" spans="4:4">
      <c r="D3615" s="148"/>
    </row>
    <row r="3616" spans="4:4">
      <c r="D3616" s="148"/>
    </row>
    <row r="3617" spans="4:4">
      <c r="D3617" s="148"/>
    </row>
    <row r="3618" spans="4:4">
      <c r="D3618" s="148"/>
    </row>
    <row r="3619" spans="4:4">
      <c r="D3619" s="148"/>
    </row>
    <row r="3620" spans="4:4">
      <c r="D3620" s="148"/>
    </row>
    <row r="3621" spans="4:4">
      <c r="D3621" s="148"/>
    </row>
    <row r="3622" spans="4:4">
      <c r="D3622" s="148"/>
    </row>
    <row r="3623" spans="4:4">
      <c r="D3623" s="148"/>
    </row>
    <row r="3624" spans="4:4">
      <c r="D3624" s="148"/>
    </row>
    <row r="3625" spans="4:4">
      <c r="D3625" s="148"/>
    </row>
    <row r="3626" spans="4:4">
      <c r="D3626" s="148"/>
    </row>
    <row r="3627" spans="4:4">
      <c r="D3627" s="148"/>
    </row>
    <row r="3628" spans="4:4">
      <c r="D3628" s="148"/>
    </row>
    <row r="3629" spans="4:4">
      <c r="D3629" s="148"/>
    </row>
    <row r="3630" spans="4:4">
      <c r="D3630" s="148"/>
    </row>
    <row r="3631" spans="4:4">
      <c r="D3631" s="148"/>
    </row>
    <row r="3632" spans="4:4">
      <c r="D3632" s="148"/>
    </row>
    <row r="3633" spans="4:4">
      <c r="D3633" s="148"/>
    </row>
    <row r="3634" spans="4:4">
      <c r="D3634" s="148"/>
    </row>
    <row r="3635" spans="4:4">
      <c r="D3635" s="148"/>
    </row>
    <row r="3636" spans="4:4">
      <c r="D3636" s="148"/>
    </row>
    <row r="3637" spans="4:4">
      <c r="D3637" s="148"/>
    </row>
    <row r="3638" spans="4:4">
      <c r="D3638" s="148"/>
    </row>
    <row r="3639" spans="4:4">
      <c r="D3639" s="148"/>
    </row>
    <row r="3640" spans="4:4">
      <c r="D3640" s="148"/>
    </row>
    <row r="3641" spans="4:4">
      <c r="D3641" s="148"/>
    </row>
    <row r="3642" spans="4:4">
      <c r="D3642" s="148"/>
    </row>
    <row r="3643" spans="4:4">
      <c r="D3643" s="148"/>
    </row>
    <row r="3644" spans="4:4">
      <c r="D3644" s="148"/>
    </row>
    <row r="3645" spans="4:4">
      <c r="D3645" s="148"/>
    </row>
    <row r="3646" spans="4:4">
      <c r="D3646" s="148"/>
    </row>
    <row r="3647" spans="4:4">
      <c r="D3647" s="148"/>
    </row>
    <row r="3648" spans="4:4">
      <c r="D3648" s="148"/>
    </row>
    <row r="3649" spans="4:4">
      <c r="D3649" s="148"/>
    </row>
    <row r="3650" spans="4:4">
      <c r="D3650" s="148"/>
    </row>
    <row r="3651" spans="4:4">
      <c r="D3651" s="148"/>
    </row>
    <row r="3652" spans="4:4">
      <c r="D3652" s="148"/>
    </row>
    <row r="3653" spans="4:4">
      <c r="D3653" s="148"/>
    </row>
    <row r="3654" spans="4:4">
      <c r="D3654" s="148"/>
    </row>
    <row r="3655" spans="4:4">
      <c r="D3655" s="148"/>
    </row>
    <row r="3656" spans="4:4">
      <c r="D3656" s="148"/>
    </row>
    <row r="3657" spans="4:4">
      <c r="D3657" s="148"/>
    </row>
    <row r="3658" spans="4:4">
      <c r="D3658" s="148"/>
    </row>
    <row r="3659" spans="4:4">
      <c r="D3659" s="148"/>
    </row>
    <row r="3660" spans="4:4">
      <c r="D3660" s="148"/>
    </row>
    <row r="3661" spans="4:4">
      <c r="D3661" s="148"/>
    </row>
    <row r="3662" spans="4:4">
      <c r="D3662" s="148"/>
    </row>
    <row r="3663" spans="4:4">
      <c r="D3663" s="148"/>
    </row>
    <row r="3664" spans="4:4">
      <c r="D3664" s="148"/>
    </row>
    <row r="3665" spans="4:4">
      <c r="D3665" s="148"/>
    </row>
    <row r="3666" spans="4:4">
      <c r="D3666" s="148"/>
    </row>
    <row r="3667" spans="4:4">
      <c r="D3667" s="148"/>
    </row>
    <row r="3668" spans="4:4">
      <c r="D3668" s="148"/>
    </row>
    <row r="3669" spans="4:4">
      <c r="D3669" s="148"/>
    </row>
    <row r="3670" spans="4:4">
      <c r="D3670" s="148"/>
    </row>
    <row r="3671" spans="4:4">
      <c r="D3671" s="148"/>
    </row>
    <row r="3672" spans="4:4">
      <c r="D3672" s="148"/>
    </row>
    <row r="3673" spans="4:4">
      <c r="D3673" s="148"/>
    </row>
    <row r="3674" spans="4:4">
      <c r="D3674" s="148"/>
    </row>
    <row r="3675" spans="4:4">
      <c r="D3675" s="148"/>
    </row>
    <row r="3676" spans="4:4">
      <c r="D3676" s="148"/>
    </row>
    <row r="3677" spans="4:4">
      <c r="D3677" s="148"/>
    </row>
    <row r="3678" spans="4:4">
      <c r="D3678" s="148"/>
    </row>
    <row r="3679" spans="4:4">
      <c r="D3679" s="148"/>
    </row>
    <row r="3680" spans="4:4">
      <c r="D3680" s="148"/>
    </row>
    <row r="3681" spans="4:4">
      <c r="D3681" s="148"/>
    </row>
    <row r="3682" spans="4:4">
      <c r="D3682" s="148"/>
    </row>
    <row r="3683" spans="4:4">
      <c r="D3683" s="148"/>
    </row>
    <row r="3684" spans="4:4">
      <c r="D3684" s="148"/>
    </row>
    <row r="3685" spans="4:4">
      <c r="D3685" s="148"/>
    </row>
    <row r="3686" spans="4:4">
      <c r="D3686" s="148"/>
    </row>
    <row r="3687" spans="4:4">
      <c r="D3687" s="148"/>
    </row>
    <row r="3688" spans="4:4">
      <c r="D3688" s="148"/>
    </row>
    <row r="3689" spans="4:4">
      <c r="D3689" s="148"/>
    </row>
    <row r="3690" spans="4:4">
      <c r="D3690" s="148"/>
    </row>
    <row r="3691" spans="4:4">
      <c r="D3691" s="148"/>
    </row>
    <row r="3692" spans="4:4">
      <c r="D3692" s="148"/>
    </row>
    <row r="3693" spans="4:4">
      <c r="D3693" s="148"/>
    </row>
    <row r="3694" spans="4:4">
      <c r="D3694" s="148"/>
    </row>
    <row r="3695" spans="4:4">
      <c r="D3695" s="148"/>
    </row>
    <row r="3696" spans="4:4">
      <c r="D3696" s="148"/>
    </row>
    <row r="3697" spans="4:4">
      <c r="D3697" s="148"/>
    </row>
    <row r="3698" spans="4:4">
      <c r="D3698" s="148"/>
    </row>
    <row r="3699" spans="4:4">
      <c r="D3699" s="148"/>
    </row>
    <row r="3700" spans="4:4">
      <c r="D3700" s="148"/>
    </row>
    <row r="3701" spans="4:4">
      <c r="D3701" s="148"/>
    </row>
    <row r="3702" spans="4:4">
      <c r="D3702" s="148"/>
    </row>
    <row r="3703" spans="4:4">
      <c r="D3703" s="148"/>
    </row>
    <row r="3704" spans="4:4">
      <c r="D3704" s="148"/>
    </row>
    <row r="3705" spans="4:4">
      <c r="D3705" s="148"/>
    </row>
    <row r="3706" spans="4:4">
      <c r="D3706" s="148"/>
    </row>
    <row r="3707" spans="4:4">
      <c r="D3707" s="148"/>
    </row>
    <row r="3708" spans="4:4">
      <c r="D3708" s="148"/>
    </row>
    <row r="3709" spans="4:4">
      <c r="D3709" s="148"/>
    </row>
    <row r="3710" spans="4:4">
      <c r="D3710" s="148"/>
    </row>
    <row r="3711" spans="4:4">
      <c r="D3711" s="148"/>
    </row>
    <row r="3712" spans="4:4">
      <c r="D3712" s="148"/>
    </row>
    <row r="3713" spans="4:4">
      <c r="D3713" s="148"/>
    </row>
    <row r="3714" spans="4:4">
      <c r="D3714" s="148"/>
    </row>
    <row r="3715" spans="4:4">
      <c r="D3715" s="148"/>
    </row>
    <row r="3716" spans="4:4">
      <c r="D3716" s="148"/>
    </row>
    <row r="3717" spans="4:4">
      <c r="D3717" s="148"/>
    </row>
    <row r="3718" spans="4:4">
      <c r="D3718" s="148"/>
    </row>
    <row r="3719" spans="4:4">
      <c r="D3719" s="148"/>
    </row>
    <row r="3720" spans="4:4">
      <c r="D3720" s="148"/>
    </row>
    <row r="3721" spans="4:4">
      <c r="D3721" s="148"/>
    </row>
    <row r="3722" spans="4:4">
      <c r="D3722" s="148"/>
    </row>
    <row r="3723" spans="4:4">
      <c r="D3723" s="148"/>
    </row>
    <row r="3724" spans="4:4">
      <c r="D3724" s="148"/>
    </row>
    <row r="3725" spans="4:4">
      <c r="D3725" s="148"/>
    </row>
    <row r="3726" spans="4:4">
      <c r="D3726" s="148"/>
    </row>
    <row r="3727" spans="4:4">
      <c r="D3727" s="148"/>
    </row>
    <row r="3728" spans="4:4">
      <c r="D3728" s="148"/>
    </row>
    <row r="3729" spans="4:4">
      <c r="D3729" s="148"/>
    </row>
    <row r="3730" spans="4:4">
      <c r="D3730" s="148"/>
    </row>
    <row r="3731" spans="4:4">
      <c r="D3731" s="148"/>
    </row>
    <row r="3732" spans="4:4">
      <c r="D3732" s="148"/>
    </row>
    <row r="3733" spans="4:4">
      <c r="D3733" s="148"/>
    </row>
    <row r="3734" spans="4:4">
      <c r="D3734" s="148"/>
    </row>
    <row r="3735" spans="4:4">
      <c r="D3735" s="148"/>
    </row>
    <row r="3736" spans="4:4">
      <c r="D3736" s="148"/>
    </row>
    <row r="3737" spans="4:4">
      <c r="D3737" s="148"/>
    </row>
    <row r="3738" spans="4:4">
      <c r="D3738" s="148"/>
    </row>
    <row r="3739" spans="4:4">
      <c r="D3739" s="148"/>
    </row>
    <row r="3740" spans="4:4">
      <c r="D3740" s="148"/>
    </row>
    <row r="3741" spans="4:4">
      <c r="D3741" s="148"/>
    </row>
    <row r="3742" spans="4:4">
      <c r="D3742" s="148"/>
    </row>
    <row r="3743" spans="4:4">
      <c r="D3743" s="148"/>
    </row>
    <row r="3744" spans="4:4">
      <c r="D3744" s="148"/>
    </row>
    <row r="3745" spans="4:4">
      <c r="D3745" s="148"/>
    </row>
    <row r="3746" spans="4:4">
      <c r="D3746" s="148"/>
    </row>
    <row r="3747" spans="4:4">
      <c r="D3747" s="148"/>
    </row>
    <row r="3748" spans="4:4">
      <c r="D3748" s="148"/>
    </row>
    <row r="3749" spans="4:4">
      <c r="D3749" s="148"/>
    </row>
    <row r="3750" spans="4:4">
      <c r="D3750" s="148"/>
    </row>
    <row r="3751" spans="4:4">
      <c r="D3751" s="148"/>
    </row>
    <row r="3752" spans="4:4">
      <c r="D3752" s="148"/>
    </row>
    <row r="3753" spans="4:4">
      <c r="D3753" s="148"/>
    </row>
    <row r="3754" spans="4:4">
      <c r="D3754" s="148"/>
    </row>
    <row r="3755" spans="4:4">
      <c r="D3755" s="148"/>
    </row>
    <row r="3756" spans="4:4">
      <c r="D3756" s="148"/>
    </row>
    <row r="3757" spans="4:4">
      <c r="D3757" s="148"/>
    </row>
    <row r="3758" spans="4:4">
      <c r="D3758" s="148"/>
    </row>
    <row r="3759" spans="4:4">
      <c r="D3759" s="148"/>
    </row>
    <row r="3760" spans="4:4">
      <c r="D3760" s="148"/>
    </row>
    <row r="3761" spans="4:4">
      <c r="D3761" s="148"/>
    </row>
    <row r="3762" spans="4:4">
      <c r="D3762" s="148"/>
    </row>
    <row r="3763" spans="4:4">
      <c r="D3763" s="148"/>
    </row>
    <row r="3764" spans="4:4">
      <c r="D3764" s="148"/>
    </row>
    <row r="3765" spans="4:4">
      <c r="D3765" s="148"/>
    </row>
    <row r="3766" spans="4:4">
      <c r="D3766" s="148"/>
    </row>
    <row r="3767" spans="4:4">
      <c r="D3767" s="148"/>
    </row>
    <row r="3768" spans="4:4">
      <c r="D3768" s="148"/>
    </row>
    <row r="3769" spans="4:4">
      <c r="D3769" s="148"/>
    </row>
    <row r="3770" spans="4:4">
      <c r="D3770" s="148"/>
    </row>
    <row r="3771" spans="4:4">
      <c r="D3771" s="148"/>
    </row>
    <row r="3772" spans="4:4">
      <c r="D3772" s="148"/>
    </row>
    <row r="3773" spans="4:4">
      <c r="D3773" s="148"/>
    </row>
    <row r="3774" spans="4:4">
      <c r="D3774" s="148"/>
    </row>
    <row r="3775" spans="4:4">
      <c r="D3775" s="148"/>
    </row>
    <row r="3776" spans="4:4">
      <c r="D3776" s="148"/>
    </row>
    <row r="3777" spans="4:4">
      <c r="D3777" s="148"/>
    </row>
    <row r="3778" spans="4:4">
      <c r="D3778" s="148"/>
    </row>
    <row r="3779" spans="4:4">
      <c r="D3779" s="148"/>
    </row>
    <row r="3780" spans="4:4">
      <c r="D3780" s="148"/>
    </row>
    <row r="3781" spans="4:4">
      <c r="D3781" s="148"/>
    </row>
    <row r="3782" spans="4:4">
      <c r="D3782" s="148"/>
    </row>
    <row r="3783" spans="4:4">
      <c r="D3783" s="148"/>
    </row>
    <row r="3784" spans="4:4">
      <c r="D3784" s="148"/>
    </row>
    <row r="3785" spans="4:4">
      <c r="D3785" s="148"/>
    </row>
    <row r="3786" spans="4:4">
      <c r="D3786" s="148"/>
    </row>
    <row r="3787" spans="4:4">
      <c r="D3787" s="148"/>
    </row>
    <row r="3788" spans="4:4">
      <c r="D3788" s="148"/>
    </row>
    <row r="3789" spans="4:4">
      <c r="D3789" s="148"/>
    </row>
    <row r="3790" spans="4:4">
      <c r="D3790" s="148"/>
    </row>
    <row r="3791" spans="4:4">
      <c r="D3791" s="148"/>
    </row>
    <row r="3792" spans="4:4">
      <c r="D3792" s="148"/>
    </row>
    <row r="3793" spans="4:4">
      <c r="D3793" s="148"/>
    </row>
    <row r="3794" spans="4:4">
      <c r="D3794" s="148"/>
    </row>
    <row r="3795" spans="4:4">
      <c r="D3795" s="148"/>
    </row>
    <row r="3796" spans="4:4">
      <c r="D3796" s="148"/>
    </row>
    <row r="3797" spans="4:4">
      <c r="D3797" s="148"/>
    </row>
    <row r="3798" spans="4:4">
      <c r="D3798" s="148"/>
    </row>
    <row r="3799" spans="4:4">
      <c r="D3799" s="148"/>
    </row>
    <row r="3800" spans="4:4">
      <c r="D3800" s="148"/>
    </row>
    <row r="3801" spans="4:4">
      <c r="D3801" s="148"/>
    </row>
    <row r="3802" spans="4:4">
      <c r="D3802" s="148"/>
    </row>
    <row r="3803" spans="4:4">
      <c r="D3803" s="148"/>
    </row>
    <row r="3804" spans="4:4">
      <c r="D3804" s="148"/>
    </row>
    <row r="3805" spans="4:4">
      <c r="D3805" s="148"/>
    </row>
    <row r="3806" spans="4:4">
      <c r="D3806" s="148"/>
    </row>
    <row r="3807" spans="4:4">
      <c r="D3807" s="148"/>
    </row>
    <row r="3808" spans="4:4">
      <c r="D3808" s="148"/>
    </row>
    <row r="3809" spans="4:4">
      <c r="D3809" s="148"/>
    </row>
    <row r="3810" spans="4:4">
      <c r="D3810" s="148"/>
    </row>
    <row r="3811" spans="4:4">
      <c r="D3811" s="148"/>
    </row>
    <row r="3812" spans="4:4">
      <c r="D3812" s="148"/>
    </row>
    <row r="3813" spans="4:4">
      <c r="D3813" s="148"/>
    </row>
    <row r="3814" spans="4:4">
      <c r="D3814" s="148"/>
    </row>
    <row r="3815" spans="4:4">
      <c r="D3815" s="148"/>
    </row>
    <row r="3816" spans="4:4">
      <c r="D3816" s="148"/>
    </row>
    <row r="3817" spans="4:4">
      <c r="D3817" s="148"/>
    </row>
    <row r="3818" spans="4:4">
      <c r="D3818" s="148"/>
    </row>
    <row r="3819" spans="4:4">
      <c r="D3819" s="148"/>
    </row>
    <row r="3820" spans="4:4">
      <c r="D3820" s="148"/>
    </row>
    <row r="3821" spans="4:4">
      <c r="D3821" s="148"/>
    </row>
    <row r="3822" spans="4:4">
      <c r="D3822" s="148"/>
    </row>
    <row r="3823" spans="4:4">
      <c r="D3823" s="148"/>
    </row>
    <row r="3824" spans="4:4">
      <c r="D3824" s="148"/>
    </row>
    <row r="3825" spans="4:4">
      <c r="D3825" s="148"/>
    </row>
    <row r="3826" spans="4:4">
      <c r="D3826" s="148"/>
    </row>
    <row r="3827" spans="4:4">
      <c r="D3827" s="148"/>
    </row>
    <row r="3828" spans="4:4">
      <c r="D3828" s="148"/>
    </row>
    <row r="3829" spans="4:4">
      <c r="D3829" s="148"/>
    </row>
    <row r="3830" spans="4:4">
      <c r="D3830" s="148"/>
    </row>
    <row r="3831" spans="4:4">
      <c r="D3831" s="148"/>
    </row>
    <row r="3832" spans="4:4">
      <c r="D3832" s="148"/>
    </row>
    <row r="3833" spans="4:4">
      <c r="D3833" s="148"/>
    </row>
    <row r="3834" spans="4:4">
      <c r="D3834" s="148"/>
    </row>
    <row r="3835" spans="4:4">
      <c r="D3835" s="148"/>
    </row>
    <row r="3836" spans="4:4">
      <c r="D3836" s="148"/>
    </row>
    <row r="3837" spans="4:4">
      <c r="D3837" s="148"/>
    </row>
    <row r="3838" spans="4:4">
      <c r="D3838" s="148"/>
    </row>
    <row r="3839" spans="4:4">
      <c r="D3839" s="148"/>
    </row>
    <row r="3840" spans="4:4">
      <c r="D3840" s="148"/>
    </row>
    <row r="3841" spans="4:4">
      <c r="D3841" s="148"/>
    </row>
    <row r="3842" spans="4:4">
      <c r="D3842" s="148"/>
    </row>
    <row r="3843" spans="4:4">
      <c r="D3843" s="148"/>
    </row>
    <row r="3844" spans="4:4">
      <c r="D3844" s="148"/>
    </row>
    <row r="3845" spans="4:4">
      <c r="D3845" s="148"/>
    </row>
    <row r="3846" spans="4:4">
      <c r="D3846" s="148"/>
    </row>
    <row r="3847" spans="4:4">
      <c r="D3847" s="148"/>
    </row>
    <row r="3848" spans="4:4">
      <c r="D3848" s="148"/>
    </row>
    <row r="3849" spans="4:4">
      <c r="D3849" s="148"/>
    </row>
    <row r="3850" spans="4:4">
      <c r="D3850" s="148"/>
    </row>
    <row r="3851" spans="4:4">
      <c r="D3851" s="148"/>
    </row>
    <row r="3852" spans="4:4">
      <c r="D3852" s="148"/>
    </row>
    <row r="3853" spans="4:4">
      <c r="D3853" s="148"/>
    </row>
    <row r="3854" spans="4:4">
      <c r="D3854" s="148"/>
    </row>
    <row r="3855" spans="4:4">
      <c r="D3855" s="148"/>
    </row>
    <row r="3856" spans="4:4">
      <c r="D3856" s="148"/>
    </row>
    <row r="3857" spans="4:4">
      <c r="D3857" s="148"/>
    </row>
    <row r="3858" spans="4:4">
      <c r="D3858" s="148"/>
    </row>
    <row r="3859" spans="4:4">
      <c r="D3859" s="148"/>
    </row>
    <row r="3860" spans="4:4">
      <c r="D3860" s="148"/>
    </row>
    <row r="3861" spans="4:4">
      <c r="D3861" s="148"/>
    </row>
    <row r="3862" spans="4:4">
      <c r="D3862" s="148"/>
    </row>
    <row r="3863" spans="4:4">
      <c r="D3863" s="148"/>
    </row>
    <row r="3864" spans="4:4">
      <c r="D3864" s="148"/>
    </row>
    <row r="3865" spans="4:4">
      <c r="D3865" s="148"/>
    </row>
    <row r="3866" spans="4:4">
      <c r="D3866" s="148"/>
    </row>
    <row r="3867" spans="4:4">
      <c r="D3867" s="148"/>
    </row>
    <row r="3868" spans="4:4">
      <c r="D3868" s="148"/>
    </row>
    <row r="3869" spans="4:4">
      <c r="D3869" s="148"/>
    </row>
    <row r="3870" spans="4:4">
      <c r="D3870" s="148"/>
    </row>
    <row r="3871" spans="4:4">
      <c r="D3871" s="148"/>
    </row>
    <row r="3872" spans="4:4">
      <c r="D3872" s="148"/>
    </row>
    <row r="3873" spans="4:4">
      <c r="D3873" s="148"/>
    </row>
    <row r="3874" spans="4:4">
      <c r="D3874" s="148"/>
    </row>
    <row r="3875" spans="4:4">
      <c r="D3875" s="148"/>
    </row>
    <row r="3876" spans="4:4">
      <c r="D3876" s="148"/>
    </row>
    <row r="3877" spans="4:4">
      <c r="D3877" s="148"/>
    </row>
    <row r="3878" spans="4:4">
      <c r="D3878" s="148"/>
    </row>
    <row r="3879" spans="4:4">
      <c r="D3879" s="148"/>
    </row>
    <row r="3880" spans="4:4">
      <c r="D3880" s="148"/>
    </row>
    <row r="3881" spans="4:4">
      <c r="D3881" s="148"/>
    </row>
    <row r="3882" spans="4:4">
      <c r="D3882" s="148"/>
    </row>
    <row r="3883" spans="4:4">
      <c r="D3883" s="148"/>
    </row>
    <row r="3884" spans="4:4">
      <c r="D3884" s="148"/>
    </row>
    <row r="3885" spans="4:4">
      <c r="D3885" s="148"/>
    </row>
    <row r="3886" spans="4:4">
      <c r="D3886" s="148"/>
    </row>
    <row r="3887" spans="4:4">
      <c r="D3887" s="148"/>
    </row>
    <row r="3888" spans="4:4">
      <c r="D3888" s="148"/>
    </row>
    <row r="3889" spans="4:4">
      <c r="D3889" s="148"/>
    </row>
    <row r="3890" spans="4:4">
      <c r="D3890" s="148"/>
    </row>
    <row r="3891" spans="4:4">
      <c r="D3891" s="148"/>
    </row>
    <row r="3892" spans="4:4">
      <c r="D3892" s="148"/>
    </row>
    <row r="3893" spans="4:4">
      <c r="D3893" s="148"/>
    </row>
    <row r="3894" spans="4:4">
      <c r="D3894" s="148"/>
    </row>
    <row r="3895" spans="4:4">
      <c r="D3895" s="148"/>
    </row>
    <row r="3896" spans="4:4">
      <c r="D3896" s="148"/>
    </row>
    <row r="3897" spans="4:4">
      <c r="D3897" s="148"/>
    </row>
    <row r="3898" spans="4:4">
      <c r="D3898" s="148"/>
    </row>
    <row r="3899" spans="4:4">
      <c r="D3899" s="148"/>
    </row>
    <row r="3900" spans="4:4">
      <c r="D3900" s="148"/>
    </row>
    <row r="3901" spans="4:4">
      <c r="D3901" s="148"/>
    </row>
    <row r="3902" spans="4:4">
      <c r="D3902" s="148"/>
    </row>
    <row r="3903" spans="4:4">
      <c r="D3903" s="148"/>
    </row>
    <row r="3904" spans="4:4">
      <c r="D3904" s="148"/>
    </row>
    <row r="3905" spans="4:4">
      <c r="D3905" s="148"/>
    </row>
    <row r="3906" spans="4:4">
      <c r="D3906" s="148"/>
    </row>
    <row r="3907" spans="4:4">
      <c r="D3907" s="148"/>
    </row>
    <row r="3908" spans="4:4">
      <c r="D3908" s="148"/>
    </row>
    <row r="3909" spans="4:4">
      <c r="D3909" s="148"/>
    </row>
    <row r="3910" spans="4:4">
      <c r="D3910" s="148"/>
    </row>
    <row r="3911" spans="4:4">
      <c r="D3911" s="148"/>
    </row>
    <row r="3912" spans="4:4">
      <c r="D3912" s="148"/>
    </row>
    <row r="3913" spans="4:4">
      <c r="D3913" s="148"/>
    </row>
    <row r="3914" spans="4:4">
      <c r="D3914" s="148"/>
    </row>
    <row r="3915" spans="4:4">
      <c r="D3915" s="148"/>
    </row>
    <row r="3916" spans="4:4">
      <c r="D3916" s="148"/>
    </row>
    <row r="3917" spans="4:4">
      <c r="D3917" s="148"/>
    </row>
    <row r="3918" spans="4:4">
      <c r="D3918" s="148"/>
    </row>
    <row r="3919" spans="4:4">
      <c r="D3919" s="148"/>
    </row>
    <row r="3920" spans="4:4">
      <c r="D3920" s="148"/>
    </row>
    <row r="3921" spans="4:4">
      <c r="D3921" s="148"/>
    </row>
    <row r="3922" spans="4:4">
      <c r="D3922" s="148"/>
    </row>
    <row r="3923" spans="4:4">
      <c r="D3923" s="148"/>
    </row>
    <row r="3924" spans="4:4">
      <c r="D3924" s="148"/>
    </row>
    <row r="3925" spans="4:4">
      <c r="D3925" s="148"/>
    </row>
    <row r="3926" spans="4:4">
      <c r="D3926" s="148"/>
    </row>
    <row r="3927" spans="4:4">
      <c r="D3927" s="148"/>
    </row>
    <row r="3928" spans="4:4">
      <c r="D3928" s="148"/>
    </row>
    <row r="3929" spans="4:4">
      <c r="D3929" s="148"/>
    </row>
    <row r="3930" spans="4:4">
      <c r="D3930" s="148"/>
    </row>
    <row r="3931" spans="4:4">
      <c r="D3931" s="148"/>
    </row>
    <row r="3932" spans="4:4">
      <c r="D3932" s="148"/>
    </row>
    <row r="3933" spans="4:4">
      <c r="D3933" s="148"/>
    </row>
    <row r="3934" spans="4:4">
      <c r="D3934" s="148"/>
    </row>
    <row r="3935" spans="4:4">
      <c r="D3935" s="148"/>
    </row>
    <row r="3936" spans="4:4">
      <c r="D3936" s="148"/>
    </row>
    <row r="3937" spans="4:4">
      <c r="D3937" s="148"/>
    </row>
    <row r="3938" spans="4:4">
      <c r="D3938" s="148"/>
    </row>
    <row r="3939" spans="4:4">
      <c r="D3939" s="148"/>
    </row>
    <row r="3940" spans="4:4">
      <c r="D3940" s="148"/>
    </row>
    <row r="3941" spans="4:4">
      <c r="D3941" s="148"/>
    </row>
    <row r="3942" spans="4:4">
      <c r="D3942" s="148"/>
    </row>
    <row r="3943" spans="4:4">
      <c r="D3943" s="148"/>
    </row>
    <row r="3944" spans="4:4">
      <c r="D3944" s="148"/>
    </row>
    <row r="3945" spans="4:4">
      <c r="D3945" s="148"/>
    </row>
    <row r="3946" spans="4:4">
      <c r="D3946" s="148"/>
    </row>
    <row r="3947" spans="4:4">
      <c r="D3947" s="148"/>
    </row>
    <row r="3948" spans="4:4">
      <c r="D3948" s="148"/>
    </row>
    <row r="3949" spans="4:4">
      <c r="D3949" s="148"/>
    </row>
    <row r="3950" spans="4:4">
      <c r="D3950" s="148"/>
    </row>
    <row r="3951" spans="4:4">
      <c r="D3951" s="148"/>
    </row>
    <row r="3952" spans="4:4">
      <c r="D3952" s="148"/>
    </row>
    <row r="3953" spans="4:4">
      <c r="D3953" s="148"/>
    </row>
    <row r="3954" spans="4:4">
      <c r="D3954" s="148"/>
    </row>
    <row r="3955" spans="4:4">
      <c r="D3955" s="148"/>
    </row>
    <row r="3956" spans="4:4">
      <c r="D3956" s="148"/>
    </row>
    <row r="3957" spans="4:4">
      <c r="D3957" s="148"/>
    </row>
    <row r="3958" spans="4:4">
      <c r="D3958" s="148"/>
    </row>
    <row r="3959" spans="4:4">
      <c r="D3959" s="148"/>
    </row>
    <row r="3960" spans="4:4">
      <c r="D3960" s="148"/>
    </row>
    <row r="3961" spans="4:4">
      <c r="D3961" s="148"/>
    </row>
    <row r="3962" spans="4:4">
      <c r="D3962" s="148"/>
    </row>
    <row r="3963" spans="4:4">
      <c r="D3963" s="148"/>
    </row>
    <row r="3964" spans="4:4">
      <c r="D3964" s="148"/>
    </row>
    <row r="3965" spans="4:4">
      <c r="D3965" s="148"/>
    </row>
    <row r="3966" spans="4:4">
      <c r="D3966" s="148"/>
    </row>
    <row r="3967" spans="4:4">
      <c r="D3967" s="148"/>
    </row>
    <row r="3968" spans="4:4">
      <c r="D3968" s="148"/>
    </row>
    <row r="3969" spans="4:4">
      <c r="D3969" s="148"/>
    </row>
    <row r="3970" spans="4:4">
      <c r="D3970" s="148"/>
    </row>
    <row r="3971" spans="4:4">
      <c r="D3971" s="148"/>
    </row>
    <row r="3972" spans="4:4">
      <c r="D3972" s="148"/>
    </row>
    <row r="3973" spans="4:4">
      <c r="D3973" s="148"/>
    </row>
    <row r="3974" spans="4:4">
      <c r="D3974" s="148"/>
    </row>
    <row r="3975" spans="4:4">
      <c r="D3975" s="148"/>
    </row>
    <row r="3976" spans="4:4">
      <c r="D3976" s="148"/>
    </row>
    <row r="3977" spans="4:4">
      <c r="D3977" s="148"/>
    </row>
    <row r="3978" spans="4:4">
      <c r="D3978" s="148"/>
    </row>
    <row r="3979" spans="4:4">
      <c r="D3979" s="148"/>
    </row>
    <row r="3980" spans="4:4">
      <c r="D3980" s="148"/>
    </row>
    <row r="3981" spans="4:4">
      <c r="D3981" s="148"/>
    </row>
    <row r="3982" spans="4:4">
      <c r="D3982" s="148"/>
    </row>
    <row r="3983" spans="4:4">
      <c r="D3983" s="148"/>
    </row>
    <row r="3984" spans="4:4">
      <c r="D3984" s="148"/>
    </row>
    <row r="3985" spans="4:4">
      <c r="D3985" s="148"/>
    </row>
    <row r="3986" spans="4:4">
      <c r="D3986" s="148"/>
    </row>
    <row r="3987" spans="4:4">
      <c r="D3987" s="148"/>
    </row>
    <row r="3988" spans="4:4">
      <c r="D3988" s="148"/>
    </row>
    <row r="3989" spans="4:4">
      <c r="D3989" s="148"/>
    </row>
    <row r="3990" spans="4:4">
      <c r="D3990" s="148"/>
    </row>
    <row r="3991" spans="4:4">
      <c r="D3991" s="148"/>
    </row>
    <row r="3992" spans="4:4">
      <c r="D3992" s="148"/>
    </row>
    <row r="3993" spans="4:4">
      <c r="D3993" s="148"/>
    </row>
    <row r="3994" spans="4:4">
      <c r="D3994" s="148"/>
    </row>
    <row r="3995" spans="4:4">
      <c r="D3995" s="148"/>
    </row>
    <row r="3996" spans="4:4">
      <c r="D3996" s="148"/>
    </row>
    <row r="3997" spans="4:4">
      <c r="D3997" s="148"/>
    </row>
    <row r="3998" spans="4:4">
      <c r="D3998" s="148"/>
    </row>
    <row r="3999" spans="4:4">
      <c r="D3999" s="148"/>
    </row>
    <row r="4000" spans="4:4">
      <c r="D4000" s="148"/>
    </row>
    <row r="4001" spans="4:4">
      <c r="D4001" s="148"/>
    </row>
    <row r="4002" spans="4:4">
      <c r="D4002" s="148"/>
    </row>
    <row r="4003" spans="4:4">
      <c r="D4003" s="148"/>
    </row>
    <row r="4004" spans="4:4">
      <c r="D4004" s="148"/>
    </row>
    <row r="4005" spans="4:4">
      <c r="D4005" s="148"/>
    </row>
    <row r="4006" spans="4:4">
      <c r="D4006" s="148"/>
    </row>
    <row r="4007" spans="4:4">
      <c r="D4007" s="148"/>
    </row>
    <row r="4008" spans="4:4">
      <c r="D4008" s="148"/>
    </row>
    <row r="4009" spans="4:4">
      <c r="D4009" s="148"/>
    </row>
    <row r="4010" spans="4:4">
      <c r="D4010" s="148"/>
    </row>
    <row r="4011" spans="4:4">
      <c r="D4011" s="148"/>
    </row>
    <row r="4012" spans="4:4">
      <c r="D4012" s="148"/>
    </row>
    <row r="4013" spans="4:4">
      <c r="D4013" s="148"/>
    </row>
    <row r="4014" spans="4:4">
      <c r="D4014" s="148"/>
    </row>
    <row r="4015" spans="4:4">
      <c r="D4015" s="148"/>
    </row>
    <row r="4016" spans="4:4">
      <c r="D4016" s="148"/>
    </row>
    <row r="4017" spans="4:4">
      <c r="D4017" s="148"/>
    </row>
    <row r="4018" spans="4:4">
      <c r="D4018" s="148"/>
    </row>
    <row r="4019" spans="4:4">
      <c r="D4019" s="148"/>
    </row>
    <row r="4020" spans="4:4">
      <c r="D4020" s="148"/>
    </row>
    <row r="4021" spans="4:4">
      <c r="D4021" s="148"/>
    </row>
    <row r="4022" spans="4:4">
      <c r="D4022" s="148"/>
    </row>
    <row r="4023" spans="4:4">
      <c r="D4023" s="148"/>
    </row>
    <row r="4024" spans="4:4">
      <c r="D4024" s="148"/>
    </row>
    <row r="4025" spans="4:4">
      <c r="D4025" s="148"/>
    </row>
    <row r="4026" spans="4:4">
      <c r="D4026" s="148"/>
    </row>
    <row r="4027" spans="4:4">
      <c r="D4027" s="148"/>
    </row>
    <row r="4028" spans="4:4">
      <c r="D4028" s="148"/>
    </row>
    <row r="4029" spans="4:4">
      <c r="D4029" s="148"/>
    </row>
    <row r="4030" spans="4:4">
      <c r="D4030" s="148"/>
    </row>
    <row r="4031" spans="4:4">
      <c r="D4031" s="148"/>
    </row>
    <row r="4032" spans="4:4">
      <c r="D4032" s="148"/>
    </row>
    <row r="4033" spans="4:4">
      <c r="D4033" s="148"/>
    </row>
    <row r="4034" spans="4:4">
      <c r="D4034" s="148"/>
    </row>
    <row r="4035" spans="4:4">
      <c r="D4035" s="148"/>
    </row>
    <row r="4036" spans="4:4">
      <c r="D4036" s="148"/>
    </row>
    <row r="4037" spans="4:4">
      <c r="D4037" s="148"/>
    </row>
    <row r="4038" spans="4:4">
      <c r="D4038" s="148"/>
    </row>
    <row r="4039" spans="4:4">
      <c r="D4039" s="148"/>
    </row>
    <row r="4040" spans="4:4">
      <c r="D4040" s="148"/>
    </row>
    <row r="4041" spans="4:4">
      <c r="D4041" s="148"/>
    </row>
    <row r="4042" spans="4:4">
      <c r="D4042" s="148"/>
    </row>
    <row r="4043" spans="4:4">
      <c r="D4043" s="148"/>
    </row>
    <row r="4044" spans="4:4">
      <c r="D4044" s="148"/>
    </row>
    <row r="4045" spans="4:4">
      <c r="D4045" s="148"/>
    </row>
    <row r="4046" spans="4:4">
      <c r="D4046" s="148"/>
    </row>
    <row r="4047" spans="4:4">
      <c r="D4047" s="148"/>
    </row>
    <row r="4048" spans="4:4">
      <c r="D4048" s="148"/>
    </row>
    <row r="4049" spans="4:4">
      <c r="D4049" s="148"/>
    </row>
    <row r="4050" spans="4:4">
      <c r="D4050" s="148"/>
    </row>
    <row r="4051" spans="4:4">
      <c r="D4051" s="148"/>
    </row>
    <row r="4052" spans="4:4">
      <c r="D4052" s="148"/>
    </row>
    <row r="4053" spans="4:4">
      <c r="D4053" s="148"/>
    </row>
    <row r="4054" spans="4:4">
      <c r="D4054" s="148"/>
    </row>
    <row r="4055" spans="4:4">
      <c r="D4055" s="148"/>
    </row>
    <row r="4056" spans="4:4">
      <c r="D4056" s="148"/>
    </row>
    <row r="4057" spans="4:4">
      <c r="D4057" s="148"/>
    </row>
    <row r="4058" spans="4:4">
      <c r="D4058" s="148"/>
    </row>
    <row r="4059" spans="4:4">
      <c r="D4059" s="148"/>
    </row>
    <row r="4060" spans="4:4">
      <c r="D4060" s="148"/>
    </row>
    <row r="4061" spans="4:4">
      <c r="D4061" s="148"/>
    </row>
    <row r="4062" spans="4:4">
      <c r="D4062" s="148"/>
    </row>
    <row r="4063" spans="4:4">
      <c r="D4063" s="148"/>
    </row>
    <row r="4064" spans="4:4">
      <c r="D4064" s="148"/>
    </row>
    <row r="4065" spans="4:4">
      <c r="D4065" s="148"/>
    </row>
    <row r="4066" spans="4:4">
      <c r="D4066" s="148"/>
    </row>
    <row r="4067" spans="4:4">
      <c r="D4067" s="148"/>
    </row>
    <row r="4068" spans="4:4">
      <c r="D4068" s="148"/>
    </row>
    <row r="4069" spans="4:4">
      <c r="D4069" s="148"/>
    </row>
    <row r="4070" spans="4:4">
      <c r="D4070" s="148"/>
    </row>
    <row r="4071" spans="4:4">
      <c r="D4071" s="148"/>
    </row>
    <row r="4072" spans="4:4">
      <c r="D4072" s="148"/>
    </row>
    <row r="4073" spans="4:4">
      <c r="D4073" s="148"/>
    </row>
    <row r="4074" spans="4:4">
      <c r="D4074" s="148"/>
    </row>
    <row r="4075" spans="4:4">
      <c r="D4075" s="148"/>
    </row>
    <row r="4076" spans="4:4">
      <c r="D4076" s="148"/>
    </row>
    <row r="4077" spans="4:4">
      <c r="D4077" s="148"/>
    </row>
    <row r="4078" spans="4:4">
      <c r="D4078" s="148"/>
    </row>
    <row r="4079" spans="4:4">
      <c r="D4079" s="148"/>
    </row>
    <row r="4080" spans="4:4">
      <c r="D4080" s="148"/>
    </row>
    <row r="4081" spans="4:4">
      <c r="D4081" s="148"/>
    </row>
    <row r="4082" spans="4:4">
      <c r="D4082" s="148"/>
    </row>
    <row r="4083" spans="4:4">
      <c r="D4083" s="148"/>
    </row>
    <row r="4084" spans="4:4">
      <c r="D4084" s="148"/>
    </row>
    <row r="4085" spans="4:4">
      <c r="D4085" s="148"/>
    </row>
    <row r="4086" spans="4:4">
      <c r="D4086" s="148"/>
    </row>
    <row r="4087" spans="4:4">
      <c r="D4087" s="148"/>
    </row>
    <row r="4088" spans="4:4">
      <c r="D4088" s="148"/>
    </row>
    <row r="4089" spans="4:4">
      <c r="D4089" s="148"/>
    </row>
    <row r="4090" spans="4:4">
      <c r="D4090" s="148"/>
    </row>
    <row r="4091" spans="4:4">
      <c r="D4091" s="148"/>
    </row>
    <row r="4092" spans="4:4">
      <c r="D4092" s="148"/>
    </row>
    <row r="4093" spans="4:4">
      <c r="D4093" s="148"/>
    </row>
    <row r="4094" spans="4:4">
      <c r="D4094" s="148"/>
    </row>
    <row r="4095" spans="4:4">
      <c r="D4095" s="148"/>
    </row>
    <row r="4096" spans="4:4">
      <c r="D4096" s="148"/>
    </row>
    <row r="4097" spans="4:4">
      <c r="D4097" s="148"/>
    </row>
    <row r="4098" spans="4:4">
      <c r="D4098" s="148"/>
    </row>
    <row r="4099" spans="4:4">
      <c r="D4099" s="148"/>
    </row>
    <row r="4100" spans="4:4">
      <c r="D4100" s="148"/>
    </row>
    <row r="4101" spans="4:4">
      <c r="D4101" s="148"/>
    </row>
    <row r="4102" spans="4:4">
      <c r="D4102" s="148"/>
    </row>
    <row r="4103" spans="4:4">
      <c r="D4103" s="148"/>
    </row>
    <row r="4104" spans="4:4">
      <c r="D4104" s="148"/>
    </row>
    <row r="4105" spans="4:4">
      <c r="D4105" s="148"/>
    </row>
    <row r="4106" spans="4:4">
      <c r="D4106" s="148"/>
    </row>
    <row r="4107" spans="4:4">
      <c r="D4107" s="148"/>
    </row>
    <row r="4108" spans="4:4">
      <c r="D4108" s="148"/>
    </row>
    <row r="4109" spans="4:4">
      <c r="D4109" s="148"/>
    </row>
    <row r="4110" spans="4:4">
      <c r="D4110" s="148"/>
    </row>
    <row r="4111" spans="4:4">
      <c r="D4111" s="148"/>
    </row>
    <row r="4112" spans="4:4">
      <c r="D4112" s="148"/>
    </row>
    <row r="4113" spans="4:4">
      <c r="D4113" s="148"/>
    </row>
    <row r="4114" spans="4:4">
      <c r="D4114" s="148"/>
    </row>
    <row r="4115" spans="4:4">
      <c r="D4115" s="148"/>
    </row>
    <row r="4116" spans="4:4">
      <c r="D4116" s="148"/>
    </row>
    <row r="4117" spans="4:4">
      <c r="D4117" s="148"/>
    </row>
    <row r="4118" spans="4:4">
      <c r="D4118" s="148"/>
    </row>
    <row r="4119" spans="4:4">
      <c r="D4119" s="148"/>
    </row>
    <row r="4120" spans="4:4">
      <c r="D4120" s="148"/>
    </row>
    <row r="4121" spans="4:4">
      <c r="D4121" s="148"/>
    </row>
    <row r="4122" spans="4:4">
      <c r="D4122" s="148"/>
    </row>
    <row r="4123" spans="4:4">
      <c r="D4123" s="148"/>
    </row>
    <row r="4124" spans="4:4">
      <c r="D4124" s="148"/>
    </row>
    <row r="4125" spans="4:4">
      <c r="D4125" s="148"/>
    </row>
    <row r="4126" spans="4:4">
      <c r="D4126" s="148"/>
    </row>
    <row r="4127" spans="4:4">
      <c r="D4127" s="148"/>
    </row>
    <row r="4128" spans="4:4">
      <c r="D4128" s="148"/>
    </row>
    <row r="4129" spans="4:4">
      <c r="D4129" s="148"/>
    </row>
    <row r="4130" spans="4:4">
      <c r="D4130" s="148"/>
    </row>
    <row r="4131" spans="4:4">
      <c r="D4131" s="148"/>
    </row>
    <row r="4132" spans="4:4">
      <c r="D4132" s="148"/>
    </row>
    <row r="4133" spans="4:4">
      <c r="D4133" s="148"/>
    </row>
    <row r="4134" spans="4:4">
      <c r="D4134" s="148"/>
    </row>
    <row r="4135" spans="4:4">
      <c r="D4135" s="148"/>
    </row>
    <row r="4136" spans="4:4">
      <c r="D4136" s="148"/>
    </row>
    <row r="4137" spans="4:4">
      <c r="D4137" s="148"/>
    </row>
    <row r="4138" spans="4:4">
      <c r="D4138" s="148"/>
    </row>
    <row r="4139" spans="4:4">
      <c r="D4139" s="148"/>
    </row>
    <row r="4140" spans="4:4">
      <c r="D4140" s="148"/>
    </row>
    <row r="4141" spans="4:4">
      <c r="D4141" s="148"/>
    </row>
    <row r="4142" spans="4:4">
      <c r="D4142" s="148"/>
    </row>
    <row r="4143" spans="4:4">
      <c r="D4143" s="148"/>
    </row>
    <row r="4144" spans="4:4">
      <c r="D4144" s="148"/>
    </row>
    <row r="4145" spans="4:4">
      <c r="D4145" s="148"/>
    </row>
    <row r="4146" spans="4:4">
      <c r="D4146" s="148"/>
    </row>
    <row r="4147" spans="4:4">
      <c r="D4147" s="148"/>
    </row>
    <row r="4148" spans="4:4">
      <c r="D4148" s="148"/>
    </row>
    <row r="4149" spans="4:4">
      <c r="D4149" s="148"/>
    </row>
    <row r="4150" spans="4:4">
      <c r="D4150" s="148"/>
    </row>
    <row r="4151" spans="4:4">
      <c r="D4151" s="148"/>
    </row>
    <row r="4152" spans="4:4">
      <c r="D4152" s="148"/>
    </row>
    <row r="4153" spans="4:4">
      <c r="D4153" s="148"/>
    </row>
    <row r="4154" spans="4:4">
      <c r="D4154" s="148"/>
    </row>
    <row r="4155" spans="4:4">
      <c r="D4155" s="148"/>
    </row>
    <row r="4156" spans="4:4">
      <c r="D4156" s="148"/>
    </row>
    <row r="4157" spans="4:4">
      <c r="D4157" s="148"/>
    </row>
    <row r="4158" spans="4:4">
      <c r="D4158" s="148"/>
    </row>
    <row r="4159" spans="4:4">
      <c r="D4159" s="148"/>
    </row>
    <row r="4160" spans="4:4">
      <c r="D4160" s="148"/>
    </row>
    <row r="4161" spans="4:4">
      <c r="D4161" s="148"/>
    </row>
    <row r="4162" spans="4:4">
      <c r="D4162" s="148"/>
    </row>
    <row r="4163" spans="4:4">
      <c r="D4163" s="148"/>
    </row>
    <row r="4164" spans="4:4">
      <c r="D4164" s="148"/>
    </row>
    <row r="4165" spans="4:4">
      <c r="D4165" s="148"/>
    </row>
    <row r="4166" spans="4:4">
      <c r="D4166" s="148"/>
    </row>
    <row r="4167" spans="4:4">
      <c r="D4167" s="148"/>
    </row>
    <row r="4168" spans="4:4">
      <c r="D4168" s="148"/>
    </row>
    <row r="4169" spans="4:4">
      <c r="D4169" s="148"/>
    </row>
    <row r="4170" spans="4:4">
      <c r="D4170" s="148"/>
    </row>
    <row r="4171" spans="4:4">
      <c r="D4171" s="148"/>
    </row>
    <row r="4172" spans="4:4">
      <c r="D4172" s="148"/>
    </row>
    <row r="4173" spans="4:4">
      <c r="D4173" s="148"/>
    </row>
    <row r="4174" spans="4:4">
      <c r="D4174" s="148"/>
    </row>
    <row r="4175" spans="4:4">
      <c r="D4175" s="148"/>
    </row>
    <row r="4176" spans="4:4">
      <c r="D4176" s="148"/>
    </row>
    <row r="4177" spans="4:4">
      <c r="D4177" s="148"/>
    </row>
    <row r="4178" spans="4:4">
      <c r="D4178" s="148"/>
    </row>
    <row r="4179" spans="4:4">
      <c r="D4179" s="148"/>
    </row>
    <row r="4180" spans="4:4">
      <c r="D4180" s="148"/>
    </row>
    <row r="4181" spans="4:4">
      <c r="D4181" s="148"/>
    </row>
    <row r="4182" spans="4:4">
      <c r="D4182" s="148"/>
    </row>
    <row r="4183" spans="4:4">
      <c r="D4183" s="148"/>
    </row>
    <row r="4184" spans="4:4">
      <c r="D4184" s="148"/>
    </row>
    <row r="4185" spans="4:4">
      <c r="D4185" s="148"/>
    </row>
    <row r="4186" spans="4:4">
      <c r="D4186" s="148"/>
    </row>
    <row r="4187" spans="4:4">
      <c r="D4187" s="148"/>
    </row>
    <row r="4188" spans="4:4">
      <c r="D4188" s="148"/>
    </row>
    <row r="4189" spans="4:4">
      <c r="D4189" s="148"/>
    </row>
    <row r="4190" spans="4:4">
      <c r="D4190" s="148"/>
    </row>
    <row r="4191" spans="4:4">
      <c r="D4191" s="148"/>
    </row>
    <row r="4192" spans="4:4">
      <c r="D4192" s="148"/>
    </row>
    <row r="4193" spans="4:4">
      <c r="D4193" s="148"/>
    </row>
    <row r="4194" spans="4:4">
      <c r="D4194" s="148"/>
    </row>
    <row r="4195" spans="4:4">
      <c r="D4195" s="148"/>
    </row>
    <row r="4196" spans="4:4">
      <c r="D4196" s="148"/>
    </row>
    <row r="4197" spans="4:4">
      <c r="D4197" s="148"/>
    </row>
    <row r="4198" spans="4:4">
      <c r="D4198" s="148"/>
    </row>
    <row r="4199" spans="4:4">
      <c r="D4199" s="148"/>
    </row>
    <row r="4200" spans="4:4">
      <c r="D4200" s="148"/>
    </row>
    <row r="4201" spans="4:4">
      <c r="D4201" s="148"/>
    </row>
    <row r="4202" spans="4:4">
      <c r="D4202" s="148"/>
    </row>
    <row r="4203" spans="4:4">
      <c r="D4203" s="148"/>
    </row>
    <row r="4204" spans="4:4">
      <c r="D4204" s="148"/>
    </row>
    <row r="4205" spans="4:4">
      <c r="D4205" s="148"/>
    </row>
    <row r="4206" spans="4:4">
      <c r="D4206" s="148"/>
    </row>
    <row r="4207" spans="4:4">
      <c r="D4207" s="148"/>
    </row>
    <row r="4208" spans="4:4">
      <c r="D4208" s="148"/>
    </row>
    <row r="4209" spans="4:4">
      <c r="D4209" s="148"/>
    </row>
    <row r="4210" spans="4:4">
      <c r="D4210" s="148"/>
    </row>
    <row r="4211" spans="4:4">
      <c r="D4211" s="148"/>
    </row>
    <row r="4212" spans="4:4">
      <c r="D4212" s="148"/>
    </row>
    <row r="4213" spans="4:4">
      <c r="D4213" s="148"/>
    </row>
    <row r="4214" spans="4:4">
      <c r="D4214" s="148"/>
    </row>
    <row r="4215" spans="4:4">
      <c r="D4215" s="148"/>
    </row>
    <row r="4216" spans="4:4">
      <c r="D4216" s="148"/>
    </row>
    <row r="4217" spans="4:4">
      <c r="D4217" s="148"/>
    </row>
    <row r="4218" spans="4:4">
      <c r="D4218" s="148"/>
    </row>
    <row r="4219" spans="4:4">
      <c r="D4219" s="148"/>
    </row>
    <row r="4220" spans="4:4">
      <c r="D4220" s="148"/>
    </row>
    <row r="4221" spans="4:4">
      <c r="D4221" s="148"/>
    </row>
    <row r="4222" spans="4:4">
      <c r="D4222" s="148"/>
    </row>
    <row r="4223" spans="4:4">
      <c r="D4223" s="148"/>
    </row>
    <row r="4224" spans="4:4">
      <c r="D4224" s="148"/>
    </row>
    <row r="4225" spans="4:4">
      <c r="D4225" s="148"/>
    </row>
    <row r="4226" spans="4:4">
      <c r="D4226" s="148"/>
    </row>
    <row r="4227" spans="4:4">
      <c r="D4227" s="148"/>
    </row>
    <row r="4228" spans="4:4">
      <c r="D4228" s="148"/>
    </row>
    <row r="4229" spans="4:4">
      <c r="D4229" s="148"/>
    </row>
    <row r="4230" spans="4:4">
      <c r="D4230" s="148"/>
    </row>
    <row r="4231" spans="4:4">
      <c r="D4231" s="148"/>
    </row>
    <row r="4232" spans="4:4">
      <c r="D4232" s="148"/>
    </row>
    <row r="4233" spans="4:4">
      <c r="D4233" s="148"/>
    </row>
    <row r="4234" spans="4:4">
      <c r="D4234" s="148"/>
    </row>
    <row r="4235" spans="4:4">
      <c r="D4235" s="148"/>
    </row>
    <row r="4236" spans="4:4">
      <c r="D4236" s="148"/>
    </row>
    <row r="4237" spans="4:4">
      <c r="D4237" s="148"/>
    </row>
    <row r="4238" spans="4:4">
      <c r="D4238" s="148"/>
    </row>
    <row r="4239" spans="4:4">
      <c r="D4239" s="148"/>
    </row>
    <row r="4240" spans="4:4">
      <c r="D4240" s="148"/>
    </row>
    <row r="4241" spans="4:4">
      <c r="D4241" s="148"/>
    </row>
    <row r="4242" spans="4:4">
      <c r="D4242" s="148"/>
    </row>
    <row r="4243" spans="4:4">
      <c r="D4243" s="148"/>
    </row>
    <row r="4244" spans="4:4">
      <c r="D4244" s="148"/>
    </row>
    <row r="4245" spans="4:4">
      <c r="D4245" s="148"/>
    </row>
    <row r="4246" spans="4:4">
      <c r="D4246" s="148"/>
    </row>
    <row r="4247" spans="4:4">
      <c r="D4247" s="148"/>
    </row>
    <row r="4248" spans="4:4">
      <c r="D4248" s="148"/>
    </row>
    <row r="4249" spans="4:4">
      <c r="D4249" s="148"/>
    </row>
    <row r="4250" spans="4:4">
      <c r="D4250" s="148"/>
    </row>
    <row r="4251" spans="4:4">
      <c r="D4251" s="148"/>
    </row>
    <row r="4252" spans="4:4">
      <c r="D4252" s="148"/>
    </row>
    <row r="4253" spans="4:4">
      <c r="D4253" s="148"/>
    </row>
    <row r="4254" spans="4:4">
      <c r="D4254" s="148"/>
    </row>
    <row r="4255" spans="4:4">
      <c r="D4255" s="148"/>
    </row>
    <row r="4256" spans="4:4">
      <c r="D4256" s="148"/>
    </row>
    <row r="4257" spans="4:4">
      <c r="D4257" s="148"/>
    </row>
    <row r="4258" spans="4:4">
      <c r="D4258" s="148"/>
    </row>
    <row r="4259" spans="4:4">
      <c r="D4259" s="148"/>
    </row>
    <row r="4260" spans="4:4">
      <c r="D4260" s="148"/>
    </row>
    <row r="4261" spans="4:4">
      <c r="D4261" s="148"/>
    </row>
    <row r="4262" spans="4:4">
      <c r="D4262" s="148"/>
    </row>
    <row r="4263" spans="4:4">
      <c r="D4263" s="148"/>
    </row>
    <row r="4264" spans="4:4">
      <c r="D4264" s="148"/>
    </row>
    <row r="4265" spans="4:4">
      <c r="D4265" s="148"/>
    </row>
    <row r="4266" spans="4:4">
      <c r="D4266" s="148"/>
    </row>
    <row r="4267" spans="4:4">
      <c r="D4267" s="148"/>
    </row>
    <row r="4268" spans="4:4">
      <c r="D4268" s="148"/>
    </row>
    <row r="4269" spans="4:4">
      <c r="D4269" s="148"/>
    </row>
    <row r="4270" spans="4:4">
      <c r="D4270" s="148"/>
    </row>
    <row r="4271" spans="4:4">
      <c r="D4271" s="148"/>
    </row>
    <row r="4272" spans="4:4">
      <c r="D4272" s="148"/>
    </row>
    <row r="4273" spans="4:4">
      <c r="D4273" s="148"/>
    </row>
    <row r="4274" spans="4:4">
      <c r="D4274" s="148"/>
    </row>
    <row r="4275" spans="4:4">
      <c r="D4275" s="148"/>
    </row>
    <row r="4276" spans="4:4">
      <c r="D4276" s="148"/>
    </row>
    <row r="4277" spans="4:4">
      <c r="D4277" s="148"/>
    </row>
    <row r="4278" spans="4:4">
      <c r="D4278" s="148"/>
    </row>
    <row r="4279" spans="4:4">
      <c r="D4279" s="148"/>
    </row>
    <row r="4280" spans="4:4">
      <c r="D4280" s="148"/>
    </row>
    <row r="4281" spans="4:4">
      <c r="D4281" s="148"/>
    </row>
    <row r="4282" spans="4:4">
      <c r="D4282" s="148"/>
    </row>
    <row r="4283" spans="4:4">
      <c r="D4283" s="148"/>
    </row>
    <row r="4284" spans="4:4">
      <c r="D4284" s="148"/>
    </row>
    <row r="4285" spans="4:4">
      <c r="D4285" s="148"/>
    </row>
    <row r="4286" spans="4:4">
      <c r="D4286" s="148"/>
    </row>
    <row r="4287" spans="4:4">
      <c r="D4287" s="148"/>
    </row>
    <row r="4288" spans="4:4">
      <c r="D4288" s="148"/>
    </row>
    <row r="4289" spans="4:4">
      <c r="D4289" s="148"/>
    </row>
    <row r="4290" spans="4:4">
      <c r="D4290" s="148"/>
    </row>
    <row r="4291" spans="4:4">
      <c r="D4291" s="148"/>
    </row>
    <row r="4292" spans="4:4">
      <c r="D4292" s="148"/>
    </row>
    <row r="4293" spans="4:4">
      <c r="D4293" s="148"/>
    </row>
    <row r="4294" spans="4:4">
      <c r="D4294" s="148"/>
    </row>
    <row r="4295" spans="4:4">
      <c r="D4295" s="148"/>
    </row>
    <row r="4296" spans="4:4">
      <c r="D4296" s="148"/>
    </row>
    <row r="4297" spans="4:4">
      <c r="D4297" s="148"/>
    </row>
    <row r="4298" spans="4:4">
      <c r="D4298" s="148"/>
    </row>
    <row r="4299" spans="4:4">
      <c r="D4299" s="148"/>
    </row>
    <row r="4300" spans="4:4">
      <c r="D4300" s="148"/>
    </row>
    <row r="4301" spans="4:4">
      <c r="D4301" s="148"/>
    </row>
    <row r="4302" spans="4:4">
      <c r="D4302" s="148"/>
    </row>
    <row r="4303" spans="4:4">
      <c r="D4303" s="148"/>
    </row>
    <row r="4304" spans="4:4">
      <c r="D4304" s="148"/>
    </row>
    <row r="4305" spans="4:4">
      <c r="D4305" s="148"/>
    </row>
    <row r="4306" spans="4:4">
      <c r="D4306" s="148"/>
    </row>
    <row r="4307" spans="4:4">
      <c r="D4307" s="148"/>
    </row>
    <row r="4308" spans="4:4">
      <c r="D4308" s="148"/>
    </row>
    <row r="4309" spans="4:4">
      <c r="D4309" s="148"/>
    </row>
    <row r="4310" spans="4:4">
      <c r="D4310" s="148"/>
    </row>
    <row r="4311" spans="4:4">
      <c r="D4311" s="148"/>
    </row>
    <row r="4312" spans="4:4">
      <c r="D4312" s="148"/>
    </row>
    <row r="4313" spans="4:4">
      <c r="D4313" s="148"/>
    </row>
    <row r="4314" spans="4:4">
      <c r="D4314" s="148"/>
    </row>
    <row r="4315" spans="4:4">
      <c r="D4315" s="148"/>
    </row>
    <row r="4316" spans="4:4">
      <c r="D4316" s="148"/>
    </row>
    <row r="4317" spans="4:4">
      <c r="D4317" s="148"/>
    </row>
    <row r="4318" spans="4:4">
      <c r="D4318" s="148"/>
    </row>
    <row r="4319" spans="4:4">
      <c r="D4319" s="148"/>
    </row>
    <row r="4320" spans="4:4">
      <c r="D4320" s="148"/>
    </row>
    <row r="4321" spans="4:4">
      <c r="D4321" s="148"/>
    </row>
    <row r="4322" spans="4:4">
      <c r="D4322" s="148"/>
    </row>
    <row r="4323" spans="4:4">
      <c r="D4323" s="148"/>
    </row>
    <row r="4324" spans="4:4">
      <c r="D4324" s="148"/>
    </row>
    <row r="4325" spans="4:4">
      <c r="D4325" s="148"/>
    </row>
    <row r="4326" spans="4:4">
      <c r="D4326" s="148"/>
    </row>
    <row r="4327" spans="4:4">
      <c r="D4327" s="148"/>
    </row>
    <row r="4328" spans="4:4">
      <c r="D4328" s="148"/>
    </row>
    <row r="4329" spans="4:4">
      <c r="D4329" s="148"/>
    </row>
    <row r="4330" spans="4:4">
      <c r="D4330" s="148"/>
    </row>
    <row r="4331" spans="4:4">
      <c r="D4331" s="148"/>
    </row>
    <row r="4332" spans="4:4">
      <c r="D4332" s="148"/>
    </row>
    <row r="4333" spans="4:4">
      <c r="D4333" s="148"/>
    </row>
    <row r="4334" spans="4:4">
      <c r="D4334" s="148"/>
    </row>
    <row r="4335" spans="4:4">
      <c r="D4335" s="148"/>
    </row>
    <row r="4336" spans="4:4">
      <c r="D4336" s="148"/>
    </row>
    <row r="4337" spans="4:4">
      <c r="D4337" s="148"/>
    </row>
    <row r="4338" spans="4:4">
      <c r="D4338" s="148"/>
    </row>
    <row r="4339" spans="4:4">
      <c r="D4339" s="148"/>
    </row>
    <row r="4340" spans="4:4">
      <c r="D4340" s="148"/>
    </row>
    <row r="4341" spans="4:4">
      <c r="D4341" s="148"/>
    </row>
    <row r="4342" spans="4:4">
      <c r="D4342" s="148"/>
    </row>
    <row r="4343" spans="4:4">
      <c r="D4343" s="148"/>
    </row>
    <row r="4344" spans="4:4">
      <c r="D4344" s="148"/>
    </row>
    <row r="4345" spans="4:4">
      <c r="D4345" s="148"/>
    </row>
    <row r="4346" spans="4:4">
      <c r="D4346" s="148"/>
    </row>
    <row r="4347" spans="4:4">
      <c r="D4347" s="148"/>
    </row>
    <row r="4348" spans="4:4">
      <c r="D4348" s="148"/>
    </row>
    <row r="4349" spans="4:4">
      <c r="D4349" s="148"/>
    </row>
    <row r="4350" spans="4:4">
      <c r="D4350" s="148"/>
    </row>
    <row r="4351" spans="4:4">
      <c r="D4351" s="148"/>
    </row>
    <row r="4352" spans="4:4">
      <c r="D4352" s="148"/>
    </row>
    <row r="4353" spans="4:4">
      <c r="D4353" s="148"/>
    </row>
    <row r="4354" spans="4:4">
      <c r="D4354" s="148"/>
    </row>
    <row r="4355" spans="4:4">
      <c r="D4355" s="148"/>
    </row>
    <row r="4356" spans="4:4">
      <c r="D4356" s="148"/>
    </row>
    <row r="4357" spans="4:4">
      <c r="D4357" s="148"/>
    </row>
    <row r="4358" spans="4:4">
      <c r="D4358" s="148"/>
    </row>
    <row r="4359" spans="4:4">
      <c r="D4359" s="148"/>
    </row>
    <row r="4360" spans="4:4">
      <c r="D4360" s="148"/>
    </row>
    <row r="4361" spans="4:4">
      <c r="D4361" s="148"/>
    </row>
    <row r="4362" spans="4:4">
      <c r="D4362" s="148"/>
    </row>
    <row r="4363" spans="4:4">
      <c r="D4363" s="148"/>
    </row>
    <row r="4364" spans="4:4">
      <c r="D4364" s="148"/>
    </row>
    <row r="4365" spans="4:4">
      <c r="D4365" s="148"/>
    </row>
    <row r="4366" spans="4:4">
      <c r="D4366" s="148"/>
    </row>
    <row r="4367" spans="4:4">
      <c r="D4367" s="148"/>
    </row>
    <row r="4368" spans="4:4">
      <c r="D4368" s="148"/>
    </row>
    <row r="4369" spans="4:4">
      <c r="D4369" s="148"/>
    </row>
    <row r="4370" spans="4:4">
      <c r="D4370" s="148"/>
    </row>
    <row r="4371" spans="4:4">
      <c r="D4371" s="148"/>
    </row>
    <row r="4372" spans="4:4">
      <c r="D4372" s="148"/>
    </row>
    <row r="4373" spans="4:4">
      <c r="D4373" s="148"/>
    </row>
    <row r="4374" spans="4:4">
      <c r="D4374" s="148"/>
    </row>
    <row r="4375" spans="4:4">
      <c r="D4375" s="148"/>
    </row>
    <row r="4376" spans="4:4">
      <c r="D4376" s="148"/>
    </row>
    <row r="4377" spans="4:4">
      <c r="D4377" s="148"/>
    </row>
    <row r="4378" spans="4:4">
      <c r="D4378" s="148"/>
    </row>
    <row r="4379" spans="4:4">
      <c r="D4379" s="148"/>
    </row>
    <row r="4380" spans="4:4">
      <c r="D4380" s="148"/>
    </row>
    <row r="4381" spans="4:4">
      <c r="D4381" s="148"/>
    </row>
    <row r="4382" spans="4:4">
      <c r="D4382" s="148"/>
    </row>
    <row r="4383" spans="4:4">
      <c r="D4383" s="148"/>
    </row>
    <row r="4384" spans="4:4">
      <c r="D4384" s="148"/>
    </row>
    <row r="4385" spans="4:4">
      <c r="D4385" s="148"/>
    </row>
    <row r="4386" spans="4:4">
      <c r="D4386" s="148"/>
    </row>
    <row r="4387" spans="4:4">
      <c r="D4387" s="148"/>
    </row>
    <row r="4388" spans="4:4">
      <c r="D4388" s="148"/>
    </row>
    <row r="4389" spans="4:4">
      <c r="D4389" s="148"/>
    </row>
    <row r="4390" spans="4:4">
      <c r="D4390" s="148"/>
    </row>
    <row r="4391" spans="4:4">
      <c r="D4391" s="148"/>
    </row>
    <row r="4392" spans="4:4">
      <c r="D4392" s="148"/>
    </row>
    <row r="4393" spans="4:4">
      <c r="D4393" s="148"/>
    </row>
    <row r="4394" spans="4:4">
      <c r="D4394" s="148"/>
    </row>
    <row r="4395" spans="4:4">
      <c r="D4395" s="148"/>
    </row>
    <row r="4396" spans="4:4">
      <c r="D4396" s="148"/>
    </row>
    <row r="4397" spans="4:4">
      <c r="D4397" s="148"/>
    </row>
    <row r="4398" spans="4:4">
      <c r="D4398" s="148"/>
    </row>
    <row r="4399" spans="4:4">
      <c r="D4399" s="148"/>
    </row>
    <row r="4400" spans="4:4">
      <c r="D4400" s="148"/>
    </row>
    <row r="4401" spans="4:4">
      <c r="D4401" s="148"/>
    </row>
    <row r="4402" spans="4:4">
      <c r="D4402" s="148"/>
    </row>
    <row r="4403" spans="4:4">
      <c r="D4403" s="148"/>
    </row>
    <row r="4404" spans="4:4">
      <c r="D4404" s="148"/>
    </row>
    <row r="4405" spans="4:4">
      <c r="D4405" s="148"/>
    </row>
    <row r="4406" spans="4:4">
      <c r="D4406" s="148"/>
    </row>
    <row r="4407" spans="4:4">
      <c r="D4407" s="148"/>
    </row>
    <row r="4408" spans="4:4">
      <c r="D4408" s="148"/>
    </row>
    <row r="4409" spans="4:4">
      <c r="D4409" s="148"/>
    </row>
    <row r="4410" spans="4:4">
      <c r="D4410" s="148"/>
    </row>
    <row r="4411" spans="4:4">
      <c r="D4411" s="148"/>
    </row>
    <row r="4412" spans="4:4">
      <c r="D4412" s="148"/>
    </row>
    <row r="4413" spans="4:4">
      <c r="D4413" s="148"/>
    </row>
    <row r="4414" spans="4:4">
      <c r="D4414" s="148"/>
    </row>
    <row r="4415" spans="4:4">
      <c r="D4415" s="148"/>
    </row>
    <row r="4416" spans="4:4">
      <c r="D4416" s="148"/>
    </row>
    <row r="4417" spans="4:4">
      <c r="D4417" s="148"/>
    </row>
    <row r="4418" spans="4:4">
      <c r="D4418" s="148"/>
    </row>
    <row r="4419" spans="4:4">
      <c r="D4419" s="148"/>
    </row>
    <row r="4420" spans="4:4">
      <c r="D4420" s="148"/>
    </row>
    <row r="4421" spans="4:4">
      <c r="D4421" s="148"/>
    </row>
    <row r="4422" spans="4:4">
      <c r="D4422" s="148"/>
    </row>
    <row r="4423" spans="4:4">
      <c r="D4423" s="148"/>
    </row>
    <row r="4424" spans="4:4">
      <c r="D4424" s="148"/>
    </row>
    <row r="4425" spans="4:4">
      <c r="D4425" s="148"/>
    </row>
    <row r="4426" spans="4:4">
      <c r="D4426" s="148"/>
    </row>
    <row r="4427" spans="4:4">
      <c r="D4427" s="148"/>
    </row>
    <row r="4428" spans="4:4">
      <c r="D4428" s="148"/>
    </row>
    <row r="4429" spans="4:4">
      <c r="D4429" s="148"/>
    </row>
    <row r="4430" spans="4:4">
      <c r="D4430" s="148"/>
    </row>
    <row r="4431" spans="4:4">
      <c r="D4431" s="148"/>
    </row>
    <row r="4432" spans="4:4">
      <c r="D4432" s="148"/>
    </row>
    <row r="4433" spans="4:4">
      <c r="D4433" s="148"/>
    </row>
    <row r="4434" spans="4:4">
      <c r="D4434" s="148"/>
    </row>
    <row r="4435" spans="4:4">
      <c r="D4435" s="148"/>
    </row>
    <row r="4436" spans="4:4">
      <c r="D4436" s="148"/>
    </row>
    <row r="4437" spans="4:4">
      <c r="D4437" s="148"/>
    </row>
    <row r="4438" spans="4:4">
      <c r="D4438" s="148"/>
    </row>
    <row r="4439" spans="4:4">
      <c r="D4439" s="148"/>
    </row>
    <row r="4440" spans="4:4">
      <c r="D4440" s="148"/>
    </row>
    <row r="4441" spans="4:4">
      <c r="D4441" s="148"/>
    </row>
    <row r="4442" spans="4:4">
      <c r="D4442" s="148"/>
    </row>
    <row r="4443" spans="4:4">
      <c r="D4443" s="148"/>
    </row>
    <row r="4444" spans="4:4">
      <c r="D4444" s="148"/>
    </row>
    <row r="4445" spans="4:4">
      <c r="D4445" s="148"/>
    </row>
    <row r="4446" spans="4:4">
      <c r="D4446" s="148"/>
    </row>
    <row r="4447" spans="4:4">
      <c r="D4447" s="148"/>
    </row>
    <row r="4448" spans="4:4">
      <c r="D4448" s="148"/>
    </row>
    <row r="4449" spans="4:4">
      <c r="D4449" s="148"/>
    </row>
    <row r="4450" spans="4:4">
      <c r="D4450" s="148"/>
    </row>
    <row r="4451" spans="4:4">
      <c r="D4451" s="148"/>
    </row>
    <row r="4452" spans="4:4">
      <c r="D4452" s="148"/>
    </row>
    <row r="4453" spans="4:4">
      <c r="D4453" s="148"/>
    </row>
    <row r="4454" spans="4:4">
      <c r="D4454" s="148"/>
    </row>
    <row r="4455" spans="4:4">
      <c r="D4455" s="148"/>
    </row>
    <row r="4456" spans="4:4">
      <c r="D4456" s="148"/>
    </row>
    <row r="4457" spans="4:4">
      <c r="D4457" s="148"/>
    </row>
    <row r="4458" spans="4:4">
      <c r="D4458" s="148"/>
    </row>
    <row r="4459" spans="4:4">
      <c r="D4459" s="148"/>
    </row>
    <row r="4460" spans="4:4">
      <c r="D4460" s="148"/>
    </row>
    <row r="4461" spans="4:4">
      <c r="D4461" s="148"/>
    </row>
    <row r="4462" spans="4:4">
      <c r="D4462" s="148"/>
    </row>
    <row r="4463" spans="4:4">
      <c r="D4463" s="148"/>
    </row>
    <row r="4464" spans="4:4">
      <c r="D4464" s="148"/>
    </row>
    <row r="4465" spans="4:4">
      <c r="D4465" s="148"/>
    </row>
    <row r="4466" spans="4:4">
      <c r="D4466" s="148"/>
    </row>
    <row r="4467" spans="4:4">
      <c r="D4467" s="148"/>
    </row>
    <row r="4468" spans="4:4">
      <c r="D4468" s="148"/>
    </row>
    <row r="4469" spans="4:4">
      <c r="D4469" s="148"/>
    </row>
    <row r="4470" spans="4:4">
      <c r="D4470" s="148"/>
    </row>
    <row r="4471" spans="4:4">
      <c r="D4471" s="148"/>
    </row>
    <row r="4472" spans="4:4">
      <c r="D4472" s="148"/>
    </row>
    <row r="4473" spans="4:4">
      <c r="D4473" s="148"/>
    </row>
    <row r="4474" spans="4:4">
      <c r="D4474" s="148"/>
    </row>
    <row r="4475" spans="4:4">
      <c r="D4475" s="148"/>
    </row>
    <row r="4476" spans="4:4">
      <c r="D4476" s="148"/>
    </row>
    <row r="4477" spans="4:4">
      <c r="D4477" s="148"/>
    </row>
    <row r="4478" spans="4:4">
      <c r="D4478" s="148"/>
    </row>
    <row r="4479" spans="4:4">
      <c r="D4479" s="148"/>
    </row>
    <row r="4480" spans="4:4">
      <c r="D4480" s="148"/>
    </row>
    <row r="4481" spans="4:4">
      <c r="D4481" s="148"/>
    </row>
    <row r="4482" spans="4:4">
      <c r="D4482" s="148"/>
    </row>
    <row r="4483" spans="4:4">
      <c r="D4483" s="148"/>
    </row>
    <row r="4484" spans="4:4">
      <c r="D4484" s="148"/>
    </row>
    <row r="4485" spans="4:4">
      <c r="D4485" s="148"/>
    </row>
    <row r="4486" spans="4:4">
      <c r="D4486" s="148"/>
    </row>
    <row r="4487" spans="4:4">
      <c r="D4487" s="148"/>
    </row>
    <row r="4488" spans="4:4">
      <c r="D4488" s="148"/>
    </row>
    <row r="4489" spans="4:4">
      <c r="D4489" s="148"/>
    </row>
    <row r="4490" spans="4:4">
      <c r="D4490" s="148"/>
    </row>
    <row r="4491" spans="4:4">
      <c r="D4491" s="148"/>
    </row>
    <row r="4492" spans="4:4">
      <c r="D4492" s="148"/>
    </row>
    <row r="4493" spans="4:4">
      <c r="D4493" s="148"/>
    </row>
    <row r="4494" spans="4:4">
      <c r="D4494" s="148"/>
    </row>
    <row r="4495" spans="4:4">
      <c r="D4495" s="148"/>
    </row>
    <row r="4496" spans="4:4">
      <c r="D4496" s="148"/>
    </row>
    <row r="4497" spans="4:4">
      <c r="D4497" s="148"/>
    </row>
    <row r="4498" spans="4:4">
      <c r="D4498" s="148"/>
    </row>
    <row r="4499" spans="4:4">
      <c r="D4499" s="148"/>
    </row>
    <row r="4500" spans="4:4">
      <c r="D4500" s="148"/>
    </row>
    <row r="4501" spans="4:4">
      <c r="D4501" s="148"/>
    </row>
    <row r="4502" spans="4:4">
      <c r="D4502" s="148"/>
    </row>
    <row r="4503" spans="4:4">
      <c r="D4503" s="148"/>
    </row>
    <row r="4504" spans="4:4">
      <c r="D4504" s="148"/>
    </row>
    <row r="4505" spans="4:4">
      <c r="D4505" s="148"/>
    </row>
    <row r="4506" spans="4:4">
      <c r="D4506" s="148"/>
    </row>
    <row r="4507" spans="4:4">
      <c r="D4507" s="148"/>
    </row>
    <row r="4508" spans="4:4">
      <c r="D4508" s="148"/>
    </row>
    <row r="4509" spans="4:4">
      <c r="D4509" s="148"/>
    </row>
    <row r="4510" spans="4:4">
      <c r="D4510" s="148"/>
    </row>
    <row r="4511" spans="4:4">
      <c r="D4511" s="148"/>
    </row>
    <row r="4512" spans="4:4">
      <c r="D4512" s="148"/>
    </row>
    <row r="4513" spans="4:4">
      <c r="D4513" s="148"/>
    </row>
    <row r="4514" spans="4:4">
      <c r="D4514" s="148"/>
    </row>
    <row r="4515" spans="4:4">
      <c r="D4515" s="148"/>
    </row>
    <row r="4516" spans="4:4">
      <c r="D4516" s="148"/>
    </row>
    <row r="4517" spans="4:4">
      <c r="D4517" s="148"/>
    </row>
    <row r="4518" spans="4:4">
      <c r="D4518" s="148"/>
    </row>
    <row r="4519" spans="4:4">
      <c r="D4519" s="148"/>
    </row>
    <row r="4520" spans="4:4">
      <c r="D4520" s="148"/>
    </row>
    <row r="4521" spans="4:4">
      <c r="D4521" s="148"/>
    </row>
    <row r="4522" spans="4:4">
      <c r="D4522" s="148"/>
    </row>
    <row r="4523" spans="4:4">
      <c r="D4523" s="148"/>
    </row>
    <row r="4524" spans="4:4">
      <c r="D4524" s="148"/>
    </row>
    <row r="4525" spans="4:4">
      <c r="D4525" s="148"/>
    </row>
    <row r="4526" spans="4:4">
      <c r="D4526" s="148"/>
    </row>
    <row r="4527" spans="4:4">
      <c r="D4527" s="148"/>
    </row>
    <row r="4528" spans="4:4">
      <c r="D4528" s="148"/>
    </row>
    <row r="4529" spans="4:4">
      <c r="D4529" s="148"/>
    </row>
    <row r="4530" spans="4:4">
      <c r="D4530" s="148"/>
    </row>
    <row r="4531" spans="4:4">
      <c r="D4531" s="148"/>
    </row>
    <row r="4532" spans="4:4">
      <c r="D4532" s="148"/>
    </row>
    <row r="4533" spans="4:4">
      <c r="D4533" s="148"/>
    </row>
    <row r="4534" spans="4:4">
      <c r="D4534" s="148"/>
    </row>
    <row r="4535" spans="4:4">
      <c r="D4535" s="148"/>
    </row>
    <row r="4536" spans="4:4">
      <c r="D4536" s="148"/>
    </row>
    <row r="4537" spans="4:4">
      <c r="D4537" s="148"/>
    </row>
    <row r="4538" spans="4:4">
      <c r="D4538" s="148"/>
    </row>
    <row r="4539" spans="4:4">
      <c r="D4539" s="148"/>
    </row>
    <row r="4540" spans="4:4">
      <c r="D4540" s="148"/>
    </row>
    <row r="4541" spans="4:4">
      <c r="D4541" s="148"/>
    </row>
    <row r="4542" spans="4:4">
      <c r="D4542" s="148"/>
    </row>
    <row r="4543" spans="4:4">
      <c r="D4543" s="148"/>
    </row>
    <row r="4544" spans="4:4">
      <c r="D4544" s="148"/>
    </row>
    <row r="4545" spans="4:4">
      <c r="D4545" s="148"/>
    </row>
    <row r="4546" spans="4:4">
      <c r="D4546" s="148"/>
    </row>
    <row r="4547" spans="4:4">
      <c r="D4547" s="148"/>
    </row>
    <row r="4548" spans="4:4">
      <c r="D4548" s="148"/>
    </row>
    <row r="4549" spans="4:4">
      <c r="D4549" s="148"/>
    </row>
    <row r="4550" spans="4:4">
      <c r="D4550" s="148"/>
    </row>
    <row r="4551" spans="4:4">
      <c r="D4551" s="148"/>
    </row>
    <row r="4552" spans="4:4">
      <c r="D4552" s="148"/>
    </row>
    <row r="4553" spans="4:4">
      <c r="D4553" s="148"/>
    </row>
    <row r="4554" spans="4:4">
      <c r="D4554" s="148"/>
    </row>
    <row r="4555" spans="4:4">
      <c r="D4555" s="148"/>
    </row>
    <row r="4556" spans="4:4">
      <c r="D4556" s="148"/>
    </row>
    <row r="4557" spans="4:4">
      <c r="D4557" s="148"/>
    </row>
    <row r="4558" spans="4:4">
      <c r="D4558" s="148"/>
    </row>
    <row r="4559" spans="4:4">
      <c r="D4559" s="148"/>
    </row>
    <row r="4560" spans="4:4">
      <c r="D4560" s="148"/>
    </row>
    <row r="4561" spans="4:4">
      <c r="D4561" s="148"/>
    </row>
    <row r="4562" spans="4:4">
      <c r="D4562" s="148"/>
    </row>
    <row r="4563" spans="4:4">
      <c r="D4563" s="148"/>
    </row>
    <row r="4564" spans="4:4">
      <c r="D4564" s="148"/>
    </row>
    <row r="4565" spans="4:4">
      <c r="D4565" s="148"/>
    </row>
    <row r="4566" spans="4:4">
      <c r="D4566" s="148"/>
    </row>
    <row r="4567" spans="4:4">
      <c r="D4567" s="148"/>
    </row>
    <row r="4568" spans="4:4">
      <c r="D4568" s="148"/>
    </row>
    <row r="4569" spans="4:4">
      <c r="D4569" s="148"/>
    </row>
    <row r="4570" spans="4:4">
      <c r="D4570" s="148"/>
    </row>
    <row r="4571" spans="4:4">
      <c r="D4571" s="148"/>
    </row>
    <row r="4572" spans="4:4">
      <c r="D4572" s="148"/>
    </row>
    <row r="4573" spans="4:4">
      <c r="D4573" s="148"/>
    </row>
    <row r="4574" spans="4:4">
      <c r="D4574" s="148"/>
    </row>
    <row r="4575" spans="4:4">
      <c r="D4575" s="148"/>
    </row>
    <row r="4576" spans="4:4">
      <c r="D4576" s="148"/>
    </row>
    <row r="4577" spans="4:4">
      <c r="D4577" s="148"/>
    </row>
    <row r="4578" spans="4:4">
      <c r="D4578" s="148"/>
    </row>
    <row r="4579" spans="4:4">
      <c r="D4579" s="148"/>
    </row>
    <row r="4580" spans="4:4">
      <c r="D4580" s="148"/>
    </row>
    <row r="4581" spans="4:4">
      <c r="D4581" s="148"/>
    </row>
    <row r="4582" spans="4:4">
      <c r="D4582" s="148"/>
    </row>
    <row r="4583" spans="4:4">
      <c r="D4583" s="148"/>
    </row>
    <row r="4584" spans="4:4">
      <c r="D4584" s="148"/>
    </row>
    <row r="4585" spans="4:4">
      <c r="D4585" s="148"/>
    </row>
    <row r="4586" spans="4:4">
      <c r="D4586" s="148"/>
    </row>
    <row r="4587" spans="4:4">
      <c r="D4587" s="148"/>
    </row>
    <row r="4588" spans="4:4">
      <c r="D4588" s="148"/>
    </row>
    <row r="4589" spans="4:4">
      <c r="D4589" s="148"/>
    </row>
    <row r="4590" spans="4:4">
      <c r="D4590" s="148"/>
    </row>
    <row r="4591" spans="4:4">
      <c r="D4591" s="148"/>
    </row>
    <row r="4592" spans="4:4">
      <c r="D4592" s="148"/>
    </row>
    <row r="4593" spans="4:4">
      <c r="D4593" s="148"/>
    </row>
    <row r="4594" spans="4:4">
      <c r="D4594" s="148"/>
    </row>
    <row r="4595" spans="4:4">
      <c r="D4595" s="148"/>
    </row>
    <row r="4596" spans="4:4">
      <c r="D4596" s="148"/>
    </row>
    <row r="4597" spans="4:4">
      <c r="D4597" s="148"/>
    </row>
    <row r="4598" spans="4:4">
      <c r="D4598" s="148"/>
    </row>
    <row r="4599" spans="4:4">
      <c r="D4599" s="148"/>
    </row>
    <row r="4600" spans="4:4">
      <c r="D4600" s="148"/>
    </row>
    <row r="4601" spans="4:4">
      <c r="D4601" s="148"/>
    </row>
    <row r="4602" spans="4:4">
      <c r="D4602" s="148"/>
    </row>
    <row r="4603" spans="4:4">
      <c r="D4603" s="148"/>
    </row>
    <row r="4604" spans="4:4">
      <c r="D4604" s="148"/>
    </row>
    <row r="4605" spans="4:4">
      <c r="D4605" s="148"/>
    </row>
    <row r="4606" spans="4:4">
      <c r="D4606" s="148"/>
    </row>
    <row r="4607" spans="4:4">
      <c r="D4607" s="148"/>
    </row>
    <row r="4608" spans="4:4">
      <c r="D4608" s="148"/>
    </row>
    <row r="4609" spans="4:4">
      <c r="D4609" s="148"/>
    </row>
    <row r="4610" spans="4:4">
      <c r="D4610" s="148"/>
    </row>
    <row r="4611" spans="4:4">
      <c r="D4611" s="148"/>
    </row>
    <row r="4612" spans="4:4">
      <c r="D4612" s="148"/>
    </row>
    <row r="4613" spans="4:4">
      <c r="D4613" s="148"/>
    </row>
    <row r="4614" spans="4:4">
      <c r="D4614" s="148"/>
    </row>
    <row r="4615" spans="4:4">
      <c r="D4615" s="148"/>
    </row>
    <row r="4616" spans="4:4">
      <c r="D4616" s="148"/>
    </row>
    <row r="4617" spans="4:4">
      <c r="D4617" s="148"/>
    </row>
    <row r="4618" spans="4:4">
      <c r="D4618" s="148"/>
    </row>
    <row r="4619" spans="4:4">
      <c r="D4619" s="148"/>
    </row>
    <row r="4620" spans="4:4">
      <c r="D4620" s="148"/>
    </row>
    <row r="4621" spans="4:4">
      <c r="D4621" s="148"/>
    </row>
    <row r="4622" spans="4:4">
      <c r="D4622" s="148"/>
    </row>
    <row r="4623" spans="4:4">
      <c r="D4623" s="148"/>
    </row>
    <row r="4624" spans="4:4">
      <c r="D4624" s="148"/>
    </row>
    <row r="4625" spans="4:4">
      <c r="D4625" s="148"/>
    </row>
    <row r="4626" spans="4:4">
      <c r="D4626" s="148"/>
    </row>
    <row r="4627" spans="4:4">
      <c r="D4627" s="148"/>
    </row>
    <row r="4628" spans="4:4">
      <c r="D4628" s="148"/>
    </row>
    <row r="4629" spans="4:4">
      <c r="D4629" s="148"/>
    </row>
    <row r="4630" spans="4:4">
      <c r="D4630" s="148"/>
    </row>
    <row r="4631" spans="4:4">
      <c r="D4631" s="148"/>
    </row>
    <row r="4632" spans="4:4">
      <c r="D4632" s="148"/>
    </row>
    <row r="4633" spans="4:4">
      <c r="D4633" s="148"/>
    </row>
    <row r="4634" spans="4:4">
      <c r="D4634" s="148"/>
    </row>
    <row r="4635" spans="4:4">
      <c r="D4635" s="148"/>
    </row>
    <row r="4636" spans="4:4">
      <c r="D4636" s="148"/>
    </row>
    <row r="4637" spans="4:4">
      <c r="D4637" s="148"/>
    </row>
    <row r="4638" spans="4:4">
      <c r="D4638" s="148"/>
    </row>
    <row r="4639" spans="4:4">
      <c r="D4639" s="148"/>
    </row>
    <row r="4640" spans="4:4">
      <c r="D4640" s="148"/>
    </row>
    <row r="4641" spans="4:4">
      <c r="D4641" s="148"/>
    </row>
    <row r="4642" spans="4:4">
      <c r="D4642" s="148"/>
    </row>
    <row r="4643" spans="4:4">
      <c r="D4643" s="148"/>
    </row>
    <row r="4644" spans="4:4">
      <c r="D4644" s="148"/>
    </row>
    <row r="4645" spans="4:4">
      <c r="D4645" s="148"/>
    </row>
    <row r="4646" spans="4:4">
      <c r="D4646" s="148"/>
    </row>
    <row r="4647" spans="4:4">
      <c r="D4647" s="148"/>
    </row>
    <row r="4648" spans="4:4">
      <c r="D4648" s="148"/>
    </row>
    <row r="4649" spans="4:4">
      <c r="D4649" s="148"/>
    </row>
    <row r="4650" spans="4:4">
      <c r="D4650" s="148"/>
    </row>
    <row r="4651" spans="4:4">
      <c r="D4651" s="148"/>
    </row>
    <row r="4652" spans="4:4">
      <c r="D4652" s="148"/>
    </row>
    <row r="4653" spans="4:4">
      <c r="D4653" s="148"/>
    </row>
    <row r="4654" spans="4:4">
      <c r="D4654" s="148"/>
    </row>
    <row r="4655" spans="4:4">
      <c r="D4655" s="148"/>
    </row>
    <row r="4656" spans="4:4">
      <c r="D4656" s="148"/>
    </row>
    <row r="4657" spans="4:4">
      <c r="D4657" s="148"/>
    </row>
    <row r="4658" spans="4:4">
      <c r="D4658" s="148"/>
    </row>
    <row r="4659" spans="4:4">
      <c r="D4659" s="148"/>
    </row>
    <row r="4660" spans="4:4">
      <c r="D4660" s="148"/>
    </row>
    <row r="4661" spans="4:4">
      <c r="D4661" s="148"/>
    </row>
    <row r="4662" spans="4:4">
      <c r="D4662" s="148"/>
    </row>
    <row r="4663" spans="4:4">
      <c r="D4663" s="148"/>
    </row>
    <row r="4664" spans="4:4">
      <c r="D4664" s="148"/>
    </row>
    <row r="4665" spans="4:4">
      <c r="D4665" s="148"/>
    </row>
    <row r="4666" spans="4:4">
      <c r="D4666" s="148"/>
    </row>
    <row r="4667" spans="4:4">
      <c r="D4667" s="148"/>
    </row>
    <row r="4668" spans="4:4">
      <c r="D4668" s="148"/>
    </row>
    <row r="4669" spans="4:4">
      <c r="D4669" s="148"/>
    </row>
    <row r="4670" spans="4:4">
      <c r="D4670" s="148"/>
    </row>
    <row r="4671" spans="4:4">
      <c r="D4671" s="148"/>
    </row>
    <row r="4672" spans="4:4">
      <c r="D4672" s="148"/>
    </row>
    <row r="4673" spans="4:4">
      <c r="D4673" s="148"/>
    </row>
    <row r="4674" spans="4:4">
      <c r="D4674" s="148"/>
    </row>
    <row r="4675" spans="4:4">
      <c r="D4675" s="148"/>
    </row>
    <row r="4676" spans="4:4">
      <c r="D4676" s="148"/>
    </row>
    <row r="4677" spans="4:4">
      <c r="D4677" s="148"/>
    </row>
    <row r="4678" spans="4:4">
      <c r="D4678" s="148"/>
    </row>
    <row r="4679" spans="4:4">
      <c r="D4679" s="148"/>
    </row>
    <row r="4680" spans="4:4">
      <c r="D4680" s="148"/>
    </row>
    <row r="4681" spans="4:4">
      <c r="D4681" s="148"/>
    </row>
    <row r="4682" spans="4:4">
      <c r="D4682" s="148"/>
    </row>
    <row r="4683" spans="4:4">
      <c r="D4683" s="148"/>
    </row>
    <row r="4684" spans="4:4">
      <c r="D4684" s="148"/>
    </row>
    <row r="4685" spans="4:4">
      <c r="D4685" s="148"/>
    </row>
    <row r="4686" spans="4:4">
      <c r="D4686" s="148"/>
    </row>
    <row r="4687" spans="4:4">
      <c r="D4687" s="148"/>
    </row>
    <row r="4688" spans="4:4">
      <c r="D4688" s="148"/>
    </row>
    <row r="4689" spans="4:4">
      <c r="D4689" s="148"/>
    </row>
    <row r="4690" spans="4:4">
      <c r="D4690" s="148"/>
    </row>
    <row r="4691" spans="4:4">
      <c r="D4691" s="148"/>
    </row>
    <row r="4692" spans="4:4">
      <c r="D4692" s="148"/>
    </row>
    <row r="4693" spans="4:4">
      <c r="D4693" s="148"/>
    </row>
    <row r="4694" spans="4:4">
      <c r="D4694" s="148"/>
    </row>
    <row r="4695" spans="4:4">
      <c r="D4695" s="148"/>
    </row>
    <row r="4696" spans="4:4">
      <c r="D4696" s="148"/>
    </row>
    <row r="4697" spans="4:4">
      <c r="D4697" s="148"/>
    </row>
    <row r="4698" spans="4:4">
      <c r="D4698" s="148"/>
    </row>
    <row r="4699" spans="4:4">
      <c r="D4699" s="148"/>
    </row>
    <row r="4700" spans="4:4">
      <c r="D4700" s="148"/>
    </row>
    <row r="4701" spans="4:4">
      <c r="D4701" s="148"/>
    </row>
    <row r="4702" spans="4:4">
      <c r="D4702" s="148"/>
    </row>
    <row r="4703" spans="4:4">
      <c r="D4703" s="148"/>
    </row>
    <row r="4704" spans="4:4">
      <c r="D4704" s="148"/>
    </row>
    <row r="4705" spans="4:4">
      <c r="D4705" s="148"/>
    </row>
    <row r="4706" spans="4:4">
      <c r="D4706" s="148"/>
    </row>
    <row r="4707" spans="4:4">
      <c r="D4707" s="148"/>
    </row>
    <row r="4708" spans="4:4">
      <c r="D4708" s="148"/>
    </row>
    <row r="4709" spans="4:4">
      <c r="D4709" s="148"/>
    </row>
    <row r="4710" spans="4:4">
      <c r="D4710" s="148"/>
    </row>
    <row r="4711" spans="4:4">
      <c r="D4711" s="148"/>
    </row>
    <row r="4712" spans="4:4">
      <c r="D4712" s="148"/>
    </row>
    <row r="4713" spans="4:4">
      <c r="D4713" s="148"/>
    </row>
    <row r="4714" spans="4:4">
      <c r="D4714" s="148"/>
    </row>
    <row r="4715" spans="4:4">
      <c r="D4715" s="148"/>
    </row>
    <row r="4716" spans="4:4">
      <c r="D4716" s="148"/>
    </row>
    <row r="4717" spans="4:4">
      <c r="D4717" s="148"/>
    </row>
    <row r="4718" spans="4:4">
      <c r="D4718" s="148"/>
    </row>
    <row r="4719" spans="4:4">
      <c r="D4719" s="148"/>
    </row>
    <row r="4720" spans="4:4">
      <c r="D4720" s="148"/>
    </row>
    <row r="4721" spans="4:4">
      <c r="D4721" s="148"/>
    </row>
    <row r="4722" spans="4:4">
      <c r="D4722" s="148"/>
    </row>
    <row r="4723" spans="4:4">
      <c r="D4723" s="148"/>
    </row>
    <row r="4724" spans="4:4">
      <c r="D4724" s="148"/>
    </row>
    <row r="4725" spans="4:4">
      <c r="D4725" s="148"/>
    </row>
    <row r="4726" spans="4:4">
      <c r="D4726" s="148"/>
    </row>
    <row r="4727" spans="4:4">
      <c r="D4727" s="148"/>
    </row>
    <row r="4728" spans="4:4">
      <c r="D4728" s="148"/>
    </row>
    <row r="4729" spans="4:4">
      <c r="D4729" s="148"/>
    </row>
    <row r="4730" spans="4:4">
      <c r="D4730" s="148"/>
    </row>
    <row r="4731" spans="4:4">
      <c r="D4731" s="148"/>
    </row>
    <row r="4732" spans="4:4">
      <c r="D4732" s="148"/>
    </row>
    <row r="4733" spans="4:4">
      <c r="D4733" s="148"/>
    </row>
    <row r="4734" spans="4:4">
      <c r="D4734" s="148"/>
    </row>
    <row r="4735" spans="4:4">
      <c r="D4735" s="148"/>
    </row>
    <row r="4736" spans="4:4">
      <c r="D4736" s="148"/>
    </row>
    <row r="4737" spans="4:4">
      <c r="D4737" s="148"/>
    </row>
    <row r="4738" spans="4:4">
      <c r="D4738" s="148"/>
    </row>
    <row r="4739" spans="4:4">
      <c r="D4739" s="148"/>
    </row>
    <row r="4740" spans="4:4">
      <c r="D4740" s="148"/>
    </row>
    <row r="4741" spans="4:4">
      <c r="D4741" s="148"/>
    </row>
    <row r="4742" spans="4:4">
      <c r="D4742" s="148"/>
    </row>
    <row r="4743" spans="4:4">
      <c r="D4743" s="148"/>
    </row>
    <row r="4744" spans="4:4">
      <c r="D4744" s="148"/>
    </row>
    <row r="4745" spans="4:4">
      <c r="D4745" s="148"/>
    </row>
    <row r="4746" spans="4:4">
      <c r="D4746" s="148"/>
    </row>
    <row r="4747" spans="4:4">
      <c r="D4747" s="148"/>
    </row>
    <row r="4748" spans="4:4">
      <c r="D4748" s="148"/>
    </row>
    <row r="4749" spans="4:4">
      <c r="D4749" s="148"/>
    </row>
    <row r="4750" spans="4:4">
      <c r="D4750" s="148"/>
    </row>
    <row r="4751" spans="4:4">
      <c r="D4751" s="148"/>
    </row>
    <row r="4752" spans="4:4">
      <c r="D4752" s="148"/>
    </row>
    <row r="4753" spans="4:4">
      <c r="D4753" s="148"/>
    </row>
    <row r="4754" spans="4:4">
      <c r="D4754" s="148"/>
    </row>
    <row r="4755" spans="4:4">
      <c r="D4755" s="148"/>
    </row>
    <row r="4756" spans="4:4">
      <c r="D4756" s="148"/>
    </row>
    <row r="4757" spans="4:4">
      <c r="D4757" s="148"/>
    </row>
    <row r="4758" spans="4:4">
      <c r="D4758" s="148"/>
    </row>
    <row r="4759" spans="4:4">
      <c r="D4759" s="148"/>
    </row>
    <row r="4760" spans="4:4">
      <c r="D4760" s="148"/>
    </row>
    <row r="4761" spans="4:4">
      <c r="D4761" s="148"/>
    </row>
    <row r="4762" spans="4:4">
      <c r="D4762" s="148"/>
    </row>
    <row r="4763" spans="4:4">
      <c r="D4763" s="148"/>
    </row>
    <row r="4764" spans="4:4">
      <c r="D4764" s="148"/>
    </row>
    <row r="4765" spans="4:4">
      <c r="D4765" s="148"/>
    </row>
    <row r="4766" spans="4:4">
      <c r="D4766" s="148"/>
    </row>
    <row r="4767" spans="4:4">
      <c r="D4767" s="148"/>
    </row>
    <row r="4768" spans="4:4">
      <c r="D4768" s="148"/>
    </row>
    <row r="4769" spans="4:4">
      <c r="D4769" s="148"/>
    </row>
    <row r="4770" spans="4:4">
      <c r="D4770" s="148"/>
    </row>
    <row r="4771" spans="4:4">
      <c r="D4771" s="148"/>
    </row>
    <row r="4772" spans="4:4">
      <c r="D4772" s="148"/>
    </row>
    <row r="4773" spans="4:4">
      <c r="D4773" s="148"/>
    </row>
    <row r="4774" spans="4:4">
      <c r="D4774" s="148"/>
    </row>
    <row r="4775" spans="4:4">
      <c r="D4775" s="148"/>
    </row>
    <row r="4776" spans="4:4">
      <c r="D4776" s="148"/>
    </row>
    <row r="4777" spans="4:4">
      <c r="D4777" s="148"/>
    </row>
    <row r="4778" spans="4:4">
      <c r="D4778" s="148"/>
    </row>
    <row r="4779" spans="4:4">
      <c r="D4779" s="148"/>
    </row>
    <row r="4780" spans="4:4">
      <c r="D4780" s="148"/>
    </row>
    <row r="4781" spans="4:4">
      <c r="D4781" s="148"/>
    </row>
    <row r="4782" spans="4:4">
      <c r="D4782" s="148"/>
    </row>
    <row r="4783" spans="4:4">
      <c r="D4783" s="148"/>
    </row>
    <row r="4784" spans="4:4">
      <c r="D4784" s="148"/>
    </row>
    <row r="4785" spans="4:4">
      <c r="D4785" s="148"/>
    </row>
    <row r="4786" spans="4:4">
      <c r="D4786" s="148"/>
    </row>
    <row r="4787" spans="4:4">
      <c r="D4787" s="148"/>
    </row>
    <row r="4788" spans="4:4">
      <c r="D4788" s="148"/>
    </row>
    <row r="4789" spans="4:4">
      <c r="D4789" s="148"/>
    </row>
    <row r="4790" spans="4:4">
      <c r="D4790" s="148"/>
    </row>
    <row r="4791" spans="4:4">
      <c r="D4791" s="148"/>
    </row>
    <row r="4792" spans="4:4">
      <c r="D4792" s="148"/>
    </row>
    <row r="4793" spans="4:4">
      <c r="D4793" s="148"/>
    </row>
    <row r="4794" spans="4:4">
      <c r="D4794" s="148"/>
    </row>
    <row r="4795" spans="4:4">
      <c r="D4795" s="148"/>
    </row>
    <row r="4796" spans="4:4">
      <c r="D4796" s="148"/>
    </row>
    <row r="4797" spans="4:4">
      <c r="D4797" s="148"/>
    </row>
    <row r="4798" spans="4:4">
      <c r="D4798" s="148"/>
    </row>
    <row r="4799" spans="4:4">
      <c r="D4799" s="148"/>
    </row>
    <row r="4800" spans="4:4">
      <c r="D4800" s="148"/>
    </row>
    <row r="4801" spans="4:4">
      <c r="D4801" s="148"/>
    </row>
    <row r="4802" spans="4:4">
      <c r="D4802" s="148"/>
    </row>
    <row r="4803" spans="4:4">
      <c r="D4803" s="148"/>
    </row>
    <row r="4804" spans="4:4">
      <c r="D4804" s="148"/>
    </row>
    <row r="4805" spans="4:4">
      <c r="D4805" s="148"/>
    </row>
    <row r="4806" spans="4:4">
      <c r="D4806" s="148"/>
    </row>
    <row r="4807" spans="4:4">
      <c r="D4807" s="148"/>
    </row>
    <row r="4808" spans="4:4">
      <c r="D4808" s="148"/>
    </row>
    <row r="4809" spans="4:4">
      <c r="D4809" s="148"/>
    </row>
    <row r="4810" spans="4:4">
      <c r="D4810" s="148"/>
    </row>
    <row r="4811" spans="4:4">
      <c r="D4811" s="148"/>
    </row>
    <row r="4812" spans="4:4">
      <c r="D4812" s="148"/>
    </row>
    <row r="4813" spans="4:4">
      <c r="D4813" s="148"/>
    </row>
    <row r="4814" spans="4:4">
      <c r="D4814" s="148"/>
    </row>
    <row r="4815" spans="4:4">
      <c r="D4815" s="148"/>
    </row>
    <row r="4816" spans="4:4">
      <c r="D4816" s="148"/>
    </row>
    <row r="4817" spans="4:4">
      <c r="D4817" s="148"/>
    </row>
    <row r="4818" spans="4:4">
      <c r="D4818" s="148"/>
    </row>
    <row r="4819" spans="4:4">
      <c r="D4819" s="148"/>
    </row>
    <row r="4820" spans="4:4">
      <c r="D4820" s="148"/>
    </row>
    <row r="4821" spans="4:4">
      <c r="D4821" s="148"/>
    </row>
    <row r="4822" spans="4:4">
      <c r="D4822" s="148"/>
    </row>
    <row r="4823" spans="4:4">
      <c r="D4823" s="148"/>
    </row>
    <row r="4824" spans="4:4">
      <c r="D4824" s="148"/>
    </row>
    <row r="4825" spans="4:4">
      <c r="D4825" s="148"/>
    </row>
    <row r="4826" spans="4:4">
      <c r="D4826" s="148"/>
    </row>
    <row r="4827" spans="4:4">
      <c r="D4827" s="148"/>
    </row>
    <row r="4828" spans="4:4">
      <c r="D4828" s="148"/>
    </row>
    <row r="4829" spans="4:4">
      <c r="D4829" s="148"/>
    </row>
    <row r="4830" spans="4:4">
      <c r="D4830" s="148"/>
    </row>
    <row r="4831" spans="4:4">
      <c r="D4831" s="148"/>
    </row>
    <row r="4832" spans="4:4">
      <c r="D4832" s="148"/>
    </row>
    <row r="4833" spans="4:4">
      <c r="D4833" s="148"/>
    </row>
    <row r="4834" spans="4:4">
      <c r="D4834" s="148"/>
    </row>
    <row r="4835" spans="4:4">
      <c r="D4835" s="148"/>
    </row>
    <row r="4836" spans="4:4">
      <c r="D4836" s="148"/>
    </row>
    <row r="4837" spans="4:4">
      <c r="D4837" s="148"/>
    </row>
    <row r="4838" spans="4:4">
      <c r="D4838" s="148"/>
    </row>
    <row r="4839" spans="4:4">
      <c r="D4839" s="148"/>
    </row>
    <row r="4840" spans="4:4">
      <c r="D4840" s="148"/>
    </row>
    <row r="4841" spans="4:4">
      <c r="D4841" s="148"/>
    </row>
    <row r="4842" spans="4:4">
      <c r="D4842" s="148"/>
    </row>
    <row r="4843" spans="4:4">
      <c r="D4843" s="148"/>
    </row>
    <row r="4844" spans="4:4">
      <c r="D4844" s="148"/>
    </row>
    <row r="4845" spans="4:4">
      <c r="D4845" s="148"/>
    </row>
    <row r="4846" spans="4:4">
      <c r="D4846" s="148"/>
    </row>
    <row r="4847" spans="4:4">
      <c r="D4847" s="148"/>
    </row>
    <row r="4848" spans="4:4">
      <c r="D4848" s="148"/>
    </row>
    <row r="4849" spans="4:4">
      <c r="D4849" s="148"/>
    </row>
    <row r="4850" spans="4:4">
      <c r="D4850" s="148"/>
    </row>
    <row r="4851" spans="4:4">
      <c r="D4851" s="148"/>
    </row>
    <row r="4852" spans="4:4">
      <c r="D4852" s="148"/>
    </row>
    <row r="4853" spans="4:4">
      <c r="D4853" s="148"/>
    </row>
    <row r="4854" spans="4:4">
      <c r="D4854" s="148"/>
    </row>
    <row r="4855" spans="4:4">
      <c r="D4855" s="148"/>
    </row>
    <row r="4856" spans="4:4">
      <c r="D4856" s="148"/>
    </row>
    <row r="4857" spans="4:4">
      <c r="D4857" s="148"/>
    </row>
    <row r="4858" spans="4:4">
      <c r="D4858" s="148"/>
    </row>
    <row r="4859" spans="4:4">
      <c r="D4859" s="148"/>
    </row>
    <row r="4860" spans="4:4">
      <c r="D4860" s="148"/>
    </row>
    <row r="4861" spans="4:4">
      <c r="D4861" s="148"/>
    </row>
    <row r="4862" spans="4:4">
      <c r="D4862" s="148"/>
    </row>
    <row r="4863" spans="4:4">
      <c r="D4863" s="148"/>
    </row>
    <row r="4864" spans="4:4">
      <c r="D4864" s="148"/>
    </row>
    <row r="4865" spans="4:4">
      <c r="D4865" s="148"/>
    </row>
    <row r="4866" spans="4:4">
      <c r="D4866" s="148"/>
    </row>
    <row r="4867" spans="4:4">
      <c r="D4867" s="148"/>
    </row>
    <row r="4868" spans="4:4">
      <c r="D4868" s="148"/>
    </row>
    <row r="4869" spans="4:4">
      <c r="D4869" s="148"/>
    </row>
    <row r="4870" spans="4:4">
      <c r="D4870" s="148"/>
    </row>
    <row r="4871" spans="4:4">
      <c r="D4871" s="148"/>
    </row>
    <row r="4872" spans="4:4">
      <c r="D4872" s="148"/>
    </row>
    <row r="4873" spans="4:4">
      <c r="D4873" s="148"/>
    </row>
    <row r="4874" spans="4:4">
      <c r="D4874" s="148"/>
    </row>
    <row r="4875" spans="4:4">
      <c r="D4875" s="148"/>
    </row>
    <row r="4876" spans="4:4">
      <c r="D4876" s="148"/>
    </row>
    <row r="4877" spans="4:4">
      <c r="D4877" s="148"/>
    </row>
    <row r="4878" spans="4:4">
      <c r="D4878" s="148"/>
    </row>
    <row r="4879" spans="4:4">
      <c r="D4879" s="148"/>
    </row>
    <row r="4880" spans="4:4">
      <c r="D4880" s="148"/>
    </row>
    <row r="4881" spans="4:4">
      <c r="D4881" s="148"/>
    </row>
    <row r="4882" spans="4:4">
      <c r="D4882" s="148"/>
    </row>
    <row r="4883" spans="4:4">
      <c r="D4883" s="148"/>
    </row>
    <row r="4884" spans="4:4">
      <c r="D4884" s="148"/>
    </row>
    <row r="4885" spans="4:4">
      <c r="D4885" s="148"/>
    </row>
    <row r="4886" spans="4:4">
      <c r="D4886" s="148"/>
    </row>
    <row r="4887" spans="4:4">
      <c r="D4887" s="148"/>
    </row>
    <row r="4888" spans="4:4">
      <c r="D4888" s="148"/>
    </row>
    <row r="4889" spans="4:4">
      <c r="D4889" s="148"/>
    </row>
    <row r="4890" spans="4:4">
      <c r="D4890" s="148"/>
    </row>
    <row r="4891" spans="4:4">
      <c r="D4891" s="148"/>
    </row>
    <row r="4892" spans="4:4">
      <c r="D4892" s="148"/>
    </row>
    <row r="4893" spans="4:4">
      <c r="D4893" s="148"/>
    </row>
    <row r="4894" spans="4:4">
      <c r="D4894" s="148"/>
    </row>
    <row r="4895" spans="4:4">
      <c r="D4895" s="148"/>
    </row>
    <row r="4896" spans="4:4">
      <c r="D4896" s="148"/>
    </row>
    <row r="4897" spans="4:4">
      <c r="D4897" s="148"/>
    </row>
    <row r="4898" spans="4:4">
      <c r="D4898" s="148"/>
    </row>
    <row r="4899" spans="4:4">
      <c r="D4899" s="148"/>
    </row>
    <row r="4900" spans="4:4">
      <c r="D4900" s="148"/>
    </row>
    <row r="4901" spans="4:4">
      <c r="D4901" s="148"/>
    </row>
    <row r="4902" spans="4:4">
      <c r="D4902" s="148"/>
    </row>
    <row r="4903" spans="4:4">
      <c r="D4903" s="148"/>
    </row>
    <row r="4904" spans="4:4">
      <c r="D4904" s="148"/>
    </row>
    <row r="4905" spans="4:4">
      <c r="D4905" s="148"/>
    </row>
    <row r="4906" spans="4:4">
      <c r="D4906" s="148"/>
    </row>
    <row r="4907" spans="4:4">
      <c r="D4907" s="148"/>
    </row>
    <row r="4908" spans="4:4">
      <c r="D4908" s="148"/>
    </row>
    <row r="4909" spans="4:4">
      <c r="D4909" s="148"/>
    </row>
    <row r="4910" spans="4:4">
      <c r="D4910" s="148"/>
    </row>
    <row r="4911" spans="4:4">
      <c r="D4911" s="148"/>
    </row>
    <row r="4912" spans="4:4">
      <c r="D4912" s="148"/>
    </row>
    <row r="4913" spans="4:4">
      <c r="D4913" s="148"/>
    </row>
    <row r="4914" spans="4:4">
      <c r="D4914" s="148"/>
    </row>
    <row r="4915" spans="4:4">
      <c r="D4915" s="148"/>
    </row>
    <row r="4916" spans="4:4">
      <c r="D4916" s="148"/>
    </row>
    <row r="4917" spans="4:4">
      <c r="D4917" s="148"/>
    </row>
    <row r="4918" spans="4:4">
      <c r="D4918" s="148"/>
    </row>
    <row r="4919" spans="4:4">
      <c r="D4919" s="148"/>
    </row>
    <row r="4920" spans="4:4">
      <c r="D4920" s="148"/>
    </row>
    <row r="4921" spans="4:4">
      <c r="D4921" s="148"/>
    </row>
    <row r="4922" spans="4:4">
      <c r="D4922" s="148"/>
    </row>
    <row r="4923" spans="4:4">
      <c r="D4923" s="148"/>
    </row>
    <row r="4924" spans="4:4">
      <c r="D4924" s="148"/>
    </row>
    <row r="4925" spans="4:4">
      <c r="D4925" s="148"/>
    </row>
    <row r="4926" spans="4:4">
      <c r="D4926" s="148"/>
    </row>
    <row r="4927" spans="4:4">
      <c r="D4927" s="148"/>
    </row>
    <row r="4928" spans="4:4">
      <c r="D4928" s="148"/>
    </row>
    <row r="4929" spans="4:4">
      <c r="D4929" s="148"/>
    </row>
    <row r="4930" spans="4:4">
      <c r="D4930" s="148"/>
    </row>
    <row r="4931" spans="4:4">
      <c r="D4931" s="148"/>
    </row>
    <row r="4932" spans="4:4">
      <c r="D4932" s="148"/>
    </row>
    <row r="4933" spans="4:4">
      <c r="D4933" s="148"/>
    </row>
    <row r="4934" spans="4:4">
      <c r="D4934" s="148"/>
    </row>
    <row r="4935" spans="4:4">
      <c r="D4935" s="148"/>
    </row>
    <row r="4936" spans="4:4">
      <c r="D4936" s="148"/>
    </row>
    <row r="4937" spans="4:4">
      <c r="D4937" s="148"/>
    </row>
    <row r="4938" spans="4:4">
      <c r="D4938" s="148"/>
    </row>
    <row r="4939" spans="4:4">
      <c r="D4939" s="148"/>
    </row>
    <row r="4940" spans="4:4">
      <c r="D4940" s="148"/>
    </row>
    <row r="4941" spans="4:4">
      <c r="D4941" s="148"/>
    </row>
    <row r="4942" spans="4:4">
      <c r="D4942" s="148"/>
    </row>
    <row r="4943" spans="4:4">
      <c r="D4943" s="148"/>
    </row>
    <row r="4944" spans="4:4">
      <c r="D4944" s="148"/>
    </row>
    <row r="4945" spans="4:4">
      <c r="D4945" s="148"/>
    </row>
    <row r="4946" spans="4:4">
      <c r="D4946" s="148"/>
    </row>
    <row r="4947" spans="4:4">
      <c r="D4947" s="148"/>
    </row>
    <row r="4948" spans="4:4">
      <c r="D4948" s="148"/>
    </row>
    <row r="4949" spans="4:4">
      <c r="D4949" s="148"/>
    </row>
    <row r="4950" spans="4:4">
      <c r="D4950" s="148"/>
    </row>
    <row r="4951" spans="4:4">
      <c r="D4951" s="148"/>
    </row>
    <row r="4952" spans="4:4">
      <c r="D4952" s="148"/>
    </row>
    <row r="4953" spans="4:4">
      <c r="D4953" s="148"/>
    </row>
    <row r="4954" spans="4:4">
      <c r="D4954" s="148"/>
    </row>
    <row r="4955" spans="4:4">
      <c r="D4955" s="148"/>
    </row>
    <row r="4956" spans="4:4">
      <c r="D4956" s="148"/>
    </row>
    <row r="4957" spans="4:4">
      <c r="D4957" s="148"/>
    </row>
    <row r="4958" spans="4:4">
      <c r="D4958" s="148"/>
    </row>
    <row r="4959" spans="4:4">
      <c r="D4959" s="148"/>
    </row>
    <row r="4960" spans="4:4">
      <c r="D4960" s="148"/>
    </row>
    <row r="4961" spans="4:4">
      <c r="D4961" s="148"/>
    </row>
    <row r="4962" spans="4:4">
      <c r="D4962" s="148"/>
    </row>
    <row r="4963" spans="4:4">
      <c r="D4963" s="148"/>
    </row>
    <row r="4964" spans="4:4">
      <c r="D4964" s="148"/>
    </row>
    <row r="4965" spans="4:4">
      <c r="D4965" s="148"/>
    </row>
    <row r="4966" spans="4:4">
      <c r="D4966" s="148"/>
    </row>
    <row r="4967" spans="4:4">
      <c r="D4967" s="148"/>
    </row>
    <row r="4968" spans="4:4">
      <c r="D4968" s="148"/>
    </row>
    <row r="4969" spans="4:4">
      <c r="D4969" s="148"/>
    </row>
    <row r="4970" spans="4:4">
      <c r="D4970" s="148"/>
    </row>
    <row r="4971" spans="4:4">
      <c r="D4971" s="148"/>
    </row>
    <row r="4972" spans="4:4">
      <c r="D4972" s="148"/>
    </row>
    <row r="4973" spans="4:4">
      <c r="D4973" s="148"/>
    </row>
    <row r="4974" spans="4:4">
      <c r="D4974" s="148"/>
    </row>
    <row r="4975" spans="4:4">
      <c r="D4975" s="148"/>
    </row>
    <row r="4976" spans="4:4">
      <c r="D4976" s="148"/>
    </row>
    <row r="4977" spans="4:4">
      <c r="D4977" s="148"/>
    </row>
    <row r="4978" spans="4:4">
      <c r="D4978" s="148"/>
    </row>
    <row r="4979" spans="4:4">
      <c r="D4979" s="148"/>
    </row>
    <row r="4980" spans="4:4">
      <c r="D4980" s="148"/>
    </row>
    <row r="4981" spans="4:4">
      <c r="D4981" s="148"/>
    </row>
    <row r="4982" spans="4:4">
      <c r="D4982" s="148"/>
    </row>
    <row r="4983" spans="4:4">
      <c r="D4983" s="148"/>
    </row>
    <row r="4984" spans="4:4">
      <c r="D4984" s="148"/>
    </row>
    <row r="4985" spans="4:4">
      <c r="D4985" s="148"/>
    </row>
    <row r="4986" spans="4:4">
      <c r="D4986" s="148"/>
    </row>
    <row r="4987" spans="4:4">
      <c r="D4987" s="148"/>
    </row>
    <row r="4988" spans="4:4">
      <c r="D4988" s="148"/>
    </row>
    <row r="4989" spans="4:4">
      <c r="D4989" s="148"/>
    </row>
    <row r="4990" spans="4:4">
      <c r="D4990" s="148"/>
    </row>
    <row r="4991" spans="4:4">
      <c r="D4991" s="148"/>
    </row>
    <row r="4992" spans="4:4">
      <c r="D4992" s="148"/>
    </row>
    <row r="4993" spans="4:4">
      <c r="D4993" s="148"/>
    </row>
    <row r="4994" spans="4:4">
      <c r="D4994" s="148"/>
    </row>
    <row r="4995" spans="4:4">
      <c r="D4995" s="148"/>
    </row>
    <row r="4996" spans="4:4">
      <c r="D4996" s="148"/>
    </row>
    <row r="4997" spans="4:4">
      <c r="D4997" s="148"/>
    </row>
    <row r="4998" spans="4:4">
      <c r="D4998" s="148"/>
    </row>
    <row r="4999" spans="4:4">
      <c r="D4999" s="148"/>
    </row>
    <row r="5000" spans="4:4">
      <c r="D5000" s="148"/>
    </row>
  </sheetData>
  <sheetProtection password="9502" sheet="1"/>
  <mergeCells count="37">
    <mergeCell ref="C17:G17"/>
    <mergeCell ref="A1:G1"/>
    <mergeCell ref="C2:G2"/>
    <mergeCell ref="C3:G3"/>
    <mergeCell ref="C4:G4"/>
    <mergeCell ref="C10:G10"/>
    <mergeCell ref="C77:G77"/>
    <mergeCell ref="C20:G20"/>
    <mergeCell ref="C23:G23"/>
    <mergeCell ref="C29:G29"/>
    <mergeCell ref="C32:G32"/>
    <mergeCell ref="C35:G35"/>
    <mergeCell ref="C38:G38"/>
    <mergeCell ref="C41:G41"/>
    <mergeCell ref="C46:G46"/>
    <mergeCell ref="C49:G49"/>
    <mergeCell ref="C53:G53"/>
    <mergeCell ref="C60:G60"/>
    <mergeCell ref="C158:G158"/>
    <mergeCell ref="C80:G80"/>
    <mergeCell ref="C87:G87"/>
    <mergeCell ref="C95:G95"/>
    <mergeCell ref="C98:G98"/>
    <mergeCell ref="C102:G102"/>
    <mergeCell ref="C105:G105"/>
    <mergeCell ref="C108:G108"/>
    <mergeCell ref="C114:G114"/>
    <mergeCell ref="C134:G134"/>
    <mergeCell ref="C151:G151"/>
    <mergeCell ref="C154:G154"/>
    <mergeCell ref="C267:G267"/>
    <mergeCell ref="C167:G167"/>
    <mergeCell ref="C170:G170"/>
    <mergeCell ref="C191:G191"/>
    <mergeCell ref="C221:G221"/>
    <mergeCell ref="C229:G229"/>
    <mergeCell ref="C246:G2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78"/>
  <sheetViews>
    <sheetView zoomScale="110" workbookViewId="0">
      <pane ySplit="1" topLeftCell="A14" activePane="bottomLeft" state="frozen"/>
      <selection activeCell="F11" sqref="F11"/>
      <selection pane="bottomLeft" activeCell="F11" sqref="F11"/>
    </sheetView>
  </sheetViews>
  <sheetFormatPr defaultRowHeight="12"/>
  <cols>
    <col min="1" max="1" width="3.140625" style="258" customWidth="1"/>
    <col min="2" max="2" width="3.28515625" style="217" bestFit="1" customWidth="1"/>
    <col min="3" max="3" width="11.28515625" style="258" customWidth="1"/>
    <col min="4" max="4" width="77.28515625" style="257" customWidth="1"/>
    <col min="5" max="5" width="3.85546875" style="258" customWidth="1"/>
    <col min="6" max="6" width="8.42578125" style="258" customWidth="1"/>
    <col min="7" max="7" width="9.7109375" style="258" customWidth="1"/>
    <col min="8" max="8" width="9.85546875" style="258" customWidth="1"/>
    <col min="9" max="9" width="9.28515625" style="258" customWidth="1"/>
    <col min="10" max="10" width="10" style="258" customWidth="1"/>
    <col min="11" max="11" width="12" style="217" bestFit="1" customWidth="1"/>
    <col min="12" max="16384" width="9.140625" style="217"/>
  </cols>
  <sheetData>
    <row r="1" spans="1:11" s="210" customFormat="1" ht="37.5" customHeight="1">
      <c r="A1" s="207" t="s">
        <v>533</v>
      </c>
      <c r="B1" s="208"/>
      <c r="C1" s="209" t="s">
        <v>534</v>
      </c>
      <c r="D1" s="209" t="s">
        <v>112</v>
      </c>
      <c r="E1" s="208" t="s">
        <v>113</v>
      </c>
      <c r="F1" s="209" t="s">
        <v>535</v>
      </c>
      <c r="G1" s="209" t="s">
        <v>536</v>
      </c>
      <c r="H1" s="209" t="s">
        <v>537</v>
      </c>
      <c r="I1" s="209" t="s">
        <v>538</v>
      </c>
      <c r="J1" s="209" t="s">
        <v>537</v>
      </c>
    </row>
    <row r="2" spans="1:11" ht="13.5" customHeight="1">
      <c r="A2" s="211"/>
      <c r="B2" s="212"/>
      <c r="C2" s="213"/>
      <c r="D2" s="213" t="s">
        <v>539</v>
      </c>
      <c r="E2" s="214"/>
      <c r="F2" s="215"/>
      <c r="G2" s="215"/>
      <c r="H2" s="215"/>
      <c r="I2" s="215"/>
      <c r="J2" s="216"/>
    </row>
    <row r="3" spans="1:11">
      <c r="A3" s="218">
        <f>A2+1</f>
        <v>1</v>
      </c>
      <c r="B3" s="219"/>
      <c r="C3" s="220" t="s">
        <v>540</v>
      </c>
      <c r="D3" s="221" t="s">
        <v>541</v>
      </c>
      <c r="E3" s="222" t="s">
        <v>542</v>
      </c>
      <c r="F3" s="223">
        <v>40</v>
      </c>
      <c r="G3" s="223">
        <v>0</v>
      </c>
      <c r="H3" s="223">
        <f t="shared" ref="H3:H15" si="0">F3*G3</f>
        <v>0</v>
      </c>
      <c r="I3" s="223">
        <v>0</v>
      </c>
      <c r="J3" s="224">
        <f t="shared" ref="J3:J8" si="1">F3*I3</f>
        <v>0</v>
      </c>
    </row>
    <row r="4" spans="1:11">
      <c r="A4" s="218">
        <v>2</v>
      </c>
      <c r="B4" s="219"/>
      <c r="C4" s="220" t="s">
        <v>543</v>
      </c>
      <c r="D4" s="225" t="s">
        <v>544</v>
      </c>
      <c r="E4" s="220" t="s">
        <v>542</v>
      </c>
      <c r="F4" s="223">
        <v>40</v>
      </c>
      <c r="G4" s="223"/>
      <c r="H4" s="223"/>
      <c r="I4" s="223">
        <v>0</v>
      </c>
      <c r="J4" s="224">
        <f t="shared" si="1"/>
        <v>0</v>
      </c>
    </row>
    <row r="5" spans="1:11">
      <c r="A5" s="218">
        <f t="shared" ref="A5:A19" si="2">A4+1</f>
        <v>3</v>
      </c>
      <c r="B5" s="219"/>
      <c r="C5" s="222" t="s">
        <v>545</v>
      </c>
      <c r="D5" s="225" t="s">
        <v>546</v>
      </c>
      <c r="E5" s="220" t="s">
        <v>151</v>
      </c>
      <c r="F5" s="223">
        <v>30</v>
      </c>
      <c r="G5" s="223">
        <v>0</v>
      </c>
      <c r="H5" s="223">
        <f t="shared" ref="H5:H7" si="3">F5*G5</f>
        <v>0</v>
      </c>
      <c r="I5" s="223">
        <v>0</v>
      </c>
      <c r="J5" s="224">
        <f t="shared" si="1"/>
        <v>0</v>
      </c>
      <c r="K5" s="226"/>
    </row>
    <row r="6" spans="1:11">
      <c r="A6" s="218">
        <f t="shared" si="2"/>
        <v>4</v>
      </c>
      <c r="B6" s="219"/>
      <c r="C6" s="220" t="s">
        <v>547</v>
      </c>
      <c r="D6" s="225" t="s">
        <v>548</v>
      </c>
      <c r="E6" s="220" t="s">
        <v>151</v>
      </c>
      <c r="F6" s="223">
        <v>200</v>
      </c>
      <c r="G6" s="223">
        <v>0</v>
      </c>
      <c r="H6" s="223">
        <f t="shared" si="3"/>
        <v>0</v>
      </c>
      <c r="I6" s="223">
        <v>0</v>
      </c>
      <c r="J6" s="224">
        <f t="shared" si="1"/>
        <v>0</v>
      </c>
    </row>
    <row r="7" spans="1:11">
      <c r="A7" s="218">
        <f>A6+1</f>
        <v>5</v>
      </c>
      <c r="B7" s="219"/>
      <c r="C7" s="220" t="s">
        <v>547</v>
      </c>
      <c r="D7" s="225" t="s">
        <v>549</v>
      </c>
      <c r="E7" s="220" t="s">
        <v>151</v>
      </c>
      <c r="F7" s="223">
        <v>30</v>
      </c>
      <c r="G7" s="227">
        <v>0</v>
      </c>
      <c r="H7" s="223">
        <f t="shared" si="3"/>
        <v>0</v>
      </c>
      <c r="I7" s="227">
        <v>0</v>
      </c>
      <c r="J7" s="224">
        <f t="shared" si="1"/>
        <v>0</v>
      </c>
    </row>
    <row r="8" spans="1:11">
      <c r="A8" s="218">
        <f t="shared" si="2"/>
        <v>6</v>
      </c>
      <c r="B8" s="219"/>
      <c r="C8" s="220" t="s">
        <v>550</v>
      </c>
      <c r="D8" s="225" t="s">
        <v>551</v>
      </c>
      <c r="E8" s="220" t="s">
        <v>151</v>
      </c>
      <c r="F8" s="223">
        <v>120</v>
      </c>
      <c r="G8" s="223">
        <v>0</v>
      </c>
      <c r="H8" s="223">
        <f t="shared" si="0"/>
        <v>0</v>
      </c>
      <c r="I8" s="223">
        <v>0</v>
      </c>
      <c r="J8" s="224">
        <f t="shared" si="1"/>
        <v>0</v>
      </c>
      <c r="K8" s="228"/>
    </row>
    <row r="9" spans="1:11">
      <c r="A9" s="218">
        <f t="shared" si="2"/>
        <v>7</v>
      </c>
      <c r="B9" s="219"/>
      <c r="C9" s="220"/>
      <c r="D9" s="225" t="s">
        <v>552</v>
      </c>
      <c r="E9" s="220" t="s">
        <v>542</v>
      </c>
      <c r="F9" s="223">
        <v>60</v>
      </c>
      <c r="G9" s="223">
        <v>0</v>
      </c>
      <c r="H9" s="223">
        <f t="shared" si="0"/>
        <v>0</v>
      </c>
      <c r="I9" s="223"/>
      <c r="J9" s="224"/>
      <c r="K9" s="228"/>
    </row>
    <row r="10" spans="1:11">
      <c r="A10" s="218">
        <f t="shared" si="2"/>
        <v>8</v>
      </c>
      <c r="B10" s="219"/>
      <c r="C10" s="220"/>
      <c r="D10" s="225" t="s">
        <v>553</v>
      </c>
      <c r="E10" s="220" t="s">
        <v>542</v>
      </c>
      <c r="F10" s="223">
        <v>120</v>
      </c>
      <c r="G10" s="223">
        <v>0</v>
      </c>
      <c r="H10" s="223">
        <f t="shared" si="0"/>
        <v>0</v>
      </c>
      <c r="I10" s="223"/>
      <c r="J10" s="224"/>
      <c r="K10" s="228"/>
    </row>
    <row r="11" spans="1:11" s="226" customFormat="1">
      <c r="A11" s="218">
        <f t="shared" si="2"/>
        <v>9</v>
      </c>
      <c r="B11" s="229"/>
      <c r="C11" s="220" t="s">
        <v>554</v>
      </c>
      <c r="D11" s="230" t="s">
        <v>555</v>
      </c>
      <c r="E11" s="222" t="s">
        <v>542</v>
      </c>
      <c r="F11" s="223">
        <v>5</v>
      </c>
      <c r="G11" s="223">
        <v>0</v>
      </c>
      <c r="H11" s="223">
        <f t="shared" si="0"/>
        <v>0</v>
      </c>
      <c r="I11" s="223">
        <v>0</v>
      </c>
      <c r="J11" s="224">
        <f t="shared" ref="J11:J19" si="4">F11*I11</f>
        <v>0</v>
      </c>
    </row>
    <row r="12" spans="1:11" s="226" customFormat="1" ht="24">
      <c r="A12" s="218">
        <f t="shared" si="2"/>
        <v>10</v>
      </c>
      <c r="B12" s="229"/>
      <c r="C12" s="222" t="s">
        <v>556</v>
      </c>
      <c r="D12" s="221" t="s">
        <v>557</v>
      </c>
      <c r="E12" s="222" t="s">
        <v>542</v>
      </c>
      <c r="F12" s="223">
        <v>1</v>
      </c>
      <c r="G12" s="223">
        <v>0</v>
      </c>
      <c r="H12" s="223">
        <f t="shared" si="0"/>
        <v>0</v>
      </c>
      <c r="I12" s="223">
        <v>0</v>
      </c>
      <c r="J12" s="224">
        <f t="shared" si="4"/>
        <v>0</v>
      </c>
    </row>
    <row r="13" spans="1:11" s="226" customFormat="1">
      <c r="A13" s="218">
        <f t="shared" si="2"/>
        <v>11</v>
      </c>
      <c r="B13" s="229" t="s">
        <v>558</v>
      </c>
      <c r="C13" s="222" t="s">
        <v>559</v>
      </c>
      <c r="D13" s="221" t="s">
        <v>560</v>
      </c>
      <c r="E13" s="222" t="s">
        <v>542</v>
      </c>
      <c r="F13" s="223">
        <v>10</v>
      </c>
      <c r="G13" s="223">
        <v>0</v>
      </c>
      <c r="H13" s="223">
        <f t="shared" si="0"/>
        <v>0</v>
      </c>
      <c r="I13" s="223">
        <v>0</v>
      </c>
      <c r="J13" s="224">
        <f t="shared" si="4"/>
        <v>0</v>
      </c>
    </row>
    <row r="14" spans="1:11" s="226" customFormat="1">
      <c r="A14" s="218">
        <f t="shared" si="2"/>
        <v>12</v>
      </c>
      <c r="B14" s="229" t="s">
        <v>561</v>
      </c>
      <c r="C14" s="222" t="s">
        <v>559</v>
      </c>
      <c r="D14" s="221" t="s">
        <v>562</v>
      </c>
      <c r="E14" s="222" t="s">
        <v>542</v>
      </c>
      <c r="F14" s="223">
        <v>16</v>
      </c>
      <c r="G14" s="223">
        <v>0</v>
      </c>
      <c r="H14" s="223">
        <f t="shared" si="0"/>
        <v>0</v>
      </c>
      <c r="I14" s="223">
        <v>0</v>
      </c>
      <c r="J14" s="224">
        <f t="shared" si="4"/>
        <v>0</v>
      </c>
    </row>
    <row r="15" spans="1:11" s="226" customFormat="1">
      <c r="A15" s="218">
        <f t="shared" si="2"/>
        <v>13</v>
      </c>
      <c r="B15" s="229" t="s">
        <v>563</v>
      </c>
      <c r="C15" s="222" t="s">
        <v>559</v>
      </c>
      <c r="D15" s="221" t="s">
        <v>564</v>
      </c>
      <c r="E15" s="222" t="s">
        <v>542</v>
      </c>
      <c r="F15" s="223">
        <v>5</v>
      </c>
      <c r="G15" s="223">
        <v>0</v>
      </c>
      <c r="H15" s="223">
        <f t="shared" si="0"/>
        <v>0</v>
      </c>
      <c r="I15" s="223">
        <v>0</v>
      </c>
      <c r="J15" s="224">
        <f t="shared" si="4"/>
        <v>0</v>
      </c>
    </row>
    <row r="16" spans="1:11">
      <c r="A16" s="218">
        <f t="shared" si="2"/>
        <v>14</v>
      </c>
      <c r="B16" s="231"/>
      <c r="C16" s="232"/>
      <c r="D16" s="225" t="s">
        <v>565</v>
      </c>
      <c r="E16" s="233" t="s">
        <v>0</v>
      </c>
      <c r="F16" s="223">
        <v>3</v>
      </c>
      <c r="G16" s="223">
        <v>0</v>
      </c>
      <c r="H16" s="223">
        <f>G16/100*F16</f>
        <v>0</v>
      </c>
      <c r="I16" s="223"/>
      <c r="J16" s="224"/>
    </row>
    <row r="17" spans="1:10">
      <c r="A17" s="218">
        <f t="shared" si="2"/>
        <v>15</v>
      </c>
      <c r="B17" s="231"/>
      <c r="C17" s="232" t="s">
        <v>566</v>
      </c>
      <c r="D17" s="225" t="s">
        <v>567</v>
      </c>
      <c r="E17" s="233" t="s">
        <v>568</v>
      </c>
      <c r="F17" s="223">
        <v>6</v>
      </c>
      <c r="G17" s="223"/>
      <c r="H17" s="223"/>
      <c r="I17" s="223">
        <v>0</v>
      </c>
      <c r="J17" s="224">
        <f t="shared" si="4"/>
        <v>0</v>
      </c>
    </row>
    <row r="18" spans="1:10">
      <c r="A18" s="218">
        <f t="shared" si="2"/>
        <v>16</v>
      </c>
      <c r="B18" s="231"/>
      <c r="C18" s="232" t="s">
        <v>566</v>
      </c>
      <c r="D18" s="225" t="s">
        <v>569</v>
      </c>
      <c r="E18" s="233" t="s">
        <v>568</v>
      </c>
      <c r="F18" s="223">
        <v>6</v>
      </c>
      <c r="G18" s="223"/>
      <c r="H18" s="223"/>
      <c r="I18" s="223">
        <v>0</v>
      </c>
      <c r="J18" s="224">
        <f t="shared" si="4"/>
        <v>0</v>
      </c>
    </row>
    <row r="19" spans="1:10">
      <c r="A19" s="218">
        <f t="shared" si="2"/>
        <v>17</v>
      </c>
      <c r="B19" s="231"/>
      <c r="C19" s="232" t="s">
        <v>566</v>
      </c>
      <c r="D19" s="225" t="s">
        <v>570</v>
      </c>
      <c r="E19" s="233" t="s">
        <v>568</v>
      </c>
      <c r="F19" s="223">
        <v>2</v>
      </c>
      <c r="G19" s="223"/>
      <c r="H19" s="223"/>
      <c r="I19" s="223">
        <v>0</v>
      </c>
      <c r="J19" s="224">
        <f t="shared" si="4"/>
        <v>0</v>
      </c>
    </row>
    <row r="20" spans="1:10">
      <c r="A20" s="234"/>
      <c r="B20" s="231"/>
      <c r="C20" s="232"/>
      <c r="D20" s="225"/>
      <c r="E20" s="233"/>
      <c r="F20" s="223"/>
      <c r="G20" s="223"/>
      <c r="H20" s="223"/>
      <c r="I20" s="223"/>
      <c r="J20" s="224"/>
    </row>
    <row r="21" spans="1:10">
      <c r="A21" s="234"/>
      <c r="B21" s="231"/>
      <c r="C21" s="235"/>
      <c r="D21" s="236" t="s">
        <v>571</v>
      </c>
      <c r="E21" s="233"/>
      <c r="F21" s="223"/>
      <c r="G21" s="223"/>
      <c r="H21" s="237">
        <f>SUM(H3:H19)</f>
        <v>0</v>
      </c>
      <c r="I21" s="237"/>
      <c r="J21" s="238">
        <f>SUM(J3:J19)</f>
        <v>0</v>
      </c>
    </row>
    <row r="22" spans="1:10">
      <c r="A22" s="234"/>
      <c r="B22" s="231"/>
      <c r="C22" s="235"/>
      <c r="D22" s="236"/>
      <c r="E22" s="233"/>
      <c r="F22" s="223"/>
      <c r="G22" s="223"/>
      <c r="H22" s="237"/>
      <c r="I22" s="237"/>
      <c r="J22" s="238"/>
    </row>
    <row r="23" spans="1:10" ht="13.5" customHeight="1">
      <c r="A23" s="234"/>
      <c r="B23" s="219"/>
      <c r="C23" s="239"/>
      <c r="D23" s="240" t="s">
        <v>572</v>
      </c>
      <c r="E23" s="239"/>
      <c r="F23" s="241"/>
      <c r="G23" s="227"/>
      <c r="H23" s="227"/>
      <c r="I23" s="227"/>
      <c r="J23" s="242"/>
    </row>
    <row r="24" spans="1:10" s="226" customFormat="1">
      <c r="A24" s="234">
        <f>A23+1</f>
        <v>1</v>
      </c>
      <c r="B24" s="229"/>
      <c r="C24" s="222" t="s">
        <v>573</v>
      </c>
      <c r="D24" s="243" t="s">
        <v>574</v>
      </c>
      <c r="E24" s="222" t="s">
        <v>542</v>
      </c>
      <c r="F24" s="244">
        <v>1</v>
      </c>
      <c r="G24" s="244">
        <v>0</v>
      </c>
      <c r="H24" s="244">
        <f t="shared" ref="H24:H25" si="5">F24*G24</f>
        <v>0</v>
      </c>
      <c r="I24" s="244">
        <v>0</v>
      </c>
      <c r="J24" s="245">
        <f t="shared" ref="J24:J29" si="6">F24*I24</f>
        <v>0</v>
      </c>
    </row>
    <row r="25" spans="1:10" s="226" customFormat="1">
      <c r="A25" s="234">
        <f>A24+1</f>
        <v>2</v>
      </c>
      <c r="B25" s="229"/>
      <c r="C25" s="222" t="s">
        <v>575</v>
      </c>
      <c r="D25" s="243" t="s">
        <v>576</v>
      </c>
      <c r="E25" s="222" t="s">
        <v>542</v>
      </c>
      <c r="F25" s="244">
        <v>1</v>
      </c>
      <c r="G25" s="244">
        <v>0</v>
      </c>
      <c r="H25" s="244">
        <f t="shared" si="5"/>
        <v>0</v>
      </c>
      <c r="I25" s="244">
        <v>0</v>
      </c>
      <c r="J25" s="245">
        <f t="shared" si="6"/>
        <v>0</v>
      </c>
    </row>
    <row r="26" spans="1:10">
      <c r="A26" s="234">
        <f t="shared" ref="A26:A29" si="7">A25+1</f>
        <v>3</v>
      </c>
      <c r="B26" s="219"/>
      <c r="C26" s="220" t="s">
        <v>577</v>
      </c>
      <c r="D26" s="246" t="s">
        <v>578</v>
      </c>
      <c r="E26" s="220" t="s">
        <v>542</v>
      </c>
      <c r="F26" s="244">
        <v>4</v>
      </c>
      <c r="G26" s="244"/>
      <c r="H26" s="244"/>
      <c r="I26" s="244">
        <v>0</v>
      </c>
      <c r="J26" s="245">
        <f t="shared" si="6"/>
        <v>0</v>
      </c>
    </row>
    <row r="27" spans="1:10">
      <c r="A27" s="234">
        <f t="shared" si="7"/>
        <v>4</v>
      </c>
      <c r="B27" s="219"/>
      <c r="C27" s="220" t="s">
        <v>579</v>
      </c>
      <c r="D27" s="246" t="s">
        <v>580</v>
      </c>
      <c r="E27" s="220" t="s">
        <v>542</v>
      </c>
      <c r="F27" s="244">
        <v>1</v>
      </c>
      <c r="G27" s="244"/>
      <c r="H27" s="244"/>
      <c r="I27" s="244">
        <v>0</v>
      </c>
      <c r="J27" s="245">
        <f t="shared" si="6"/>
        <v>0</v>
      </c>
    </row>
    <row r="28" spans="1:10">
      <c r="A28" s="234">
        <f t="shared" si="7"/>
        <v>5</v>
      </c>
      <c r="B28" s="219"/>
      <c r="C28" s="232" t="s">
        <v>566</v>
      </c>
      <c r="D28" s="246" t="s">
        <v>581</v>
      </c>
      <c r="E28" s="220" t="s">
        <v>568</v>
      </c>
      <c r="F28" s="244">
        <v>2</v>
      </c>
      <c r="G28" s="244"/>
      <c r="H28" s="244"/>
      <c r="I28" s="244">
        <v>0</v>
      </c>
      <c r="J28" s="245">
        <f t="shared" si="6"/>
        <v>0</v>
      </c>
    </row>
    <row r="29" spans="1:10">
      <c r="A29" s="234">
        <f t="shared" si="7"/>
        <v>6</v>
      </c>
      <c r="B29" s="231"/>
      <c r="C29" s="232" t="s">
        <v>566</v>
      </c>
      <c r="D29" s="225" t="s">
        <v>570</v>
      </c>
      <c r="E29" s="233" t="s">
        <v>568</v>
      </c>
      <c r="F29" s="244">
        <v>1</v>
      </c>
      <c r="G29" s="244"/>
      <c r="H29" s="244"/>
      <c r="I29" s="244">
        <v>0</v>
      </c>
      <c r="J29" s="245">
        <f t="shared" si="6"/>
        <v>0</v>
      </c>
    </row>
    <row r="30" spans="1:10">
      <c r="A30" s="234"/>
      <c r="B30" s="219"/>
      <c r="C30" s="220"/>
      <c r="D30" s="246"/>
      <c r="E30" s="220"/>
      <c r="F30" s="244"/>
      <c r="G30" s="244"/>
      <c r="H30" s="244"/>
      <c r="I30" s="244"/>
      <c r="J30" s="245"/>
    </row>
    <row r="31" spans="1:10">
      <c r="A31" s="234"/>
      <c r="B31" s="219"/>
      <c r="C31" s="220"/>
      <c r="D31" s="247" t="s">
        <v>582</v>
      </c>
      <c r="E31" s="220"/>
      <c r="F31" s="244"/>
      <c r="G31" s="244"/>
      <c r="H31" s="248">
        <f>SUM(H24:H29)</f>
        <v>0</v>
      </c>
      <c r="I31" s="248"/>
      <c r="J31" s="249">
        <f>SUM(J24:J29)</f>
        <v>0</v>
      </c>
    </row>
    <row r="32" spans="1:10">
      <c r="A32" s="250"/>
      <c r="B32" s="251"/>
      <c r="C32" s="252"/>
      <c r="D32" s="253"/>
      <c r="E32" s="252"/>
      <c r="F32" s="254"/>
      <c r="G32" s="254"/>
      <c r="H32" s="254"/>
      <c r="I32" s="254"/>
      <c r="J32" s="255"/>
    </row>
    <row r="34" spans="2:10">
      <c r="C34" s="256"/>
    </row>
    <row r="48" spans="2:10">
      <c r="B48" s="259"/>
      <c r="C48" s="260"/>
      <c r="E48" s="261"/>
      <c r="F48" s="262"/>
      <c r="G48" s="263"/>
      <c r="H48" s="263"/>
      <c r="I48" s="263"/>
      <c r="J48" s="262"/>
    </row>
    <row r="49" spans="2:10">
      <c r="B49" s="259"/>
      <c r="C49" s="260"/>
      <c r="E49" s="261"/>
      <c r="F49" s="262"/>
      <c r="G49" s="263"/>
      <c r="H49" s="263"/>
      <c r="I49" s="263"/>
      <c r="J49" s="262"/>
    </row>
    <row r="50" spans="2:10">
      <c r="B50" s="259"/>
      <c r="C50" s="260"/>
      <c r="E50" s="261"/>
      <c r="F50" s="262"/>
      <c r="G50" s="263"/>
      <c r="H50" s="263"/>
      <c r="I50" s="263"/>
      <c r="J50" s="262"/>
    </row>
    <row r="51" spans="2:10">
      <c r="B51" s="259"/>
      <c r="C51" s="260"/>
      <c r="E51" s="261"/>
      <c r="F51" s="262"/>
      <c r="G51" s="263"/>
      <c r="H51" s="263"/>
      <c r="I51" s="263"/>
      <c r="J51" s="262"/>
    </row>
    <row r="52" spans="2:10">
      <c r="B52" s="259"/>
      <c r="C52" s="260"/>
      <c r="E52" s="261"/>
      <c r="F52" s="262"/>
      <c r="G52" s="263"/>
      <c r="H52" s="263"/>
      <c r="I52" s="263"/>
      <c r="J52" s="262"/>
    </row>
    <row r="53" spans="2:10">
      <c r="B53" s="259"/>
      <c r="C53" s="260"/>
      <c r="E53" s="261"/>
      <c r="F53" s="262"/>
      <c r="G53" s="263"/>
      <c r="H53" s="263"/>
      <c r="I53" s="263"/>
      <c r="J53" s="262"/>
    </row>
    <row r="54" spans="2:10">
      <c r="B54" s="259"/>
      <c r="C54" s="260"/>
      <c r="E54" s="261"/>
      <c r="F54" s="262"/>
      <c r="G54" s="263"/>
      <c r="H54" s="263"/>
      <c r="I54" s="263"/>
      <c r="J54" s="262"/>
    </row>
    <row r="55" spans="2:10">
      <c r="B55" s="259"/>
      <c r="C55" s="260"/>
      <c r="E55" s="261"/>
      <c r="F55" s="262"/>
      <c r="G55" s="263"/>
      <c r="H55" s="263"/>
      <c r="I55" s="263"/>
      <c r="J55" s="262"/>
    </row>
    <row r="56" spans="2:10">
      <c r="B56" s="259"/>
      <c r="C56" s="260"/>
      <c r="E56" s="261"/>
      <c r="F56" s="262"/>
      <c r="G56" s="263"/>
      <c r="H56" s="263"/>
      <c r="I56" s="263"/>
      <c r="J56" s="262"/>
    </row>
    <row r="57" spans="2:10">
      <c r="B57" s="259"/>
      <c r="C57" s="260"/>
      <c r="E57" s="261"/>
      <c r="F57" s="262"/>
      <c r="G57" s="263"/>
      <c r="H57" s="263"/>
      <c r="I57" s="263"/>
      <c r="J57" s="262"/>
    </row>
    <row r="58" spans="2:10">
      <c r="B58" s="259"/>
      <c r="C58" s="260"/>
      <c r="E58" s="261"/>
      <c r="F58" s="262"/>
      <c r="G58" s="263"/>
      <c r="H58" s="263"/>
      <c r="I58" s="263"/>
      <c r="J58" s="262"/>
    </row>
    <row r="59" spans="2:10">
      <c r="B59" s="259"/>
      <c r="C59" s="260"/>
      <c r="E59" s="261"/>
      <c r="F59" s="262"/>
      <c r="G59" s="263"/>
      <c r="H59" s="263"/>
      <c r="I59" s="263"/>
      <c r="J59" s="262"/>
    </row>
    <row r="60" spans="2:10">
      <c r="B60" s="259"/>
      <c r="C60" s="260"/>
      <c r="E60" s="261"/>
      <c r="F60" s="262"/>
      <c r="G60" s="263"/>
      <c r="H60" s="263"/>
      <c r="I60" s="263"/>
      <c r="J60" s="262"/>
    </row>
    <row r="61" spans="2:10">
      <c r="B61" s="259"/>
      <c r="C61" s="264"/>
      <c r="D61" s="265"/>
      <c r="E61" s="261"/>
      <c r="F61" s="262"/>
      <c r="G61" s="263"/>
      <c r="H61" s="263"/>
      <c r="I61" s="263"/>
      <c r="J61" s="262"/>
    </row>
    <row r="62" spans="2:10">
      <c r="B62" s="259"/>
      <c r="C62" s="264"/>
      <c r="D62" s="265"/>
      <c r="E62" s="261"/>
      <c r="F62" s="262"/>
      <c r="G62" s="266"/>
      <c r="H62" s="266"/>
      <c r="I62" s="266"/>
      <c r="J62" s="262"/>
    </row>
    <row r="63" spans="2:10">
      <c r="B63" s="259"/>
      <c r="C63" s="264"/>
      <c r="D63" s="265"/>
      <c r="E63" s="261"/>
      <c r="F63" s="262"/>
      <c r="G63" s="266"/>
      <c r="H63" s="266"/>
      <c r="I63" s="266"/>
      <c r="J63" s="262"/>
    </row>
    <row r="64" spans="2:10">
      <c r="B64" s="259"/>
      <c r="C64" s="264"/>
      <c r="D64" s="265"/>
      <c r="E64" s="261"/>
      <c r="F64" s="262"/>
      <c r="G64" s="266"/>
      <c r="H64" s="266"/>
      <c r="I64" s="266"/>
      <c r="J64" s="262"/>
    </row>
    <row r="65" spans="2:10">
      <c r="B65" s="259"/>
      <c r="C65" s="264"/>
      <c r="D65" s="265"/>
      <c r="E65" s="261"/>
      <c r="F65" s="262"/>
      <c r="G65" s="266"/>
      <c r="H65" s="266"/>
      <c r="I65" s="266"/>
      <c r="J65" s="262"/>
    </row>
    <row r="66" spans="2:10">
      <c r="B66" s="259"/>
      <c r="C66" s="264"/>
      <c r="E66" s="261"/>
      <c r="F66" s="262"/>
      <c r="G66" s="266"/>
      <c r="H66" s="266"/>
      <c r="I66" s="266"/>
      <c r="J66" s="262"/>
    </row>
    <row r="67" spans="2:10">
      <c r="B67" s="259"/>
      <c r="C67" s="260"/>
      <c r="E67" s="261"/>
      <c r="F67" s="262"/>
      <c r="G67" s="263"/>
      <c r="H67" s="263"/>
      <c r="I67" s="263"/>
      <c r="J67" s="262"/>
    </row>
    <row r="68" spans="2:10">
      <c r="B68" s="259"/>
      <c r="C68" s="260"/>
      <c r="E68" s="261"/>
      <c r="F68" s="262"/>
      <c r="G68" s="263"/>
      <c r="H68" s="263"/>
      <c r="I68" s="263"/>
      <c r="J68" s="262"/>
    </row>
    <row r="69" spans="2:10">
      <c r="B69" s="259"/>
      <c r="C69" s="260"/>
      <c r="E69" s="261"/>
      <c r="F69" s="262"/>
      <c r="G69" s="263"/>
      <c r="H69" s="263"/>
      <c r="I69" s="263"/>
      <c r="J69" s="262"/>
    </row>
    <row r="70" spans="2:10">
      <c r="B70" s="259"/>
      <c r="C70" s="260"/>
      <c r="E70" s="261"/>
      <c r="F70" s="262"/>
      <c r="G70" s="263"/>
      <c r="H70" s="263"/>
      <c r="I70" s="263"/>
      <c r="J70" s="262"/>
    </row>
    <row r="71" spans="2:10">
      <c r="B71" s="259"/>
      <c r="C71" s="264"/>
      <c r="E71" s="261"/>
      <c r="F71" s="262"/>
      <c r="G71" s="263"/>
      <c r="H71" s="263"/>
      <c r="I71" s="263"/>
      <c r="J71" s="262"/>
    </row>
    <row r="72" spans="2:10">
      <c r="B72" s="259"/>
      <c r="C72" s="260"/>
      <c r="E72" s="261"/>
      <c r="F72" s="262"/>
      <c r="G72" s="263"/>
      <c r="H72" s="263"/>
      <c r="I72" s="263"/>
      <c r="J72" s="262"/>
    </row>
    <row r="73" spans="2:10">
      <c r="B73" s="259"/>
      <c r="C73" s="260"/>
      <c r="E73" s="261"/>
      <c r="F73" s="262"/>
      <c r="G73" s="263"/>
      <c r="H73" s="263"/>
      <c r="I73" s="263"/>
      <c r="J73" s="262"/>
    </row>
    <row r="74" spans="2:10">
      <c r="B74" s="259"/>
      <c r="D74" s="265"/>
      <c r="F74" s="262"/>
      <c r="G74" s="262"/>
      <c r="H74" s="262"/>
      <c r="I74" s="262"/>
      <c r="J74" s="262"/>
    </row>
    <row r="75" spans="2:10">
      <c r="B75" s="259"/>
      <c r="C75" s="260"/>
      <c r="D75" s="267"/>
      <c r="E75" s="268"/>
      <c r="F75" s="262"/>
      <c r="G75" s="269"/>
      <c r="H75" s="269"/>
      <c r="I75" s="269"/>
      <c r="J75" s="270"/>
    </row>
    <row r="76" spans="2:10">
      <c r="B76" s="259"/>
      <c r="C76" s="264"/>
      <c r="D76" s="265"/>
      <c r="E76" s="261"/>
      <c r="F76" s="262"/>
      <c r="G76" s="263"/>
      <c r="H76" s="263"/>
      <c r="I76" s="263"/>
      <c r="J76" s="262"/>
    </row>
    <row r="77" spans="2:10">
      <c r="B77" s="259"/>
      <c r="C77" s="264"/>
      <c r="D77" s="265"/>
      <c r="E77" s="261"/>
      <c r="F77" s="262"/>
      <c r="G77" s="263"/>
      <c r="H77" s="263"/>
      <c r="I77" s="263"/>
      <c r="J77" s="262"/>
    </row>
    <row r="78" spans="2:10">
      <c r="B78" s="259"/>
      <c r="D78" s="271"/>
      <c r="E78" s="268"/>
      <c r="F78" s="262"/>
      <c r="G78" s="262"/>
      <c r="H78" s="262"/>
      <c r="I78" s="262"/>
      <c r="J78" s="262"/>
    </row>
    <row r="79" spans="2:10">
      <c r="B79" s="259"/>
      <c r="C79" s="260"/>
      <c r="D79" s="272"/>
      <c r="J79" s="270"/>
    </row>
    <row r="80" spans="2:10">
      <c r="B80" s="259"/>
      <c r="C80" s="264"/>
      <c r="D80" s="265"/>
      <c r="E80" s="261"/>
      <c r="F80" s="262"/>
      <c r="G80" s="263"/>
      <c r="H80" s="263"/>
      <c r="I80" s="263"/>
      <c r="J80" s="262"/>
    </row>
    <row r="81" spans="2:10">
      <c r="B81" s="259"/>
      <c r="C81" s="264"/>
      <c r="D81" s="265"/>
      <c r="E81" s="261"/>
      <c r="F81" s="262"/>
      <c r="G81" s="263"/>
      <c r="H81" s="263"/>
      <c r="I81" s="263"/>
      <c r="J81" s="262"/>
    </row>
    <row r="82" spans="2:10">
      <c r="B82" s="259"/>
      <c r="C82" s="264"/>
      <c r="D82" s="265"/>
      <c r="E82" s="261"/>
      <c r="F82" s="262"/>
      <c r="G82" s="263"/>
      <c r="H82" s="263"/>
      <c r="I82" s="263"/>
      <c r="J82" s="262"/>
    </row>
    <row r="83" spans="2:10">
      <c r="B83" s="259"/>
      <c r="C83" s="264"/>
      <c r="D83" s="265"/>
      <c r="E83" s="261"/>
      <c r="F83" s="262"/>
      <c r="G83" s="263"/>
      <c r="H83" s="263"/>
      <c r="I83" s="263"/>
      <c r="J83" s="262"/>
    </row>
    <row r="84" spans="2:10">
      <c r="B84" s="259"/>
      <c r="C84" s="264"/>
      <c r="D84" s="265"/>
      <c r="E84" s="261"/>
      <c r="F84" s="262"/>
      <c r="G84" s="263"/>
      <c r="H84" s="263"/>
      <c r="I84" s="263"/>
      <c r="J84" s="262"/>
    </row>
    <row r="85" spans="2:10">
      <c r="B85" s="259"/>
      <c r="C85" s="264"/>
      <c r="D85" s="265"/>
      <c r="E85" s="261"/>
      <c r="F85" s="262"/>
      <c r="G85" s="263"/>
      <c r="H85" s="263"/>
      <c r="I85" s="263"/>
      <c r="J85" s="262"/>
    </row>
    <row r="86" spans="2:10">
      <c r="B86" s="259"/>
      <c r="C86" s="264"/>
      <c r="D86" s="265"/>
      <c r="E86" s="261"/>
      <c r="F86" s="262"/>
      <c r="G86" s="263"/>
      <c r="H86" s="263"/>
      <c r="I86" s="263"/>
      <c r="J86" s="262"/>
    </row>
    <row r="87" spans="2:10">
      <c r="B87" s="259"/>
      <c r="C87" s="264"/>
      <c r="D87" s="265"/>
      <c r="E87" s="261"/>
      <c r="F87" s="262"/>
      <c r="G87" s="263"/>
      <c r="H87" s="263"/>
      <c r="I87" s="263"/>
      <c r="J87" s="262"/>
    </row>
    <row r="88" spans="2:10">
      <c r="B88" s="259"/>
      <c r="C88" s="264"/>
      <c r="D88" s="265"/>
      <c r="E88" s="261"/>
      <c r="F88" s="262"/>
      <c r="G88" s="263"/>
      <c r="H88" s="263"/>
      <c r="I88" s="263"/>
      <c r="J88" s="262"/>
    </row>
    <row r="89" spans="2:10">
      <c r="B89" s="259"/>
      <c r="C89" s="264"/>
      <c r="D89" s="265"/>
      <c r="E89" s="261"/>
      <c r="F89" s="262"/>
      <c r="G89" s="263"/>
      <c r="H89" s="263"/>
      <c r="I89" s="263"/>
      <c r="J89" s="262"/>
    </row>
    <row r="90" spans="2:10">
      <c r="B90" s="259"/>
      <c r="C90" s="264"/>
      <c r="D90" s="265"/>
      <c r="F90" s="262"/>
      <c r="G90" s="262"/>
      <c r="H90" s="262"/>
      <c r="I90" s="262"/>
      <c r="J90" s="262"/>
    </row>
    <row r="91" spans="2:10">
      <c r="B91" s="259"/>
      <c r="C91" s="264"/>
      <c r="D91" s="265"/>
      <c r="F91" s="262"/>
      <c r="G91" s="262"/>
      <c r="H91" s="262"/>
      <c r="I91" s="262"/>
      <c r="J91" s="262"/>
    </row>
    <row r="92" spans="2:10">
      <c r="B92" s="259"/>
      <c r="C92" s="264"/>
      <c r="D92" s="265"/>
      <c r="F92" s="262"/>
      <c r="G92" s="262"/>
      <c r="H92" s="262"/>
      <c r="I92" s="262"/>
      <c r="J92" s="262"/>
    </row>
    <row r="93" spans="2:10">
      <c r="B93" s="259"/>
      <c r="C93" s="264"/>
      <c r="D93" s="265"/>
      <c r="F93" s="262"/>
      <c r="G93" s="262"/>
      <c r="H93" s="262"/>
      <c r="I93" s="262"/>
      <c r="J93" s="262"/>
    </row>
    <row r="94" spans="2:10">
      <c r="B94" s="259"/>
      <c r="C94" s="264"/>
      <c r="D94" s="265"/>
      <c r="F94" s="262"/>
      <c r="G94" s="262"/>
      <c r="H94" s="262"/>
      <c r="I94" s="262"/>
      <c r="J94" s="262"/>
    </row>
    <row r="95" spans="2:10">
      <c r="B95" s="259"/>
      <c r="D95" s="271"/>
      <c r="F95" s="262"/>
      <c r="G95" s="262"/>
      <c r="H95" s="262"/>
      <c r="I95" s="262"/>
      <c r="J95" s="270"/>
    </row>
    <row r="96" spans="2:10">
      <c r="B96" s="259"/>
      <c r="C96" s="260"/>
      <c r="D96" s="272"/>
      <c r="F96" s="262"/>
      <c r="G96" s="262"/>
      <c r="H96" s="262"/>
      <c r="I96" s="262"/>
      <c r="J96" s="270"/>
    </row>
    <row r="97" spans="2:10">
      <c r="B97" s="259"/>
      <c r="D97" s="271"/>
      <c r="E97" s="268"/>
      <c r="F97" s="262"/>
      <c r="G97" s="269"/>
      <c r="H97" s="269"/>
      <c r="I97" s="269"/>
      <c r="J97" s="262"/>
    </row>
    <row r="98" spans="2:10">
      <c r="B98" s="259"/>
      <c r="C98" s="260"/>
      <c r="D98" s="272"/>
      <c r="J98" s="270"/>
    </row>
    <row r="99" spans="2:10">
      <c r="B99" s="259"/>
      <c r="C99" s="264"/>
      <c r="D99" s="265"/>
      <c r="E99" s="261"/>
      <c r="F99" s="262"/>
      <c r="G99" s="263"/>
      <c r="H99" s="263"/>
      <c r="I99" s="263"/>
      <c r="J99" s="262"/>
    </row>
    <row r="100" spans="2:10">
      <c r="B100" s="259"/>
      <c r="C100" s="264"/>
      <c r="D100" s="265"/>
      <c r="E100" s="261"/>
      <c r="F100" s="262"/>
      <c r="G100" s="263"/>
      <c r="H100" s="263"/>
      <c r="I100" s="263"/>
      <c r="J100" s="262"/>
    </row>
    <row r="101" spans="2:10">
      <c r="B101" s="259"/>
      <c r="C101" s="264"/>
      <c r="D101" s="265"/>
      <c r="E101" s="261"/>
      <c r="F101" s="262"/>
      <c r="G101" s="263"/>
      <c r="H101" s="263"/>
      <c r="I101" s="263"/>
      <c r="J101" s="262"/>
    </row>
    <row r="102" spans="2:10">
      <c r="B102" s="259"/>
      <c r="D102" s="271"/>
      <c r="E102" s="268"/>
      <c r="F102" s="262"/>
      <c r="G102" s="269"/>
      <c r="H102" s="269"/>
      <c r="I102" s="269"/>
      <c r="J102" s="262"/>
    </row>
    <row r="103" spans="2:10">
      <c r="B103" s="259"/>
      <c r="C103" s="260"/>
      <c r="D103" s="272"/>
      <c r="J103" s="270"/>
    </row>
    <row r="104" spans="2:10">
      <c r="B104" s="259"/>
      <c r="C104" s="264"/>
      <c r="D104" s="265"/>
      <c r="E104" s="261"/>
      <c r="F104" s="262"/>
      <c r="G104" s="263"/>
      <c r="H104" s="263"/>
      <c r="I104" s="263"/>
      <c r="J104" s="262"/>
    </row>
    <row r="105" spans="2:10">
      <c r="B105" s="259"/>
      <c r="C105" s="264"/>
      <c r="D105" s="265"/>
      <c r="E105" s="261"/>
      <c r="F105" s="262"/>
      <c r="G105" s="263"/>
      <c r="H105" s="263"/>
      <c r="I105" s="263"/>
      <c r="J105" s="262"/>
    </row>
    <row r="106" spans="2:10">
      <c r="B106" s="259"/>
      <c r="C106" s="264"/>
      <c r="D106" s="265"/>
      <c r="E106" s="261"/>
      <c r="F106" s="262"/>
      <c r="G106" s="263"/>
      <c r="H106" s="263"/>
      <c r="I106" s="263"/>
      <c r="J106" s="262"/>
    </row>
    <row r="107" spans="2:10">
      <c r="B107" s="259"/>
      <c r="D107" s="271"/>
      <c r="F107" s="262"/>
      <c r="G107" s="262"/>
      <c r="H107" s="262"/>
      <c r="I107" s="262"/>
      <c r="J107" s="262"/>
    </row>
    <row r="108" spans="2:10">
      <c r="B108" s="259"/>
      <c r="C108" s="260"/>
      <c r="D108" s="272"/>
      <c r="E108" s="268"/>
      <c r="F108" s="262"/>
      <c r="G108" s="269"/>
      <c r="H108" s="269"/>
      <c r="I108" s="269"/>
      <c r="J108" s="270"/>
    </row>
    <row r="109" spans="2:10">
      <c r="B109" s="259"/>
      <c r="C109" s="264"/>
      <c r="D109" s="265"/>
      <c r="E109" s="261"/>
      <c r="F109" s="262"/>
      <c r="G109" s="263"/>
      <c r="H109" s="263"/>
      <c r="I109" s="263"/>
      <c r="J109" s="262"/>
    </row>
    <row r="110" spans="2:10">
      <c r="B110" s="259"/>
      <c r="C110" s="264"/>
      <c r="D110" s="265"/>
      <c r="E110" s="261"/>
      <c r="F110" s="262"/>
      <c r="G110" s="263"/>
      <c r="H110" s="263"/>
      <c r="I110" s="263"/>
      <c r="J110" s="262"/>
    </row>
    <row r="111" spans="2:10">
      <c r="B111" s="259"/>
      <c r="C111" s="264"/>
      <c r="D111" s="265"/>
      <c r="E111" s="261"/>
      <c r="F111" s="262"/>
      <c r="G111" s="263"/>
      <c r="H111" s="263"/>
      <c r="I111" s="263"/>
      <c r="J111" s="262"/>
    </row>
    <row r="112" spans="2:10">
      <c r="B112" s="259"/>
      <c r="C112" s="264"/>
      <c r="D112" s="265"/>
      <c r="E112" s="261"/>
      <c r="F112" s="262"/>
      <c r="G112" s="263"/>
      <c r="H112" s="263"/>
      <c r="I112" s="263"/>
      <c r="J112" s="262"/>
    </row>
    <row r="113" spans="2:10">
      <c r="B113" s="259"/>
      <c r="C113" s="264"/>
      <c r="D113" s="265"/>
      <c r="E113" s="261"/>
      <c r="F113" s="262"/>
      <c r="G113" s="263"/>
      <c r="H113" s="263"/>
      <c r="I113" s="263"/>
      <c r="J113" s="262"/>
    </row>
    <row r="114" spans="2:10">
      <c r="B114" s="259"/>
      <c r="D114" s="265"/>
      <c r="E114" s="268"/>
      <c r="F114" s="262"/>
      <c r="G114" s="269"/>
      <c r="H114" s="269"/>
      <c r="I114" s="269"/>
      <c r="J114" s="262"/>
    </row>
    <row r="115" spans="2:10">
      <c r="B115" s="259"/>
      <c r="C115" s="260"/>
      <c r="D115" s="272"/>
      <c r="E115" s="268"/>
      <c r="F115" s="262"/>
      <c r="G115" s="269"/>
      <c r="H115" s="269"/>
      <c r="I115" s="269"/>
      <c r="J115" s="270"/>
    </row>
    <row r="116" spans="2:10">
      <c r="B116" s="259"/>
      <c r="C116" s="273"/>
      <c r="D116" s="265"/>
      <c r="E116" s="261"/>
      <c r="F116" s="262"/>
      <c r="G116" s="263"/>
      <c r="H116" s="263"/>
      <c r="I116" s="263"/>
      <c r="J116" s="262"/>
    </row>
    <row r="117" spans="2:10">
      <c r="B117" s="259"/>
      <c r="C117" s="273"/>
      <c r="D117" s="265"/>
      <c r="E117" s="261"/>
      <c r="F117" s="262"/>
      <c r="G117" s="263"/>
      <c r="H117" s="263"/>
      <c r="I117" s="263"/>
      <c r="J117" s="262"/>
    </row>
    <row r="118" spans="2:10">
      <c r="B118" s="259"/>
      <c r="C118" s="273"/>
      <c r="D118" s="265"/>
      <c r="E118" s="261"/>
      <c r="F118" s="262"/>
      <c r="G118" s="263"/>
      <c r="H118" s="263"/>
      <c r="I118" s="263"/>
      <c r="J118" s="262"/>
    </row>
    <row r="119" spans="2:10">
      <c r="B119" s="259"/>
      <c r="C119" s="273"/>
      <c r="D119" s="265"/>
      <c r="E119" s="261"/>
      <c r="F119" s="262"/>
      <c r="G119" s="263"/>
      <c r="H119" s="263"/>
      <c r="I119" s="263"/>
      <c r="J119" s="262"/>
    </row>
    <row r="120" spans="2:10">
      <c r="B120" s="259"/>
      <c r="C120" s="260"/>
      <c r="D120" s="272"/>
      <c r="J120" s="270"/>
    </row>
    <row r="121" spans="2:10">
      <c r="B121" s="259"/>
      <c r="C121" s="264"/>
      <c r="D121" s="265"/>
      <c r="E121" s="261"/>
      <c r="F121" s="262"/>
      <c r="G121" s="263"/>
      <c r="H121" s="263"/>
      <c r="I121" s="263"/>
      <c r="J121" s="262"/>
    </row>
    <row r="122" spans="2:10">
      <c r="B122" s="259"/>
      <c r="C122" s="264"/>
      <c r="D122" s="265"/>
      <c r="E122" s="261"/>
      <c r="F122" s="262"/>
      <c r="G122" s="263"/>
      <c r="H122" s="263"/>
      <c r="I122" s="263"/>
      <c r="J122" s="262"/>
    </row>
    <row r="123" spans="2:10">
      <c r="B123" s="259"/>
      <c r="C123" s="264"/>
      <c r="D123" s="265"/>
      <c r="E123" s="261"/>
      <c r="F123" s="262"/>
      <c r="G123" s="263"/>
      <c r="H123" s="263"/>
      <c r="I123" s="263"/>
      <c r="J123" s="262"/>
    </row>
    <row r="124" spans="2:10">
      <c r="B124" s="259"/>
      <c r="C124" s="264"/>
      <c r="D124" s="265"/>
      <c r="E124" s="261"/>
      <c r="F124" s="262"/>
      <c r="G124" s="263"/>
      <c r="H124" s="263"/>
      <c r="I124" s="263"/>
      <c r="J124" s="262"/>
    </row>
    <row r="125" spans="2:10">
      <c r="B125" s="259"/>
      <c r="C125" s="264"/>
      <c r="D125" s="265"/>
      <c r="E125" s="261"/>
      <c r="F125" s="262"/>
      <c r="G125" s="263"/>
      <c r="H125" s="263"/>
      <c r="I125" s="263"/>
      <c r="J125" s="262"/>
    </row>
    <row r="126" spans="2:10">
      <c r="B126" s="259"/>
      <c r="C126" s="260"/>
      <c r="D126" s="272"/>
      <c r="E126" s="268"/>
      <c r="F126" s="262"/>
      <c r="G126" s="263"/>
      <c r="H126" s="263"/>
      <c r="I126" s="263"/>
      <c r="J126" s="270"/>
    </row>
    <row r="127" spans="2:10">
      <c r="B127" s="259"/>
      <c r="C127" s="264"/>
      <c r="D127" s="265"/>
      <c r="E127" s="261"/>
      <c r="F127" s="262"/>
      <c r="G127" s="263"/>
      <c r="H127" s="263"/>
      <c r="I127" s="263"/>
      <c r="J127" s="262"/>
    </row>
    <row r="128" spans="2:10">
      <c r="B128" s="259"/>
      <c r="C128" s="264"/>
      <c r="D128" s="265"/>
      <c r="E128" s="261"/>
      <c r="F128" s="262"/>
      <c r="G128" s="263"/>
      <c r="H128" s="263"/>
      <c r="I128" s="263"/>
      <c r="J128" s="262"/>
    </row>
    <row r="129" spans="2:10">
      <c r="B129" s="259"/>
      <c r="C129" s="264"/>
      <c r="D129" s="265"/>
      <c r="E129" s="261"/>
      <c r="F129" s="262"/>
      <c r="G129" s="263"/>
      <c r="H129" s="263"/>
      <c r="I129" s="263"/>
      <c r="J129" s="262"/>
    </row>
    <row r="130" spans="2:10">
      <c r="B130" s="259"/>
      <c r="C130" s="264"/>
      <c r="D130" s="265"/>
      <c r="E130" s="261"/>
      <c r="F130" s="262"/>
      <c r="G130" s="263"/>
      <c r="H130" s="263"/>
      <c r="I130" s="263"/>
      <c r="J130" s="262"/>
    </row>
    <row r="131" spans="2:10">
      <c r="B131" s="259"/>
      <c r="C131" s="264"/>
      <c r="D131" s="265"/>
      <c r="E131" s="261"/>
      <c r="F131" s="262"/>
      <c r="G131" s="263"/>
      <c r="H131" s="263"/>
      <c r="I131" s="263"/>
      <c r="J131" s="262"/>
    </row>
    <row r="132" spans="2:10">
      <c r="B132" s="259"/>
      <c r="C132" s="264"/>
      <c r="D132" s="265"/>
      <c r="E132" s="261"/>
      <c r="F132" s="262"/>
      <c r="G132" s="263"/>
      <c r="H132" s="263"/>
      <c r="I132" s="263"/>
      <c r="J132" s="262"/>
    </row>
    <row r="133" spans="2:10">
      <c r="B133" s="259"/>
      <c r="C133" s="264"/>
      <c r="D133" s="265"/>
      <c r="E133" s="261"/>
      <c r="F133" s="262"/>
      <c r="G133" s="263"/>
      <c r="H133" s="263"/>
      <c r="I133" s="263"/>
      <c r="J133" s="274"/>
    </row>
    <row r="134" spans="2:10">
      <c r="B134" s="259"/>
      <c r="C134" s="264"/>
      <c r="D134" s="265"/>
      <c r="E134" s="261"/>
      <c r="F134" s="262"/>
      <c r="G134" s="263"/>
      <c r="H134" s="263"/>
      <c r="I134" s="263"/>
      <c r="J134" s="262"/>
    </row>
    <row r="135" spans="2:10">
      <c r="B135" s="259"/>
      <c r="C135" s="264"/>
      <c r="D135" s="265"/>
      <c r="E135" s="261"/>
      <c r="F135" s="262"/>
      <c r="G135" s="263"/>
      <c r="H135" s="263"/>
      <c r="I135" s="263"/>
      <c r="J135" s="262"/>
    </row>
    <row r="136" spans="2:10">
      <c r="B136" s="259"/>
      <c r="C136" s="260"/>
      <c r="D136" s="272"/>
      <c r="E136" s="261"/>
      <c r="F136" s="262"/>
      <c r="G136" s="263"/>
      <c r="H136" s="263"/>
      <c r="I136" s="263"/>
      <c r="J136" s="270"/>
    </row>
    <row r="137" spans="2:10">
      <c r="B137" s="259"/>
      <c r="C137" s="264"/>
      <c r="D137" s="265"/>
      <c r="E137" s="261"/>
      <c r="F137" s="262"/>
      <c r="G137" s="263"/>
      <c r="H137" s="263"/>
      <c r="I137" s="263"/>
      <c r="J137" s="262"/>
    </row>
    <row r="138" spans="2:10">
      <c r="B138" s="259"/>
      <c r="C138" s="264"/>
      <c r="D138" s="265"/>
      <c r="E138" s="261"/>
      <c r="F138" s="262"/>
      <c r="G138" s="263"/>
      <c r="H138" s="263"/>
      <c r="I138" s="263"/>
      <c r="J138" s="262"/>
    </row>
    <row r="139" spans="2:10">
      <c r="B139" s="259"/>
      <c r="C139" s="264"/>
      <c r="D139" s="265"/>
      <c r="E139" s="261"/>
      <c r="F139" s="262"/>
      <c r="G139" s="263"/>
      <c r="H139" s="263"/>
      <c r="I139" s="263"/>
      <c r="J139" s="262"/>
    </row>
    <row r="140" spans="2:10">
      <c r="B140" s="259"/>
      <c r="C140" s="260"/>
      <c r="J140" s="217"/>
    </row>
    <row r="141" spans="2:10">
      <c r="B141" s="259"/>
      <c r="C141" s="260"/>
      <c r="D141" s="272"/>
      <c r="E141" s="268"/>
      <c r="F141" s="262"/>
      <c r="G141" s="269"/>
      <c r="H141" s="269"/>
      <c r="I141" s="269"/>
      <c r="J141" s="270"/>
    </row>
    <row r="142" spans="2:10">
      <c r="B142" s="259"/>
      <c r="C142" s="264"/>
      <c r="D142" s="265"/>
      <c r="E142" s="261"/>
      <c r="F142" s="262"/>
      <c r="G142" s="263"/>
      <c r="H142" s="263"/>
      <c r="I142" s="263"/>
      <c r="J142" s="262"/>
    </row>
    <row r="143" spans="2:10">
      <c r="B143" s="259"/>
      <c r="C143" s="264"/>
      <c r="D143" s="265"/>
      <c r="E143" s="261"/>
      <c r="F143" s="262"/>
      <c r="G143" s="263"/>
      <c r="H143" s="263"/>
      <c r="I143" s="263"/>
      <c r="J143" s="262"/>
    </row>
    <row r="144" spans="2:10">
      <c r="B144" s="259"/>
      <c r="C144" s="264"/>
      <c r="D144" s="265"/>
      <c r="E144" s="261"/>
      <c r="F144" s="262"/>
      <c r="G144" s="263"/>
      <c r="H144" s="263"/>
      <c r="I144" s="263"/>
      <c r="J144" s="262"/>
    </row>
    <row r="145" spans="2:10">
      <c r="B145" s="259"/>
      <c r="C145" s="264"/>
      <c r="D145" s="265"/>
      <c r="E145" s="261"/>
      <c r="F145" s="262"/>
      <c r="G145" s="263"/>
      <c r="H145" s="263"/>
      <c r="I145" s="263"/>
      <c r="J145" s="262"/>
    </row>
    <row r="146" spans="2:10">
      <c r="B146" s="259"/>
      <c r="C146" s="260"/>
      <c r="D146" s="272"/>
      <c r="E146" s="268"/>
      <c r="F146" s="270"/>
      <c r="G146" s="269"/>
      <c r="H146" s="269"/>
      <c r="I146" s="269"/>
      <c r="J146" s="270"/>
    </row>
    <row r="147" spans="2:10">
      <c r="B147" s="259"/>
      <c r="C147" s="264"/>
      <c r="D147" s="265"/>
      <c r="E147" s="261"/>
      <c r="F147" s="262"/>
      <c r="G147" s="263"/>
      <c r="H147" s="263"/>
      <c r="I147" s="263"/>
      <c r="J147" s="262"/>
    </row>
    <row r="148" spans="2:10">
      <c r="B148" s="259"/>
      <c r="D148" s="271"/>
      <c r="F148" s="262"/>
      <c r="G148" s="262"/>
      <c r="H148" s="262"/>
      <c r="I148" s="262"/>
      <c r="J148" s="262"/>
    </row>
    <row r="149" spans="2:10">
      <c r="B149" s="259"/>
      <c r="C149" s="260"/>
      <c r="D149" s="272"/>
      <c r="E149" s="268"/>
      <c r="F149" s="262"/>
      <c r="G149" s="269"/>
      <c r="H149" s="269"/>
      <c r="I149" s="269"/>
      <c r="J149" s="270"/>
    </row>
    <row r="150" spans="2:10">
      <c r="B150" s="259"/>
      <c r="C150" s="264"/>
      <c r="D150" s="265"/>
      <c r="E150" s="261"/>
      <c r="F150" s="262"/>
      <c r="G150" s="263"/>
      <c r="H150" s="263"/>
      <c r="I150" s="263"/>
      <c r="J150" s="262"/>
    </row>
    <row r="151" spans="2:10">
      <c r="B151" s="259"/>
      <c r="C151" s="264"/>
      <c r="D151" s="265"/>
      <c r="E151" s="261"/>
      <c r="F151" s="262"/>
      <c r="G151" s="263"/>
      <c r="H151" s="263"/>
      <c r="I151" s="263"/>
      <c r="J151" s="262"/>
    </row>
    <row r="152" spans="2:10">
      <c r="B152" s="259"/>
      <c r="D152" s="271"/>
      <c r="F152" s="262"/>
      <c r="G152" s="262"/>
      <c r="H152" s="262"/>
      <c r="I152" s="262"/>
      <c r="J152" s="262"/>
    </row>
    <row r="153" spans="2:10">
      <c r="B153" s="259"/>
      <c r="C153" s="260"/>
      <c r="D153" s="272"/>
      <c r="E153" s="268"/>
      <c r="F153" s="262"/>
      <c r="G153" s="269"/>
      <c r="H153" s="269"/>
      <c r="I153" s="269"/>
      <c r="J153" s="270"/>
    </row>
    <row r="154" spans="2:10">
      <c r="B154" s="259"/>
      <c r="C154" s="264"/>
      <c r="D154" s="265"/>
      <c r="E154" s="261"/>
      <c r="F154" s="262"/>
      <c r="G154" s="263"/>
      <c r="H154" s="263"/>
      <c r="I154" s="263"/>
      <c r="J154" s="262"/>
    </row>
    <row r="155" spans="2:10">
      <c r="B155" s="259"/>
      <c r="C155" s="264"/>
      <c r="D155" s="265"/>
      <c r="E155" s="261"/>
      <c r="F155" s="262"/>
      <c r="G155" s="263"/>
      <c r="H155" s="263"/>
      <c r="I155" s="263"/>
      <c r="J155" s="262"/>
    </row>
    <row r="156" spans="2:10">
      <c r="B156" s="259"/>
      <c r="C156" s="260"/>
      <c r="D156" s="272"/>
      <c r="E156" s="261"/>
      <c r="F156" s="262"/>
      <c r="G156" s="263"/>
      <c r="H156" s="263"/>
      <c r="I156" s="263"/>
      <c r="J156" s="270"/>
    </row>
    <row r="157" spans="2:10">
      <c r="B157" s="259"/>
      <c r="C157" s="264"/>
      <c r="D157" s="265"/>
      <c r="E157" s="261"/>
      <c r="F157" s="262"/>
      <c r="G157" s="263"/>
      <c r="H157" s="263"/>
      <c r="I157" s="263"/>
      <c r="J157" s="262"/>
    </row>
    <row r="158" spans="2:10">
      <c r="B158" s="259"/>
      <c r="C158" s="264"/>
      <c r="D158" s="265"/>
      <c r="E158" s="261"/>
      <c r="F158" s="262"/>
      <c r="G158" s="263"/>
      <c r="H158" s="263"/>
      <c r="I158" s="263"/>
      <c r="J158" s="262"/>
    </row>
    <row r="159" spans="2:10">
      <c r="B159" s="259"/>
      <c r="C159" s="260"/>
      <c r="D159" s="272"/>
      <c r="E159" s="261"/>
      <c r="F159" s="262"/>
      <c r="G159" s="263"/>
      <c r="H159" s="263"/>
      <c r="I159" s="263"/>
      <c r="J159" s="270"/>
    </row>
    <row r="160" spans="2:10">
      <c r="B160" s="259"/>
      <c r="C160" s="264"/>
      <c r="D160" s="265"/>
      <c r="E160" s="261"/>
      <c r="F160" s="262"/>
      <c r="G160" s="263"/>
      <c r="H160" s="263"/>
      <c r="I160" s="263"/>
      <c r="J160" s="262"/>
    </row>
    <row r="161" spans="2:10">
      <c r="B161" s="259"/>
      <c r="C161" s="264"/>
      <c r="D161" s="265"/>
      <c r="E161" s="261"/>
      <c r="F161" s="262"/>
      <c r="G161" s="263"/>
      <c r="H161" s="263"/>
      <c r="I161" s="263"/>
      <c r="J161" s="262"/>
    </row>
    <row r="162" spans="2:10">
      <c r="B162" s="259"/>
      <c r="C162" s="260"/>
      <c r="D162" s="272"/>
      <c r="E162" s="268"/>
      <c r="F162" s="270"/>
      <c r="G162" s="269"/>
      <c r="H162" s="269"/>
      <c r="I162" s="269"/>
      <c r="J162" s="270"/>
    </row>
    <row r="163" spans="2:10">
      <c r="B163" s="259"/>
      <c r="C163" s="260"/>
      <c r="D163" s="265"/>
      <c r="E163" s="261"/>
      <c r="F163" s="262"/>
      <c r="G163" s="263"/>
      <c r="H163" s="263"/>
      <c r="I163" s="263"/>
      <c r="J163" s="262"/>
    </row>
    <row r="164" spans="2:10">
      <c r="B164" s="259"/>
      <c r="D164" s="271"/>
      <c r="F164" s="262"/>
      <c r="G164" s="262"/>
      <c r="H164" s="262"/>
      <c r="I164" s="262"/>
      <c r="J164" s="262"/>
    </row>
    <row r="165" spans="2:10">
      <c r="B165" s="259"/>
      <c r="C165" s="275"/>
      <c r="D165" s="276"/>
      <c r="G165" s="262"/>
      <c r="H165" s="262"/>
      <c r="I165" s="262"/>
      <c r="J165" s="270"/>
    </row>
    <row r="166" spans="2:10">
      <c r="B166" s="259"/>
      <c r="D166" s="271"/>
      <c r="F166" s="262"/>
      <c r="G166" s="277"/>
      <c r="H166" s="277"/>
      <c r="I166" s="277"/>
      <c r="J166" s="262"/>
    </row>
    <row r="167" spans="2:10">
      <c r="B167" s="259"/>
      <c r="D167" s="271"/>
      <c r="F167" s="262"/>
      <c r="G167" s="277"/>
      <c r="H167" s="277"/>
      <c r="I167" s="277"/>
      <c r="J167" s="262"/>
    </row>
    <row r="168" spans="2:10">
      <c r="B168" s="259"/>
      <c r="D168" s="271"/>
      <c r="F168" s="262"/>
      <c r="G168" s="277"/>
      <c r="H168" s="277"/>
      <c r="I168" s="277"/>
      <c r="J168" s="262"/>
    </row>
    <row r="169" spans="2:10">
      <c r="B169" s="259"/>
      <c r="D169" s="271"/>
      <c r="F169" s="262"/>
      <c r="G169" s="277"/>
      <c r="H169" s="277"/>
      <c r="I169" s="277"/>
      <c r="J169" s="262"/>
    </row>
    <row r="170" spans="2:10">
      <c r="B170" s="259"/>
      <c r="D170" s="271"/>
      <c r="F170" s="262"/>
      <c r="G170" s="277"/>
      <c r="H170" s="277"/>
      <c r="I170" s="277"/>
      <c r="J170" s="262"/>
    </row>
    <row r="171" spans="2:10">
      <c r="B171" s="259"/>
      <c r="D171" s="271"/>
      <c r="F171" s="262"/>
      <c r="G171" s="277"/>
      <c r="H171" s="277"/>
      <c r="I171" s="277"/>
      <c r="J171" s="262"/>
    </row>
    <row r="172" spans="2:10">
      <c r="B172" s="259"/>
      <c r="D172" s="271"/>
      <c r="F172" s="262"/>
      <c r="G172" s="277"/>
      <c r="H172" s="277"/>
      <c r="I172" s="277"/>
      <c r="J172" s="262"/>
    </row>
    <row r="173" spans="2:10">
      <c r="B173" s="259"/>
      <c r="D173" s="271"/>
      <c r="F173" s="262"/>
      <c r="G173" s="277"/>
      <c r="H173" s="277"/>
      <c r="I173" s="277"/>
      <c r="J173" s="262"/>
    </row>
    <row r="174" spans="2:10">
      <c r="B174" s="259"/>
      <c r="D174" s="271"/>
      <c r="F174" s="262"/>
      <c r="G174" s="277"/>
      <c r="H174" s="277"/>
      <c r="I174" s="277"/>
      <c r="J174" s="262"/>
    </row>
    <row r="175" spans="2:10">
      <c r="B175" s="259"/>
      <c r="D175" s="271"/>
      <c r="F175" s="262"/>
      <c r="G175" s="277"/>
      <c r="H175" s="277"/>
      <c r="I175" s="277"/>
      <c r="J175" s="262"/>
    </row>
    <row r="176" spans="2:10">
      <c r="B176" s="259"/>
      <c r="D176" s="271"/>
      <c r="F176" s="262"/>
      <c r="G176" s="277"/>
      <c r="H176" s="277"/>
      <c r="I176" s="277"/>
      <c r="J176" s="262"/>
    </row>
    <row r="177" spans="2:10">
      <c r="B177" s="259"/>
      <c r="D177" s="271"/>
      <c r="F177" s="262"/>
      <c r="G177" s="277"/>
      <c r="H177" s="277"/>
      <c r="I177" s="277"/>
      <c r="J177" s="262"/>
    </row>
    <row r="178" spans="2:10">
      <c r="B178" s="259"/>
      <c r="D178" s="271"/>
      <c r="F178" s="262"/>
      <c r="G178" s="277"/>
      <c r="H178" s="277"/>
      <c r="I178" s="277"/>
      <c r="J178" s="262"/>
    </row>
    <row r="179" spans="2:10">
      <c r="B179" s="259"/>
      <c r="D179" s="271"/>
      <c r="F179" s="262"/>
      <c r="G179" s="277"/>
      <c r="H179" s="277"/>
      <c r="I179" s="277"/>
      <c r="J179" s="262"/>
    </row>
    <row r="180" spans="2:10">
      <c r="B180" s="259"/>
      <c r="D180" s="271"/>
      <c r="F180" s="262"/>
      <c r="G180" s="277"/>
      <c r="H180" s="277"/>
      <c r="I180" s="277"/>
      <c r="J180" s="262"/>
    </row>
    <row r="181" spans="2:10">
      <c r="B181" s="259"/>
      <c r="D181" s="271"/>
      <c r="F181" s="262"/>
      <c r="G181" s="277"/>
      <c r="H181" s="277"/>
      <c r="I181" s="277"/>
      <c r="J181" s="262"/>
    </row>
    <row r="182" spans="2:10">
      <c r="B182" s="259"/>
      <c r="D182" s="271"/>
      <c r="F182" s="262"/>
      <c r="G182" s="277"/>
      <c r="H182" s="277"/>
      <c r="I182" s="277"/>
      <c r="J182" s="262"/>
    </row>
    <row r="183" spans="2:10">
      <c r="B183" s="259"/>
      <c r="D183" s="271"/>
      <c r="F183" s="262"/>
      <c r="G183" s="277"/>
      <c r="H183" s="277"/>
      <c r="I183" s="277"/>
      <c r="J183" s="262"/>
    </row>
    <row r="184" spans="2:10">
      <c r="B184" s="259"/>
      <c r="D184" s="271"/>
      <c r="F184" s="262"/>
      <c r="G184" s="277"/>
      <c r="H184" s="277"/>
      <c r="I184" s="277"/>
      <c r="J184" s="262"/>
    </row>
    <row r="185" spans="2:10">
      <c r="B185" s="259"/>
      <c r="D185" s="271"/>
      <c r="F185" s="262"/>
      <c r="G185" s="277"/>
      <c r="H185" s="277"/>
      <c r="I185" s="277"/>
      <c r="J185" s="262"/>
    </row>
    <row r="186" spans="2:10">
      <c r="B186" s="259"/>
      <c r="D186" s="271"/>
      <c r="F186" s="262"/>
      <c r="G186" s="277"/>
      <c r="H186" s="277"/>
      <c r="I186" s="277"/>
      <c r="J186" s="262"/>
    </row>
    <row r="187" spans="2:10">
      <c r="B187" s="259"/>
      <c r="D187" s="271"/>
      <c r="F187" s="262"/>
      <c r="G187" s="277"/>
      <c r="H187" s="277"/>
      <c r="I187" s="277"/>
      <c r="J187" s="262"/>
    </row>
    <row r="188" spans="2:10">
      <c r="B188" s="259"/>
      <c r="C188" s="275"/>
      <c r="D188" s="276"/>
      <c r="F188" s="262"/>
      <c r="G188" s="277"/>
      <c r="H188" s="277"/>
      <c r="I188" s="277"/>
      <c r="J188" s="270"/>
    </row>
    <row r="189" spans="2:10">
      <c r="B189" s="259"/>
      <c r="D189" s="271"/>
      <c r="F189" s="262"/>
      <c r="G189" s="277"/>
      <c r="H189" s="277"/>
      <c r="I189" s="277"/>
      <c r="J189" s="262"/>
    </row>
    <row r="190" spans="2:10">
      <c r="B190" s="259"/>
      <c r="D190" s="271"/>
      <c r="F190" s="262"/>
      <c r="G190" s="277"/>
      <c r="H190" s="277"/>
      <c r="I190" s="277"/>
      <c r="J190" s="262"/>
    </row>
    <row r="191" spans="2:10">
      <c r="B191" s="259"/>
      <c r="D191" s="271"/>
      <c r="F191" s="262"/>
      <c r="G191" s="277"/>
      <c r="H191" s="277"/>
      <c r="I191" s="277"/>
      <c r="J191" s="262"/>
    </row>
    <row r="192" spans="2:10">
      <c r="B192" s="259"/>
      <c r="D192" s="271"/>
      <c r="F192" s="262"/>
      <c r="G192" s="277"/>
      <c r="H192" s="277"/>
      <c r="I192" s="277"/>
      <c r="J192" s="262"/>
    </row>
    <row r="193" spans="2:10">
      <c r="B193" s="259"/>
      <c r="D193" s="271"/>
      <c r="F193" s="262"/>
      <c r="G193" s="277"/>
      <c r="H193" s="277"/>
      <c r="I193" s="277"/>
      <c r="J193" s="262"/>
    </row>
    <row r="194" spans="2:10">
      <c r="B194" s="259"/>
      <c r="D194" s="271"/>
      <c r="F194" s="262"/>
      <c r="G194" s="277"/>
      <c r="H194" s="277"/>
      <c r="I194" s="277"/>
      <c r="J194" s="262"/>
    </row>
    <row r="195" spans="2:10">
      <c r="B195" s="259"/>
      <c r="D195" s="271"/>
      <c r="F195" s="262"/>
      <c r="G195" s="277"/>
      <c r="H195" s="277"/>
      <c r="I195" s="277"/>
      <c r="J195" s="262"/>
    </row>
    <row r="196" spans="2:10">
      <c r="B196" s="259"/>
      <c r="D196" s="271"/>
      <c r="F196" s="262"/>
      <c r="G196" s="277"/>
      <c r="H196" s="277"/>
      <c r="I196" s="277"/>
      <c r="J196" s="262"/>
    </row>
    <row r="197" spans="2:10">
      <c r="B197" s="259"/>
      <c r="D197" s="271"/>
      <c r="F197" s="262"/>
      <c r="G197" s="277"/>
      <c r="H197" s="277"/>
      <c r="I197" s="277"/>
      <c r="J197" s="262"/>
    </row>
    <row r="198" spans="2:10">
      <c r="B198" s="259"/>
      <c r="D198" s="271"/>
      <c r="F198" s="262"/>
      <c r="G198" s="277"/>
      <c r="H198" s="277"/>
      <c r="I198" s="277"/>
      <c r="J198" s="262"/>
    </row>
    <row r="199" spans="2:10">
      <c r="B199" s="259"/>
      <c r="C199" s="275"/>
      <c r="D199" s="276"/>
      <c r="F199" s="262"/>
      <c r="G199" s="277"/>
      <c r="H199" s="277"/>
      <c r="I199" s="277"/>
      <c r="J199" s="270"/>
    </row>
    <row r="200" spans="2:10">
      <c r="B200" s="259"/>
      <c r="D200" s="271"/>
      <c r="F200" s="262"/>
      <c r="G200" s="277"/>
      <c r="H200" s="277"/>
      <c r="I200" s="277"/>
      <c r="J200" s="262"/>
    </row>
    <row r="201" spans="2:10">
      <c r="B201" s="259"/>
      <c r="D201" s="271"/>
      <c r="F201" s="262"/>
      <c r="G201" s="277"/>
      <c r="H201" s="277"/>
      <c r="I201" s="277"/>
      <c r="J201" s="262"/>
    </row>
    <row r="202" spans="2:10">
      <c r="B202" s="259"/>
      <c r="D202" s="271"/>
      <c r="F202" s="262"/>
      <c r="G202" s="277"/>
      <c r="H202" s="277"/>
      <c r="I202" s="277"/>
      <c r="J202" s="262"/>
    </row>
    <row r="203" spans="2:10">
      <c r="B203" s="259"/>
      <c r="D203" s="271"/>
      <c r="F203" s="262"/>
      <c r="G203" s="277"/>
      <c r="H203" s="277"/>
      <c r="I203" s="277"/>
      <c r="J203" s="262"/>
    </row>
    <row r="204" spans="2:10">
      <c r="B204" s="259"/>
      <c r="D204" s="271"/>
      <c r="F204" s="262"/>
      <c r="G204" s="277"/>
      <c r="H204" s="277"/>
      <c r="I204" s="277"/>
      <c r="J204" s="262"/>
    </row>
    <row r="205" spans="2:10">
      <c r="B205" s="259"/>
      <c r="D205" s="271"/>
      <c r="F205" s="262"/>
      <c r="G205" s="277"/>
      <c r="H205" s="277"/>
      <c r="I205" s="277"/>
      <c r="J205" s="262"/>
    </row>
    <row r="206" spans="2:10">
      <c r="B206" s="259"/>
      <c r="D206" s="271"/>
      <c r="F206" s="262"/>
      <c r="G206" s="262"/>
      <c r="H206" s="262"/>
      <c r="I206" s="262"/>
      <c r="J206" s="270"/>
    </row>
    <row r="207" spans="2:10">
      <c r="B207" s="259"/>
      <c r="D207" s="276"/>
      <c r="F207" s="262"/>
      <c r="G207" s="262"/>
      <c r="H207" s="262"/>
      <c r="I207" s="262"/>
      <c r="J207" s="270"/>
    </row>
    <row r="208" spans="2:10">
      <c r="B208" s="259"/>
      <c r="D208" s="271"/>
      <c r="F208" s="262"/>
      <c r="G208" s="262"/>
      <c r="H208" s="262"/>
      <c r="I208" s="262"/>
      <c r="J208" s="262"/>
    </row>
    <row r="209" spans="2:13">
      <c r="B209" s="259"/>
      <c r="D209" s="271"/>
      <c r="F209" s="262"/>
      <c r="G209" s="262"/>
      <c r="H209" s="262"/>
      <c r="I209" s="262"/>
      <c r="J209" s="262"/>
    </row>
    <row r="210" spans="2:13">
      <c r="B210" s="259"/>
      <c r="D210" s="271"/>
      <c r="F210" s="262"/>
      <c r="G210" s="262"/>
      <c r="H210" s="262"/>
      <c r="I210" s="262"/>
      <c r="J210" s="262"/>
    </row>
    <row r="211" spans="2:13">
      <c r="B211" s="259"/>
      <c r="D211" s="271"/>
      <c r="F211" s="262"/>
      <c r="G211" s="262"/>
      <c r="H211" s="262"/>
      <c r="I211" s="262"/>
      <c r="J211" s="262"/>
      <c r="M211" s="278"/>
    </row>
    <row r="212" spans="2:13">
      <c r="B212" s="259"/>
      <c r="D212" s="271"/>
      <c r="F212" s="262"/>
      <c r="G212" s="262"/>
      <c r="H212" s="262"/>
      <c r="I212" s="262"/>
      <c r="J212" s="262"/>
    </row>
    <row r="213" spans="2:13">
      <c r="B213" s="259"/>
      <c r="D213" s="271"/>
      <c r="F213" s="262"/>
      <c r="G213" s="262"/>
      <c r="H213" s="262"/>
      <c r="I213" s="262"/>
      <c r="J213" s="262"/>
    </row>
    <row r="214" spans="2:13">
      <c r="B214" s="259"/>
      <c r="D214" s="271"/>
      <c r="F214" s="262"/>
      <c r="G214" s="262"/>
      <c r="H214" s="262"/>
      <c r="I214" s="262"/>
      <c r="J214" s="262"/>
    </row>
    <row r="215" spans="2:13">
      <c r="B215" s="259"/>
      <c r="D215" s="271"/>
      <c r="F215" s="262"/>
      <c r="G215" s="262"/>
      <c r="H215" s="262"/>
      <c r="I215" s="262"/>
      <c r="J215" s="262"/>
    </row>
    <row r="216" spans="2:13">
      <c r="B216" s="259"/>
      <c r="D216" s="271"/>
      <c r="F216" s="262"/>
      <c r="G216" s="262"/>
      <c r="H216" s="262"/>
      <c r="I216" s="262"/>
      <c r="J216" s="262"/>
    </row>
    <row r="217" spans="2:13">
      <c r="B217" s="259"/>
      <c r="D217" s="271"/>
      <c r="F217" s="262"/>
      <c r="G217" s="262"/>
      <c r="H217" s="262"/>
      <c r="I217" s="262"/>
      <c r="J217" s="262"/>
    </row>
    <row r="218" spans="2:13">
      <c r="B218" s="259"/>
      <c r="D218" s="271"/>
      <c r="F218" s="262"/>
      <c r="G218" s="262"/>
      <c r="H218" s="262"/>
      <c r="I218" s="262"/>
      <c r="J218" s="262"/>
    </row>
    <row r="219" spans="2:13">
      <c r="B219" s="259"/>
      <c r="D219" s="271"/>
      <c r="F219" s="262"/>
      <c r="G219" s="262"/>
      <c r="H219" s="262"/>
      <c r="I219" s="262"/>
      <c r="J219" s="262"/>
    </row>
    <row r="220" spans="2:13">
      <c r="B220" s="259"/>
      <c r="D220" s="271"/>
      <c r="F220" s="262"/>
      <c r="G220" s="262"/>
      <c r="H220" s="262"/>
      <c r="I220" s="262"/>
      <c r="J220" s="262"/>
    </row>
    <row r="221" spans="2:13">
      <c r="B221" s="259"/>
      <c r="D221" s="271"/>
      <c r="F221" s="262"/>
      <c r="G221" s="262"/>
      <c r="H221" s="262"/>
      <c r="I221" s="262"/>
      <c r="J221" s="262"/>
    </row>
    <row r="222" spans="2:13">
      <c r="B222" s="259"/>
      <c r="D222" s="271"/>
      <c r="F222" s="262"/>
      <c r="G222" s="262"/>
      <c r="H222" s="262"/>
      <c r="I222" s="262"/>
      <c r="J222" s="262"/>
    </row>
    <row r="223" spans="2:13">
      <c r="B223" s="259"/>
      <c r="D223" s="271"/>
      <c r="F223" s="262"/>
      <c r="G223" s="262"/>
      <c r="H223" s="262"/>
      <c r="I223" s="262"/>
      <c r="J223" s="262"/>
    </row>
    <row r="224" spans="2:13">
      <c r="B224" s="259"/>
      <c r="D224" s="271"/>
      <c r="F224" s="262"/>
      <c r="G224" s="262"/>
      <c r="H224" s="262"/>
      <c r="I224" s="262"/>
      <c r="J224" s="262"/>
    </row>
    <row r="225" spans="2:10">
      <c r="B225" s="259"/>
      <c r="D225" s="271"/>
      <c r="F225" s="262"/>
      <c r="G225" s="262"/>
      <c r="H225" s="262"/>
      <c r="I225" s="262"/>
      <c r="J225" s="262"/>
    </row>
    <row r="226" spans="2:10">
      <c r="B226" s="259"/>
      <c r="D226" s="271"/>
      <c r="F226" s="262"/>
      <c r="G226" s="262"/>
      <c r="H226" s="262"/>
      <c r="I226" s="262"/>
      <c r="J226" s="262"/>
    </row>
    <row r="227" spans="2:10">
      <c r="B227" s="259"/>
      <c r="D227" s="271"/>
      <c r="F227" s="262"/>
      <c r="G227" s="262"/>
      <c r="H227" s="262"/>
      <c r="I227" s="262"/>
      <c r="J227" s="262"/>
    </row>
    <row r="228" spans="2:10">
      <c r="B228" s="259"/>
      <c r="D228" s="271"/>
      <c r="F228" s="262"/>
      <c r="G228" s="262"/>
      <c r="H228" s="262"/>
      <c r="I228" s="262"/>
      <c r="J228" s="262"/>
    </row>
    <row r="229" spans="2:10">
      <c r="B229" s="259"/>
      <c r="D229" s="271"/>
      <c r="F229" s="262"/>
      <c r="G229" s="262"/>
      <c r="H229" s="262"/>
      <c r="I229" s="262"/>
      <c r="J229" s="262"/>
    </row>
    <row r="230" spans="2:10">
      <c r="B230" s="259"/>
      <c r="D230" s="271"/>
      <c r="F230" s="262"/>
      <c r="G230" s="262"/>
      <c r="H230" s="262"/>
      <c r="I230" s="262"/>
      <c r="J230" s="262"/>
    </row>
    <row r="231" spans="2:10">
      <c r="B231" s="259"/>
      <c r="D231" s="271"/>
      <c r="F231" s="262"/>
      <c r="G231" s="262"/>
      <c r="H231" s="262"/>
      <c r="I231" s="262"/>
      <c r="J231" s="262"/>
    </row>
    <row r="232" spans="2:10">
      <c r="B232" s="259"/>
      <c r="D232" s="271"/>
      <c r="F232" s="262"/>
      <c r="G232" s="262"/>
      <c r="H232" s="262"/>
      <c r="I232" s="262"/>
      <c r="J232" s="262"/>
    </row>
    <row r="233" spans="2:10">
      <c r="B233" s="259"/>
      <c r="D233" s="271"/>
      <c r="F233" s="262"/>
      <c r="G233" s="262"/>
      <c r="H233" s="262"/>
      <c r="I233" s="262"/>
      <c r="J233" s="262"/>
    </row>
    <row r="234" spans="2:10">
      <c r="B234" s="259"/>
      <c r="D234" s="271"/>
      <c r="F234" s="262"/>
      <c r="G234" s="262"/>
      <c r="H234" s="262"/>
      <c r="I234" s="262"/>
      <c r="J234" s="262"/>
    </row>
    <row r="235" spans="2:10">
      <c r="B235" s="259"/>
      <c r="D235" s="271"/>
      <c r="F235" s="262"/>
      <c r="G235" s="262"/>
      <c r="H235" s="262"/>
      <c r="I235" s="262"/>
      <c r="J235" s="262"/>
    </row>
    <row r="236" spans="2:10">
      <c r="B236" s="259"/>
      <c r="D236" s="271"/>
      <c r="F236" s="262"/>
      <c r="G236" s="262"/>
      <c r="H236" s="262"/>
      <c r="I236" s="262"/>
      <c r="J236" s="262"/>
    </row>
    <row r="237" spans="2:10">
      <c r="B237" s="259"/>
      <c r="D237" s="271"/>
      <c r="F237" s="262"/>
      <c r="G237" s="262"/>
      <c r="H237" s="262"/>
      <c r="I237" s="262"/>
      <c r="J237" s="262"/>
    </row>
    <row r="238" spans="2:10">
      <c r="B238" s="259"/>
      <c r="D238" s="271"/>
      <c r="F238" s="262"/>
      <c r="G238" s="262"/>
      <c r="H238" s="262"/>
      <c r="I238" s="262"/>
      <c r="J238" s="262"/>
    </row>
    <row r="239" spans="2:10">
      <c r="B239" s="259"/>
      <c r="D239" s="271"/>
      <c r="F239" s="262"/>
      <c r="G239" s="262"/>
      <c r="H239" s="262"/>
      <c r="I239" s="262"/>
      <c r="J239" s="262"/>
    </row>
    <row r="240" spans="2:10">
      <c r="B240" s="259"/>
      <c r="D240" s="271"/>
      <c r="F240" s="262"/>
      <c r="G240" s="262"/>
      <c r="H240" s="262"/>
      <c r="I240" s="262"/>
      <c r="J240" s="262"/>
    </row>
    <row r="241" spans="2:10">
      <c r="B241" s="259"/>
      <c r="D241" s="271"/>
      <c r="F241" s="262"/>
      <c r="G241" s="262"/>
      <c r="H241" s="262"/>
      <c r="I241" s="262"/>
      <c r="J241" s="262"/>
    </row>
    <row r="242" spans="2:10">
      <c r="B242" s="259"/>
      <c r="D242" s="271"/>
      <c r="F242" s="262"/>
      <c r="G242" s="262"/>
      <c r="H242" s="262"/>
      <c r="I242" s="262"/>
      <c r="J242" s="262"/>
    </row>
    <row r="243" spans="2:10">
      <c r="B243" s="259"/>
      <c r="D243" s="271"/>
      <c r="F243" s="262"/>
      <c r="G243" s="262"/>
      <c r="H243" s="262"/>
      <c r="I243" s="262"/>
      <c r="J243" s="262"/>
    </row>
    <row r="244" spans="2:10">
      <c r="B244" s="259"/>
      <c r="D244" s="271"/>
      <c r="F244" s="262"/>
      <c r="G244" s="262"/>
      <c r="H244" s="262"/>
      <c r="I244" s="262"/>
      <c r="J244" s="262"/>
    </row>
    <row r="245" spans="2:10">
      <c r="B245" s="259"/>
      <c r="D245" s="271"/>
      <c r="F245" s="262"/>
      <c r="G245" s="262"/>
      <c r="H245" s="262"/>
      <c r="I245" s="262"/>
      <c r="J245" s="262"/>
    </row>
    <row r="246" spans="2:10">
      <c r="B246" s="259"/>
      <c r="D246" s="271"/>
      <c r="F246" s="262"/>
      <c r="G246" s="262"/>
      <c r="H246" s="262"/>
      <c r="I246" s="262"/>
      <c r="J246" s="262"/>
    </row>
    <row r="247" spans="2:10">
      <c r="B247" s="259"/>
      <c r="D247" s="271"/>
      <c r="F247" s="262"/>
      <c r="G247" s="262"/>
      <c r="H247" s="262"/>
      <c r="I247" s="262"/>
      <c r="J247" s="262"/>
    </row>
    <row r="248" spans="2:10">
      <c r="B248" s="259"/>
      <c r="D248" s="271"/>
      <c r="F248" s="262"/>
      <c r="G248" s="262"/>
      <c r="H248" s="262"/>
      <c r="I248" s="262"/>
      <c r="J248" s="262"/>
    </row>
    <row r="249" spans="2:10">
      <c r="B249" s="259"/>
      <c r="D249" s="271"/>
      <c r="F249" s="262"/>
      <c r="G249" s="262"/>
      <c r="H249" s="262"/>
      <c r="I249" s="262"/>
      <c r="J249" s="262"/>
    </row>
    <row r="250" spans="2:10">
      <c r="B250" s="259"/>
      <c r="D250" s="271"/>
      <c r="F250" s="262"/>
      <c r="G250" s="262"/>
      <c r="H250" s="262"/>
      <c r="I250" s="262"/>
      <c r="J250" s="262"/>
    </row>
    <row r="251" spans="2:10">
      <c r="B251" s="259"/>
      <c r="D251" s="271"/>
      <c r="F251" s="262"/>
      <c r="G251" s="262"/>
      <c r="H251" s="262"/>
      <c r="I251" s="262"/>
      <c r="J251" s="262"/>
    </row>
    <row r="252" spans="2:10">
      <c r="B252" s="259"/>
      <c r="D252" s="271"/>
      <c r="F252" s="262"/>
      <c r="G252" s="262"/>
      <c r="H252" s="262"/>
      <c r="I252" s="262"/>
      <c r="J252" s="262"/>
    </row>
    <row r="253" spans="2:10">
      <c r="B253" s="259"/>
      <c r="D253" s="271"/>
      <c r="F253" s="262"/>
      <c r="G253" s="262"/>
      <c r="H253" s="262"/>
      <c r="I253" s="262"/>
      <c r="J253" s="262"/>
    </row>
    <row r="254" spans="2:10">
      <c r="B254" s="259"/>
      <c r="D254" s="271"/>
      <c r="F254" s="262"/>
      <c r="G254" s="262"/>
      <c r="H254" s="262"/>
      <c r="I254" s="262"/>
      <c r="J254" s="262"/>
    </row>
    <row r="255" spans="2:10">
      <c r="B255" s="259"/>
      <c r="D255" s="271"/>
      <c r="F255" s="262"/>
      <c r="G255" s="262"/>
      <c r="H255" s="262"/>
      <c r="I255" s="262"/>
      <c r="J255" s="262"/>
    </row>
    <row r="256" spans="2:10">
      <c r="B256" s="259"/>
      <c r="D256" s="271"/>
      <c r="F256" s="262"/>
      <c r="G256" s="262"/>
      <c r="H256" s="262"/>
      <c r="I256" s="262"/>
      <c r="J256" s="262"/>
    </row>
    <row r="257" spans="2:10">
      <c r="B257" s="259"/>
      <c r="D257" s="271"/>
      <c r="F257" s="262"/>
      <c r="G257" s="262"/>
      <c r="H257" s="262"/>
      <c r="I257" s="262"/>
      <c r="J257" s="262"/>
    </row>
    <row r="258" spans="2:10">
      <c r="B258" s="259"/>
      <c r="D258" s="271"/>
      <c r="F258" s="262"/>
      <c r="G258" s="262"/>
      <c r="H258" s="262"/>
      <c r="I258" s="262"/>
      <c r="J258" s="262"/>
    </row>
    <row r="259" spans="2:10">
      <c r="B259" s="259"/>
      <c r="D259" s="271"/>
      <c r="F259" s="262"/>
      <c r="G259" s="262"/>
      <c r="H259" s="262"/>
      <c r="I259" s="262"/>
      <c r="J259" s="262"/>
    </row>
    <row r="260" spans="2:10">
      <c r="B260" s="259"/>
      <c r="D260" s="271"/>
      <c r="F260" s="262"/>
      <c r="G260" s="262"/>
      <c r="H260" s="262"/>
      <c r="I260" s="262"/>
      <c r="J260" s="262"/>
    </row>
    <row r="261" spans="2:10">
      <c r="B261" s="259"/>
      <c r="D261" s="271"/>
      <c r="F261" s="262"/>
      <c r="G261" s="262"/>
      <c r="H261" s="262"/>
      <c r="I261" s="262"/>
      <c r="J261" s="262"/>
    </row>
    <row r="262" spans="2:10">
      <c r="B262" s="259"/>
      <c r="D262" s="271"/>
      <c r="F262" s="262"/>
      <c r="G262" s="262"/>
      <c r="H262" s="262"/>
      <c r="I262" s="262"/>
      <c r="J262" s="262"/>
    </row>
    <row r="263" spans="2:10">
      <c r="B263" s="259"/>
      <c r="D263" s="271"/>
      <c r="F263" s="262"/>
      <c r="G263" s="262"/>
      <c r="H263" s="262"/>
      <c r="I263" s="262"/>
      <c r="J263" s="262"/>
    </row>
    <row r="264" spans="2:10">
      <c r="B264" s="259"/>
      <c r="D264" s="271"/>
      <c r="F264" s="262"/>
      <c r="G264" s="262"/>
      <c r="H264" s="262"/>
      <c r="I264" s="262"/>
      <c r="J264" s="262"/>
    </row>
    <row r="265" spans="2:10">
      <c r="B265" s="259"/>
      <c r="D265" s="271"/>
      <c r="F265" s="262"/>
      <c r="G265" s="262"/>
      <c r="H265" s="262"/>
      <c r="I265" s="262"/>
      <c r="J265" s="262"/>
    </row>
    <row r="266" spans="2:10">
      <c r="B266" s="259"/>
      <c r="D266" s="271"/>
      <c r="F266" s="262"/>
      <c r="G266" s="262"/>
      <c r="H266" s="262"/>
      <c r="I266" s="262"/>
      <c r="J266" s="262"/>
    </row>
    <row r="267" spans="2:10">
      <c r="B267" s="259"/>
      <c r="D267" s="271"/>
      <c r="F267" s="262"/>
      <c r="G267" s="262"/>
      <c r="H267" s="262"/>
      <c r="I267" s="262"/>
      <c r="J267" s="262"/>
    </row>
    <row r="268" spans="2:10">
      <c r="B268" s="259"/>
      <c r="D268" s="271"/>
      <c r="F268" s="262"/>
      <c r="G268" s="262"/>
      <c r="H268" s="262"/>
      <c r="I268" s="262"/>
      <c r="J268" s="262"/>
    </row>
    <row r="269" spans="2:10">
      <c r="B269" s="259"/>
      <c r="D269" s="271"/>
      <c r="F269" s="262"/>
      <c r="G269" s="262"/>
      <c r="H269" s="262"/>
      <c r="I269" s="262"/>
      <c r="J269" s="262"/>
    </row>
    <row r="270" spans="2:10">
      <c r="B270" s="259"/>
      <c r="D270" s="271"/>
      <c r="F270" s="262"/>
      <c r="G270" s="262"/>
      <c r="H270" s="262"/>
      <c r="I270" s="262"/>
      <c r="J270" s="262"/>
    </row>
    <row r="271" spans="2:10">
      <c r="B271" s="259"/>
      <c r="D271" s="271"/>
      <c r="F271" s="262"/>
      <c r="G271" s="262"/>
      <c r="H271" s="262"/>
      <c r="I271" s="262"/>
      <c r="J271" s="262"/>
    </row>
    <row r="272" spans="2:10">
      <c r="B272" s="259"/>
      <c r="D272" s="271"/>
      <c r="F272" s="262"/>
      <c r="G272" s="262"/>
      <c r="H272" s="262"/>
      <c r="I272" s="262"/>
      <c r="J272" s="262"/>
    </row>
    <row r="273" spans="2:10">
      <c r="B273" s="259"/>
      <c r="D273" s="271"/>
      <c r="F273" s="262"/>
      <c r="G273" s="262"/>
      <c r="H273" s="262"/>
      <c r="I273" s="262"/>
      <c r="J273" s="262"/>
    </row>
    <row r="274" spans="2:10">
      <c r="B274" s="259"/>
      <c r="D274" s="271"/>
      <c r="F274" s="262"/>
      <c r="G274" s="262"/>
      <c r="H274" s="262"/>
      <c r="I274" s="262"/>
      <c r="J274" s="262"/>
    </row>
    <row r="275" spans="2:10">
      <c r="B275" s="259"/>
      <c r="D275" s="271"/>
      <c r="F275" s="262"/>
      <c r="G275" s="262"/>
      <c r="H275" s="262"/>
      <c r="I275" s="262"/>
      <c r="J275" s="262"/>
    </row>
    <row r="276" spans="2:10">
      <c r="B276" s="259"/>
      <c r="D276" s="271"/>
      <c r="F276" s="262"/>
      <c r="G276" s="262"/>
      <c r="H276" s="262"/>
      <c r="I276" s="262"/>
      <c r="J276" s="262"/>
    </row>
    <row r="277" spans="2:10">
      <c r="B277" s="259"/>
      <c r="D277" s="271"/>
      <c r="F277" s="262"/>
      <c r="G277" s="262"/>
      <c r="H277" s="262"/>
      <c r="I277" s="262"/>
      <c r="J277" s="262"/>
    </row>
    <row r="278" spans="2:10">
      <c r="B278" s="259"/>
      <c r="D278" s="271"/>
      <c r="F278" s="262"/>
      <c r="G278" s="262"/>
      <c r="H278" s="262"/>
      <c r="I278" s="262"/>
      <c r="J278" s="262"/>
    </row>
    <row r="279" spans="2:10">
      <c r="B279" s="259"/>
      <c r="D279" s="271"/>
      <c r="F279" s="262"/>
      <c r="G279" s="262"/>
      <c r="H279" s="262"/>
      <c r="I279" s="262"/>
      <c r="J279" s="262"/>
    </row>
    <row r="280" spans="2:10">
      <c r="B280" s="259"/>
      <c r="D280" s="271"/>
      <c r="F280" s="262"/>
      <c r="G280" s="262"/>
      <c r="H280" s="262"/>
      <c r="I280" s="262"/>
      <c r="J280" s="262"/>
    </row>
    <row r="281" spans="2:10">
      <c r="B281" s="259"/>
      <c r="D281" s="271"/>
      <c r="F281" s="262"/>
      <c r="G281" s="262"/>
      <c r="H281" s="262"/>
      <c r="I281" s="262"/>
      <c r="J281" s="262"/>
    </row>
    <row r="282" spans="2:10">
      <c r="B282" s="259"/>
      <c r="D282" s="271"/>
      <c r="F282" s="262"/>
      <c r="G282" s="262"/>
      <c r="H282" s="262"/>
      <c r="I282" s="262"/>
      <c r="J282" s="262"/>
    </row>
    <row r="283" spans="2:10">
      <c r="B283" s="259"/>
      <c r="D283" s="271"/>
      <c r="F283" s="262"/>
      <c r="G283" s="262"/>
      <c r="H283" s="262"/>
      <c r="I283" s="262"/>
      <c r="J283" s="262"/>
    </row>
    <row r="284" spans="2:10">
      <c r="B284" s="259"/>
      <c r="D284" s="271"/>
      <c r="F284" s="262"/>
      <c r="G284" s="262"/>
      <c r="H284" s="262"/>
      <c r="I284" s="262"/>
      <c r="J284" s="262"/>
    </row>
    <row r="285" spans="2:10">
      <c r="B285" s="259"/>
      <c r="D285" s="271"/>
      <c r="F285" s="262"/>
      <c r="G285" s="262"/>
      <c r="H285" s="262"/>
      <c r="I285" s="262"/>
      <c r="J285" s="262"/>
    </row>
    <row r="286" spans="2:10">
      <c r="B286" s="259"/>
      <c r="D286" s="271"/>
      <c r="F286" s="279"/>
      <c r="G286" s="277"/>
      <c r="H286" s="277"/>
      <c r="I286" s="277"/>
      <c r="J286" s="277"/>
    </row>
    <row r="287" spans="2:10">
      <c r="B287" s="259"/>
      <c r="D287" s="271"/>
      <c r="F287" s="279"/>
      <c r="G287" s="277"/>
      <c r="H287" s="277"/>
      <c r="I287" s="277"/>
      <c r="J287" s="277"/>
    </row>
    <row r="288" spans="2:10">
      <c r="B288" s="259"/>
      <c r="D288" s="271"/>
      <c r="F288" s="279"/>
      <c r="G288" s="277"/>
      <c r="H288" s="277"/>
      <c r="I288" s="277"/>
      <c r="J288" s="277"/>
    </row>
    <row r="289" spans="2:10">
      <c r="B289" s="259"/>
      <c r="D289" s="271"/>
      <c r="F289" s="279"/>
      <c r="G289" s="277"/>
      <c r="H289" s="277"/>
      <c r="I289" s="277"/>
      <c r="J289" s="277"/>
    </row>
    <row r="290" spans="2:10">
      <c r="B290" s="259"/>
      <c r="D290" s="271"/>
      <c r="F290" s="279"/>
      <c r="G290" s="277"/>
      <c r="H290" s="277"/>
      <c r="I290" s="277"/>
      <c r="J290" s="277"/>
    </row>
    <row r="291" spans="2:10">
      <c r="B291" s="259"/>
      <c r="D291" s="271"/>
      <c r="F291" s="279"/>
      <c r="G291" s="277"/>
      <c r="H291" s="277"/>
      <c r="I291" s="277"/>
      <c r="J291" s="277"/>
    </row>
    <row r="292" spans="2:10">
      <c r="B292" s="259"/>
      <c r="D292" s="271"/>
      <c r="F292" s="279"/>
      <c r="G292" s="277"/>
      <c r="H292" s="277"/>
      <c r="I292" s="277"/>
      <c r="J292" s="277"/>
    </row>
    <row r="293" spans="2:10">
      <c r="B293" s="259"/>
      <c r="D293" s="271"/>
      <c r="F293" s="279"/>
      <c r="G293" s="277"/>
      <c r="H293" s="277"/>
      <c r="I293" s="277"/>
      <c r="J293" s="277"/>
    </row>
    <row r="294" spans="2:10">
      <c r="B294" s="259"/>
      <c r="D294" s="271"/>
      <c r="F294" s="279"/>
      <c r="G294" s="277"/>
      <c r="H294" s="277"/>
      <c r="I294" s="277"/>
      <c r="J294" s="277"/>
    </row>
    <row r="295" spans="2:10">
      <c r="B295" s="259"/>
      <c r="D295" s="271"/>
      <c r="F295" s="279"/>
      <c r="G295" s="277"/>
      <c r="H295" s="277"/>
      <c r="I295" s="277"/>
      <c r="J295" s="277"/>
    </row>
    <row r="296" spans="2:10">
      <c r="B296" s="259"/>
      <c r="D296" s="271"/>
      <c r="F296" s="279"/>
      <c r="G296" s="277"/>
      <c r="H296" s="277"/>
      <c r="I296" s="277"/>
      <c r="J296" s="277"/>
    </row>
    <row r="297" spans="2:10">
      <c r="B297" s="259"/>
      <c r="D297" s="271"/>
      <c r="F297" s="279"/>
      <c r="G297" s="277"/>
      <c r="H297" s="277"/>
      <c r="I297" s="277"/>
      <c r="J297" s="277"/>
    </row>
    <row r="298" spans="2:10">
      <c r="B298" s="259"/>
      <c r="D298" s="271"/>
      <c r="F298" s="279"/>
      <c r="G298" s="277"/>
      <c r="H298" s="277"/>
      <c r="I298" s="277"/>
      <c r="J298" s="277"/>
    </row>
    <row r="299" spans="2:10">
      <c r="B299" s="259"/>
      <c r="D299" s="271"/>
      <c r="F299" s="279"/>
      <c r="G299" s="277"/>
      <c r="H299" s="277"/>
      <c r="I299" s="277"/>
      <c r="J299" s="277"/>
    </row>
    <row r="300" spans="2:10">
      <c r="B300" s="259"/>
      <c r="D300" s="271"/>
      <c r="F300" s="279"/>
      <c r="G300" s="277"/>
      <c r="H300" s="277"/>
      <c r="I300" s="277"/>
      <c r="J300" s="277"/>
    </row>
    <row r="301" spans="2:10">
      <c r="B301" s="259"/>
      <c r="D301" s="271"/>
      <c r="F301" s="279"/>
      <c r="G301" s="277"/>
      <c r="H301" s="277"/>
      <c r="I301" s="277"/>
      <c r="J301" s="277"/>
    </row>
    <row r="302" spans="2:10">
      <c r="B302" s="259"/>
      <c r="D302" s="271"/>
      <c r="F302" s="279"/>
      <c r="G302" s="277"/>
      <c r="H302" s="277"/>
      <c r="I302" s="277"/>
      <c r="J302" s="277"/>
    </row>
    <row r="303" spans="2:10">
      <c r="B303" s="259"/>
      <c r="D303" s="271"/>
      <c r="F303" s="279"/>
      <c r="G303" s="277"/>
      <c r="H303" s="277"/>
      <c r="I303" s="277"/>
      <c r="J303" s="277"/>
    </row>
    <row r="304" spans="2:10">
      <c r="B304" s="259"/>
      <c r="D304" s="271"/>
      <c r="F304" s="279"/>
      <c r="G304" s="277"/>
      <c r="H304" s="277"/>
      <c r="I304" s="277"/>
      <c r="J304" s="277"/>
    </row>
    <row r="305" spans="2:10">
      <c r="B305" s="259"/>
      <c r="D305" s="271"/>
      <c r="F305" s="279"/>
      <c r="G305" s="277"/>
      <c r="H305" s="277"/>
      <c r="I305" s="277"/>
      <c r="J305" s="277"/>
    </row>
    <row r="306" spans="2:10">
      <c r="B306" s="259"/>
      <c r="D306" s="271"/>
      <c r="F306" s="279"/>
      <c r="G306" s="277"/>
      <c r="H306" s="277"/>
      <c r="I306" s="277"/>
      <c r="J306" s="277"/>
    </row>
    <row r="307" spans="2:10">
      <c r="B307" s="259"/>
      <c r="D307" s="271"/>
      <c r="F307" s="279"/>
      <c r="G307" s="277"/>
      <c r="H307" s="277"/>
      <c r="I307" s="277"/>
      <c r="J307" s="277"/>
    </row>
    <row r="308" spans="2:10">
      <c r="B308" s="259"/>
      <c r="D308" s="271"/>
      <c r="F308" s="279"/>
      <c r="G308" s="277"/>
      <c r="H308" s="277"/>
      <c r="I308" s="277"/>
      <c r="J308" s="277"/>
    </row>
    <row r="309" spans="2:10">
      <c r="B309" s="259"/>
      <c r="D309" s="271"/>
      <c r="F309" s="279"/>
      <c r="G309" s="277"/>
      <c r="H309" s="277"/>
      <c r="I309" s="277"/>
      <c r="J309" s="277"/>
    </row>
    <row r="310" spans="2:10">
      <c r="B310" s="259"/>
      <c r="D310" s="271"/>
      <c r="F310" s="279"/>
      <c r="G310" s="277"/>
      <c r="H310" s="277"/>
      <c r="I310" s="277"/>
      <c r="J310" s="277"/>
    </row>
    <row r="311" spans="2:10">
      <c r="B311" s="259"/>
      <c r="D311" s="271"/>
      <c r="F311" s="279"/>
      <c r="G311" s="277"/>
      <c r="H311" s="277"/>
      <c r="I311" s="277"/>
      <c r="J311" s="277"/>
    </row>
    <row r="312" spans="2:10">
      <c r="B312" s="259"/>
      <c r="D312" s="271"/>
      <c r="F312" s="279"/>
      <c r="G312" s="277"/>
      <c r="H312" s="277"/>
      <c r="I312" s="277"/>
      <c r="J312" s="277"/>
    </row>
    <row r="313" spans="2:10">
      <c r="B313" s="259"/>
      <c r="D313" s="271"/>
      <c r="F313" s="279"/>
      <c r="G313" s="277"/>
      <c r="H313" s="277"/>
      <c r="I313" s="277"/>
      <c r="J313" s="277"/>
    </row>
    <row r="314" spans="2:10">
      <c r="B314" s="259"/>
      <c r="D314" s="271"/>
      <c r="F314" s="279"/>
      <c r="G314" s="277"/>
      <c r="H314" s="277"/>
      <c r="I314" s="277"/>
      <c r="J314" s="277"/>
    </row>
    <row r="315" spans="2:10">
      <c r="B315" s="259"/>
      <c r="D315" s="271"/>
      <c r="F315" s="279"/>
      <c r="G315" s="277"/>
      <c r="H315" s="277"/>
      <c r="I315" s="277"/>
      <c r="J315" s="277"/>
    </row>
    <row r="316" spans="2:10">
      <c r="B316" s="259"/>
      <c r="D316" s="271"/>
      <c r="F316" s="279"/>
      <c r="G316" s="277"/>
      <c r="H316" s="277"/>
      <c r="I316" s="277"/>
      <c r="J316" s="277"/>
    </row>
    <row r="317" spans="2:10">
      <c r="B317" s="259"/>
      <c r="D317" s="271"/>
      <c r="F317" s="279"/>
      <c r="G317" s="277"/>
      <c r="H317" s="277"/>
      <c r="I317" s="277"/>
      <c r="J317" s="277"/>
    </row>
    <row r="318" spans="2:10">
      <c r="B318" s="259"/>
      <c r="D318" s="271"/>
      <c r="F318" s="279"/>
      <c r="G318" s="277"/>
      <c r="H318" s="277"/>
      <c r="I318" s="277"/>
      <c r="J318" s="277"/>
    </row>
    <row r="319" spans="2:10">
      <c r="B319" s="259"/>
      <c r="D319" s="271"/>
      <c r="F319" s="279"/>
      <c r="G319" s="277"/>
      <c r="H319" s="277"/>
      <c r="I319" s="277"/>
      <c r="J319" s="277"/>
    </row>
    <row r="320" spans="2:10">
      <c r="B320" s="259"/>
      <c r="D320" s="271"/>
      <c r="F320" s="279"/>
      <c r="G320" s="277"/>
      <c r="H320" s="277"/>
      <c r="I320" s="277"/>
      <c r="J320" s="277"/>
    </row>
    <row r="321" spans="2:10">
      <c r="B321" s="259"/>
      <c r="D321" s="271"/>
      <c r="F321" s="279"/>
      <c r="G321" s="277"/>
      <c r="H321" s="277"/>
      <c r="I321" s="277"/>
      <c r="J321" s="277"/>
    </row>
    <row r="322" spans="2:10">
      <c r="B322" s="259"/>
      <c r="D322" s="271"/>
      <c r="F322" s="279"/>
      <c r="G322" s="277"/>
      <c r="H322" s="277"/>
      <c r="I322" s="277"/>
      <c r="J322" s="277"/>
    </row>
    <row r="323" spans="2:10">
      <c r="B323" s="259"/>
      <c r="D323" s="271"/>
      <c r="F323" s="279"/>
      <c r="G323" s="277"/>
      <c r="H323" s="277"/>
      <c r="I323" s="277"/>
      <c r="J323" s="277"/>
    </row>
    <row r="324" spans="2:10">
      <c r="B324" s="259"/>
      <c r="D324" s="271"/>
      <c r="F324" s="279"/>
      <c r="G324" s="277"/>
      <c r="H324" s="277"/>
      <c r="I324" s="277"/>
      <c r="J324" s="277"/>
    </row>
    <row r="325" spans="2:10">
      <c r="B325" s="259"/>
      <c r="D325" s="271"/>
      <c r="F325" s="279"/>
      <c r="G325" s="277"/>
      <c r="H325" s="277"/>
      <c r="I325" s="277"/>
      <c r="J325" s="277"/>
    </row>
    <row r="326" spans="2:10">
      <c r="B326" s="259"/>
      <c r="D326" s="271"/>
      <c r="F326" s="279"/>
      <c r="G326" s="277"/>
      <c r="H326" s="277"/>
      <c r="I326" s="277"/>
      <c r="J326" s="277"/>
    </row>
    <row r="327" spans="2:10">
      <c r="B327" s="259"/>
      <c r="D327" s="271"/>
      <c r="F327" s="279"/>
      <c r="G327" s="277"/>
      <c r="H327" s="277"/>
      <c r="I327" s="277"/>
      <c r="J327" s="277"/>
    </row>
    <row r="328" spans="2:10">
      <c r="B328" s="259"/>
      <c r="D328" s="271"/>
      <c r="F328" s="279"/>
      <c r="G328" s="277"/>
      <c r="H328" s="277"/>
      <c r="I328" s="277"/>
      <c r="J328" s="277"/>
    </row>
    <row r="329" spans="2:10">
      <c r="B329" s="259"/>
      <c r="D329" s="271"/>
      <c r="F329" s="279"/>
      <c r="G329" s="277"/>
      <c r="H329" s="277"/>
      <c r="I329" s="277"/>
      <c r="J329" s="277"/>
    </row>
    <row r="330" spans="2:10">
      <c r="B330" s="259"/>
      <c r="D330" s="271"/>
      <c r="F330" s="279"/>
      <c r="G330" s="277"/>
      <c r="H330" s="277"/>
      <c r="I330" s="277"/>
      <c r="J330" s="277"/>
    </row>
    <row r="331" spans="2:10">
      <c r="B331" s="259"/>
      <c r="D331" s="271"/>
      <c r="F331" s="279"/>
      <c r="G331" s="277"/>
      <c r="H331" s="277"/>
      <c r="I331" s="277"/>
      <c r="J331" s="277"/>
    </row>
    <row r="332" spans="2:10">
      <c r="B332" s="259"/>
      <c r="D332" s="271"/>
      <c r="F332" s="279"/>
      <c r="G332" s="277"/>
      <c r="H332" s="277"/>
      <c r="I332" s="277"/>
      <c r="J332" s="277"/>
    </row>
    <row r="333" spans="2:10">
      <c r="B333" s="259"/>
      <c r="D333" s="271"/>
      <c r="F333" s="279"/>
      <c r="G333" s="277"/>
      <c r="H333" s="277"/>
      <c r="I333" s="277"/>
      <c r="J333" s="277"/>
    </row>
    <row r="334" spans="2:10">
      <c r="B334" s="259"/>
      <c r="D334" s="271"/>
      <c r="F334" s="279"/>
      <c r="G334" s="277"/>
      <c r="H334" s="277"/>
      <c r="I334" s="277"/>
      <c r="J334" s="277"/>
    </row>
    <row r="335" spans="2:10">
      <c r="B335" s="259"/>
      <c r="D335" s="271"/>
      <c r="F335" s="279"/>
      <c r="G335" s="277"/>
      <c r="H335" s="277"/>
      <c r="I335" s="277"/>
      <c r="J335" s="277"/>
    </row>
    <row r="336" spans="2:10">
      <c r="B336" s="259"/>
      <c r="D336" s="271"/>
      <c r="F336" s="279"/>
      <c r="G336" s="277"/>
      <c r="H336" s="277"/>
      <c r="I336" s="277"/>
      <c r="J336" s="277"/>
    </row>
    <row r="337" spans="2:10">
      <c r="B337" s="259"/>
      <c r="D337" s="271"/>
      <c r="F337" s="279"/>
      <c r="G337" s="277"/>
      <c r="H337" s="277"/>
      <c r="I337" s="277"/>
      <c r="J337" s="277"/>
    </row>
    <row r="338" spans="2:10">
      <c r="B338" s="259"/>
      <c r="D338" s="271"/>
      <c r="F338" s="279"/>
      <c r="G338" s="277"/>
      <c r="H338" s="277"/>
      <c r="I338" s="277"/>
      <c r="J338" s="277"/>
    </row>
    <row r="339" spans="2:10">
      <c r="B339" s="259"/>
      <c r="D339" s="271"/>
      <c r="F339" s="279"/>
      <c r="G339" s="277"/>
      <c r="H339" s="277"/>
      <c r="I339" s="277"/>
      <c r="J339" s="277"/>
    </row>
    <row r="340" spans="2:10">
      <c r="B340" s="259"/>
      <c r="D340" s="271"/>
      <c r="F340" s="279"/>
      <c r="G340" s="277"/>
      <c r="H340" s="277"/>
      <c r="I340" s="277"/>
      <c r="J340" s="277"/>
    </row>
    <row r="341" spans="2:10">
      <c r="B341" s="259"/>
      <c r="D341" s="271"/>
      <c r="F341" s="279"/>
      <c r="G341" s="277"/>
      <c r="H341" s="277"/>
      <c r="I341" s="277"/>
      <c r="J341" s="277"/>
    </row>
    <row r="342" spans="2:10">
      <c r="B342" s="259"/>
      <c r="D342" s="271"/>
      <c r="F342" s="279"/>
      <c r="G342" s="277"/>
      <c r="H342" s="277"/>
      <c r="I342" s="277"/>
      <c r="J342" s="277"/>
    </row>
    <row r="343" spans="2:10">
      <c r="B343" s="259"/>
      <c r="D343" s="271"/>
      <c r="F343" s="279"/>
      <c r="G343" s="277"/>
      <c r="H343" s="277"/>
      <c r="I343" s="277"/>
      <c r="J343" s="277"/>
    </row>
    <row r="344" spans="2:10">
      <c r="B344" s="259"/>
      <c r="D344" s="271"/>
      <c r="F344" s="279"/>
      <c r="G344" s="277"/>
      <c r="H344" s="277"/>
      <c r="I344" s="277"/>
      <c r="J344" s="277"/>
    </row>
    <row r="345" spans="2:10">
      <c r="B345" s="259"/>
      <c r="D345" s="271"/>
      <c r="F345" s="279"/>
      <c r="G345" s="277"/>
      <c r="H345" s="277"/>
      <c r="I345" s="277"/>
      <c r="J345" s="277"/>
    </row>
    <row r="346" spans="2:10">
      <c r="B346" s="259"/>
      <c r="D346" s="271"/>
      <c r="F346" s="279"/>
      <c r="G346" s="277"/>
      <c r="H346" s="277"/>
      <c r="I346" s="277"/>
      <c r="J346" s="277"/>
    </row>
    <row r="347" spans="2:10">
      <c r="B347" s="259"/>
      <c r="D347" s="271"/>
      <c r="F347" s="279"/>
      <c r="G347" s="277"/>
      <c r="H347" s="277"/>
      <c r="I347" s="277"/>
      <c r="J347" s="277"/>
    </row>
    <row r="348" spans="2:10">
      <c r="B348" s="259"/>
      <c r="D348" s="271"/>
      <c r="F348" s="279"/>
      <c r="G348" s="277"/>
      <c r="H348" s="277"/>
      <c r="I348" s="277"/>
      <c r="J348" s="277"/>
    </row>
    <row r="349" spans="2:10">
      <c r="B349" s="259"/>
      <c r="D349" s="271"/>
      <c r="F349" s="279"/>
      <c r="G349" s="277"/>
      <c r="H349" s="277"/>
      <c r="I349" s="277"/>
      <c r="J349" s="277"/>
    </row>
    <row r="350" spans="2:10">
      <c r="B350" s="259"/>
      <c r="D350" s="271"/>
      <c r="F350" s="279"/>
      <c r="G350" s="277"/>
      <c r="H350" s="277"/>
      <c r="I350" s="277"/>
      <c r="J350" s="277"/>
    </row>
    <row r="351" spans="2:10">
      <c r="B351" s="259"/>
      <c r="D351" s="271"/>
      <c r="F351" s="279"/>
      <c r="G351" s="277"/>
      <c r="H351" s="277"/>
      <c r="I351" s="277"/>
      <c r="J351" s="277"/>
    </row>
    <row r="352" spans="2:10">
      <c r="B352" s="259"/>
      <c r="D352" s="271"/>
      <c r="F352" s="279"/>
      <c r="G352" s="277"/>
      <c r="H352" s="277"/>
      <c r="I352" s="277"/>
      <c r="J352" s="277"/>
    </row>
    <row r="353" spans="2:10">
      <c r="B353" s="259"/>
      <c r="D353" s="271"/>
      <c r="F353" s="279"/>
      <c r="G353" s="277"/>
      <c r="H353" s="277"/>
      <c r="I353" s="277"/>
      <c r="J353" s="277"/>
    </row>
    <row r="354" spans="2:10">
      <c r="B354" s="259"/>
      <c r="D354" s="271"/>
      <c r="F354" s="279"/>
      <c r="G354" s="277"/>
      <c r="H354" s="277"/>
      <c r="I354" s="277"/>
      <c r="J354" s="277"/>
    </row>
    <row r="355" spans="2:10">
      <c r="B355" s="259"/>
      <c r="D355" s="271"/>
      <c r="F355" s="279"/>
      <c r="G355" s="277"/>
      <c r="H355" s="277"/>
      <c r="I355" s="277"/>
      <c r="J355" s="277"/>
    </row>
    <row r="356" spans="2:10">
      <c r="B356" s="259"/>
      <c r="D356" s="271"/>
      <c r="F356" s="279"/>
      <c r="G356" s="277"/>
      <c r="H356" s="277"/>
      <c r="I356" s="277"/>
      <c r="J356" s="277"/>
    </row>
    <row r="357" spans="2:10">
      <c r="B357" s="259"/>
      <c r="D357" s="271"/>
      <c r="F357" s="279"/>
      <c r="G357" s="277"/>
      <c r="H357" s="277"/>
      <c r="I357" s="277"/>
      <c r="J357" s="277"/>
    </row>
    <row r="358" spans="2:10">
      <c r="B358" s="259"/>
      <c r="D358" s="271"/>
      <c r="F358" s="279"/>
      <c r="G358" s="277"/>
      <c r="H358" s="277"/>
      <c r="I358" s="277"/>
      <c r="J358" s="277"/>
    </row>
    <row r="359" spans="2:10">
      <c r="B359" s="259"/>
      <c r="D359" s="271"/>
      <c r="F359" s="279"/>
      <c r="G359" s="277"/>
      <c r="H359" s="277"/>
      <c r="I359" s="277"/>
      <c r="J359" s="277"/>
    </row>
    <row r="360" spans="2:10">
      <c r="B360" s="259"/>
      <c r="D360" s="271"/>
      <c r="F360" s="279"/>
      <c r="G360" s="277"/>
      <c r="H360" s="277"/>
      <c r="I360" s="277"/>
      <c r="J360" s="277"/>
    </row>
    <row r="361" spans="2:10">
      <c r="B361" s="259"/>
      <c r="D361" s="271"/>
      <c r="F361" s="279"/>
      <c r="G361" s="277"/>
      <c r="H361" s="277"/>
      <c r="I361" s="277"/>
      <c r="J361" s="277"/>
    </row>
    <row r="362" spans="2:10">
      <c r="B362" s="259"/>
      <c r="D362" s="271"/>
      <c r="F362" s="279"/>
      <c r="G362" s="277"/>
      <c r="H362" s="277"/>
      <c r="I362" s="277"/>
      <c r="J362" s="277"/>
    </row>
    <row r="363" spans="2:10">
      <c r="B363" s="259"/>
      <c r="D363" s="271"/>
      <c r="F363" s="279"/>
      <c r="G363" s="277"/>
      <c r="H363" s="277"/>
      <c r="I363" s="277"/>
      <c r="J363" s="277"/>
    </row>
    <row r="364" spans="2:10">
      <c r="B364" s="259"/>
      <c r="D364" s="271"/>
      <c r="F364" s="279"/>
      <c r="G364" s="277"/>
      <c r="H364" s="277"/>
      <c r="I364" s="277"/>
      <c r="J364" s="277"/>
    </row>
    <row r="365" spans="2:10">
      <c r="B365" s="259"/>
      <c r="D365" s="271"/>
      <c r="F365" s="279"/>
      <c r="G365" s="277"/>
      <c r="H365" s="277"/>
      <c r="I365" s="277"/>
      <c r="J365" s="277"/>
    </row>
    <row r="366" spans="2:10">
      <c r="B366" s="259"/>
      <c r="D366" s="271"/>
      <c r="F366" s="279"/>
      <c r="G366" s="277"/>
      <c r="H366" s="277"/>
      <c r="I366" s="277"/>
      <c r="J366" s="277"/>
    </row>
    <row r="367" spans="2:10">
      <c r="B367" s="259"/>
      <c r="D367" s="271"/>
      <c r="F367" s="279"/>
      <c r="G367" s="277"/>
      <c r="H367" s="277"/>
      <c r="I367" s="277"/>
      <c r="J367" s="277"/>
    </row>
    <row r="368" spans="2:10">
      <c r="B368" s="259"/>
      <c r="D368" s="271"/>
      <c r="F368" s="279"/>
      <c r="G368" s="277"/>
      <c r="H368" s="277"/>
      <c r="I368" s="277"/>
      <c r="J368" s="277"/>
    </row>
    <row r="369" spans="2:10">
      <c r="B369" s="259"/>
      <c r="D369" s="271"/>
      <c r="F369" s="279"/>
      <c r="G369" s="277"/>
      <c r="H369" s="277"/>
      <c r="I369" s="277"/>
      <c r="J369" s="277"/>
    </row>
    <row r="370" spans="2:10">
      <c r="B370" s="259"/>
      <c r="D370" s="271"/>
      <c r="F370" s="279"/>
      <c r="G370" s="277"/>
      <c r="H370" s="277"/>
      <c r="I370" s="277"/>
      <c r="J370" s="277"/>
    </row>
    <row r="371" spans="2:10">
      <c r="B371" s="259"/>
      <c r="D371" s="271"/>
      <c r="F371" s="279"/>
      <c r="G371" s="277"/>
      <c r="H371" s="277"/>
      <c r="I371" s="277"/>
      <c r="J371" s="277"/>
    </row>
    <row r="372" spans="2:10">
      <c r="B372" s="259"/>
      <c r="D372" s="271"/>
      <c r="F372" s="279"/>
      <c r="G372" s="277"/>
      <c r="H372" s="277"/>
      <c r="I372" s="277"/>
      <c r="J372" s="277"/>
    </row>
    <row r="373" spans="2:10">
      <c r="B373" s="259"/>
      <c r="D373" s="271"/>
      <c r="F373" s="279"/>
      <c r="G373" s="277"/>
      <c r="H373" s="277"/>
      <c r="I373" s="277"/>
      <c r="J373" s="277"/>
    </row>
    <row r="374" spans="2:10">
      <c r="B374" s="259"/>
      <c r="D374" s="271"/>
      <c r="F374" s="279"/>
      <c r="G374" s="277"/>
      <c r="H374" s="277"/>
      <c r="I374" s="277"/>
      <c r="J374" s="277"/>
    </row>
    <row r="375" spans="2:10">
      <c r="B375" s="259"/>
      <c r="D375" s="271"/>
      <c r="F375" s="279"/>
      <c r="G375" s="277"/>
      <c r="H375" s="277"/>
      <c r="I375" s="277"/>
      <c r="J375" s="277"/>
    </row>
    <row r="376" spans="2:10">
      <c r="B376" s="259"/>
      <c r="D376" s="271"/>
      <c r="F376" s="279"/>
      <c r="G376" s="277"/>
      <c r="H376" s="277"/>
      <c r="I376" s="277"/>
      <c r="J376" s="277"/>
    </row>
    <row r="377" spans="2:10">
      <c r="B377" s="259"/>
      <c r="D377" s="271"/>
      <c r="F377" s="279"/>
      <c r="G377" s="277"/>
      <c r="H377" s="277"/>
      <c r="I377" s="277"/>
      <c r="J377" s="277"/>
    </row>
    <row r="378" spans="2:10">
      <c r="B378" s="259"/>
      <c r="D378" s="271"/>
      <c r="F378" s="279"/>
      <c r="G378" s="277"/>
      <c r="H378" s="277"/>
      <c r="I378" s="277"/>
      <c r="J378" s="277"/>
    </row>
    <row r="379" spans="2:10">
      <c r="B379" s="259"/>
      <c r="D379" s="271"/>
      <c r="F379" s="279"/>
      <c r="G379" s="277"/>
      <c r="H379" s="277"/>
      <c r="I379" s="277"/>
      <c r="J379" s="277"/>
    </row>
    <row r="380" spans="2:10">
      <c r="B380" s="259"/>
      <c r="D380" s="271"/>
      <c r="F380" s="279"/>
      <c r="G380" s="277"/>
      <c r="H380" s="277"/>
      <c r="I380" s="277"/>
      <c r="J380" s="277"/>
    </row>
    <row r="381" spans="2:10">
      <c r="B381" s="259"/>
      <c r="D381" s="271"/>
      <c r="F381" s="279"/>
      <c r="G381" s="277"/>
      <c r="H381" s="277"/>
      <c r="I381" s="277"/>
      <c r="J381" s="277"/>
    </row>
    <row r="382" spans="2:10">
      <c r="B382" s="259"/>
      <c r="D382" s="271"/>
      <c r="F382" s="279"/>
      <c r="G382" s="277"/>
      <c r="H382" s="277"/>
      <c r="I382" s="277"/>
      <c r="J382" s="277"/>
    </row>
    <row r="383" spans="2:10">
      <c r="B383" s="259"/>
      <c r="D383" s="271"/>
      <c r="F383" s="279"/>
      <c r="G383" s="277"/>
      <c r="H383" s="277"/>
      <c r="I383" s="277"/>
      <c r="J383" s="277"/>
    </row>
    <row r="384" spans="2:10">
      <c r="B384" s="259"/>
      <c r="D384" s="271"/>
      <c r="F384" s="279"/>
      <c r="G384" s="277"/>
      <c r="H384" s="277"/>
      <c r="I384" s="277"/>
      <c r="J384" s="277"/>
    </row>
    <row r="385" spans="2:10">
      <c r="B385" s="259"/>
      <c r="D385" s="271"/>
      <c r="F385" s="279"/>
      <c r="G385" s="277"/>
      <c r="H385" s="277"/>
      <c r="I385" s="277"/>
      <c r="J385" s="277"/>
    </row>
    <row r="386" spans="2:10">
      <c r="B386" s="259"/>
      <c r="D386" s="271"/>
      <c r="F386" s="279"/>
      <c r="G386" s="277"/>
      <c r="H386" s="277"/>
      <c r="I386" s="277"/>
      <c r="J386" s="277"/>
    </row>
    <row r="387" spans="2:10">
      <c r="B387" s="259"/>
      <c r="D387" s="271"/>
      <c r="F387" s="279"/>
      <c r="G387" s="277"/>
      <c r="H387" s="277"/>
      <c r="I387" s="277"/>
      <c r="J387" s="277"/>
    </row>
    <row r="388" spans="2:10">
      <c r="B388" s="259"/>
      <c r="D388" s="271"/>
      <c r="F388" s="279"/>
      <c r="G388" s="277"/>
      <c r="H388" s="277"/>
      <c r="I388" s="277"/>
      <c r="J388" s="277"/>
    </row>
    <row r="389" spans="2:10">
      <c r="B389" s="259"/>
      <c r="D389" s="271"/>
      <c r="F389" s="279"/>
      <c r="G389" s="277"/>
      <c r="H389" s="277"/>
      <c r="I389" s="277"/>
      <c r="J389" s="277"/>
    </row>
    <row r="390" spans="2:10">
      <c r="B390" s="259"/>
      <c r="D390" s="271"/>
      <c r="F390" s="279"/>
      <c r="G390" s="277"/>
      <c r="H390" s="277"/>
      <c r="I390" s="277"/>
      <c r="J390" s="277"/>
    </row>
    <row r="391" spans="2:10">
      <c r="B391" s="259"/>
      <c r="D391" s="271"/>
      <c r="F391" s="279"/>
      <c r="G391" s="277"/>
      <c r="H391" s="277"/>
      <c r="I391" s="277"/>
      <c r="J391" s="277"/>
    </row>
    <row r="392" spans="2:10">
      <c r="B392" s="259"/>
      <c r="D392" s="271"/>
      <c r="F392" s="279"/>
      <c r="G392" s="277"/>
      <c r="H392" s="277"/>
      <c r="I392" s="277"/>
      <c r="J392" s="277"/>
    </row>
    <row r="393" spans="2:10">
      <c r="B393" s="259"/>
      <c r="D393" s="271"/>
      <c r="F393" s="279"/>
      <c r="G393" s="277"/>
      <c r="H393" s="277"/>
      <c r="I393" s="277"/>
      <c r="J393" s="277"/>
    </row>
    <row r="394" spans="2:10">
      <c r="B394" s="259"/>
      <c r="D394" s="271"/>
      <c r="F394" s="279"/>
      <c r="G394" s="277"/>
      <c r="H394" s="277"/>
      <c r="I394" s="277"/>
      <c r="J394" s="277"/>
    </row>
    <row r="395" spans="2:10">
      <c r="B395" s="259"/>
      <c r="D395" s="271"/>
      <c r="F395" s="279"/>
      <c r="G395" s="277"/>
      <c r="H395" s="277"/>
      <c r="I395" s="277"/>
      <c r="J395" s="277"/>
    </row>
    <row r="396" spans="2:10">
      <c r="B396" s="259"/>
      <c r="D396" s="271"/>
      <c r="F396" s="279"/>
      <c r="G396" s="277"/>
      <c r="H396" s="277"/>
      <c r="I396" s="277"/>
      <c r="J396" s="277"/>
    </row>
    <row r="397" spans="2:10">
      <c r="B397" s="259"/>
      <c r="D397" s="271"/>
      <c r="F397" s="279"/>
      <c r="G397" s="277"/>
      <c r="H397" s="277"/>
      <c r="I397" s="277"/>
      <c r="J397" s="277"/>
    </row>
    <row r="398" spans="2:10">
      <c r="B398" s="259"/>
      <c r="D398" s="271"/>
      <c r="F398" s="279"/>
      <c r="G398" s="277"/>
      <c r="H398" s="277"/>
      <c r="I398" s="277"/>
      <c r="J398" s="277"/>
    </row>
    <row r="399" spans="2:10">
      <c r="B399" s="259"/>
      <c r="D399" s="271"/>
      <c r="F399" s="279"/>
      <c r="G399" s="277"/>
      <c r="H399" s="277"/>
      <c r="I399" s="277"/>
      <c r="J399" s="277"/>
    </row>
    <row r="400" spans="2:10">
      <c r="B400" s="259"/>
      <c r="D400" s="271"/>
      <c r="F400" s="279"/>
      <c r="G400" s="277"/>
      <c r="H400" s="277"/>
      <c r="I400" s="277"/>
      <c r="J400" s="277"/>
    </row>
    <row r="401" spans="2:10">
      <c r="B401" s="259"/>
      <c r="D401" s="271"/>
      <c r="F401" s="279"/>
      <c r="G401" s="277"/>
      <c r="H401" s="277"/>
      <c r="I401" s="277"/>
      <c r="J401" s="277"/>
    </row>
    <row r="402" spans="2:10">
      <c r="B402" s="259"/>
      <c r="D402" s="271"/>
      <c r="F402" s="279"/>
      <c r="G402" s="277"/>
      <c r="H402" s="277"/>
      <c r="I402" s="277"/>
      <c r="J402" s="277"/>
    </row>
    <row r="403" spans="2:10">
      <c r="B403" s="259"/>
      <c r="D403" s="271"/>
      <c r="F403" s="279"/>
      <c r="G403" s="277"/>
      <c r="H403" s="277"/>
      <c r="I403" s="277"/>
      <c r="J403" s="277"/>
    </row>
    <row r="404" spans="2:10">
      <c r="B404" s="259"/>
      <c r="D404" s="271"/>
      <c r="F404" s="279"/>
      <c r="G404" s="277"/>
      <c r="H404" s="277"/>
      <c r="I404" s="277"/>
      <c r="J404" s="277"/>
    </row>
    <row r="405" spans="2:10">
      <c r="B405" s="259"/>
      <c r="D405" s="271"/>
      <c r="F405" s="279"/>
      <c r="G405" s="277"/>
      <c r="H405" s="277"/>
      <c r="I405" s="277"/>
      <c r="J405" s="277"/>
    </row>
    <row r="406" spans="2:10">
      <c r="B406" s="259"/>
      <c r="D406" s="271"/>
      <c r="F406" s="279"/>
      <c r="G406" s="277"/>
      <c r="H406" s="277"/>
      <c r="I406" s="277"/>
      <c r="J406" s="277"/>
    </row>
    <row r="407" spans="2:10">
      <c r="B407" s="259"/>
      <c r="D407" s="271"/>
      <c r="F407" s="279"/>
      <c r="G407" s="277"/>
      <c r="H407" s="277"/>
      <c r="I407" s="277"/>
      <c r="J407" s="277"/>
    </row>
    <row r="408" spans="2:10">
      <c r="B408" s="259"/>
      <c r="D408" s="271"/>
      <c r="F408" s="279"/>
      <c r="G408" s="277"/>
      <c r="H408" s="277"/>
      <c r="I408" s="277"/>
      <c r="J408" s="277"/>
    </row>
    <row r="409" spans="2:10">
      <c r="B409" s="259"/>
      <c r="D409" s="271"/>
      <c r="F409" s="279"/>
      <c r="G409" s="277"/>
      <c r="H409" s="277"/>
      <c r="I409" s="277"/>
      <c r="J409" s="277"/>
    </row>
    <row r="410" spans="2:10">
      <c r="B410" s="259"/>
      <c r="D410" s="271"/>
      <c r="F410" s="279"/>
      <c r="G410" s="277"/>
      <c r="H410" s="277"/>
      <c r="I410" s="277"/>
      <c r="J410" s="277"/>
    </row>
    <row r="411" spans="2:10">
      <c r="B411" s="259"/>
      <c r="D411" s="271"/>
      <c r="F411" s="279"/>
      <c r="G411" s="277"/>
      <c r="H411" s="277"/>
      <c r="I411" s="277"/>
      <c r="J411" s="277"/>
    </row>
    <row r="412" spans="2:10">
      <c r="B412" s="259"/>
      <c r="D412" s="271"/>
      <c r="F412" s="279"/>
      <c r="G412" s="277"/>
      <c r="H412" s="277"/>
      <c r="I412" s="277"/>
      <c r="J412" s="277"/>
    </row>
    <row r="413" spans="2:10">
      <c r="B413" s="259"/>
      <c r="D413" s="271"/>
      <c r="F413" s="279"/>
      <c r="G413" s="277"/>
      <c r="H413" s="277"/>
      <c r="I413" s="277"/>
      <c r="J413" s="277"/>
    </row>
    <row r="414" spans="2:10">
      <c r="B414" s="259"/>
      <c r="D414" s="271"/>
      <c r="F414" s="279"/>
      <c r="G414" s="277"/>
      <c r="H414" s="277"/>
      <c r="I414" s="277"/>
      <c r="J414" s="277"/>
    </row>
    <row r="415" spans="2:10">
      <c r="B415" s="259"/>
      <c r="D415" s="271"/>
      <c r="F415" s="279"/>
      <c r="G415" s="277"/>
      <c r="H415" s="277"/>
      <c r="I415" s="277"/>
      <c r="J415" s="277"/>
    </row>
    <row r="416" spans="2:10">
      <c r="B416" s="259"/>
      <c r="D416" s="271"/>
      <c r="F416" s="279"/>
      <c r="G416" s="277"/>
      <c r="H416" s="277"/>
      <c r="I416" s="277"/>
      <c r="J416" s="277"/>
    </row>
    <row r="417" spans="2:10">
      <c r="B417" s="259"/>
      <c r="D417" s="271"/>
      <c r="F417" s="279"/>
      <c r="G417" s="277"/>
      <c r="H417" s="277"/>
      <c r="I417" s="277"/>
      <c r="J417" s="277"/>
    </row>
    <row r="418" spans="2:10">
      <c r="B418" s="259"/>
      <c r="D418" s="271"/>
      <c r="F418" s="279"/>
      <c r="G418" s="277"/>
      <c r="H418" s="277"/>
      <c r="I418" s="277"/>
      <c r="J418" s="277"/>
    </row>
    <row r="419" spans="2:10">
      <c r="B419" s="259"/>
      <c r="D419" s="271"/>
      <c r="F419" s="279"/>
      <c r="G419" s="277"/>
      <c r="H419" s="277"/>
      <c r="I419" s="277"/>
      <c r="J419" s="277"/>
    </row>
    <row r="420" spans="2:10">
      <c r="B420" s="259"/>
      <c r="D420" s="271"/>
      <c r="F420" s="279"/>
      <c r="G420" s="277"/>
      <c r="H420" s="277"/>
      <c r="I420" s="277"/>
      <c r="J420" s="277"/>
    </row>
    <row r="421" spans="2:10">
      <c r="B421" s="259"/>
      <c r="D421" s="271"/>
      <c r="F421" s="279"/>
      <c r="G421" s="277"/>
      <c r="H421" s="277"/>
      <c r="I421" s="277"/>
      <c r="J421" s="277"/>
    </row>
    <row r="422" spans="2:10">
      <c r="B422" s="259"/>
      <c r="D422" s="271"/>
      <c r="F422" s="279"/>
      <c r="G422" s="277"/>
      <c r="H422" s="277"/>
      <c r="I422" s="277"/>
      <c r="J422" s="277"/>
    </row>
    <row r="423" spans="2:10">
      <c r="B423" s="259"/>
      <c r="D423" s="271"/>
      <c r="F423" s="279"/>
      <c r="G423" s="277"/>
      <c r="H423" s="277"/>
      <c r="I423" s="277"/>
      <c r="J423" s="277"/>
    </row>
    <row r="424" spans="2:10">
      <c r="B424" s="259"/>
      <c r="D424" s="271"/>
      <c r="F424" s="279"/>
      <c r="G424" s="277"/>
      <c r="H424" s="277"/>
      <c r="I424" s="277"/>
      <c r="J424" s="277"/>
    </row>
    <row r="425" spans="2:10">
      <c r="B425" s="259"/>
      <c r="D425" s="271"/>
      <c r="F425" s="279"/>
      <c r="G425" s="277"/>
      <c r="H425" s="277"/>
      <c r="I425" s="277"/>
      <c r="J425" s="277"/>
    </row>
    <row r="426" spans="2:10">
      <c r="B426" s="259"/>
      <c r="D426" s="271"/>
      <c r="F426" s="279"/>
      <c r="G426" s="277"/>
      <c r="H426" s="277"/>
      <c r="I426" s="277"/>
      <c r="J426" s="277"/>
    </row>
    <row r="427" spans="2:10">
      <c r="B427" s="259"/>
      <c r="D427" s="271"/>
      <c r="F427" s="279"/>
      <c r="G427" s="277"/>
      <c r="H427" s="277"/>
      <c r="I427" s="277"/>
      <c r="J427" s="277"/>
    </row>
    <row r="428" spans="2:10">
      <c r="B428" s="259"/>
      <c r="D428" s="271"/>
      <c r="F428" s="279"/>
      <c r="G428" s="277"/>
      <c r="H428" s="277"/>
      <c r="I428" s="277"/>
      <c r="J428" s="277"/>
    </row>
    <row r="429" spans="2:10">
      <c r="B429" s="259"/>
      <c r="D429" s="271"/>
      <c r="F429" s="279"/>
      <c r="G429" s="277"/>
      <c r="H429" s="277"/>
      <c r="I429" s="277"/>
      <c r="J429" s="277"/>
    </row>
    <row r="430" spans="2:10">
      <c r="B430" s="259"/>
      <c r="D430" s="271"/>
      <c r="F430" s="279"/>
      <c r="G430" s="277"/>
      <c r="H430" s="277"/>
      <c r="I430" s="277"/>
      <c r="J430" s="277"/>
    </row>
    <row r="431" spans="2:10">
      <c r="B431" s="259"/>
      <c r="D431" s="271"/>
      <c r="F431" s="279"/>
      <c r="G431" s="277"/>
      <c r="H431" s="277"/>
      <c r="I431" s="277"/>
      <c r="J431" s="277"/>
    </row>
    <row r="432" spans="2:10">
      <c r="B432" s="259"/>
      <c r="D432" s="271"/>
      <c r="F432" s="279"/>
      <c r="G432" s="277"/>
      <c r="H432" s="277"/>
      <c r="I432" s="277"/>
      <c r="J432" s="277"/>
    </row>
    <row r="433" spans="2:10">
      <c r="B433" s="259"/>
      <c r="D433" s="271"/>
      <c r="F433" s="279"/>
      <c r="G433" s="277"/>
      <c r="H433" s="277"/>
      <c r="I433" s="277"/>
      <c r="J433" s="277"/>
    </row>
    <row r="434" spans="2:10">
      <c r="B434" s="259"/>
      <c r="D434" s="271"/>
      <c r="F434" s="279"/>
      <c r="G434" s="277"/>
      <c r="H434" s="277"/>
      <c r="I434" s="277"/>
      <c r="J434" s="277"/>
    </row>
    <row r="435" spans="2:10">
      <c r="B435" s="259"/>
      <c r="D435" s="271"/>
      <c r="F435" s="279"/>
      <c r="G435" s="277"/>
      <c r="H435" s="277"/>
      <c r="I435" s="277"/>
      <c r="J435" s="277"/>
    </row>
    <row r="436" spans="2:10">
      <c r="B436" s="259"/>
      <c r="D436" s="271"/>
      <c r="F436" s="279"/>
      <c r="G436" s="277"/>
      <c r="H436" s="277"/>
      <c r="I436" s="277"/>
      <c r="J436" s="277"/>
    </row>
    <row r="437" spans="2:10">
      <c r="B437" s="259"/>
      <c r="D437" s="271"/>
      <c r="F437" s="279"/>
      <c r="G437" s="277"/>
      <c r="H437" s="277"/>
      <c r="I437" s="277"/>
      <c r="J437" s="277"/>
    </row>
    <row r="438" spans="2:10">
      <c r="B438" s="259"/>
      <c r="D438" s="271"/>
      <c r="F438" s="279"/>
      <c r="G438" s="277"/>
      <c r="H438" s="277"/>
      <c r="I438" s="277"/>
      <c r="J438" s="277"/>
    </row>
    <row r="439" spans="2:10">
      <c r="B439" s="259"/>
      <c r="D439" s="271"/>
      <c r="F439" s="279"/>
      <c r="G439" s="277"/>
      <c r="H439" s="277"/>
      <c r="I439" s="277"/>
      <c r="J439" s="277"/>
    </row>
    <row r="440" spans="2:10">
      <c r="B440" s="259"/>
      <c r="D440" s="271"/>
      <c r="F440" s="279"/>
      <c r="G440" s="277"/>
      <c r="H440" s="277"/>
      <c r="I440" s="277"/>
      <c r="J440" s="277"/>
    </row>
    <row r="441" spans="2:10">
      <c r="B441" s="259"/>
      <c r="D441" s="271"/>
      <c r="F441" s="279"/>
      <c r="G441" s="277"/>
      <c r="H441" s="277"/>
      <c r="I441" s="277"/>
      <c r="J441" s="277"/>
    </row>
    <row r="442" spans="2:10">
      <c r="B442" s="259"/>
      <c r="D442" s="271"/>
      <c r="F442" s="279"/>
      <c r="G442" s="277"/>
      <c r="H442" s="277"/>
      <c r="I442" s="277"/>
      <c r="J442" s="277"/>
    </row>
    <row r="443" spans="2:10">
      <c r="B443" s="259"/>
      <c r="D443" s="271"/>
      <c r="F443" s="279"/>
      <c r="G443" s="277"/>
      <c r="H443" s="277"/>
      <c r="I443" s="277"/>
      <c r="J443" s="277"/>
    </row>
    <row r="444" spans="2:10">
      <c r="B444" s="259"/>
      <c r="D444" s="271"/>
      <c r="F444" s="279"/>
      <c r="G444" s="277"/>
      <c r="H444" s="277"/>
      <c r="I444" s="277"/>
      <c r="J444" s="277"/>
    </row>
    <row r="445" spans="2:10">
      <c r="B445" s="259"/>
      <c r="D445" s="271"/>
      <c r="F445" s="279"/>
      <c r="G445" s="277"/>
      <c r="H445" s="277"/>
      <c r="I445" s="277"/>
      <c r="J445" s="277"/>
    </row>
    <row r="446" spans="2:10">
      <c r="B446" s="259"/>
      <c r="D446" s="271"/>
      <c r="F446" s="279"/>
      <c r="G446" s="277"/>
      <c r="H446" s="277"/>
      <c r="I446" s="277"/>
      <c r="J446" s="277"/>
    </row>
    <row r="447" spans="2:10">
      <c r="B447" s="259"/>
      <c r="D447" s="271"/>
      <c r="F447" s="279"/>
      <c r="G447" s="277"/>
      <c r="H447" s="277"/>
      <c r="I447" s="277"/>
      <c r="J447" s="277"/>
    </row>
    <row r="448" spans="2:10">
      <c r="B448" s="259"/>
      <c r="D448" s="271"/>
      <c r="F448" s="279"/>
      <c r="G448" s="277"/>
      <c r="H448" s="277"/>
      <c r="I448" s="277"/>
      <c r="J448" s="277"/>
    </row>
    <row r="449" spans="2:10">
      <c r="B449" s="259"/>
      <c r="D449" s="271"/>
      <c r="F449" s="279"/>
      <c r="G449" s="277"/>
      <c r="H449" s="277"/>
      <c r="I449" s="277"/>
      <c r="J449" s="277"/>
    </row>
    <row r="450" spans="2:10">
      <c r="B450" s="259"/>
      <c r="D450" s="271"/>
      <c r="F450" s="279"/>
      <c r="G450" s="277"/>
      <c r="H450" s="277"/>
      <c r="I450" s="277"/>
      <c r="J450" s="277"/>
    </row>
    <row r="451" spans="2:10">
      <c r="B451" s="259"/>
      <c r="D451" s="271"/>
      <c r="F451" s="279"/>
      <c r="G451" s="277"/>
      <c r="H451" s="277"/>
      <c r="I451" s="277"/>
      <c r="J451" s="277"/>
    </row>
    <row r="452" spans="2:10">
      <c r="B452" s="259"/>
      <c r="D452" s="271"/>
      <c r="F452" s="279"/>
      <c r="G452" s="277"/>
      <c r="H452" s="277"/>
      <c r="I452" s="277"/>
      <c r="J452" s="277"/>
    </row>
    <row r="453" spans="2:10">
      <c r="B453" s="259"/>
      <c r="D453" s="271"/>
      <c r="F453" s="279"/>
      <c r="G453" s="277"/>
      <c r="H453" s="277"/>
      <c r="I453" s="277"/>
      <c r="J453" s="277"/>
    </row>
    <row r="454" spans="2:10">
      <c r="B454" s="259"/>
      <c r="D454" s="271"/>
      <c r="F454" s="279"/>
      <c r="G454" s="277"/>
      <c r="H454" s="277"/>
      <c r="I454" s="277"/>
      <c r="J454" s="277"/>
    </row>
    <row r="455" spans="2:10">
      <c r="B455" s="259"/>
      <c r="D455" s="271"/>
      <c r="F455" s="279"/>
      <c r="G455" s="277"/>
      <c r="H455" s="277"/>
      <c r="I455" s="277"/>
      <c r="J455" s="277"/>
    </row>
    <row r="456" spans="2:10">
      <c r="B456" s="259"/>
      <c r="D456" s="271"/>
      <c r="F456" s="279"/>
      <c r="G456" s="277"/>
      <c r="H456" s="277"/>
      <c r="I456" s="277"/>
      <c r="J456" s="277"/>
    </row>
    <row r="457" spans="2:10">
      <c r="B457" s="259"/>
      <c r="D457" s="271"/>
      <c r="F457" s="279"/>
      <c r="G457" s="277"/>
      <c r="H457" s="277"/>
      <c r="I457" s="277"/>
      <c r="J457" s="277"/>
    </row>
    <row r="458" spans="2:10">
      <c r="B458" s="259"/>
      <c r="D458" s="271"/>
      <c r="F458" s="279"/>
      <c r="G458" s="277"/>
      <c r="H458" s="277"/>
      <c r="I458" s="277"/>
      <c r="J458" s="277"/>
    </row>
    <row r="459" spans="2:10">
      <c r="B459" s="259"/>
      <c r="D459" s="271"/>
      <c r="F459" s="279"/>
      <c r="G459" s="277"/>
      <c r="H459" s="277"/>
      <c r="I459" s="277"/>
      <c r="J459" s="277"/>
    </row>
    <row r="460" spans="2:10">
      <c r="B460" s="259"/>
      <c r="D460" s="271"/>
      <c r="F460" s="279"/>
      <c r="G460" s="277"/>
      <c r="H460" s="277"/>
      <c r="I460" s="277"/>
      <c r="J460" s="277"/>
    </row>
    <row r="461" spans="2:10">
      <c r="B461" s="259"/>
      <c r="D461" s="271"/>
      <c r="F461" s="279"/>
      <c r="G461" s="277"/>
      <c r="H461" s="277"/>
      <c r="I461" s="277"/>
      <c r="J461" s="277"/>
    </row>
    <row r="462" spans="2:10">
      <c r="B462" s="259"/>
      <c r="D462" s="271"/>
      <c r="F462" s="279"/>
      <c r="G462" s="277"/>
      <c r="H462" s="277"/>
      <c r="I462" s="277"/>
      <c r="J462" s="277"/>
    </row>
    <row r="463" spans="2:10">
      <c r="B463" s="259"/>
      <c r="D463" s="271"/>
      <c r="F463" s="279"/>
      <c r="G463" s="277"/>
      <c r="H463" s="277"/>
      <c r="I463" s="277"/>
      <c r="J463" s="277"/>
    </row>
    <row r="464" spans="2:10">
      <c r="B464" s="259"/>
      <c r="D464" s="271"/>
      <c r="F464" s="279"/>
      <c r="G464" s="277"/>
      <c r="H464" s="277"/>
      <c r="I464" s="277"/>
      <c r="J464" s="277"/>
    </row>
    <row r="465" spans="2:10">
      <c r="B465" s="259"/>
      <c r="D465" s="271"/>
      <c r="F465" s="279"/>
      <c r="G465" s="277"/>
      <c r="H465" s="277"/>
      <c r="I465" s="277"/>
      <c r="J465" s="277"/>
    </row>
    <row r="466" spans="2:10">
      <c r="B466" s="259"/>
      <c r="D466" s="271"/>
      <c r="F466" s="279"/>
      <c r="G466" s="277"/>
      <c r="H466" s="277"/>
      <c r="I466" s="277"/>
      <c r="J466" s="277"/>
    </row>
    <row r="467" spans="2:10">
      <c r="B467" s="259"/>
      <c r="D467" s="271"/>
      <c r="F467" s="279"/>
      <c r="G467" s="277"/>
      <c r="H467" s="277"/>
      <c r="I467" s="277"/>
      <c r="J467" s="277"/>
    </row>
    <row r="468" spans="2:10">
      <c r="B468" s="259"/>
      <c r="D468" s="271"/>
      <c r="F468" s="279"/>
      <c r="G468" s="277"/>
      <c r="H468" s="277"/>
      <c r="I468" s="277"/>
      <c r="J468" s="277"/>
    </row>
    <row r="469" spans="2:10">
      <c r="B469" s="259"/>
      <c r="D469" s="271"/>
      <c r="F469" s="279"/>
      <c r="G469" s="277"/>
      <c r="H469" s="277"/>
      <c r="I469" s="277"/>
      <c r="J469" s="277"/>
    </row>
    <row r="470" spans="2:10">
      <c r="B470" s="259"/>
      <c r="D470" s="271"/>
      <c r="F470" s="279"/>
      <c r="G470" s="277"/>
      <c r="H470" s="277"/>
      <c r="I470" s="277"/>
      <c r="J470" s="277"/>
    </row>
    <row r="471" spans="2:10">
      <c r="B471" s="259"/>
      <c r="D471" s="271"/>
      <c r="F471" s="279"/>
      <c r="G471" s="277"/>
      <c r="H471" s="277"/>
      <c r="I471" s="277"/>
      <c r="J471" s="277"/>
    </row>
    <row r="472" spans="2:10">
      <c r="B472" s="259"/>
      <c r="D472" s="271"/>
      <c r="F472" s="279"/>
      <c r="G472" s="277"/>
      <c r="H472" s="277"/>
      <c r="I472" s="277"/>
      <c r="J472" s="277"/>
    </row>
    <row r="473" spans="2:10">
      <c r="B473" s="259"/>
      <c r="D473" s="271"/>
      <c r="F473" s="279"/>
      <c r="G473" s="277"/>
      <c r="H473" s="277"/>
      <c r="I473" s="277"/>
      <c r="J473" s="277"/>
    </row>
    <row r="474" spans="2:10">
      <c r="B474" s="259"/>
      <c r="D474" s="271"/>
      <c r="F474" s="279"/>
      <c r="G474" s="277"/>
      <c r="H474" s="277"/>
      <c r="I474" s="277"/>
      <c r="J474" s="277"/>
    </row>
    <row r="475" spans="2:10">
      <c r="B475" s="259"/>
      <c r="D475" s="271"/>
      <c r="F475" s="279"/>
      <c r="G475" s="277"/>
      <c r="H475" s="277"/>
      <c r="I475" s="277"/>
      <c r="J475" s="277"/>
    </row>
    <row r="476" spans="2:10">
      <c r="B476" s="259"/>
      <c r="D476" s="271"/>
      <c r="F476" s="279"/>
      <c r="G476" s="277"/>
      <c r="H476" s="277"/>
      <c r="I476" s="277"/>
      <c r="J476" s="277"/>
    </row>
    <row r="477" spans="2:10">
      <c r="B477" s="259"/>
      <c r="D477" s="271"/>
      <c r="F477" s="279"/>
      <c r="G477" s="277"/>
      <c r="H477" s="277"/>
      <c r="I477" s="277"/>
      <c r="J477" s="277"/>
    </row>
    <row r="478" spans="2:10">
      <c r="B478" s="259"/>
      <c r="D478" s="271"/>
      <c r="F478" s="279"/>
      <c r="G478" s="277"/>
      <c r="H478" s="277"/>
      <c r="I478" s="277"/>
      <c r="J478" s="277"/>
    </row>
    <row r="479" spans="2:10">
      <c r="B479" s="259"/>
      <c r="D479" s="271"/>
      <c r="F479" s="279"/>
      <c r="G479" s="277"/>
      <c r="H479" s="277"/>
      <c r="I479" s="277"/>
      <c r="J479" s="277"/>
    </row>
    <row r="480" spans="2:10">
      <c r="B480" s="259"/>
      <c r="D480" s="271"/>
      <c r="F480" s="279"/>
      <c r="G480" s="277"/>
      <c r="H480" s="277"/>
      <c r="I480" s="277"/>
      <c r="J480" s="277"/>
    </row>
    <row r="481" spans="2:10">
      <c r="B481" s="259"/>
      <c r="D481" s="271"/>
      <c r="F481" s="279"/>
      <c r="G481" s="277"/>
      <c r="H481" s="277"/>
      <c r="I481" s="277"/>
      <c r="J481" s="277"/>
    </row>
    <row r="482" spans="2:10">
      <c r="B482" s="259"/>
      <c r="D482" s="271"/>
      <c r="F482" s="279"/>
      <c r="G482" s="277"/>
      <c r="H482" s="277"/>
      <c r="I482" s="277"/>
      <c r="J482" s="277"/>
    </row>
    <row r="483" spans="2:10">
      <c r="B483" s="259"/>
      <c r="D483" s="271"/>
      <c r="F483" s="279"/>
      <c r="G483" s="277"/>
      <c r="H483" s="277"/>
      <c r="I483" s="277"/>
      <c r="J483" s="277"/>
    </row>
    <row r="484" spans="2:10">
      <c r="B484" s="259"/>
      <c r="D484" s="271"/>
      <c r="F484" s="279"/>
      <c r="G484" s="277"/>
      <c r="H484" s="277"/>
      <c r="I484" s="277"/>
      <c r="J484" s="277"/>
    </row>
    <row r="485" spans="2:10">
      <c r="B485" s="259"/>
      <c r="D485" s="271"/>
      <c r="F485" s="279"/>
      <c r="G485" s="277"/>
      <c r="H485" s="277"/>
      <c r="I485" s="277"/>
      <c r="J485" s="277"/>
    </row>
    <row r="486" spans="2:10">
      <c r="B486" s="259"/>
      <c r="D486" s="271"/>
      <c r="F486" s="279"/>
      <c r="G486" s="277"/>
      <c r="H486" s="277"/>
      <c r="I486" s="277"/>
      <c r="J486" s="277"/>
    </row>
    <row r="487" spans="2:10">
      <c r="B487" s="259"/>
      <c r="D487" s="271"/>
      <c r="F487" s="279"/>
      <c r="G487" s="277"/>
      <c r="H487" s="277"/>
      <c r="I487" s="277"/>
      <c r="J487" s="277"/>
    </row>
    <row r="488" spans="2:10">
      <c r="B488" s="259"/>
      <c r="D488" s="271"/>
      <c r="F488" s="279"/>
      <c r="G488" s="277"/>
      <c r="H488" s="277"/>
      <c r="I488" s="277"/>
      <c r="J488" s="277"/>
    </row>
    <row r="489" spans="2:10">
      <c r="B489" s="259"/>
      <c r="D489" s="271"/>
      <c r="F489" s="279"/>
      <c r="G489" s="277"/>
      <c r="H489" s="277"/>
      <c r="I489" s="277"/>
      <c r="J489" s="277"/>
    </row>
    <row r="490" spans="2:10">
      <c r="B490" s="259"/>
      <c r="D490" s="271"/>
      <c r="F490" s="279"/>
      <c r="G490" s="277"/>
      <c r="H490" s="277"/>
      <c r="I490" s="277"/>
      <c r="J490" s="277"/>
    </row>
    <row r="491" spans="2:10">
      <c r="B491" s="259"/>
      <c r="D491" s="271"/>
      <c r="F491" s="279"/>
      <c r="G491" s="277"/>
      <c r="H491" s="277"/>
      <c r="I491" s="277"/>
      <c r="J491" s="277"/>
    </row>
    <row r="492" spans="2:10">
      <c r="B492" s="259"/>
      <c r="D492" s="271"/>
      <c r="F492" s="279"/>
      <c r="G492" s="277"/>
      <c r="H492" s="277"/>
      <c r="I492" s="277"/>
      <c r="J492" s="277"/>
    </row>
    <row r="493" spans="2:10">
      <c r="B493" s="259"/>
      <c r="D493" s="271"/>
      <c r="F493" s="279"/>
      <c r="G493" s="277"/>
      <c r="H493" s="277"/>
      <c r="I493" s="277"/>
      <c r="J493" s="277"/>
    </row>
    <row r="494" spans="2:10">
      <c r="B494" s="259"/>
      <c r="D494" s="271"/>
      <c r="F494" s="279"/>
      <c r="G494" s="277"/>
      <c r="H494" s="277"/>
      <c r="I494" s="277"/>
      <c r="J494" s="277"/>
    </row>
    <row r="495" spans="2:10">
      <c r="B495" s="259"/>
      <c r="D495" s="271"/>
      <c r="F495" s="279"/>
      <c r="G495" s="277"/>
      <c r="H495" s="277"/>
      <c r="I495" s="277"/>
      <c r="J495" s="277"/>
    </row>
    <row r="496" spans="2:10">
      <c r="B496" s="259"/>
      <c r="D496" s="271"/>
      <c r="F496" s="279"/>
      <c r="G496" s="277"/>
      <c r="H496" s="277"/>
      <c r="I496" s="277"/>
      <c r="J496" s="277"/>
    </row>
    <row r="497" spans="2:10">
      <c r="B497" s="259"/>
      <c r="D497" s="271"/>
      <c r="F497" s="279"/>
      <c r="G497" s="277"/>
      <c r="H497" s="277"/>
      <c r="I497" s="277"/>
      <c r="J497" s="277"/>
    </row>
    <row r="498" spans="2:10">
      <c r="B498" s="259"/>
      <c r="D498" s="271"/>
      <c r="F498" s="279"/>
      <c r="G498" s="277"/>
      <c r="H498" s="277"/>
      <c r="I498" s="277"/>
      <c r="J498" s="277"/>
    </row>
    <row r="499" spans="2:10">
      <c r="B499" s="259"/>
      <c r="D499" s="271"/>
      <c r="F499" s="279"/>
      <c r="G499" s="277"/>
      <c r="H499" s="277"/>
      <c r="I499" s="277"/>
      <c r="J499" s="277"/>
    </row>
    <row r="500" spans="2:10">
      <c r="B500" s="259"/>
      <c r="D500" s="271"/>
      <c r="F500" s="279"/>
      <c r="G500" s="277"/>
      <c r="H500" s="277"/>
      <c r="I500" s="277"/>
      <c r="J500" s="277"/>
    </row>
    <row r="501" spans="2:10">
      <c r="B501" s="259"/>
      <c r="D501" s="271"/>
      <c r="F501" s="279"/>
      <c r="G501" s="277"/>
      <c r="H501" s="277"/>
      <c r="I501" s="277"/>
      <c r="J501" s="277"/>
    </row>
    <row r="502" spans="2:10">
      <c r="B502" s="259"/>
      <c r="D502" s="271"/>
      <c r="F502" s="279"/>
      <c r="G502" s="277"/>
      <c r="H502" s="277"/>
      <c r="I502" s="277"/>
      <c r="J502" s="277"/>
    </row>
    <row r="503" spans="2:10">
      <c r="B503" s="259"/>
      <c r="D503" s="271"/>
      <c r="F503" s="279"/>
      <c r="G503" s="277"/>
      <c r="H503" s="277"/>
      <c r="I503" s="277"/>
      <c r="J503" s="277"/>
    </row>
    <row r="504" spans="2:10">
      <c r="B504" s="259"/>
      <c r="D504" s="271"/>
      <c r="F504" s="279"/>
      <c r="G504" s="277"/>
      <c r="H504" s="277"/>
      <c r="I504" s="277"/>
      <c r="J504" s="277"/>
    </row>
    <row r="505" spans="2:10">
      <c r="B505" s="259"/>
      <c r="D505" s="271"/>
      <c r="F505" s="279"/>
      <c r="G505" s="277"/>
      <c r="H505" s="277"/>
      <c r="I505" s="277"/>
      <c r="J505" s="277"/>
    </row>
    <row r="506" spans="2:10">
      <c r="B506" s="259"/>
      <c r="D506" s="271"/>
      <c r="F506" s="279"/>
      <c r="G506" s="277"/>
      <c r="H506" s="277"/>
      <c r="I506" s="277"/>
      <c r="J506" s="277"/>
    </row>
    <row r="507" spans="2:10">
      <c r="B507" s="259"/>
      <c r="D507" s="271"/>
      <c r="F507" s="279"/>
      <c r="G507" s="277"/>
      <c r="H507" s="277"/>
      <c r="I507" s="277"/>
      <c r="J507" s="277"/>
    </row>
    <row r="508" spans="2:10">
      <c r="B508" s="259"/>
      <c r="D508" s="271"/>
      <c r="F508" s="279"/>
      <c r="G508" s="277"/>
      <c r="H508" s="277"/>
      <c r="I508" s="277"/>
      <c r="J508" s="277"/>
    </row>
    <row r="509" spans="2:10">
      <c r="B509" s="259"/>
      <c r="D509" s="271"/>
      <c r="F509" s="279"/>
      <c r="G509" s="277"/>
      <c r="H509" s="277"/>
      <c r="I509" s="277"/>
      <c r="J509" s="277"/>
    </row>
    <row r="510" spans="2:10">
      <c r="B510" s="259"/>
      <c r="D510" s="271"/>
      <c r="F510" s="279"/>
      <c r="G510" s="277"/>
      <c r="H510" s="277"/>
      <c r="I510" s="277"/>
      <c r="J510" s="277"/>
    </row>
    <row r="511" spans="2:10">
      <c r="B511" s="259"/>
      <c r="D511" s="271"/>
      <c r="F511" s="279"/>
      <c r="G511" s="277"/>
      <c r="H511" s="277"/>
      <c r="I511" s="277"/>
      <c r="J511" s="277"/>
    </row>
    <row r="512" spans="2:10">
      <c r="B512" s="259"/>
      <c r="D512" s="271"/>
      <c r="F512" s="279"/>
      <c r="G512" s="277"/>
      <c r="H512" s="277"/>
      <c r="I512" s="277"/>
      <c r="J512" s="277"/>
    </row>
    <row r="513" spans="2:10">
      <c r="B513" s="259"/>
      <c r="D513" s="271"/>
      <c r="F513" s="279"/>
      <c r="G513" s="277"/>
      <c r="H513" s="277"/>
      <c r="I513" s="277"/>
      <c r="J513" s="277"/>
    </row>
    <row r="514" spans="2:10">
      <c r="B514" s="259"/>
      <c r="D514" s="271"/>
      <c r="F514" s="279"/>
      <c r="G514" s="277"/>
      <c r="H514" s="277"/>
      <c r="I514" s="277"/>
      <c r="J514" s="277"/>
    </row>
    <row r="515" spans="2:10">
      <c r="B515" s="259"/>
      <c r="D515" s="271"/>
      <c r="F515" s="279"/>
      <c r="G515" s="277"/>
      <c r="H515" s="277"/>
      <c r="I515" s="277"/>
      <c r="J515" s="277"/>
    </row>
    <row r="516" spans="2:10">
      <c r="B516" s="259"/>
      <c r="D516" s="271"/>
      <c r="F516" s="279"/>
      <c r="G516" s="277"/>
      <c r="H516" s="277"/>
      <c r="I516" s="277"/>
      <c r="J516" s="277"/>
    </row>
    <row r="517" spans="2:10">
      <c r="B517" s="259"/>
      <c r="D517" s="271"/>
      <c r="F517" s="279"/>
      <c r="G517" s="277"/>
      <c r="H517" s="277"/>
      <c r="I517" s="277"/>
      <c r="J517" s="277"/>
    </row>
    <row r="518" spans="2:10">
      <c r="B518" s="259"/>
      <c r="D518" s="271"/>
      <c r="F518" s="279"/>
      <c r="G518" s="277"/>
      <c r="H518" s="277"/>
      <c r="I518" s="277"/>
      <c r="J518" s="277"/>
    </row>
    <row r="519" spans="2:10">
      <c r="B519" s="259"/>
      <c r="D519" s="271"/>
      <c r="F519" s="279"/>
      <c r="G519" s="277"/>
      <c r="H519" s="277"/>
      <c r="I519" s="277"/>
      <c r="J519" s="277"/>
    </row>
    <row r="520" spans="2:10">
      <c r="B520" s="259"/>
      <c r="D520" s="271"/>
      <c r="F520" s="279"/>
      <c r="G520" s="277"/>
      <c r="H520" s="277"/>
      <c r="I520" s="277"/>
      <c r="J520" s="277"/>
    </row>
    <row r="521" spans="2:10">
      <c r="B521" s="259"/>
      <c r="D521" s="271"/>
      <c r="F521" s="279"/>
      <c r="G521" s="277"/>
      <c r="H521" s="277"/>
      <c r="I521" s="277"/>
      <c r="J521" s="277"/>
    </row>
    <row r="522" spans="2:10">
      <c r="B522" s="259"/>
      <c r="D522" s="271"/>
      <c r="F522" s="279"/>
      <c r="G522" s="277"/>
      <c r="H522" s="277"/>
      <c r="I522" s="277"/>
      <c r="J522" s="277"/>
    </row>
    <row r="523" spans="2:10">
      <c r="B523" s="259"/>
      <c r="D523" s="271"/>
      <c r="F523" s="279"/>
      <c r="G523" s="277"/>
      <c r="H523" s="277"/>
      <c r="I523" s="277"/>
      <c r="J523" s="277"/>
    </row>
    <row r="524" spans="2:10">
      <c r="B524" s="259"/>
      <c r="D524" s="271"/>
      <c r="F524" s="279"/>
      <c r="G524" s="277"/>
      <c r="H524" s="277"/>
      <c r="I524" s="277"/>
      <c r="J524" s="277"/>
    </row>
    <row r="525" spans="2:10">
      <c r="B525" s="259"/>
      <c r="D525" s="271"/>
      <c r="F525" s="279"/>
      <c r="G525" s="277"/>
      <c r="H525" s="277"/>
      <c r="I525" s="277"/>
      <c r="J525" s="277"/>
    </row>
    <row r="526" spans="2:10">
      <c r="B526" s="259"/>
      <c r="D526" s="271"/>
      <c r="F526" s="279"/>
      <c r="G526" s="277"/>
      <c r="H526" s="277"/>
      <c r="I526" s="277"/>
      <c r="J526" s="277"/>
    </row>
    <row r="527" spans="2:10">
      <c r="B527" s="259"/>
      <c r="D527" s="271"/>
      <c r="F527" s="279"/>
      <c r="G527" s="277"/>
      <c r="H527" s="277"/>
      <c r="I527" s="277"/>
      <c r="J527" s="277"/>
    </row>
    <row r="528" spans="2:10">
      <c r="B528" s="259"/>
      <c r="D528" s="271"/>
      <c r="F528" s="279"/>
      <c r="G528" s="277"/>
      <c r="H528" s="277"/>
      <c r="I528" s="277"/>
      <c r="J528" s="277"/>
    </row>
    <row r="529" spans="2:10">
      <c r="B529" s="259"/>
      <c r="D529" s="271"/>
      <c r="F529" s="279"/>
      <c r="G529" s="277"/>
      <c r="H529" s="277"/>
      <c r="I529" s="277"/>
      <c r="J529" s="277"/>
    </row>
    <row r="530" spans="2:10">
      <c r="B530" s="259"/>
      <c r="D530" s="271"/>
      <c r="F530" s="279"/>
      <c r="G530" s="277"/>
      <c r="H530" s="277"/>
      <c r="I530" s="277"/>
      <c r="J530" s="277"/>
    </row>
    <row r="531" spans="2:10">
      <c r="B531" s="259"/>
      <c r="D531" s="271"/>
      <c r="F531" s="279"/>
      <c r="G531" s="277"/>
      <c r="H531" s="277"/>
      <c r="I531" s="277"/>
      <c r="J531" s="277"/>
    </row>
    <row r="532" spans="2:10">
      <c r="B532" s="259"/>
      <c r="D532" s="271"/>
      <c r="F532" s="279"/>
      <c r="G532" s="277"/>
      <c r="H532" s="277"/>
      <c r="I532" s="277"/>
      <c r="J532" s="277"/>
    </row>
    <row r="533" spans="2:10">
      <c r="B533" s="259"/>
      <c r="D533" s="271"/>
      <c r="F533" s="279"/>
      <c r="G533" s="277"/>
      <c r="H533" s="277"/>
      <c r="I533" s="277"/>
      <c r="J533" s="277"/>
    </row>
    <row r="534" spans="2:10">
      <c r="B534" s="259"/>
      <c r="D534" s="271"/>
      <c r="F534" s="279"/>
      <c r="G534" s="277"/>
      <c r="H534" s="277"/>
      <c r="I534" s="277"/>
      <c r="J534" s="277"/>
    </row>
    <row r="535" spans="2:10">
      <c r="B535" s="259"/>
      <c r="D535" s="271"/>
      <c r="F535" s="279"/>
      <c r="G535" s="277"/>
      <c r="H535" s="277"/>
      <c r="I535" s="277"/>
      <c r="J535" s="277"/>
    </row>
    <row r="536" spans="2:10">
      <c r="B536" s="259"/>
      <c r="D536" s="271"/>
      <c r="F536" s="279"/>
      <c r="G536" s="277"/>
      <c r="H536" s="277"/>
      <c r="I536" s="277"/>
      <c r="J536" s="277"/>
    </row>
    <row r="537" spans="2:10">
      <c r="B537" s="259"/>
      <c r="D537" s="271"/>
      <c r="F537" s="279"/>
      <c r="G537" s="277"/>
      <c r="H537" s="277"/>
      <c r="I537" s="277"/>
      <c r="J537" s="277"/>
    </row>
    <row r="538" spans="2:10">
      <c r="B538" s="259"/>
      <c r="D538" s="271"/>
      <c r="F538" s="279"/>
      <c r="G538" s="277"/>
      <c r="H538" s="277"/>
      <c r="I538" s="277"/>
      <c r="J538" s="277"/>
    </row>
    <row r="539" spans="2:10">
      <c r="B539" s="259"/>
      <c r="D539" s="271"/>
      <c r="F539" s="279"/>
      <c r="G539" s="277"/>
      <c r="H539" s="277"/>
      <c r="I539" s="277"/>
      <c r="J539" s="277"/>
    </row>
    <row r="540" spans="2:10">
      <c r="B540" s="259"/>
      <c r="D540" s="271"/>
      <c r="F540" s="279"/>
      <c r="G540" s="277"/>
      <c r="H540" s="277"/>
      <c r="I540" s="277"/>
      <c r="J540" s="277"/>
    </row>
    <row r="541" spans="2:10">
      <c r="B541" s="259"/>
      <c r="D541" s="271"/>
      <c r="F541" s="279"/>
      <c r="G541" s="277"/>
      <c r="H541" s="277"/>
      <c r="I541" s="277"/>
      <c r="J541" s="277"/>
    </row>
    <row r="542" spans="2:10">
      <c r="B542" s="259"/>
      <c r="D542" s="271"/>
      <c r="F542" s="279"/>
      <c r="G542" s="277"/>
      <c r="H542" s="277"/>
      <c r="I542" s="277"/>
      <c r="J542" s="277"/>
    </row>
    <row r="543" spans="2:10">
      <c r="B543" s="259"/>
      <c r="D543" s="271"/>
      <c r="F543" s="279"/>
      <c r="G543" s="277"/>
      <c r="H543" s="277"/>
      <c r="I543" s="277"/>
      <c r="J543" s="277"/>
    </row>
    <row r="544" spans="2:10">
      <c r="B544" s="259"/>
      <c r="D544" s="271"/>
      <c r="F544" s="279"/>
      <c r="G544" s="277"/>
      <c r="H544" s="277"/>
      <c r="I544" s="277"/>
      <c r="J544" s="277"/>
    </row>
    <row r="545" spans="2:10">
      <c r="B545" s="259"/>
      <c r="D545" s="271"/>
      <c r="F545" s="279"/>
      <c r="G545" s="277"/>
      <c r="H545" s="277"/>
      <c r="I545" s="277"/>
      <c r="J545" s="277"/>
    </row>
    <row r="546" spans="2:10">
      <c r="B546" s="259"/>
      <c r="D546" s="271"/>
      <c r="F546" s="279"/>
      <c r="G546" s="277"/>
      <c r="H546" s="277"/>
      <c r="I546" s="277"/>
      <c r="J546" s="277"/>
    </row>
    <row r="547" spans="2:10">
      <c r="B547" s="259"/>
      <c r="D547" s="271"/>
      <c r="F547" s="279"/>
      <c r="G547" s="277"/>
      <c r="H547" s="277"/>
      <c r="I547" s="277"/>
      <c r="J547" s="277"/>
    </row>
    <row r="548" spans="2:10">
      <c r="B548" s="259"/>
      <c r="D548" s="271"/>
      <c r="F548" s="279"/>
      <c r="G548" s="277"/>
      <c r="H548" s="277"/>
      <c r="I548" s="277"/>
      <c r="J548" s="277"/>
    </row>
    <row r="549" spans="2:10">
      <c r="B549" s="259"/>
      <c r="D549" s="271"/>
      <c r="F549" s="279"/>
      <c r="G549" s="277"/>
      <c r="H549" s="277"/>
      <c r="I549" s="277"/>
      <c r="J549" s="277"/>
    </row>
    <row r="550" spans="2:10">
      <c r="B550" s="259"/>
      <c r="D550" s="271"/>
      <c r="F550" s="279"/>
      <c r="G550" s="277"/>
      <c r="H550" s="277"/>
      <c r="I550" s="277"/>
      <c r="J550" s="277"/>
    </row>
    <row r="551" spans="2:10">
      <c r="B551" s="259"/>
      <c r="D551" s="271"/>
      <c r="F551" s="279"/>
      <c r="G551" s="277"/>
      <c r="H551" s="277"/>
      <c r="I551" s="277"/>
      <c r="J551" s="277"/>
    </row>
    <row r="552" spans="2:10">
      <c r="B552" s="259"/>
      <c r="D552" s="271"/>
      <c r="F552" s="279"/>
      <c r="G552" s="277"/>
      <c r="H552" s="277"/>
      <c r="I552" s="277"/>
      <c r="J552" s="277"/>
    </row>
    <row r="553" spans="2:10">
      <c r="B553" s="259"/>
      <c r="D553" s="271"/>
      <c r="F553" s="279"/>
      <c r="G553" s="277"/>
      <c r="H553" s="277"/>
      <c r="I553" s="277"/>
      <c r="J553" s="277"/>
    </row>
    <row r="554" spans="2:10">
      <c r="B554" s="259"/>
      <c r="D554" s="271"/>
      <c r="F554" s="279"/>
      <c r="G554" s="277"/>
      <c r="H554" s="277"/>
      <c r="I554" s="277"/>
      <c r="J554" s="277"/>
    </row>
    <row r="555" spans="2:10">
      <c r="B555" s="259"/>
      <c r="D555" s="271"/>
      <c r="F555" s="279"/>
      <c r="G555" s="277"/>
      <c r="H555" s="277"/>
      <c r="I555" s="277"/>
      <c r="J555" s="277"/>
    </row>
    <row r="556" spans="2:10">
      <c r="B556" s="259"/>
      <c r="D556" s="271"/>
      <c r="F556" s="279"/>
      <c r="G556" s="277"/>
      <c r="H556" s="277"/>
      <c r="I556" s="277"/>
      <c r="J556" s="277"/>
    </row>
    <row r="557" spans="2:10">
      <c r="B557" s="259"/>
      <c r="D557" s="271"/>
      <c r="F557" s="279"/>
      <c r="G557" s="277"/>
      <c r="H557" s="277"/>
      <c r="I557" s="277"/>
      <c r="J557" s="277"/>
    </row>
    <row r="558" spans="2:10">
      <c r="B558" s="259"/>
      <c r="D558" s="271"/>
      <c r="F558" s="279"/>
      <c r="G558" s="277"/>
      <c r="H558" s="277"/>
      <c r="I558" s="277"/>
      <c r="J558" s="277"/>
    </row>
    <row r="559" spans="2:10">
      <c r="B559" s="259"/>
      <c r="D559" s="271"/>
      <c r="F559" s="279"/>
      <c r="G559" s="277"/>
      <c r="H559" s="277"/>
      <c r="I559" s="277"/>
      <c r="J559" s="277"/>
    </row>
    <row r="560" spans="2:10">
      <c r="B560" s="259"/>
      <c r="D560" s="271"/>
      <c r="F560" s="279"/>
      <c r="G560" s="277"/>
      <c r="H560" s="277"/>
      <c r="I560" s="277"/>
      <c r="J560" s="277"/>
    </row>
    <row r="561" spans="2:10">
      <c r="B561" s="259"/>
      <c r="D561" s="271"/>
      <c r="F561" s="279"/>
      <c r="G561" s="277"/>
      <c r="H561" s="277"/>
      <c r="I561" s="277"/>
      <c r="J561" s="277"/>
    </row>
    <row r="562" spans="2:10">
      <c r="B562" s="259"/>
      <c r="D562" s="271"/>
      <c r="F562" s="279"/>
      <c r="G562" s="277"/>
      <c r="H562" s="277"/>
      <c r="I562" s="277"/>
      <c r="J562" s="277"/>
    </row>
    <row r="563" spans="2:10">
      <c r="B563" s="259"/>
      <c r="D563" s="271"/>
      <c r="F563" s="279"/>
      <c r="G563" s="277"/>
      <c r="H563" s="277"/>
      <c r="I563" s="277"/>
      <c r="J563" s="277"/>
    </row>
    <row r="564" spans="2:10">
      <c r="B564" s="259"/>
      <c r="D564" s="271"/>
      <c r="F564" s="279"/>
      <c r="G564" s="277"/>
      <c r="H564" s="277"/>
      <c r="I564" s="277"/>
      <c r="J564" s="277"/>
    </row>
    <row r="565" spans="2:10">
      <c r="B565" s="259"/>
      <c r="D565" s="271"/>
      <c r="F565" s="279"/>
      <c r="G565" s="277"/>
      <c r="H565" s="277"/>
      <c r="I565" s="277"/>
      <c r="J565" s="277"/>
    </row>
    <row r="566" spans="2:10">
      <c r="B566" s="259"/>
      <c r="D566" s="271"/>
      <c r="F566" s="279"/>
      <c r="G566" s="277"/>
      <c r="H566" s="277"/>
      <c r="I566" s="277"/>
      <c r="J566" s="277"/>
    </row>
    <row r="567" spans="2:10">
      <c r="B567" s="259"/>
      <c r="D567" s="271"/>
      <c r="F567" s="279"/>
      <c r="G567" s="277"/>
      <c r="H567" s="277"/>
      <c r="I567" s="277"/>
      <c r="J567" s="277"/>
    </row>
    <row r="568" spans="2:10">
      <c r="B568" s="259"/>
      <c r="D568" s="271"/>
      <c r="F568" s="279"/>
      <c r="G568" s="277"/>
      <c r="H568" s="277"/>
      <c r="I568" s="277"/>
      <c r="J568" s="277"/>
    </row>
    <row r="569" spans="2:10">
      <c r="B569" s="259"/>
      <c r="D569" s="271"/>
      <c r="F569" s="279"/>
      <c r="G569" s="277"/>
      <c r="H569" s="277"/>
      <c r="I569" s="277"/>
      <c r="J569" s="277"/>
    </row>
    <row r="570" spans="2:10">
      <c r="B570" s="259"/>
      <c r="D570" s="271"/>
      <c r="F570" s="279"/>
      <c r="G570" s="277"/>
      <c r="H570" s="277"/>
      <c r="I570" s="277"/>
      <c r="J570" s="277"/>
    </row>
    <row r="571" spans="2:10">
      <c r="B571" s="259"/>
      <c r="D571" s="271"/>
      <c r="F571" s="279"/>
      <c r="G571" s="277"/>
      <c r="H571" s="277"/>
      <c r="I571" s="277"/>
      <c r="J571" s="277"/>
    </row>
    <row r="572" spans="2:10">
      <c r="B572" s="259"/>
      <c r="D572" s="271"/>
      <c r="F572" s="279"/>
      <c r="G572" s="277"/>
      <c r="H572" s="277"/>
      <c r="I572" s="277"/>
      <c r="J572" s="277"/>
    </row>
    <row r="573" spans="2:10">
      <c r="B573" s="259"/>
      <c r="D573" s="271"/>
      <c r="F573" s="279"/>
      <c r="G573" s="277"/>
      <c r="H573" s="277"/>
      <c r="I573" s="277"/>
      <c r="J573" s="277"/>
    </row>
    <row r="574" spans="2:10">
      <c r="B574" s="259"/>
      <c r="D574" s="271"/>
      <c r="F574" s="279"/>
      <c r="G574" s="277"/>
      <c r="H574" s="277"/>
      <c r="I574" s="277"/>
      <c r="J574" s="277"/>
    </row>
    <row r="575" spans="2:10">
      <c r="B575" s="259"/>
      <c r="D575" s="271"/>
      <c r="F575" s="279"/>
      <c r="G575" s="277"/>
      <c r="H575" s="277"/>
      <c r="I575" s="277"/>
      <c r="J575" s="277"/>
    </row>
    <row r="576" spans="2:10">
      <c r="B576" s="259"/>
      <c r="D576" s="271"/>
      <c r="F576" s="279"/>
      <c r="G576" s="277"/>
      <c r="H576" s="277"/>
      <c r="I576" s="277"/>
      <c r="J576" s="277"/>
    </row>
    <row r="577" spans="2:10">
      <c r="B577" s="259"/>
      <c r="D577" s="271"/>
      <c r="F577" s="279"/>
      <c r="G577" s="277"/>
      <c r="H577" s="277"/>
      <c r="I577" s="277"/>
      <c r="J577" s="277"/>
    </row>
    <row r="578" spans="2:10">
      <c r="B578" s="259"/>
      <c r="D578" s="271"/>
      <c r="F578" s="279"/>
      <c r="G578" s="277"/>
      <c r="H578" s="277"/>
      <c r="I578" s="277"/>
      <c r="J578" s="277"/>
    </row>
    <row r="579" spans="2:10">
      <c r="B579" s="259"/>
      <c r="D579" s="271"/>
      <c r="F579" s="279"/>
      <c r="G579" s="277"/>
      <c r="H579" s="277"/>
      <c r="I579" s="277"/>
      <c r="J579" s="277"/>
    </row>
    <row r="580" spans="2:10">
      <c r="B580" s="259"/>
      <c r="D580" s="271"/>
      <c r="F580" s="279"/>
      <c r="G580" s="277"/>
      <c r="H580" s="277"/>
      <c r="I580" s="277"/>
      <c r="J580" s="277"/>
    </row>
    <row r="581" spans="2:10">
      <c r="B581" s="259"/>
      <c r="D581" s="271"/>
      <c r="F581" s="279"/>
      <c r="G581" s="277"/>
      <c r="H581" s="277"/>
      <c r="I581" s="277"/>
      <c r="J581" s="277"/>
    </row>
    <row r="582" spans="2:10">
      <c r="B582" s="259"/>
      <c r="D582" s="271"/>
      <c r="F582" s="279"/>
      <c r="G582" s="277"/>
      <c r="H582" s="277"/>
      <c r="I582" s="277"/>
      <c r="J582" s="277"/>
    </row>
    <row r="583" spans="2:10">
      <c r="B583" s="259"/>
      <c r="D583" s="271"/>
      <c r="F583" s="279"/>
      <c r="G583" s="277"/>
      <c r="H583" s="277"/>
      <c r="I583" s="277"/>
      <c r="J583" s="277"/>
    </row>
    <row r="584" spans="2:10">
      <c r="B584" s="259"/>
      <c r="D584" s="271"/>
      <c r="F584" s="279"/>
      <c r="G584" s="277"/>
      <c r="H584" s="277"/>
      <c r="I584" s="277"/>
      <c r="J584" s="277"/>
    </row>
    <row r="585" spans="2:10">
      <c r="B585" s="259"/>
      <c r="D585" s="271"/>
      <c r="F585" s="279"/>
      <c r="G585" s="277"/>
      <c r="H585" s="277"/>
      <c r="I585" s="277"/>
      <c r="J585" s="277"/>
    </row>
    <row r="586" spans="2:10">
      <c r="B586" s="259"/>
      <c r="D586" s="271"/>
      <c r="F586" s="279"/>
      <c r="G586" s="277"/>
      <c r="H586" s="277"/>
      <c r="I586" s="277"/>
      <c r="J586" s="277"/>
    </row>
    <row r="587" spans="2:10">
      <c r="B587" s="259"/>
      <c r="D587" s="271"/>
      <c r="F587" s="279"/>
      <c r="G587" s="277"/>
      <c r="H587" s="277"/>
      <c r="I587" s="277"/>
      <c r="J587" s="277"/>
    </row>
    <row r="588" spans="2:10">
      <c r="B588" s="259"/>
      <c r="D588" s="271"/>
      <c r="F588" s="279"/>
      <c r="G588" s="277"/>
      <c r="H588" s="277"/>
      <c r="I588" s="277"/>
      <c r="J588" s="277"/>
    </row>
    <row r="589" spans="2:10">
      <c r="B589" s="259"/>
      <c r="D589" s="271"/>
      <c r="F589" s="279"/>
      <c r="G589" s="277"/>
      <c r="H589" s="277"/>
      <c r="I589" s="277"/>
      <c r="J589" s="277"/>
    </row>
    <row r="590" spans="2:10">
      <c r="B590" s="259"/>
      <c r="D590" s="271"/>
      <c r="F590" s="279"/>
      <c r="G590" s="277"/>
      <c r="H590" s="277"/>
      <c r="I590" s="277"/>
      <c r="J590" s="277"/>
    </row>
    <row r="591" spans="2:10">
      <c r="B591" s="259"/>
      <c r="D591" s="271"/>
      <c r="F591" s="279"/>
      <c r="G591" s="277"/>
      <c r="H591" s="277"/>
      <c r="I591" s="277"/>
      <c r="J591" s="277"/>
    </row>
    <row r="592" spans="2:10">
      <c r="B592" s="259"/>
      <c r="D592" s="271"/>
      <c r="F592" s="279"/>
      <c r="G592" s="277"/>
      <c r="H592" s="277"/>
      <c r="I592" s="277"/>
      <c r="J592" s="277"/>
    </row>
    <row r="593" spans="2:10">
      <c r="B593" s="259"/>
      <c r="D593" s="271"/>
      <c r="F593" s="279"/>
      <c r="G593" s="277"/>
      <c r="H593" s="277"/>
      <c r="I593" s="277"/>
      <c r="J593" s="277"/>
    </row>
    <row r="594" spans="2:10">
      <c r="B594" s="259"/>
      <c r="D594" s="271"/>
      <c r="F594" s="279"/>
      <c r="G594" s="277"/>
      <c r="H594" s="277"/>
      <c r="I594" s="277"/>
      <c r="J594" s="277"/>
    </row>
    <row r="595" spans="2:10">
      <c r="B595" s="259"/>
      <c r="D595" s="271"/>
      <c r="F595" s="279"/>
      <c r="G595" s="277"/>
      <c r="H595" s="277"/>
      <c r="I595" s="277"/>
      <c r="J595" s="277"/>
    </row>
    <row r="596" spans="2:10">
      <c r="B596" s="259"/>
      <c r="D596" s="271"/>
      <c r="F596" s="279"/>
      <c r="G596" s="277"/>
      <c r="H596" s="277"/>
      <c r="I596" s="277"/>
      <c r="J596" s="277"/>
    </row>
    <row r="597" spans="2:10">
      <c r="B597" s="259"/>
      <c r="D597" s="271"/>
      <c r="F597" s="279"/>
      <c r="G597" s="277"/>
      <c r="H597" s="277"/>
      <c r="I597" s="277"/>
      <c r="J597" s="277"/>
    </row>
    <row r="598" spans="2:10">
      <c r="B598" s="259"/>
      <c r="D598" s="271"/>
      <c r="F598" s="279"/>
      <c r="G598" s="277"/>
      <c r="H598" s="277"/>
      <c r="I598" s="277"/>
      <c r="J598" s="277"/>
    </row>
    <row r="599" spans="2:10">
      <c r="B599" s="259"/>
      <c r="D599" s="271"/>
      <c r="F599" s="279"/>
      <c r="G599" s="277"/>
      <c r="H599" s="277"/>
      <c r="I599" s="277"/>
      <c r="J599" s="277"/>
    </row>
    <row r="600" spans="2:10">
      <c r="B600" s="259"/>
      <c r="D600" s="271"/>
      <c r="F600" s="279"/>
      <c r="G600" s="277"/>
      <c r="H600" s="277"/>
      <c r="I600" s="277"/>
      <c r="J600" s="277"/>
    </row>
    <row r="601" spans="2:10">
      <c r="B601" s="259"/>
      <c r="D601" s="271"/>
      <c r="F601" s="279"/>
      <c r="G601" s="277"/>
      <c r="H601" s="277"/>
      <c r="I601" s="277"/>
      <c r="J601" s="277"/>
    </row>
    <row r="602" spans="2:10">
      <c r="B602" s="259"/>
      <c r="D602" s="271"/>
      <c r="F602" s="279"/>
      <c r="G602" s="277"/>
      <c r="H602" s="277"/>
      <c r="I602" s="277"/>
      <c r="J602" s="277"/>
    </row>
    <row r="603" spans="2:10">
      <c r="B603" s="259"/>
      <c r="D603" s="271"/>
      <c r="F603" s="279"/>
      <c r="G603" s="277"/>
      <c r="H603" s="277"/>
      <c r="I603" s="277"/>
      <c r="J603" s="277"/>
    </row>
    <row r="604" spans="2:10">
      <c r="B604" s="259"/>
      <c r="D604" s="271"/>
      <c r="F604" s="279"/>
      <c r="G604" s="277"/>
      <c r="H604" s="277"/>
      <c r="I604" s="277"/>
      <c r="J604" s="277"/>
    </row>
    <row r="605" spans="2:10">
      <c r="B605" s="259"/>
      <c r="D605" s="271"/>
      <c r="F605" s="279"/>
      <c r="G605" s="277"/>
      <c r="H605" s="277"/>
      <c r="I605" s="277"/>
      <c r="J605" s="277"/>
    </row>
    <row r="606" spans="2:10">
      <c r="B606" s="259"/>
      <c r="D606" s="271"/>
      <c r="F606" s="279"/>
      <c r="G606" s="277"/>
      <c r="H606" s="277"/>
      <c r="I606" s="277"/>
      <c r="J606" s="277"/>
    </row>
    <row r="607" spans="2:10">
      <c r="B607" s="259"/>
      <c r="D607" s="271"/>
      <c r="F607" s="279"/>
      <c r="G607" s="277"/>
      <c r="H607" s="277"/>
      <c r="I607" s="277"/>
      <c r="J607" s="277"/>
    </row>
    <row r="608" spans="2:10">
      <c r="B608" s="259"/>
      <c r="D608" s="271"/>
      <c r="F608" s="279"/>
      <c r="G608" s="277"/>
      <c r="H608" s="277"/>
      <c r="I608" s="277"/>
      <c r="J608" s="277"/>
    </row>
    <row r="609" spans="2:10">
      <c r="B609" s="259"/>
      <c r="D609" s="271"/>
      <c r="F609" s="279"/>
      <c r="G609" s="277"/>
      <c r="H609" s="277"/>
      <c r="I609" s="277"/>
      <c r="J609" s="277"/>
    </row>
    <row r="610" spans="2:10">
      <c r="B610" s="259"/>
      <c r="D610" s="271"/>
      <c r="F610" s="279"/>
      <c r="G610" s="277"/>
      <c r="H610" s="277"/>
      <c r="I610" s="277"/>
      <c r="J610" s="277"/>
    </row>
    <row r="611" spans="2:10">
      <c r="B611" s="259"/>
      <c r="D611" s="271"/>
      <c r="F611" s="279"/>
      <c r="G611" s="277"/>
      <c r="H611" s="277"/>
      <c r="I611" s="277"/>
      <c r="J611" s="277"/>
    </row>
    <row r="612" spans="2:10">
      <c r="B612" s="259"/>
      <c r="D612" s="271"/>
      <c r="F612" s="279"/>
      <c r="G612" s="277"/>
      <c r="H612" s="277"/>
      <c r="I612" s="277"/>
      <c r="J612" s="277"/>
    </row>
    <row r="613" spans="2:10">
      <c r="B613" s="259"/>
      <c r="D613" s="271"/>
      <c r="F613" s="279"/>
      <c r="G613" s="277"/>
      <c r="H613" s="277"/>
      <c r="I613" s="277"/>
      <c r="J613" s="277"/>
    </row>
    <row r="614" spans="2:10">
      <c r="B614" s="259"/>
      <c r="D614" s="271"/>
      <c r="F614" s="279"/>
      <c r="G614" s="277"/>
      <c r="H614" s="277"/>
      <c r="I614" s="277"/>
      <c r="J614" s="277"/>
    </row>
    <row r="615" spans="2:10">
      <c r="B615" s="259"/>
      <c r="D615" s="271"/>
      <c r="F615" s="279"/>
      <c r="G615" s="277"/>
      <c r="H615" s="277"/>
      <c r="I615" s="277"/>
      <c r="J615" s="277"/>
    </row>
    <row r="616" spans="2:10">
      <c r="B616" s="259"/>
      <c r="D616" s="271"/>
      <c r="F616" s="279"/>
      <c r="G616" s="277"/>
      <c r="H616" s="277"/>
      <c r="I616" s="277"/>
      <c r="J616" s="277"/>
    </row>
    <row r="617" spans="2:10">
      <c r="B617" s="259"/>
      <c r="D617" s="271"/>
      <c r="F617" s="279"/>
      <c r="G617" s="277"/>
      <c r="H617" s="277"/>
      <c r="I617" s="277"/>
      <c r="J617" s="277"/>
    </row>
    <row r="618" spans="2:10">
      <c r="B618" s="259"/>
      <c r="D618" s="271"/>
      <c r="F618" s="279"/>
      <c r="G618" s="277"/>
      <c r="H618" s="277"/>
      <c r="I618" s="277"/>
      <c r="J618" s="277"/>
    </row>
    <row r="619" spans="2:10">
      <c r="B619" s="259"/>
      <c r="D619" s="271"/>
      <c r="F619" s="279"/>
      <c r="G619" s="277"/>
      <c r="H619" s="277"/>
      <c r="I619" s="277"/>
      <c r="J619" s="277"/>
    </row>
    <row r="620" spans="2:10">
      <c r="B620" s="259"/>
      <c r="D620" s="271"/>
      <c r="F620" s="279"/>
      <c r="G620" s="277"/>
      <c r="H620" s="277"/>
      <c r="I620" s="277"/>
      <c r="J620" s="277"/>
    </row>
    <row r="621" spans="2:10">
      <c r="B621" s="259"/>
      <c r="D621" s="271"/>
      <c r="F621" s="279"/>
      <c r="G621" s="277"/>
      <c r="H621" s="277"/>
      <c r="I621" s="277"/>
      <c r="J621" s="277"/>
    </row>
    <row r="622" spans="2:10">
      <c r="B622" s="259"/>
      <c r="D622" s="271"/>
      <c r="F622" s="279"/>
      <c r="G622" s="277"/>
      <c r="H622" s="277"/>
      <c r="I622" s="277"/>
      <c r="J622" s="277"/>
    </row>
    <row r="623" spans="2:10">
      <c r="B623" s="259"/>
      <c r="D623" s="271"/>
      <c r="F623" s="279"/>
      <c r="G623" s="277"/>
      <c r="H623" s="277"/>
      <c r="I623" s="277"/>
      <c r="J623" s="277"/>
    </row>
    <row r="624" spans="2:10">
      <c r="B624" s="259"/>
      <c r="D624" s="271"/>
      <c r="F624" s="279"/>
      <c r="G624" s="277"/>
      <c r="H624" s="277"/>
      <c r="I624" s="277"/>
      <c r="J624" s="277"/>
    </row>
    <row r="625" spans="2:10">
      <c r="B625" s="259"/>
      <c r="D625" s="271"/>
      <c r="F625" s="279"/>
      <c r="G625" s="277"/>
      <c r="H625" s="277"/>
      <c r="I625" s="277"/>
      <c r="J625" s="277"/>
    </row>
    <row r="626" spans="2:10">
      <c r="B626" s="259"/>
      <c r="D626" s="271"/>
      <c r="F626" s="279"/>
      <c r="G626" s="277"/>
      <c r="H626" s="277"/>
      <c r="I626" s="277"/>
      <c r="J626" s="277"/>
    </row>
    <row r="627" spans="2:10">
      <c r="B627" s="259"/>
      <c r="D627" s="271"/>
      <c r="F627" s="279"/>
      <c r="G627" s="277"/>
      <c r="H627" s="277"/>
      <c r="I627" s="277"/>
      <c r="J627" s="277"/>
    </row>
    <row r="628" spans="2:10">
      <c r="B628" s="259"/>
      <c r="D628" s="271"/>
      <c r="F628" s="279"/>
      <c r="G628" s="277"/>
      <c r="H628" s="277"/>
      <c r="I628" s="277"/>
      <c r="J628" s="277"/>
    </row>
    <row r="629" spans="2:10">
      <c r="B629" s="259"/>
      <c r="D629" s="271"/>
      <c r="F629" s="279"/>
      <c r="G629" s="277"/>
      <c r="H629" s="277"/>
      <c r="I629" s="277"/>
      <c r="J629" s="277"/>
    </row>
    <row r="630" spans="2:10">
      <c r="B630" s="259"/>
      <c r="D630" s="271"/>
      <c r="F630" s="279"/>
      <c r="G630" s="277"/>
      <c r="H630" s="277"/>
      <c r="I630" s="277"/>
      <c r="J630" s="277"/>
    </row>
    <row r="631" spans="2:10">
      <c r="B631" s="259"/>
      <c r="D631" s="271"/>
      <c r="F631" s="279"/>
      <c r="G631" s="277"/>
      <c r="H631" s="277"/>
      <c r="I631" s="277"/>
      <c r="J631" s="277"/>
    </row>
    <row r="632" spans="2:10">
      <c r="B632" s="259"/>
      <c r="D632" s="271"/>
      <c r="F632" s="279"/>
      <c r="G632" s="277"/>
      <c r="H632" s="277"/>
      <c r="I632" s="277"/>
      <c r="J632" s="277"/>
    </row>
    <row r="633" spans="2:10">
      <c r="B633" s="259"/>
      <c r="D633" s="271"/>
      <c r="F633" s="279"/>
      <c r="G633" s="277"/>
      <c r="H633" s="277"/>
      <c r="I633" s="277"/>
      <c r="J633" s="277"/>
    </row>
    <row r="634" spans="2:10">
      <c r="B634" s="259"/>
      <c r="D634" s="271"/>
      <c r="F634" s="279"/>
      <c r="G634" s="277"/>
      <c r="H634" s="277"/>
      <c r="I634" s="277"/>
      <c r="J634" s="277"/>
    </row>
    <row r="635" spans="2:10">
      <c r="B635" s="259"/>
      <c r="D635" s="271"/>
      <c r="F635" s="279"/>
      <c r="G635" s="277"/>
      <c r="H635" s="277"/>
      <c r="I635" s="277"/>
      <c r="J635" s="277"/>
    </row>
    <row r="636" spans="2:10">
      <c r="B636" s="259"/>
      <c r="D636" s="271"/>
      <c r="F636" s="279"/>
      <c r="G636" s="277"/>
      <c r="H636" s="277"/>
      <c r="I636" s="277"/>
      <c r="J636" s="277"/>
    </row>
    <row r="637" spans="2:10">
      <c r="B637" s="259"/>
      <c r="D637" s="271"/>
      <c r="F637" s="279"/>
      <c r="G637" s="277"/>
      <c r="H637" s="277"/>
      <c r="I637" s="277"/>
      <c r="J637" s="277"/>
    </row>
    <row r="638" spans="2:10">
      <c r="B638" s="259"/>
      <c r="D638" s="271"/>
      <c r="F638" s="279"/>
      <c r="G638" s="277"/>
      <c r="H638" s="277"/>
      <c r="I638" s="277"/>
      <c r="J638" s="277"/>
    </row>
    <row r="639" spans="2:10">
      <c r="B639" s="259"/>
      <c r="D639" s="271"/>
      <c r="F639" s="279"/>
      <c r="G639" s="277"/>
      <c r="H639" s="277"/>
      <c r="I639" s="277"/>
      <c r="J639" s="277"/>
    </row>
    <row r="640" spans="2:10">
      <c r="B640" s="259"/>
      <c r="D640" s="271"/>
      <c r="F640" s="279"/>
      <c r="G640" s="277"/>
      <c r="H640" s="277"/>
      <c r="I640" s="277"/>
      <c r="J640" s="277"/>
    </row>
    <row r="641" spans="2:10">
      <c r="B641" s="259"/>
      <c r="D641" s="271"/>
      <c r="F641" s="279"/>
      <c r="G641" s="277"/>
      <c r="H641" s="277"/>
      <c r="I641" s="277"/>
      <c r="J641" s="277"/>
    </row>
    <row r="642" spans="2:10">
      <c r="B642" s="259"/>
      <c r="D642" s="271"/>
      <c r="F642" s="279"/>
      <c r="G642" s="277"/>
      <c r="H642" s="277"/>
      <c r="I642" s="277"/>
      <c r="J642" s="277"/>
    </row>
    <row r="643" spans="2:10">
      <c r="B643" s="259"/>
      <c r="D643" s="271"/>
      <c r="F643" s="279"/>
      <c r="G643" s="277"/>
      <c r="H643" s="277"/>
      <c r="I643" s="277"/>
      <c r="J643" s="277"/>
    </row>
    <row r="644" spans="2:10">
      <c r="B644" s="259"/>
      <c r="D644" s="271"/>
      <c r="F644" s="279"/>
      <c r="G644" s="277"/>
      <c r="H644" s="277"/>
      <c r="I644" s="277"/>
      <c r="J644" s="277"/>
    </row>
    <row r="645" spans="2:10">
      <c r="B645" s="259"/>
      <c r="D645" s="271"/>
      <c r="F645" s="279"/>
      <c r="G645" s="277"/>
      <c r="H645" s="277"/>
      <c r="I645" s="277"/>
      <c r="J645" s="277"/>
    </row>
    <row r="646" spans="2:10">
      <c r="B646" s="259"/>
      <c r="D646" s="271"/>
      <c r="F646" s="279"/>
      <c r="G646" s="277"/>
      <c r="H646" s="277"/>
      <c r="I646" s="277"/>
      <c r="J646" s="277"/>
    </row>
    <row r="647" spans="2:10">
      <c r="B647" s="259"/>
      <c r="D647" s="271"/>
      <c r="F647" s="279"/>
      <c r="G647" s="277"/>
      <c r="H647" s="277"/>
      <c r="I647" s="277"/>
      <c r="J647" s="277"/>
    </row>
    <row r="648" spans="2:10">
      <c r="B648" s="259"/>
      <c r="D648" s="271"/>
      <c r="F648" s="279"/>
      <c r="G648" s="277"/>
      <c r="H648" s="277"/>
      <c r="I648" s="277"/>
      <c r="J648" s="277"/>
    </row>
    <row r="649" spans="2:10">
      <c r="B649" s="259"/>
      <c r="D649" s="271"/>
      <c r="F649" s="279"/>
      <c r="G649" s="277"/>
      <c r="H649" s="277"/>
      <c r="I649" s="277"/>
      <c r="J649" s="277"/>
    </row>
    <row r="650" spans="2:10">
      <c r="B650" s="259"/>
      <c r="D650" s="271"/>
      <c r="F650" s="279"/>
      <c r="G650" s="277"/>
      <c r="H650" s="277"/>
      <c r="I650" s="277"/>
      <c r="J650" s="277"/>
    </row>
    <row r="651" spans="2:10">
      <c r="B651" s="259"/>
      <c r="D651" s="271"/>
      <c r="F651" s="279"/>
      <c r="G651" s="277"/>
      <c r="H651" s="277"/>
      <c r="I651" s="277"/>
      <c r="J651" s="277"/>
    </row>
    <row r="652" spans="2:10">
      <c r="B652" s="259"/>
      <c r="D652" s="271"/>
      <c r="F652" s="279"/>
      <c r="G652" s="277"/>
      <c r="H652" s="277"/>
      <c r="I652" s="277"/>
      <c r="J652" s="277"/>
    </row>
    <row r="653" spans="2:10">
      <c r="B653" s="259"/>
      <c r="D653" s="271"/>
      <c r="F653" s="279"/>
      <c r="G653" s="277"/>
      <c r="H653" s="277"/>
      <c r="I653" s="277"/>
      <c r="J653" s="277"/>
    </row>
    <row r="654" spans="2:10">
      <c r="B654" s="259"/>
      <c r="D654" s="271"/>
      <c r="F654" s="279"/>
      <c r="G654" s="277"/>
      <c r="H654" s="277"/>
      <c r="I654" s="277"/>
      <c r="J654" s="277"/>
    </row>
    <row r="655" spans="2:10">
      <c r="B655" s="259"/>
      <c r="D655" s="271"/>
      <c r="F655" s="279"/>
      <c r="G655" s="277"/>
      <c r="H655" s="277"/>
      <c r="I655" s="277"/>
      <c r="J655" s="277"/>
    </row>
    <row r="656" spans="2:10">
      <c r="B656" s="259"/>
      <c r="D656" s="271"/>
      <c r="F656" s="279"/>
      <c r="G656" s="277"/>
      <c r="H656" s="277"/>
      <c r="I656" s="277"/>
      <c r="J656" s="277"/>
    </row>
    <row r="657" spans="2:10">
      <c r="B657" s="259"/>
      <c r="D657" s="271"/>
      <c r="F657" s="279"/>
      <c r="G657" s="277"/>
      <c r="H657" s="277"/>
      <c r="I657" s="277"/>
      <c r="J657" s="277"/>
    </row>
    <row r="658" spans="2:10">
      <c r="B658" s="259"/>
      <c r="D658" s="271"/>
      <c r="F658" s="279"/>
      <c r="G658" s="277"/>
      <c r="H658" s="277"/>
      <c r="I658" s="277"/>
      <c r="J658" s="277"/>
    </row>
    <row r="659" spans="2:10">
      <c r="B659" s="259"/>
      <c r="D659" s="271"/>
      <c r="F659" s="279"/>
      <c r="G659" s="277"/>
      <c r="H659" s="277"/>
      <c r="I659" s="277"/>
      <c r="J659" s="277"/>
    </row>
    <row r="660" spans="2:10">
      <c r="B660" s="259"/>
      <c r="D660" s="271"/>
      <c r="F660" s="279"/>
      <c r="G660" s="277"/>
      <c r="H660" s="277"/>
      <c r="I660" s="277"/>
      <c r="J660" s="277"/>
    </row>
    <row r="661" spans="2:10">
      <c r="B661" s="259"/>
      <c r="D661" s="271"/>
      <c r="F661" s="279"/>
      <c r="G661" s="277"/>
      <c r="H661" s="277"/>
      <c r="I661" s="277"/>
      <c r="J661" s="277"/>
    </row>
    <row r="662" spans="2:10">
      <c r="B662" s="259"/>
      <c r="D662" s="271"/>
      <c r="F662" s="279"/>
      <c r="G662" s="277"/>
      <c r="H662" s="277"/>
      <c r="I662" s="277"/>
      <c r="J662" s="277"/>
    </row>
    <row r="663" spans="2:10">
      <c r="B663" s="259"/>
      <c r="D663" s="271"/>
      <c r="F663" s="279"/>
      <c r="G663" s="277"/>
      <c r="H663" s="277"/>
      <c r="I663" s="277"/>
      <c r="J663" s="277"/>
    </row>
    <row r="664" spans="2:10">
      <c r="B664" s="259"/>
      <c r="D664" s="271"/>
      <c r="F664" s="279"/>
      <c r="G664" s="277"/>
      <c r="H664" s="277"/>
      <c r="I664" s="277"/>
      <c r="J664" s="277"/>
    </row>
    <row r="665" spans="2:10">
      <c r="B665" s="259"/>
      <c r="D665" s="271"/>
      <c r="F665" s="279"/>
      <c r="G665" s="277"/>
      <c r="H665" s="277"/>
      <c r="I665" s="277"/>
      <c r="J665" s="277"/>
    </row>
    <row r="666" spans="2:10">
      <c r="B666" s="259"/>
      <c r="D666" s="271"/>
      <c r="F666" s="279"/>
      <c r="G666" s="277"/>
      <c r="H666" s="277"/>
      <c r="I666" s="277"/>
      <c r="J666" s="277"/>
    </row>
    <row r="667" spans="2:10">
      <c r="B667" s="259"/>
      <c r="D667" s="271"/>
      <c r="F667" s="279"/>
      <c r="G667" s="277"/>
      <c r="H667" s="277"/>
      <c r="I667" s="277"/>
      <c r="J667" s="277"/>
    </row>
    <row r="668" spans="2:10">
      <c r="B668" s="259"/>
      <c r="D668" s="271"/>
      <c r="F668" s="279"/>
      <c r="G668" s="277"/>
      <c r="H668" s="277"/>
      <c r="I668" s="277"/>
      <c r="J668" s="277"/>
    </row>
    <row r="669" spans="2:10">
      <c r="B669" s="259"/>
      <c r="D669" s="271"/>
      <c r="F669" s="279"/>
      <c r="G669" s="277"/>
      <c r="H669" s="277"/>
      <c r="I669" s="277"/>
      <c r="J669" s="277"/>
    </row>
    <row r="670" spans="2:10">
      <c r="B670" s="259"/>
      <c r="D670" s="271"/>
      <c r="F670" s="279"/>
      <c r="G670" s="277"/>
      <c r="H670" s="277"/>
      <c r="I670" s="277"/>
      <c r="J670" s="277"/>
    </row>
    <row r="671" spans="2:10">
      <c r="B671" s="259"/>
      <c r="D671" s="271"/>
      <c r="F671" s="279"/>
      <c r="G671" s="277"/>
      <c r="H671" s="277"/>
      <c r="I671" s="277"/>
      <c r="J671" s="277"/>
    </row>
    <row r="672" spans="2:10">
      <c r="B672" s="259"/>
      <c r="D672" s="271"/>
      <c r="F672" s="279"/>
      <c r="G672" s="277"/>
      <c r="H672" s="277"/>
      <c r="I672" s="277"/>
      <c r="J672" s="277"/>
    </row>
    <row r="673" spans="2:10">
      <c r="B673" s="259"/>
      <c r="D673" s="271"/>
      <c r="F673" s="279"/>
      <c r="G673" s="277"/>
      <c r="H673" s="277"/>
      <c r="I673" s="277"/>
      <c r="J673" s="277"/>
    </row>
    <row r="674" spans="2:10">
      <c r="B674" s="259"/>
      <c r="D674" s="271"/>
      <c r="F674" s="279"/>
      <c r="G674" s="277"/>
      <c r="H674" s="277"/>
      <c r="I674" s="277"/>
      <c r="J674" s="277"/>
    </row>
    <row r="675" spans="2:10">
      <c r="B675" s="259"/>
      <c r="D675" s="271"/>
      <c r="F675" s="279"/>
      <c r="G675" s="277"/>
      <c r="H675" s="277"/>
      <c r="I675" s="277"/>
      <c r="J675" s="277"/>
    </row>
    <row r="676" spans="2:10">
      <c r="B676" s="259"/>
      <c r="D676" s="271"/>
      <c r="F676" s="279"/>
      <c r="G676" s="277"/>
      <c r="H676" s="277"/>
      <c r="I676" s="277"/>
      <c r="J676" s="277"/>
    </row>
    <row r="677" spans="2:10">
      <c r="B677" s="259"/>
      <c r="D677" s="271"/>
      <c r="F677" s="279"/>
      <c r="G677" s="277"/>
      <c r="H677" s="277"/>
      <c r="I677" s="277"/>
      <c r="J677" s="277"/>
    </row>
    <row r="678" spans="2:10">
      <c r="B678" s="259"/>
      <c r="D678" s="271"/>
      <c r="F678" s="279"/>
      <c r="G678" s="277"/>
      <c r="H678" s="277"/>
      <c r="I678" s="277"/>
      <c r="J678" s="277"/>
    </row>
    <row r="679" spans="2:10">
      <c r="B679" s="259"/>
      <c r="D679" s="271"/>
      <c r="F679" s="279"/>
      <c r="G679" s="277"/>
      <c r="H679" s="277"/>
      <c r="I679" s="277"/>
      <c r="J679" s="277"/>
    </row>
    <row r="680" spans="2:10">
      <c r="B680" s="259"/>
      <c r="D680" s="271"/>
      <c r="F680" s="279"/>
      <c r="G680" s="277"/>
      <c r="H680" s="277"/>
      <c r="I680" s="277"/>
      <c r="J680" s="277"/>
    </row>
    <row r="681" spans="2:10">
      <c r="B681" s="259"/>
      <c r="D681" s="271"/>
      <c r="F681" s="279"/>
      <c r="G681" s="277"/>
      <c r="H681" s="277"/>
      <c r="I681" s="277"/>
      <c r="J681" s="277"/>
    </row>
    <row r="682" spans="2:10">
      <c r="B682" s="259"/>
      <c r="D682" s="271"/>
      <c r="F682" s="279"/>
      <c r="G682" s="277"/>
      <c r="H682" s="277"/>
      <c r="I682" s="277"/>
      <c r="J682" s="277"/>
    </row>
    <row r="683" spans="2:10">
      <c r="B683" s="259"/>
      <c r="D683" s="271"/>
      <c r="F683" s="279"/>
      <c r="G683" s="277"/>
      <c r="H683" s="277"/>
      <c r="I683" s="277"/>
      <c r="J683" s="277"/>
    </row>
    <row r="684" spans="2:10">
      <c r="B684" s="259"/>
      <c r="D684" s="271"/>
      <c r="F684" s="279"/>
      <c r="G684" s="277"/>
      <c r="H684" s="277"/>
      <c r="I684" s="277"/>
      <c r="J684" s="277"/>
    </row>
    <row r="685" spans="2:10">
      <c r="B685" s="259"/>
      <c r="D685" s="271"/>
      <c r="F685" s="279"/>
      <c r="G685" s="277"/>
      <c r="H685" s="277"/>
      <c r="I685" s="277"/>
      <c r="J685" s="277"/>
    </row>
    <row r="686" spans="2:10">
      <c r="B686" s="259"/>
      <c r="D686" s="271"/>
      <c r="F686" s="279"/>
      <c r="G686" s="277"/>
      <c r="H686" s="277"/>
      <c r="I686" s="277"/>
      <c r="J686" s="277"/>
    </row>
    <row r="687" spans="2:10">
      <c r="B687" s="259"/>
      <c r="D687" s="271"/>
      <c r="F687" s="279"/>
      <c r="G687" s="277"/>
      <c r="H687" s="277"/>
      <c r="I687" s="277"/>
      <c r="J687" s="277"/>
    </row>
    <row r="688" spans="2:10">
      <c r="B688" s="259"/>
      <c r="D688" s="271"/>
      <c r="F688" s="279"/>
      <c r="G688" s="277"/>
      <c r="H688" s="277"/>
      <c r="I688" s="277"/>
      <c r="J688" s="277"/>
    </row>
    <row r="689" spans="2:10">
      <c r="B689" s="259"/>
      <c r="D689" s="271"/>
      <c r="F689" s="279"/>
      <c r="G689" s="277"/>
      <c r="H689" s="277"/>
      <c r="I689" s="277"/>
      <c r="J689" s="277"/>
    </row>
    <row r="690" spans="2:10">
      <c r="B690" s="259"/>
      <c r="D690" s="271"/>
      <c r="F690" s="279"/>
      <c r="G690" s="277"/>
      <c r="H690" s="277"/>
      <c r="I690" s="277"/>
      <c r="J690" s="277"/>
    </row>
    <row r="691" spans="2:10">
      <c r="B691" s="259"/>
      <c r="D691" s="271"/>
      <c r="F691" s="279"/>
      <c r="G691" s="277"/>
      <c r="H691" s="277"/>
      <c r="I691" s="277"/>
      <c r="J691" s="277"/>
    </row>
    <row r="692" spans="2:10">
      <c r="B692" s="259"/>
      <c r="D692" s="271"/>
      <c r="F692" s="279"/>
      <c r="G692" s="277"/>
      <c r="H692" s="277"/>
      <c r="I692" s="277"/>
      <c r="J692" s="277"/>
    </row>
    <row r="693" spans="2:10">
      <c r="B693" s="259"/>
      <c r="D693" s="271"/>
      <c r="F693" s="279"/>
      <c r="G693" s="277"/>
      <c r="H693" s="277"/>
      <c r="I693" s="277"/>
      <c r="J693" s="277"/>
    </row>
    <row r="694" spans="2:10">
      <c r="B694" s="259"/>
      <c r="D694" s="271"/>
      <c r="F694" s="279"/>
      <c r="G694" s="277"/>
      <c r="H694" s="277"/>
      <c r="I694" s="277"/>
      <c r="J694" s="277"/>
    </row>
    <row r="695" spans="2:10">
      <c r="B695" s="259"/>
      <c r="D695" s="271"/>
      <c r="F695" s="279"/>
      <c r="G695" s="277"/>
      <c r="H695" s="277"/>
      <c r="I695" s="277"/>
      <c r="J695" s="277"/>
    </row>
    <row r="696" spans="2:10">
      <c r="B696" s="259"/>
      <c r="D696" s="271"/>
      <c r="F696" s="279"/>
      <c r="G696" s="277"/>
      <c r="H696" s="277"/>
      <c r="I696" s="277"/>
      <c r="J696" s="277"/>
    </row>
    <row r="697" spans="2:10">
      <c r="B697" s="259"/>
      <c r="D697" s="271"/>
      <c r="F697" s="279"/>
      <c r="G697" s="277"/>
      <c r="H697" s="277"/>
      <c r="I697" s="277"/>
      <c r="J697" s="277"/>
    </row>
    <row r="698" spans="2:10">
      <c r="B698" s="259"/>
      <c r="D698" s="271"/>
      <c r="F698" s="279"/>
      <c r="G698" s="277"/>
      <c r="H698" s="277"/>
      <c r="I698" s="277"/>
      <c r="J698" s="277"/>
    </row>
    <row r="699" spans="2:10">
      <c r="B699" s="259"/>
      <c r="D699" s="271"/>
      <c r="F699" s="279"/>
      <c r="G699" s="277"/>
      <c r="H699" s="277"/>
      <c r="I699" s="277"/>
      <c r="J699" s="277"/>
    </row>
    <row r="700" spans="2:10">
      <c r="B700" s="259"/>
      <c r="D700" s="271"/>
      <c r="F700" s="279"/>
      <c r="G700" s="277"/>
      <c r="H700" s="277"/>
      <c r="I700" s="277"/>
      <c r="J700" s="277"/>
    </row>
    <row r="701" spans="2:10">
      <c r="B701" s="259"/>
      <c r="D701" s="271"/>
      <c r="F701" s="279"/>
      <c r="G701" s="277"/>
      <c r="H701" s="277"/>
      <c r="I701" s="277"/>
      <c r="J701" s="277"/>
    </row>
    <row r="702" spans="2:10">
      <c r="B702" s="259"/>
      <c r="D702" s="271"/>
      <c r="F702" s="279"/>
      <c r="G702" s="277"/>
      <c r="H702" s="277"/>
      <c r="I702" s="277"/>
      <c r="J702" s="277"/>
    </row>
    <row r="703" spans="2:10">
      <c r="B703" s="259"/>
      <c r="D703" s="271"/>
      <c r="F703" s="279"/>
      <c r="G703" s="277"/>
      <c r="H703" s="277"/>
      <c r="I703" s="277"/>
      <c r="J703" s="277"/>
    </row>
    <row r="704" spans="2:10">
      <c r="B704" s="259"/>
      <c r="D704" s="271"/>
      <c r="F704" s="279"/>
      <c r="G704" s="277"/>
      <c r="H704" s="277"/>
      <c r="I704" s="277"/>
      <c r="J704" s="277"/>
    </row>
    <row r="705" spans="2:10">
      <c r="B705" s="259"/>
      <c r="D705" s="271"/>
      <c r="F705" s="279"/>
      <c r="G705" s="277"/>
      <c r="H705" s="277"/>
      <c r="I705" s="277"/>
      <c r="J705" s="277"/>
    </row>
    <row r="706" spans="2:10">
      <c r="B706" s="259"/>
      <c r="D706" s="271"/>
      <c r="F706" s="279"/>
      <c r="G706" s="277"/>
      <c r="H706" s="277"/>
      <c r="I706" s="277"/>
      <c r="J706" s="277"/>
    </row>
    <row r="707" spans="2:10">
      <c r="B707" s="259"/>
      <c r="D707" s="271"/>
      <c r="F707" s="279"/>
      <c r="G707" s="277"/>
      <c r="H707" s="277"/>
      <c r="I707" s="277"/>
      <c r="J707" s="277"/>
    </row>
    <row r="708" spans="2:10">
      <c r="B708" s="259"/>
      <c r="D708" s="271"/>
      <c r="F708" s="279"/>
      <c r="G708" s="277"/>
      <c r="H708" s="277"/>
      <c r="I708" s="277"/>
      <c r="J708" s="277"/>
    </row>
    <row r="709" spans="2:10">
      <c r="B709" s="259"/>
      <c r="D709" s="271"/>
      <c r="F709" s="279"/>
      <c r="G709" s="277"/>
      <c r="H709" s="277"/>
      <c r="I709" s="277"/>
      <c r="J709" s="277"/>
    </row>
    <row r="710" spans="2:10">
      <c r="B710" s="259"/>
      <c r="D710" s="271"/>
      <c r="F710" s="279"/>
      <c r="G710" s="277"/>
      <c r="H710" s="277"/>
      <c r="I710" s="277"/>
      <c r="J710" s="277"/>
    </row>
    <row r="711" spans="2:10">
      <c r="B711" s="259"/>
      <c r="D711" s="271"/>
      <c r="F711" s="279"/>
      <c r="G711" s="277"/>
      <c r="H711" s="277"/>
      <c r="I711" s="277"/>
      <c r="J711" s="277"/>
    </row>
    <row r="712" spans="2:10">
      <c r="B712" s="259"/>
      <c r="D712" s="271"/>
      <c r="F712" s="279"/>
      <c r="G712" s="277"/>
      <c r="H712" s="277"/>
      <c r="I712" s="277"/>
      <c r="J712" s="277"/>
    </row>
    <row r="713" spans="2:10">
      <c r="B713" s="259"/>
      <c r="D713" s="271"/>
      <c r="F713" s="279"/>
      <c r="G713" s="277"/>
      <c r="H713" s="277"/>
      <c r="I713" s="277"/>
      <c r="J713" s="277"/>
    </row>
    <row r="714" spans="2:10">
      <c r="B714" s="259"/>
      <c r="D714" s="271"/>
      <c r="F714" s="279"/>
      <c r="G714" s="277"/>
      <c r="H714" s="277"/>
      <c r="I714" s="277"/>
      <c r="J714" s="277"/>
    </row>
    <row r="715" spans="2:10">
      <c r="B715" s="259"/>
      <c r="D715" s="271"/>
      <c r="F715" s="279"/>
      <c r="G715" s="277"/>
      <c r="H715" s="277"/>
      <c r="I715" s="277"/>
      <c r="J715" s="277"/>
    </row>
    <row r="716" spans="2:10">
      <c r="B716" s="259"/>
      <c r="D716" s="271"/>
      <c r="F716" s="279"/>
      <c r="G716" s="277"/>
      <c r="H716" s="277"/>
      <c r="I716" s="277"/>
      <c r="J716" s="277"/>
    </row>
    <row r="717" spans="2:10">
      <c r="B717" s="259"/>
      <c r="D717" s="271"/>
      <c r="F717" s="279"/>
      <c r="G717" s="277"/>
      <c r="H717" s="277"/>
      <c r="I717" s="277"/>
      <c r="J717" s="277"/>
    </row>
    <row r="718" spans="2:10">
      <c r="B718" s="259"/>
      <c r="D718" s="271"/>
      <c r="F718" s="279"/>
      <c r="G718" s="277"/>
      <c r="H718" s="277"/>
      <c r="I718" s="277"/>
      <c r="J718" s="277"/>
    </row>
    <row r="719" spans="2:10">
      <c r="B719" s="259"/>
      <c r="D719" s="271"/>
      <c r="F719" s="279"/>
      <c r="G719" s="277"/>
      <c r="H719" s="277"/>
      <c r="I719" s="277"/>
      <c r="J719" s="277"/>
    </row>
    <row r="720" spans="2:10">
      <c r="B720" s="259"/>
      <c r="D720" s="271"/>
      <c r="F720" s="279"/>
      <c r="G720" s="277"/>
      <c r="H720" s="277"/>
      <c r="I720" s="277"/>
      <c r="J720" s="277"/>
    </row>
    <row r="721" spans="2:10">
      <c r="B721" s="259"/>
      <c r="D721" s="271"/>
      <c r="F721" s="279"/>
      <c r="G721" s="277"/>
      <c r="H721" s="277"/>
      <c r="I721" s="277"/>
      <c r="J721" s="277"/>
    </row>
    <row r="722" spans="2:10">
      <c r="B722" s="259"/>
      <c r="D722" s="271"/>
      <c r="F722" s="279"/>
      <c r="G722" s="277"/>
      <c r="H722" s="277"/>
      <c r="I722" s="277"/>
      <c r="J722" s="277"/>
    </row>
    <row r="723" spans="2:10">
      <c r="B723" s="259"/>
      <c r="D723" s="271"/>
      <c r="F723" s="279"/>
      <c r="G723" s="277"/>
      <c r="H723" s="277"/>
      <c r="I723" s="277"/>
      <c r="J723" s="277"/>
    </row>
    <row r="724" spans="2:10">
      <c r="B724" s="259"/>
      <c r="D724" s="271"/>
      <c r="F724" s="279"/>
      <c r="G724" s="277"/>
      <c r="H724" s="277"/>
      <c r="I724" s="277"/>
      <c r="J724" s="277"/>
    </row>
    <row r="725" spans="2:10">
      <c r="B725" s="259"/>
      <c r="D725" s="271"/>
      <c r="F725" s="279"/>
      <c r="G725" s="277"/>
      <c r="H725" s="277"/>
      <c r="I725" s="277"/>
      <c r="J725" s="277"/>
    </row>
    <row r="726" spans="2:10">
      <c r="B726" s="259"/>
      <c r="D726" s="271"/>
      <c r="F726" s="279"/>
      <c r="G726" s="277"/>
      <c r="H726" s="277"/>
      <c r="I726" s="277"/>
      <c r="J726" s="277"/>
    </row>
    <row r="727" spans="2:10">
      <c r="B727" s="259"/>
      <c r="D727" s="271"/>
      <c r="F727" s="279"/>
      <c r="G727" s="277"/>
      <c r="H727" s="277"/>
      <c r="I727" s="277"/>
      <c r="J727" s="277"/>
    </row>
    <row r="728" spans="2:10">
      <c r="B728" s="259"/>
      <c r="D728" s="271"/>
      <c r="F728" s="279"/>
      <c r="G728" s="277"/>
      <c r="H728" s="277"/>
      <c r="I728" s="277"/>
      <c r="J728" s="277"/>
    </row>
    <row r="729" spans="2:10">
      <c r="B729" s="259"/>
      <c r="D729" s="271"/>
      <c r="F729" s="279"/>
      <c r="G729" s="277"/>
      <c r="H729" s="277"/>
      <c r="I729" s="277"/>
      <c r="J729" s="277"/>
    </row>
    <row r="730" spans="2:10">
      <c r="B730" s="259"/>
      <c r="D730" s="271"/>
      <c r="F730" s="279"/>
      <c r="G730" s="277"/>
      <c r="H730" s="277"/>
      <c r="I730" s="277"/>
      <c r="J730" s="277"/>
    </row>
    <row r="731" spans="2:10">
      <c r="B731" s="259"/>
      <c r="D731" s="271"/>
      <c r="F731" s="279"/>
      <c r="G731" s="277"/>
      <c r="H731" s="277"/>
      <c r="I731" s="277"/>
      <c r="J731" s="277"/>
    </row>
    <row r="732" spans="2:10">
      <c r="B732" s="259"/>
      <c r="D732" s="271"/>
      <c r="F732" s="279"/>
      <c r="G732" s="277"/>
      <c r="H732" s="277"/>
      <c r="I732" s="277"/>
      <c r="J732" s="277"/>
    </row>
    <row r="733" spans="2:10">
      <c r="B733" s="259"/>
      <c r="D733" s="271"/>
      <c r="F733" s="279"/>
      <c r="G733" s="277"/>
      <c r="H733" s="277"/>
      <c r="I733" s="277"/>
      <c r="J733" s="277"/>
    </row>
    <row r="734" spans="2:10">
      <c r="B734" s="259"/>
      <c r="D734" s="271"/>
      <c r="F734" s="279"/>
      <c r="G734" s="277"/>
      <c r="H734" s="277"/>
      <c r="I734" s="277"/>
      <c r="J734" s="277"/>
    </row>
    <row r="735" spans="2:10">
      <c r="B735" s="259"/>
      <c r="D735" s="271"/>
      <c r="F735" s="279"/>
      <c r="G735" s="277"/>
      <c r="H735" s="277"/>
      <c r="I735" s="277"/>
      <c r="J735" s="277"/>
    </row>
    <row r="736" spans="2:10">
      <c r="B736" s="259"/>
      <c r="D736" s="271"/>
      <c r="F736" s="279"/>
      <c r="G736" s="277"/>
      <c r="H736" s="277"/>
      <c r="I736" s="277"/>
      <c r="J736" s="277"/>
    </row>
    <row r="737" spans="2:10">
      <c r="B737" s="259"/>
      <c r="D737" s="271"/>
      <c r="F737" s="279"/>
      <c r="G737" s="277"/>
      <c r="H737" s="277"/>
      <c r="I737" s="277"/>
      <c r="J737" s="277"/>
    </row>
    <row r="738" spans="2:10">
      <c r="B738" s="259"/>
      <c r="D738" s="271"/>
      <c r="F738" s="279"/>
      <c r="G738" s="277"/>
      <c r="H738" s="277"/>
      <c r="I738" s="277"/>
      <c r="J738" s="277"/>
    </row>
    <row r="739" spans="2:10">
      <c r="B739" s="259"/>
      <c r="D739" s="271"/>
      <c r="F739" s="279"/>
      <c r="G739" s="277"/>
      <c r="H739" s="277"/>
      <c r="I739" s="277"/>
      <c r="J739" s="277"/>
    </row>
    <row r="740" spans="2:10">
      <c r="B740" s="259"/>
      <c r="D740" s="271"/>
      <c r="F740" s="279"/>
      <c r="G740" s="277"/>
      <c r="H740" s="277"/>
      <c r="I740" s="277"/>
      <c r="J740" s="277"/>
    </row>
    <row r="741" spans="2:10">
      <c r="B741" s="259"/>
      <c r="D741" s="271"/>
      <c r="F741" s="279"/>
      <c r="G741" s="277"/>
      <c r="H741" s="277"/>
      <c r="I741" s="277"/>
      <c r="J741" s="277"/>
    </row>
    <row r="742" spans="2:10">
      <c r="B742" s="259"/>
      <c r="D742" s="271"/>
      <c r="F742" s="279"/>
      <c r="G742" s="277"/>
      <c r="H742" s="277"/>
      <c r="I742" s="277"/>
      <c r="J742" s="277"/>
    </row>
    <row r="743" spans="2:10">
      <c r="B743" s="259"/>
      <c r="D743" s="271"/>
      <c r="F743" s="279"/>
      <c r="G743" s="277"/>
      <c r="H743" s="277"/>
      <c r="I743" s="277"/>
      <c r="J743" s="277"/>
    </row>
    <row r="744" spans="2:10">
      <c r="B744" s="259"/>
      <c r="D744" s="271"/>
      <c r="F744" s="279"/>
      <c r="G744" s="277"/>
      <c r="H744" s="277"/>
      <c r="I744" s="277"/>
      <c r="J744" s="277"/>
    </row>
    <row r="745" spans="2:10">
      <c r="B745" s="259"/>
      <c r="D745" s="271"/>
      <c r="F745" s="279"/>
      <c r="G745" s="277"/>
      <c r="H745" s="277"/>
      <c r="I745" s="277"/>
      <c r="J745" s="277"/>
    </row>
    <row r="746" spans="2:10">
      <c r="B746" s="259"/>
      <c r="D746" s="271"/>
      <c r="F746" s="279"/>
      <c r="G746" s="277"/>
      <c r="H746" s="277"/>
      <c r="I746" s="277"/>
      <c r="J746" s="277"/>
    </row>
    <row r="747" spans="2:10">
      <c r="B747" s="259"/>
      <c r="D747" s="271"/>
      <c r="F747" s="279"/>
      <c r="G747" s="277"/>
      <c r="H747" s="277"/>
      <c r="I747" s="277"/>
      <c r="J747" s="277"/>
    </row>
    <row r="748" spans="2:10">
      <c r="B748" s="259"/>
      <c r="D748" s="271"/>
      <c r="F748" s="279"/>
      <c r="G748" s="277"/>
      <c r="H748" s="277"/>
      <c r="I748" s="277"/>
      <c r="J748" s="277"/>
    </row>
    <row r="749" spans="2:10">
      <c r="B749" s="259"/>
      <c r="D749" s="271"/>
      <c r="F749" s="279"/>
      <c r="G749" s="277"/>
      <c r="H749" s="277"/>
      <c r="I749" s="277"/>
      <c r="J749" s="277"/>
    </row>
    <row r="750" spans="2:10">
      <c r="B750" s="259"/>
      <c r="D750" s="271"/>
      <c r="F750" s="279"/>
      <c r="G750" s="277"/>
      <c r="H750" s="277"/>
      <c r="I750" s="277"/>
      <c r="J750" s="277"/>
    </row>
    <row r="751" spans="2:10">
      <c r="B751" s="259"/>
      <c r="D751" s="271"/>
      <c r="F751" s="279"/>
      <c r="G751" s="277"/>
      <c r="H751" s="277"/>
      <c r="I751" s="277"/>
      <c r="J751" s="277"/>
    </row>
    <row r="752" spans="2:10">
      <c r="B752" s="259"/>
      <c r="D752" s="271"/>
      <c r="F752" s="279"/>
      <c r="G752" s="277"/>
      <c r="H752" s="277"/>
      <c r="I752" s="277"/>
      <c r="J752" s="277"/>
    </row>
    <row r="753" spans="2:10">
      <c r="B753" s="259"/>
      <c r="D753" s="271"/>
      <c r="F753" s="279"/>
      <c r="G753" s="277"/>
      <c r="H753" s="277"/>
      <c r="I753" s="277"/>
      <c r="J753" s="277"/>
    </row>
    <row r="754" spans="2:10">
      <c r="B754" s="259"/>
      <c r="D754" s="271"/>
      <c r="F754" s="279"/>
      <c r="G754" s="277"/>
      <c r="H754" s="277"/>
      <c r="I754" s="277"/>
      <c r="J754" s="277"/>
    </row>
    <row r="755" spans="2:10">
      <c r="B755" s="259"/>
      <c r="D755" s="271"/>
      <c r="F755" s="279"/>
      <c r="G755" s="277"/>
      <c r="H755" s="277"/>
      <c r="I755" s="277"/>
      <c r="J755" s="277"/>
    </row>
    <row r="756" spans="2:10">
      <c r="B756" s="259"/>
      <c r="D756" s="271"/>
      <c r="F756" s="279"/>
      <c r="G756" s="277"/>
      <c r="H756" s="277"/>
      <c r="I756" s="277"/>
      <c r="J756" s="277"/>
    </row>
    <row r="757" spans="2:10">
      <c r="B757" s="259"/>
      <c r="D757" s="271"/>
      <c r="F757" s="279"/>
      <c r="G757" s="277"/>
      <c r="H757" s="277"/>
      <c r="I757" s="277"/>
      <c r="J757" s="277"/>
    </row>
    <row r="758" spans="2:10">
      <c r="B758" s="259"/>
      <c r="D758" s="271"/>
      <c r="F758" s="279"/>
      <c r="G758" s="277"/>
      <c r="H758" s="277"/>
      <c r="I758" s="277"/>
      <c r="J758" s="277"/>
    </row>
    <row r="759" spans="2:10">
      <c r="B759" s="259"/>
      <c r="D759" s="271"/>
      <c r="F759" s="279"/>
      <c r="G759" s="277"/>
      <c r="H759" s="277"/>
      <c r="I759" s="277"/>
      <c r="J759" s="277"/>
    </row>
    <row r="760" spans="2:10">
      <c r="B760" s="259"/>
      <c r="D760" s="271"/>
      <c r="F760" s="279"/>
      <c r="G760" s="277"/>
      <c r="H760" s="277"/>
      <c r="I760" s="277"/>
      <c r="J760" s="277"/>
    </row>
    <row r="761" spans="2:10">
      <c r="B761" s="259"/>
      <c r="D761" s="271"/>
      <c r="F761" s="279"/>
      <c r="G761" s="277"/>
      <c r="H761" s="277"/>
      <c r="I761" s="277"/>
      <c r="J761" s="277"/>
    </row>
    <row r="762" spans="2:10">
      <c r="B762" s="259"/>
      <c r="D762" s="271"/>
      <c r="F762" s="279"/>
      <c r="G762" s="277"/>
      <c r="H762" s="277"/>
      <c r="I762" s="277"/>
      <c r="J762" s="277"/>
    </row>
    <row r="763" spans="2:10">
      <c r="B763" s="259"/>
      <c r="D763" s="271"/>
      <c r="F763" s="279"/>
      <c r="G763" s="277"/>
      <c r="H763" s="277"/>
      <c r="I763" s="277"/>
      <c r="J763" s="277"/>
    </row>
    <row r="764" spans="2:10">
      <c r="B764" s="259"/>
      <c r="D764" s="271"/>
      <c r="F764" s="279"/>
      <c r="G764" s="277"/>
      <c r="H764" s="277"/>
      <c r="I764" s="277"/>
      <c r="J764" s="277"/>
    </row>
    <row r="765" spans="2:10">
      <c r="B765" s="259"/>
      <c r="D765" s="271"/>
      <c r="F765" s="279"/>
      <c r="G765" s="277"/>
      <c r="H765" s="277"/>
      <c r="I765" s="277"/>
      <c r="J765" s="277"/>
    </row>
    <row r="766" spans="2:10">
      <c r="B766" s="259"/>
      <c r="D766" s="271"/>
      <c r="F766" s="279"/>
      <c r="G766" s="277"/>
      <c r="H766" s="277"/>
      <c r="I766" s="277"/>
      <c r="J766" s="277"/>
    </row>
    <row r="767" spans="2:10">
      <c r="B767" s="259"/>
      <c r="D767" s="271"/>
      <c r="F767" s="279"/>
      <c r="G767" s="277"/>
      <c r="H767" s="277"/>
      <c r="I767" s="277"/>
      <c r="J767" s="277"/>
    </row>
    <row r="768" spans="2:10">
      <c r="B768" s="259"/>
      <c r="D768" s="271"/>
      <c r="F768" s="279"/>
      <c r="G768" s="277"/>
      <c r="H768" s="277"/>
      <c r="I768" s="277"/>
      <c r="J768" s="277"/>
    </row>
    <row r="769" spans="2:10">
      <c r="B769" s="259"/>
      <c r="D769" s="271"/>
      <c r="F769" s="279"/>
      <c r="G769" s="277"/>
      <c r="H769" s="277"/>
      <c r="I769" s="277"/>
      <c r="J769" s="277"/>
    </row>
    <row r="770" spans="2:10">
      <c r="B770" s="259"/>
      <c r="D770" s="271"/>
      <c r="F770" s="279"/>
      <c r="G770" s="277"/>
      <c r="H770" s="277"/>
      <c r="I770" s="277"/>
      <c r="J770" s="277"/>
    </row>
    <row r="771" spans="2:10">
      <c r="B771" s="259"/>
      <c r="D771" s="271"/>
      <c r="F771" s="279"/>
      <c r="G771" s="277"/>
      <c r="H771" s="277"/>
      <c r="I771" s="277"/>
      <c r="J771" s="277"/>
    </row>
    <row r="772" spans="2:10">
      <c r="B772" s="259"/>
      <c r="D772" s="271"/>
      <c r="F772" s="279"/>
      <c r="G772" s="277"/>
      <c r="H772" s="277"/>
      <c r="I772" s="277"/>
      <c r="J772" s="277"/>
    </row>
    <row r="773" spans="2:10">
      <c r="B773" s="259"/>
      <c r="D773" s="271"/>
      <c r="F773" s="279"/>
      <c r="G773" s="277"/>
      <c r="H773" s="277"/>
      <c r="I773" s="277"/>
      <c r="J773" s="277"/>
    </row>
    <row r="774" spans="2:10">
      <c r="B774" s="259"/>
      <c r="D774" s="271"/>
      <c r="F774" s="279"/>
      <c r="G774" s="277"/>
      <c r="H774" s="277"/>
      <c r="I774" s="277"/>
      <c r="J774" s="277"/>
    </row>
    <row r="775" spans="2:10">
      <c r="B775" s="259"/>
      <c r="D775" s="271"/>
      <c r="F775" s="279"/>
      <c r="G775" s="277"/>
      <c r="H775" s="277"/>
      <c r="I775" s="277"/>
      <c r="J775" s="277"/>
    </row>
    <row r="776" spans="2:10">
      <c r="B776" s="259"/>
      <c r="D776" s="271"/>
      <c r="F776" s="279"/>
      <c r="G776" s="277"/>
      <c r="H776" s="277"/>
      <c r="I776" s="277"/>
      <c r="J776" s="277"/>
    </row>
    <row r="777" spans="2:10">
      <c r="B777" s="259"/>
      <c r="D777" s="271"/>
      <c r="F777" s="279"/>
      <c r="G777" s="277"/>
      <c r="H777" s="277"/>
      <c r="I777" s="277"/>
      <c r="J777" s="277"/>
    </row>
    <row r="778" spans="2:10">
      <c r="B778" s="259"/>
      <c r="D778" s="271"/>
      <c r="F778" s="279"/>
      <c r="G778" s="277"/>
      <c r="H778" s="277"/>
      <c r="I778" s="277"/>
      <c r="J778" s="277"/>
    </row>
    <row r="779" spans="2:10">
      <c r="B779" s="259"/>
      <c r="D779" s="271"/>
      <c r="F779" s="279"/>
      <c r="G779" s="277"/>
      <c r="H779" s="277"/>
      <c r="I779" s="277"/>
      <c r="J779" s="277"/>
    </row>
    <row r="780" spans="2:10">
      <c r="B780" s="259"/>
      <c r="D780" s="271"/>
      <c r="F780" s="279"/>
      <c r="G780" s="277"/>
      <c r="H780" s="277"/>
      <c r="I780" s="277"/>
      <c r="J780" s="277"/>
    </row>
    <row r="781" spans="2:10">
      <c r="B781" s="259"/>
      <c r="D781" s="271"/>
      <c r="F781" s="279"/>
      <c r="G781" s="277"/>
      <c r="H781" s="277"/>
      <c r="I781" s="277"/>
      <c r="J781" s="277"/>
    </row>
    <row r="782" spans="2:10">
      <c r="B782" s="259"/>
      <c r="D782" s="271"/>
      <c r="F782" s="279"/>
      <c r="G782" s="277"/>
      <c r="H782" s="277"/>
      <c r="I782" s="277"/>
      <c r="J782" s="277"/>
    </row>
    <row r="783" spans="2:10">
      <c r="B783" s="259"/>
      <c r="D783" s="271"/>
      <c r="F783" s="279"/>
      <c r="G783" s="277"/>
      <c r="H783" s="277"/>
      <c r="I783" s="277"/>
      <c r="J783" s="277"/>
    </row>
    <row r="784" spans="2:10">
      <c r="B784" s="259"/>
      <c r="D784" s="271"/>
      <c r="F784" s="279"/>
      <c r="G784" s="277"/>
      <c r="H784" s="277"/>
      <c r="I784" s="277"/>
      <c r="J784" s="277"/>
    </row>
    <row r="785" spans="2:10">
      <c r="B785" s="259"/>
      <c r="D785" s="271"/>
      <c r="F785" s="279"/>
      <c r="G785" s="277"/>
      <c r="H785" s="277"/>
      <c r="I785" s="277"/>
      <c r="J785" s="277"/>
    </row>
    <row r="786" spans="2:10">
      <c r="B786" s="259"/>
      <c r="D786" s="271"/>
      <c r="F786" s="279"/>
      <c r="G786" s="277"/>
      <c r="H786" s="277"/>
      <c r="I786" s="277"/>
      <c r="J786" s="277"/>
    </row>
    <row r="787" spans="2:10">
      <c r="B787" s="259"/>
      <c r="D787" s="271"/>
      <c r="F787" s="279"/>
      <c r="G787" s="277"/>
      <c r="H787" s="277"/>
      <c r="I787" s="277"/>
      <c r="J787" s="277"/>
    </row>
    <row r="788" spans="2:10">
      <c r="B788" s="259"/>
      <c r="D788" s="271"/>
      <c r="F788" s="279"/>
      <c r="G788" s="277"/>
      <c r="H788" s="277"/>
      <c r="I788" s="277"/>
      <c r="J788" s="277"/>
    </row>
    <row r="789" spans="2:10">
      <c r="B789" s="259"/>
      <c r="D789" s="271"/>
      <c r="F789" s="279"/>
      <c r="G789" s="277"/>
      <c r="H789" s="277"/>
      <c r="I789" s="277"/>
      <c r="J789" s="277"/>
    </row>
    <row r="790" spans="2:10">
      <c r="B790" s="259"/>
      <c r="D790" s="271"/>
      <c r="F790" s="279"/>
      <c r="G790" s="277"/>
      <c r="H790" s="277"/>
      <c r="I790" s="277"/>
      <c r="J790" s="277"/>
    </row>
    <row r="791" spans="2:10">
      <c r="B791" s="259"/>
      <c r="D791" s="271"/>
      <c r="F791" s="279"/>
      <c r="G791" s="277"/>
      <c r="H791" s="277"/>
      <c r="I791" s="277"/>
      <c r="J791" s="277"/>
    </row>
    <row r="792" spans="2:10">
      <c r="B792" s="259"/>
      <c r="D792" s="271"/>
      <c r="F792" s="279"/>
      <c r="G792" s="277"/>
      <c r="H792" s="277"/>
      <c r="I792" s="277"/>
      <c r="J792" s="277"/>
    </row>
    <row r="793" spans="2:10">
      <c r="B793" s="259"/>
      <c r="D793" s="271"/>
      <c r="F793" s="279"/>
      <c r="G793" s="277"/>
      <c r="H793" s="277"/>
      <c r="I793" s="277"/>
      <c r="J793" s="277"/>
    </row>
    <row r="794" spans="2:10">
      <c r="B794" s="259"/>
      <c r="D794" s="271"/>
      <c r="F794" s="279"/>
      <c r="G794" s="277"/>
      <c r="H794" s="277"/>
      <c r="I794" s="277"/>
      <c r="J794" s="277"/>
    </row>
    <row r="795" spans="2:10">
      <c r="B795" s="259"/>
      <c r="D795" s="271"/>
      <c r="F795" s="279"/>
      <c r="G795" s="277"/>
      <c r="H795" s="277"/>
      <c r="I795" s="277"/>
      <c r="J795" s="277"/>
    </row>
    <row r="796" spans="2:10">
      <c r="B796" s="259"/>
      <c r="D796" s="271"/>
      <c r="F796" s="279"/>
      <c r="G796" s="277"/>
      <c r="H796" s="277"/>
      <c r="I796" s="277"/>
      <c r="J796" s="277"/>
    </row>
    <row r="797" spans="2:10">
      <c r="B797" s="259"/>
      <c r="D797" s="271"/>
      <c r="F797" s="279"/>
      <c r="G797" s="277"/>
      <c r="H797" s="277"/>
      <c r="I797" s="277"/>
      <c r="J797" s="277"/>
    </row>
    <row r="798" spans="2:10">
      <c r="B798" s="259"/>
      <c r="D798" s="271"/>
      <c r="F798" s="279"/>
      <c r="G798" s="277"/>
      <c r="H798" s="277"/>
      <c r="I798" s="277"/>
      <c r="J798" s="277"/>
    </row>
    <row r="799" spans="2:10">
      <c r="B799" s="259"/>
      <c r="D799" s="271"/>
      <c r="F799" s="279"/>
      <c r="G799" s="277"/>
      <c r="H799" s="277"/>
      <c r="I799" s="277"/>
      <c r="J799" s="277"/>
    </row>
    <row r="800" spans="2:10">
      <c r="B800" s="259"/>
      <c r="D800" s="271"/>
      <c r="F800" s="279"/>
      <c r="G800" s="277"/>
      <c r="H800" s="277"/>
      <c r="I800" s="277"/>
      <c r="J800" s="277"/>
    </row>
    <row r="801" spans="2:10">
      <c r="B801" s="259"/>
      <c r="D801" s="271"/>
      <c r="F801" s="279"/>
      <c r="G801" s="277"/>
      <c r="H801" s="277"/>
      <c r="I801" s="277"/>
      <c r="J801" s="277"/>
    </row>
    <row r="802" spans="2:10">
      <c r="B802" s="259"/>
      <c r="D802" s="271"/>
      <c r="F802" s="279"/>
      <c r="G802" s="277"/>
      <c r="H802" s="277"/>
      <c r="I802" s="277"/>
      <c r="J802" s="277"/>
    </row>
    <row r="803" spans="2:10">
      <c r="B803" s="259"/>
      <c r="D803" s="271"/>
      <c r="F803" s="279"/>
      <c r="G803" s="277"/>
      <c r="H803" s="277"/>
      <c r="I803" s="277"/>
      <c r="J803" s="277"/>
    </row>
    <row r="804" spans="2:10">
      <c r="B804" s="259"/>
      <c r="D804" s="271"/>
      <c r="F804" s="279"/>
      <c r="G804" s="277"/>
      <c r="H804" s="277"/>
      <c r="I804" s="277"/>
      <c r="J804" s="277"/>
    </row>
    <row r="805" spans="2:10">
      <c r="B805" s="259"/>
      <c r="D805" s="271"/>
      <c r="F805" s="279"/>
      <c r="G805" s="277"/>
      <c r="H805" s="277"/>
      <c r="I805" s="277"/>
      <c r="J805" s="277"/>
    </row>
    <row r="806" spans="2:10">
      <c r="B806" s="259"/>
      <c r="D806" s="271"/>
      <c r="F806" s="279"/>
      <c r="G806" s="277"/>
      <c r="H806" s="277"/>
      <c r="I806" s="277"/>
      <c r="J806" s="277"/>
    </row>
    <row r="807" spans="2:10">
      <c r="B807" s="259"/>
      <c r="D807" s="271"/>
      <c r="F807" s="279"/>
      <c r="G807" s="277"/>
      <c r="H807" s="277"/>
      <c r="I807" s="277"/>
      <c r="J807" s="277"/>
    </row>
    <row r="808" spans="2:10">
      <c r="B808" s="259"/>
      <c r="D808" s="271"/>
      <c r="F808" s="279"/>
      <c r="G808" s="277"/>
      <c r="H808" s="277"/>
      <c r="I808" s="277"/>
      <c r="J808" s="277"/>
    </row>
    <row r="809" spans="2:10">
      <c r="B809" s="259"/>
      <c r="D809" s="271"/>
      <c r="F809" s="279"/>
      <c r="G809" s="277"/>
      <c r="H809" s="277"/>
      <c r="I809" s="277"/>
      <c r="J809" s="277"/>
    </row>
    <row r="810" spans="2:10">
      <c r="B810" s="259"/>
      <c r="D810" s="271"/>
      <c r="F810" s="279"/>
      <c r="G810" s="277"/>
      <c r="H810" s="277"/>
      <c r="I810" s="277"/>
      <c r="J810" s="277"/>
    </row>
    <row r="811" spans="2:10">
      <c r="B811" s="259"/>
      <c r="D811" s="271"/>
      <c r="F811" s="279"/>
      <c r="G811" s="277"/>
      <c r="H811" s="277"/>
      <c r="I811" s="277"/>
      <c r="J811" s="277"/>
    </row>
    <row r="812" spans="2:10">
      <c r="B812" s="259"/>
      <c r="D812" s="271"/>
      <c r="F812" s="279"/>
      <c r="G812" s="277"/>
      <c r="H812" s="277"/>
      <c r="I812" s="277"/>
      <c r="J812" s="277"/>
    </row>
    <row r="813" spans="2:10">
      <c r="B813" s="259"/>
      <c r="D813" s="271"/>
      <c r="F813" s="279"/>
      <c r="G813" s="277"/>
      <c r="H813" s="277"/>
      <c r="I813" s="277"/>
      <c r="J813" s="277"/>
    </row>
    <row r="814" spans="2:10">
      <c r="B814" s="259"/>
      <c r="D814" s="271"/>
      <c r="F814" s="279"/>
      <c r="G814" s="277"/>
      <c r="H814" s="277"/>
      <c r="I814" s="277"/>
      <c r="J814" s="277"/>
    </row>
    <row r="815" spans="2:10">
      <c r="B815" s="259"/>
      <c r="D815" s="271"/>
      <c r="F815" s="279"/>
      <c r="G815" s="277"/>
      <c r="H815" s="277"/>
      <c r="I815" s="277"/>
      <c r="J815" s="277"/>
    </row>
    <row r="816" spans="2:10">
      <c r="B816" s="259"/>
      <c r="D816" s="271"/>
      <c r="F816" s="279"/>
      <c r="G816" s="277"/>
      <c r="H816" s="277"/>
      <c r="I816" s="277"/>
      <c r="J816" s="277"/>
    </row>
    <row r="817" spans="2:10">
      <c r="B817" s="259"/>
      <c r="D817" s="271"/>
      <c r="F817" s="279"/>
      <c r="G817" s="277"/>
      <c r="H817" s="277"/>
      <c r="I817" s="277"/>
      <c r="J817" s="277"/>
    </row>
    <row r="818" spans="2:10">
      <c r="B818" s="259"/>
      <c r="D818" s="271"/>
      <c r="F818" s="279"/>
      <c r="G818" s="277"/>
      <c r="H818" s="277"/>
      <c r="I818" s="277"/>
      <c r="J818" s="277"/>
    </row>
    <row r="819" spans="2:10">
      <c r="B819" s="259"/>
      <c r="D819" s="271"/>
      <c r="F819" s="279"/>
      <c r="G819" s="277"/>
      <c r="H819" s="277"/>
      <c r="I819" s="277"/>
      <c r="J819" s="277"/>
    </row>
    <row r="820" spans="2:10">
      <c r="B820" s="259"/>
      <c r="D820" s="271"/>
      <c r="F820" s="279"/>
      <c r="G820" s="277"/>
      <c r="H820" s="277"/>
      <c r="I820" s="277"/>
      <c r="J820" s="277"/>
    </row>
    <row r="821" spans="2:10">
      <c r="B821" s="259"/>
      <c r="D821" s="271"/>
      <c r="F821" s="279"/>
      <c r="G821" s="277"/>
      <c r="H821" s="277"/>
      <c r="I821" s="277"/>
      <c r="J821" s="277"/>
    </row>
    <row r="822" spans="2:10">
      <c r="B822" s="259"/>
      <c r="D822" s="271"/>
      <c r="F822" s="279"/>
      <c r="G822" s="277"/>
      <c r="H822" s="277"/>
      <c r="I822" s="277"/>
      <c r="J822" s="277"/>
    </row>
    <row r="823" spans="2:10">
      <c r="B823" s="259"/>
      <c r="D823" s="271"/>
      <c r="F823" s="279"/>
      <c r="G823" s="277"/>
      <c r="H823" s="277"/>
      <c r="I823" s="277"/>
      <c r="J823" s="277"/>
    </row>
    <row r="824" spans="2:10">
      <c r="B824" s="259"/>
      <c r="D824" s="271"/>
      <c r="F824" s="279"/>
      <c r="G824" s="277"/>
      <c r="H824" s="277"/>
      <c r="I824" s="277"/>
      <c r="J824" s="277"/>
    </row>
    <row r="825" spans="2:10">
      <c r="B825" s="259"/>
      <c r="D825" s="271"/>
      <c r="F825" s="279"/>
      <c r="G825" s="277"/>
      <c r="H825" s="277"/>
      <c r="I825" s="277"/>
      <c r="J825" s="277"/>
    </row>
    <row r="826" spans="2:10">
      <c r="B826" s="259"/>
      <c r="D826" s="271"/>
      <c r="F826" s="279"/>
      <c r="G826" s="277"/>
      <c r="H826" s="277"/>
      <c r="I826" s="277"/>
      <c r="J826" s="277"/>
    </row>
    <row r="827" spans="2:10">
      <c r="B827" s="259"/>
      <c r="D827" s="271"/>
      <c r="F827" s="279"/>
      <c r="G827" s="277"/>
      <c r="H827" s="277"/>
      <c r="I827" s="277"/>
      <c r="J827" s="277"/>
    </row>
    <row r="828" spans="2:10">
      <c r="B828" s="259"/>
      <c r="D828" s="271"/>
      <c r="F828" s="279"/>
      <c r="G828" s="277"/>
      <c r="H828" s="277"/>
      <c r="I828" s="277"/>
      <c r="J828" s="277"/>
    </row>
    <row r="829" spans="2:10">
      <c r="B829" s="259"/>
      <c r="D829" s="271"/>
      <c r="F829" s="279"/>
      <c r="G829" s="277"/>
      <c r="H829" s="277"/>
      <c r="I829" s="277"/>
      <c r="J829" s="277"/>
    </row>
    <row r="830" spans="2:10">
      <c r="B830" s="259"/>
      <c r="D830" s="271"/>
      <c r="F830" s="279"/>
      <c r="G830" s="277"/>
      <c r="H830" s="277"/>
      <c r="I830" s="277"/>
      <c r="J830" s="277"/>
    </row>
    <row r="831" spans="2:10">
      <c r="B831" s="259"/>
      <c r="D831" s="271"/>
      <c r="F831" s="279"/>
      <c r="G831" s="277"/>
      <c r="H831" s="277"/>
      <c r="I831" s="277"/>
      <c r="J831" s="277"/>
    </row>
    <row r="832" spans="2:10">
      <c r="B832" s="259"/>
      <c r="D832" s="271"/>
      <c r="F832" s="279"/>
      <c r="G832" s="277"/>
      <c r="H832" s="277"/>
      <c r="I832" s="277"/>
      <c r="J832" s="277"/>
    </row>
    <row r="833" spans="2:10">
      <c r="B833" s="259"/>
      <c r="D833" s="271"/>
      <c r="F833" s="279"/>
      <c r="G833" s="277"/>
      <c r="H833" s="277"/>
      <c r="I833" s="277"/>
      <c r="J833" s="277"/>
    </row>
    <row r="834" spans="2:10">
      <c r="B834" s="259"/>
      <c r="D834" s="271"/>
      <c r="F834" s="279"/>
      <c r="G834" s="277"/>
      <c r="H834" s="277"/>
      <c r="I834" s="277"/>
      <c r="J834" s="277"/>
    </row>
    <row r="835" spans="2:10">
      <c r="B835" s="259"/>
      <c r="D835" s="271"/>
      <c r="F835" s="279"/>
      <c r="G835" s="277"/>
      <c r="H835" s="277"/>
      <c r="I835" s="277"/>
      <c r="J835" s="277"/>
    </row>
    <row r="836" spans="2:10">
      <c r="B836" s="259"/>
      <c r="D836" s="271"/>
      <c r="F836" s="279"/>
      <c r="G836" s="277"/>
      <c r="H836" s="277"/>
      <c r="I836" s="277"/>
      <c r="J836" s="277"/>
    </row>
    <row r="837" spans="2:10">
      <c r="B837" s="259"/>
      <c r="D837" s="271"/>
      <c r="F837" s="279"/>
      <c r="G837" s="277"/>
      <c r="H837" s="277"/>
      <c r="I837" s="277"/>
      <c r="J837" s="277"/>
    </row>
    <row r="838" spans="2:10">
      <c r="B838" s="259"/>
      <c r="D838" s="271"/>
      <c r="F838" s="279"/>
      <c r="G838" s="277"/>
      <c r="H838" s="277"/>
      <c r="I838" s="277"/>
      <c r="J838" s="277"/>
    </row>
    <row r="839" spans="2:10">
      <c r="B839" s="259"/>
      <c r="D839" s="271"/>
      <c r="F839" s="279"/>
      <c r="G839" s="277"/>
      <c r="H839" s="277"/>
      <c r="I839" s="277"/>
      <c r="J839" s="277"/>
    </row>
    <row r="840" spans="2:10">
      <c r="B840" s="259"/>
      <c r="D840" s="271"/>
      <c r="F840" s="279"/>
      <c r="G840" s="277"/>
      <c r="H840" s="277"/>
      <c r="I840" s="277"/>
      <c r="J840" s="277"/>
    </row>
    <row r="841" spans="2:10">
      <c r="B841" s="259"/>
      <c r="D841" s="271"/>
      <c r="F841" s="279"/>
      <c r="G841" s="277"/>
      <c r="H841" s="277"/>
      <c r="I841" s="277"/>
      <c r="J841" s="277"/>
    </row>
    <row r="842" spans="2:10">
      <c r="B842" s="259"/>
      <c r="D842" s="271"/>
      <c r="F842" s="279"/>
      <c r="G842" s="277"/>
      <c r="H842" s="277"/>
      <c r="I842" s="277"/>
      <c r="J842" s="277"/>
    </row>
    <row r="843" spans="2:10">
      <c r="B843" s="259"/>
      <c r="D843" s="271"/>
      <c r="F843" s="279"/>
      <c r="G843" s="277"/>
      <c r="H843" s="277"/>
      <c r="I843" s="277"/>
      <c r="J843" s="277"/>
    </row>
    <row r="844" spans="2:10">
      <c r="B844" s="259"/>
      <c r="D844" s="271"/>
      <c r="F844" s="279"/>
      <c r="G844" s="277"/>
      <c r="H844" s="277"/>
      <c r="I844" s="277"/>
      <c r="J844" s="277"/>
    </row>
    <row r="845" spans="2:10">
      <c r="B845" s="259"/>
      <c r="D845" s="271"/>
      <c r="F845" s="279"/>
      <c r="G845" s="277"/>
      <c r="H845" s="277"/>
      <c r="I845" s="277"/>
      <c r="J845" s="277"/>
    </row>
    <row r="846" spans="2:10">
      <c r="B846" s="259"/>
      <c r="D846" s="271"/>
      <c r="F846" s="279"/>
      <c r="G846" s="277"/>
      <c r="H846" s="277"/>
      <c r="I846" s="277"/>
      <c r="J846" s="277"/>
    </row>
    <row r="847" spans="2:10">
      <c r="B847" s="259"/>
      <c r="D847" s="271"/>
      <c r="F847" s="279"/>
      <c r="G847" s="277"/>
      <c r="H847" s="277"/>
      <c r="I847" s="277"/>
      <c r="J847" s="277"/>
    </row>
    <row r="848" spans="2:10">
      <c r="B848" s="259"/>
      <c r="D848" s="271"/>
      <c r="F848" s="279"/>
      <c r="G848" s="277"/>
      <c r="H848" s="277"/>
      <c r="I848" s="277"/>
      <c r="J848" s="277"/>
    </row>
    <row r="849" spans="2:10">
      <c r="B849" s="259"/>
      <c r="D849" s="271"/>
      <c r="F849" s="279"/>
      <c r="G849" s="277"/>
      <c r="H849" s="277"/>
      <c r="I849" s="277"/>
      <c r="J849" s="277"/>
    </row>
    <row r="850" spans="2:10">
      <c r="B850" s="259"/>
      <c r="D850" s="271"/>
      <c r="F850" s="279"/>
      <c r="G850" s="277"/>
      <c r="H850" s="277"/>
      <c r="I850" s="277"/>
      <c r="J850" s="277"/>
    </row>
    <row r="851" spans="2:10">
      <c r="B851" s="259"/>
      <c r="D851" s="271"/>
      <c r="F851" s="279"/>
      <c r="G851" s="277"/>
      <c r="H851" s="277"/>
      <c r="I851" s="277"/>
      <c r="J851" s="277"/>
    </row>
    <row r="852" spans="2:10">
      <c r="B852" s="259"/>
      <c r="D852" s="271"/>
      <c r="F852" s="279"/>
      <c r="G852" s="277"/>
      <c r="H852" s="277"/>
      <c r="I852" s="277"/>
      <c r="J852" s="277"/>
    </row>
    <row r="853" spans="2:10">
      <c r="B853" s="259"/>
      <c r="D853" s="271"/>
      <c r="F853" s="279"/>
      <c r="G853" s="277"/>
      <c r="H853" s="277"/>
      <c r="I853" s="277"/>
      <c r="J853" s="277"/>
    </row>
    <row r="854" spans="2:10">
      <c r="B854" s="259"/>
      <c r="D854" s="271"/>
      <c r="F854" s="279"/>
      <c r="G854" s="277"/>
      <c r="H854" s="277"/>
      <c r="I854" s="277"/>
      <c r="J854" s="277"/>
    </row>
    <row r="855" spans="2:10">
      <c r="B855" s="259"/>
      <c r="D855" s="271"/>
      <c r="F855" s="279"/>
      <c r="G855" s="277"/>
      <c r="H855" s="277"/>
      <c r="I855" s="277"/>
      <c r="J855" s="277"/>
    </row>
    <row r="856" spans="2:10">
      <c r="B856" s="259"/>
      <c r="D856" s="271"/>
      <c r="F856" s="279"/>
      <c r="G856" s="277"/>
      <c r="H856" s="277"/>
      <c r="I856" s="277"/>
      <c r="J856" s="277"/>
    </row>
    <row r="857" spans="2:10">
      <c r="B857" s="259"/>
      <c r="D857" s="271"/>
      <c r="F857" s="279"/>
      <c r="G857" s="277"/>
      <c r="H857" s="277"/>
      <c r="I857" s="277"/>
      <c r="J857" s="277"/>
    </row>
    <row r="858" spans="2:10">
      <c r="B858" s="259"/>
      <c r="D858" s="271"/>
      <c r="F858" s="279"/>
      <c r="G858" s="277"/>
      <c r="H858" s="277"/>
      <c r="I858" s="277"/>
      <c r="J858" s="277"/>
    </row>
    <row r="859" spans="2:10">
      <c r="B859" s="259"/>
      <c r="D859" s="271"/>
      <c r="F859" s="279"/>
      <c r="G859" s="277"/>
      <c r="H859" s="277"/>
      <c r="I859" s="277"/>
      <c r="J859" s="277"/>
    </row>
    <row r="860" spans="2:10">
      <c r="B860" s="259"/>
      <c r="D860" s="271"/>
      <c r="F860" s="279"/>
      <c r="G860" s="277"/>
      <c r="H860" s="277"/>
      <c r="I860" s="277"/>
      <c r="J860" s="277"/>
    </row>
    <row r="861" spans="2:10">
      <c r="B861" s="259"/>
      <c r="D861" s="271"/>
      <c r="F861" s="279"/>
      <c r="G861" s="277"/>
      <c r="H861" s="277"/>
      <c r="I861" s="277"/>
      <c r="J861" s="277"/>
    </row>
    <row r="862" spans="2:10">
      <c r="B862" s="259"/>
      <c r="D862" s="271"/>
      <c r="F862" s="279"/>
      <c r="G862" s="277"/>
      <c r="H862" s="277"/>
      <c r="I862" s="277"/>
      <c r="J862" s="277"/>
    </row>
    <row r="863" spans="2:10">
      <c r="B863" s="259"/>
      <c r="D863" s="271"/>
      <c r="F863" s="279"/>
      <c r="G863" s="277"/>
      <c r="H863" s="277"/>
      <c r="I863" s="277"/>
      <c r="J863" s="277"/>
    </row>
    <row r="864" spans="2:10">
      <c r="B864" s="259"/>
      <c r="D864" s="271"/>
      <c r="F864" s="279"/>
      <c r="G864" s="277"/>
      <c r="H864" s="277"/>
      <c r="I864" s="277"/>
      <c r="J864" s="277"/>
    </row>
    <row r="865" spans="2:10">
      <c r="B865" s="259"/>
      <c r="D865" s="271"/>
      <c r="F865" s="279"/>
      <c r="G865" s="277"/>
      <c r="H865" s="277"/>
      <c r="I865" s="277"/>
      <c r="J865" s="277"/>
    </row>
    <row r="866" spans="2:10">
      <c r="B866" s="259"/>
      <c r="D866" s="271"/>
      <c r="F866" s="279"/>
      <c r="G866" s="277"/>
      <c r="H866" s="277"/>
      <c r="I866" s="277"/>
      <c r="J866" s="277"/>
    </row>
    <row r="867" spans="2:10">
      <c r="B867" s="259"/>
      <c r="D867" s="271"/>
      <c r="F867" s="279"/>
      <c r="G867" s="277"/>
      <c r="H867" s="277"/>
      <c r="I867" s="277"/>
      <c r="J867" s="277"/>
    </row>
    <row r="868" spans="2:10">
      <c r="B868" s="259"/>
      <c r="D868" s="271"/>
      <c r="F868" s="279"/>
      <c r="G868" s="277"/>
      <c r="H868" s="277"/>
      <c r="I868" s="277"/>
      <c r="J868" s="277"/>
    </row>
    <row r="869" spans="2:10">
      <c r="B869" s="259"/>
      <c r="D869" s="271"/>
      <c r="F869" s="279"/>
      <c r="G869" s="277"/>
      <c r="H869" s="277"/>
      <c r="I869" s="277"/>
      <c r="J869" s="277"/>
    </row>
    <row r="870" spans="2:10">
      <c r="B870" s="259"/>
      <c r="D870" s="271"/>
      <c r="F870" s="279"/>
      <c r="G870" s="277"/>
      <c r="H870" s="277"/>
      <c r="I870" s="277"/>
      <c r="J870" s="277"/>
    </row>
    <row r="871" spans="2:10">
      <c r="B871" s="259"/>
      <c r="D871" s="271"/>
      <c r="F871" s="279"/>
      <c r="G871" s="277"/>
      <c r="H871" s="277"/>
      <c r="I871" s="277"/>
      <c r="J871" s="277"/>
    </row>
    <row r="872" spans="2:10">
      <c r="B872" s="259"/>
      <c r="D872" s="271"/>
      <c r="F872" s="279"/>
      <c r="G872" s="277"/>
      <c r="H872" s="277"/>
      <c r="I872" s="277"/>
      <c r="J872" s="277"/>
    </row>
    <row r="873" spans="2:10">
      <c r="B873" s="259"/>
      <c r="D873" s="271"/>
      <c r="F873" s="279"/>
      <c r="G873" s="277"/>
      <c r="H873" s="277"/>
      <c r="I873" s="277"/>
      <c r="J873" s="277"/>
    </row>
    <row r="874" spans="2:10">
      <c r="B874" s="259"/>
      <c r="D874" s="271"/>
      <c r="F874" s="279"/>
      <c r="G874" s="277"/>
      <c r="H874" s="277"/>
      <c r="I874" s="277"/>
      <c r="J874" s="277"/>
    </row>
    <row r="875" spans="2:10">
      <c r="B875" s="259"/>
      <c r="D875" s="271"/>
      <c r="F875" s="279"/>
      <c r="G875" s="277"/>
      <c r="H875" s="277"/>
      <c r="I875" s="277"/>
      <c r="J875" s="277"/>
    </row>
    <row r="876" spans="2:10">
      <c r="B876" s="259"/>
      <c r="D876" s="271"/>
      <c r="F876" s="279"/>
      <c r="G876" s="277"/>
      <c r="H876" s="277"/>
      <c r="I876" s="277"/>
      <c r="J876" s="277"/>
    </row>
    <row r="877" spans="2:10">
      <c r="B877" s="259"/>
      <c r="D877" s="271"/>
      <c r="F877" s="279"/>
      <c r="G877" s="277"/>
      <c r="H877" s="277"/>
      <c r="I877" s="277"/>
      <c r="J877" s="277"/>
    </row>
    <row r="878" spans="2:10">
      <c r="B878" s="259"/>
      <c r="D878" s="271"/>
      <c r="F878" s="279"/>
      <c r="G878" s="277"/>
      <c r="H878" s="277"/>
      <c r="I878" s="277"/>
      <c r="J878" s="277"/>
    </row>
    <row r="879" spans="2:10">
      <c r="B879" s="259"/>
      <c r="D879" s="271"/>
      <c r="F879" s="279"/>
      <c r="G879" s="277"/>
      <c r="H879" s="277"/>
      <c r="I879" s="277"/>
      <c r="J879" s="277"/>
    </row>
    <row r="880" spans="2:10">
      <c r="B880" s="259"/>
      <c r="D880" s="271"/>
      <c r="F880" s="279"/>
      <c r="G880" s="277"/>
      <c r="H880" s="277"/>
      <c r="I880" s="277"/>
      <c r="J880" s="277"/>
    </row>
    <row r="881" spans="2:10">
      <c r="B881" s="259"/>
      <c r="D881" s="271"/>
      <c r="F881" s="279"/>
      <c r="G881" s="277"/>
      <c r="H881" s="277"/>
      <c r="I881" s="277"/>
      <c r="J881" s="277"/>
    </row>
    <row r="882" spans="2:10">
      <c r="B882" s="259"/>
      <c r="D882" s="271"/>
      <c r="F882" s="279"/>
      <c r="G882" s="277"/>
      <c r="H882" s="277"/>
      <c r="I882" s="277"/>
      <c r="J882" s="277"/>
    </row>
    <row r="883" spans="2:10">
      <c r="B883" s="259"/>
      <c r="D883" s="271"/>
      <c r="F883" s="279"/>
      <c r="G883" s="277"/>
      <c r="H883" s="277"/>
      <c r="I883" s="277"/>
      <c r="J883" s="277"/>
    </row>
    <row r="884" spans="2:10">
      <c r="B884" s="259"/>
      <c r="D884" s="271"/>
      <c r="F884" s="279"/>
      <c r="G884" s="277"/>
      <c r="H884" s="277"/>
      <c r="I884" s="277"/>
      <c r="J884" s="277"/>
    </row>
    <row r="885" spans="2:10">
      <c r="B885" s="259"/>
      <c r="D885" s="271"/>
      <c r="F885" s="279"/>
      <c r="G885" s="277"/>
      <c r="H885" s="277"/>
      <c r="I885" s="277"/>
      <c r="J885" s="277"/>
    </row>
    <row r="886" spans="2:10">
      <c r="B886" s="259"/>
      <c r="D886" s="271"/>
      <c r="F886" s="279"/>
      <c r="G886" s="277"/>
      <c r="H886" s="277"/>
      <c r="I886" s="277"/>
      <c r="J886" s="277"/>
    </row>
    <row r="887" spans="2:10">
      <c r="B887" s="259"/>
      <c r="D887" s="271"/>
      <c r="F887" s="279"/>
      <c r="G887" s="277"/>
      <c r="H887" s="277"/>
      <c r="I887" s="277"/>
      <c r="J887" s="277"/>
    </row>
    <row r="888" spans="2:10">
      <c r="B888" s="259"/>
      <c r="D888" s="271"/>
      <c r="F888" s="279"/>
      <c r="G888" s="277"/>
      <c r="H888" s="277"/>
      <c r="I888" s="277"/>
      <c r="J888" s="277"/>
    </row>
    <row r="889" spans="2:10">
      <c r="B889" s="259"/>
      <c r="D889" s="271"/>
      <c r="F889" s="279"/>
      <c r="G889" s="277"/>
      <c r="H889" s="277"/>
      <c r="I889" s="277"/>
      <c r="J889" s="277"/>
    </row>
    <row r="890" spans="2:10">
      <c r="B890" s="259"/>
      <c r="D890" s="271"/>
      <c r="F890" s="279"/>
      <c r="G890" s="277"/>
      <c r="H890" s="277"/>
      <c r="I890" s="277"/>
      <c r="J890" s="277"/>
    </row>
    <row r="891" spans="2:10">
      <c r="B891" s="259"/>
      <c r="D891" s="271"/>
      <c r="F891" s="279"/>
      <c r="G891" s="277"/>
      <c r="H891" s="277"/>
      <c r="I891" s="277"/>
      <c r="J891" s="277"/>
    </row>
    <row r="892" spans="2:10">
      <c r="B892" s="259"/>
      <c r="D892" s="271"/>
      <c r="F892" s="279"/>
      <c r="G892" s="277"/>
      <c r="H892" s="277"/>
      <c r="I892" s="277"/>
      <c r="J892" s="277"/>
    </row>
    <row r="893" spans="2:10">
      <c r="B893" s="259"/>
      <c r="D893" s="271"/>
      <c r="F893" s="279"/>
      <c r="G893" s="277"/>
      <c r="H893" s="277"/>
      <c r="I893" s="277"/>
      <c r="J893" s="277"/>
    </row>
    <row r="894" spans="2:10">
      <c r="B894" s="259"/>
      <c r="D894" s="271"/>
      <c r="F894" s="279"/>
      <c r="G894" s="277"/>
      <c r="H894" s="277"/>
      <c r="I894" s="277"/>
      <c r="J894" s="277"/>
    </row>
    <row r="895" spans="2:10">
      <c r="B895" s="259"/>
      <c r="D895" s="271"/>
      <c r="F895" s="279"/>
      <c r="G895" s="277"/>
      <c r="H895" s="277"/>
      <c r="I895" s="277"/>
      <c r="J895" s="277"/>
    </row>
    <row r="896" spans="2:10">
      <c r="B896" s="259"/>
      <c r="D896" s="271"/>
      <c r="F896" s="279"/>
      <c r="G896" s="277"/>
      <c r="H896" s="277"/>
      <c r="I896" s="277"/>
      <c r="J896" s="277"/>
    </row>
    <row r="897" spans="2:10">
      <c r="B897" s="259"/>
      <c r="D897" s="271"/>
      <c r="F897" s="279"/>
      <c r="G897" s="277"/>
      <c r="H897" s="277"/>
      <c r="I897" s="277"/>
      <c r="J897" s="277"/>
    </row>
    <row r="898" spans="2:10">
      <c r="B898" s="259"/>
      <c r="D898" s="271"/>
      <c r="F898" s="279"/>
      <c r="G898" s="277"/>
      <c r="H898" s="277"/>
      <c r="I898" s="277"/>
      <c r="J898" s="277"/>
    </row>
    <row r="899" spans="2:10">
      <c r="B899" s="259"/>
      <c r="D899" s="271"/>
      <c r="F899" s="279"/>
      <c r="G899" s="277"/>
      <c r="H899" s="277"/>
      <c r="I899" s="277"/>
      <c r="J899" s="277"/>
    </row>
    <row r="900" spans="2:10">
      <c r="B900" s="259"/>
      <c r="D900" s="271"/>
      <c r="F900" s="279"/>
      <c r="G900" s="277"/>
      <c r="H900" s="277"/>
      <c r="I900" s="277"/>
      <c r="J900" s="277"/>
    </row>
    <row r="901" spans="2:10">
      <c r="B901" s="259"/>
      <c r="D901" s="271"/>
      <c r="F901" s="279"/>
      <c r="G901" s="277"/>
      <c r="H901" s="277"/>
      <c r="I901" s="277"/>
      <c r="J901" s="277"/>
    </row>
    <row r="902" spans="2:10">
      <c r="B902" s="259"/>
      <c r="D902" s="271"/>
      <c r="F902" s="279"/>
      <c r="G902" s="277"/>
      <c r="H902" s="277"/>
      <c r="I902" s="277"/>
      <c r="J902" s="277"/>
    </row>
    <row r="903" spans="2:10">
      <c r="B903" s="259"/>
      <c r="D903" s="271"/>
      <c r="F903" s="279"/>
      <c r="G903" s="277"/>
      <c r="H903" s="277"/>
      <c r="I903" s="277"/>
      <c r="J903" s="277"/>
    </row>
    <row r="904" spans="2:10">
      <c r="B904" s="259"/>
      <c r="D904" s="271"/>
      <c r="F904" s="279"/>
      <c r="G904" s="277"/>
      <c r="H904" s="277"/>
      <c r="I904" s="277"/>
      <c r="J904" s="277"/>
    </row>
    <row r="905" spans="2:10">
      <c r="B905" s="259"/>
      <c r="D905" s="271"/>
      <c r="F905" s="279"/>
      <c r="G905" s="277"/>
      <c r="H905" s="277"/>
      <c r="I905" s="277"/>
      <c r="J905" s="277"/>
    </row>
    <row r="906" spans="2:10">
      <c r="B906" s="259"/>
      <c r="D906" s="271"/>
      <c r="F906" s="279"/>
      <c r="G906" s="277"/>
      <c r="H906" s="277"/>
      <c r="I906" s="277"/>
      <c r="J906" s="277"/>
    </row>
    <row r="907" spans="2:10">
      <c r="B907" s="259"/>
      <c r="D907" s="271"/>
      <c r="F907" s="279"/>
      <c r="G907" s="277"/>
      <c r="H907" s="277"/>
      <c r="I907" s="277"/>
      <c r="J907" s="277"/>
    </row>
    <row r="908" spans="2:10">
      <c r="B908" s="259"/>
      <c r="D908" s="271"/>
      <c r="F908" s="279"/>
      <c r="G908" s="277"/>
      <c r="H908" s="277"/>
      <c r="I908" s="277"/>
      <c r="J908" s="277"/>
    </row>
    <row r="909" spans="2:10">
      <c r="B909" s="259"/>
      <c r="D909" s="271"/>
      <c r="F909" s="279"/>
      <c r="G909" s="277"/>
      <c r="H909" s="277"/>
      <c r="I909" s="277"/>
      <c r="J909" s="277"/>
    </row>
    <row r="910" spans="2:10">
      <c r="B910" s="259"/>
      <c r="D910" s="271"/>
      <c r="F910" s="279"/>
      <c r="G910" s="277"/>
      <c r="H910" s="277"/>
      <c r="I910" s="277"/>
      <c r="J910" s="277"/>
    </row>
    <row r="911" spans="2:10">
      <c r="B911" s="259"/>
      <c r="D911" s="271"/>
      <c r="F911" s="279"/>
      <c r="G911" s="277"/>
      <c r="H911" s="277"/>
      <c r="I911" s="277"/>
      <c r="J911" s="277"/>
    </row>
    <row r="912" spans="2:10">
      <c r="B912" s="259"/>
      <c r="D912" s="271"/>
      <c r="F912" s="279"/>
      <c r="G912" s="277"/>
      <c r="H912" s="277"/>
      <c r="I912" s="277"/>
      <c r="J912" s="277"/>
    </row>
    <row r="913" spans="2:10">
      <c r="B913" s="259"/>
      <c r="D913" s="271"/>
      <c r="F913" s="279"/>
      <c r="G913" s="277"/>
      <c r="H913" s="277"/>
      <c r="I913" s="277"/>
      <c r="J913" s="277"/>
    </row>
    <row r="914" spans="2:10">
      <c r="B914" s="259"/>
      <c r="D914" s="271"/>
      <c r="F914" s="279"/>
      <c r="G914" s="277"/>
      <c r="H914" s="277"/>
      <c r="I914" s="277"/>
      <c r="J914" s="277"/>
    </row>
    <row r="915" spans="2:10">
      <c r="B915" s="259"/>
      <c r="D915" s="271"/>
      <c r="F915" s="279"/>
      <c r="G915" s="277"/>
      <c r="H915" s="277"/>
      <c r="I915" s="277"/>
      <c r="J915" s="277"/>
    </row>
    <row r="916" spans="2:10">
      <c r="B916" s="259"/>
      <c r="D916" s="271"/>
      <c r="F916" s="279"/>
      <c r="G916" s="277"/>
      <c r="H916" s="277"/>
      <c r="I916" s="277"/>
      <c r="J916" s="277"/>
    </row>
    <row r="917" spans="2:10">
      <c r="B917" s="259"/>
      <c r="D917" s="271"/>
      <c r="F917" s="279"/>
      <c r="G917" s="277"/>
      <c r="H917" s="277"/>
      <c r="I917" s="277"/>
      <c r="J917" s="277"/>
    </row>
    <row r="918" spans="2:10">
      <c r="B918" s="259"/>
      <c r="D918" s="271"/>
      <c r="F918" s="279"/>
      <c r="G918" s="277"/>
      <c r="H918" s="277"/>
      <c r="I918" s="277"/>
      <c r="J918" s="277"/>
    </row>
    <row r="919" spans="2:10">
      <c r="B919" s="259"/>
      <c r="D919" s="271"/>
      <c r="F919" s="279"/>
      <c r="G919" s="277"/>
      <c r="H919" s="277"/>
      <c r="I919" s="277"/>
      <c r="J919" s="277"/>
    </row>
    <row r="920" spans="2:10">
      <c r="B920" s="259"/>
      <c r="D920" s="271"/>
      <c r="F920" s="279"/>
      <c r="G920" s="277"/>
      <c r="H920" s="277"/>
      <c r="I920" s="277"/>
      <c r="J920" s="277"/>
    </row>
    <row r="921" spans="2:10">
      <c r="B921" s="259"/>
      <c r="D921" s="271"/>
      <c r="F921" s="279"/>
      <c r="G921" s="277"/>
      <c r="H921" s="277"/>
      <c r="I921" s="277"/>
      <c r="J921" s="277"/>
    </row>
    <row r="922" spans="2:10">
      <c r="B922" s="259"/>
      <c r="D922" s="271"/>
      <c r="F922" s="279"/>
      <c r="G922" s="277"/>
      <c r="H922" s="277"/>
      <c r="I922" s="277"/>
      <c r="J922" s="277"/>
    </row>
    <row r="923" spans="2:10">
      <c r="B923" s="259"/>
      <c r="D923" s="271"/>
      <c r="F923" s="279"/>
      <c r="G923" s="277"/>
      <c r="H923" s="277"/>
      <c r="I923" s="277"/>
      <c r="J923" s="277"/>
    </row>
    <row r="924" spans="2:10">
      <c r="B924" s="259"/>
      <c r="D924" s="271"/>
      <c r="F924" s="279"/>
      <c r="G924" s="277"/>
      <c r="H924" s="277"/>
      <c r="I924" s="277"/>
      <c r="J924" s="277"/>
    </row>
    <row r="925" spans="2:10">
      <c r="B925" s="259"/>
      <c r="D925" s="271"/>
      <c r="F925" s="279"/>
      <c r="G925" s="277"/>
      <c r="H925" s="277"/>
      <c r="I925" s="277"/>
      <c r="J925" s="277"/>
    </row>
    <row r="926" spans="2:10">
      <c r="B926" s="259"/>
      <c r="D926" s="271"/>
      <c r="F926" s="279"/>
      <c r="G926" s="277"/>
      <c r="H926" s="277"/>
      <c r="I926" s="277"/>
      <c r="J926" s="277"/>
    </row>
    <row r="927" spans="2:10">
      <c r="B927" s="259"/>
      <c r="D927" s="271"/>
      <c r="F927" s="279"/>
      <c r="G927" s="277"/>
      <c r="H927" s="277"/>
      <c r="I927" s="277"/>
      <c r="J927" s="277"/>
    </row>
    <row r="928" spans="2:10">
      <c r="B928" s="259"/>
      <c r="D928" s="271"/>
      <c r="F928" s="279"/>
      <c r="G928" s="277"/>
      <c r="H928" s="277"/>
      <c r="I928" s="277"/>
      <c r="J928" s="277"/>
    </row>
    <row r="929" spans="2:10">
      <c r="B929" s="259"/>
      <c r="D929" s="271"/>
      <c r="F929" s="279"/>
      <c r="G929" s="277"/>
      <c r="H929" s="277"/>
      <c r="I929" s="277"/>
      <c r="J929" s="277"/>
    </row>
    <row r="930" spans="2:10">
      <c r="B930" s="259"/>
      <c r="D930" s="271"/>
      <c r="F930" s="279"/>
      <c r="G930" s="277"/>
      <c r="H930" s="277"/>
      <c r="I930" s="277"/>
      <c r="J930" s="277"/>
    </row>
    <row r="931" spans="2:10">
      <c r="B931" s="259"/>
      <c r="D931" s="271"/>
      <c r="F931" s="279"/>
      <c r="G931" s="277"/>
      <c r="H931" s="277"/>
      <c r="I931" s="277"/>
      <c r="J931" s="277"/>
    </row>
    <row r="932" spans="2:10">
      <c r="B932" s="259"/>
      <c r="D932" s="271"/>
      <c r="F932" s="279"/>
      <c r="G932" s="277"/>
      <c r="H932" s="277"/>
      <c r="I932" s="277"/>
      <c r="J932" s="277"/>
    </row>
    <row r="933" spans="2:10">
      <c r="B933" s="259"/>
      <c r="D933" s="271"/>
      <c r="F933" s="279"/>
      <c r="G933" s="277"/>
      <c r="H933" s="277"/>
      <c r="I933" s="277"/>
      <c r="J933" s="277"/>
    </row>
    <row r="934" spans="2:10">
      <c r="B934" s="259"/>
      <c r="D934" s="271"/>
      <c r="F934" s="279"/>
      <c r="G934" s="277"/>
      <c r="H934" s="277"/>
      <c r="I934" s="277"/>
      <c r="J934" s="277"/>
    </row>
    <row r="935" spans="2:10">
      <c r="B935" s="259"/>
      <c r="D935" s="271"/>
      <c r="F935" s="279"/>
      <c r="G935" s="277"/>
      <c r="H935" s="277"/>
      <c r="I935" s="277"/>
      <c r="J935" s="277"/>
    </row>
    <row r="936" spans="2:10">
      <c r="B936" s="259"/>
      <c r="D936" s="271"/>
      <c r="F936" s="279"/>
      <c r="G936" s="277"/>
      <c r="H936" s="277"/>
      <c r="I936" s="277"/>
      <c r="J936" s="277"/>
    </row>
    <row r="937" spans="2:10">
      <c r="B937" s="259"/>
      <c r="D937" s="271"/>
      <c r="F937" s="279"/>
      <c r="G937" s="277"/>
      <c r="H937" s="277"/>
      <c r="I937" s="277"/>
      <c r="J937" s="277"/>
    </row>
    <row r="938" spans="2:10">
      <c r="B938" s="259"/>
      <c r="D938" s="271"/>
      <c r="F938" s="279"/>
      <c r="G938" s="277"/>
      <c r="H938" s="277"/>
      <c r="I938" s="277"/>
      <c r="J938" s="277"/>
    </row>
    <row r="939" spans="2:10">
      <c r="B939" s="259"/>
      <c r="D939" s="271"/>
      <c r="F939" s="279"/>
      <c r="G939" s="277"/>
      <c r="H939" s="277"/>
      <c r="I939" s="277"/>
      <c r="J939" s="277"/>
    </row>
    <row r="940" spans="2:10">
      <c r="B940" s="259"/>
      <c r="D940" s="271"/>
      <c r="F940" s="279"/>
      <c r="G940" s="277"/>
      <c r="H940" s="277"/>
      <c r="I940" s="277"/>
      <c r="J940" s="277"/>
    </row>
    <row r="941" spans="2:10">
      <c r="B941" s="259"/>
      <c r="D941" s="271"/>
      <c r="F941" s="279"/>
      <c r="G941" s="277"/>
      <c r="H941" s="277"/>
      <c r="I941" s="277"/>
      <c r="J941" s="277"/>
    </row>
    <row r="942" spans="2:10">
      <c r="B942" s="259"/>
      <c r="D942" s="271"/>
      <c r="F942" s="279"/>
      <c r="G942" s="277"/>
      <c r="H942" s="277"/>
      <c r="I942" s="277"/>
      <c r="J942" s="277"/>
    </row>
    <row r="943" spans="2:10">
      <c r="B943" s="259"/>
      <c r="D943" s="271"/>
      <c r="F943" s="279"/>
      <c r="G943" s="277"/>
      <c r="H943" s="277"/>
      <c r="I943" s="277"/>
      <c r="J943" s="277"/>
    </row>
    <row r="944" spans="2:10">
      <c r="B944" s="259"/>
      <c r="D944" s="271"/>
      <c r="F944" s="279"/>
      <c r="G944" s="277"/>
      <c r="H944" s="277"/>
      <c r="I944" s="277"/>
      <c r="J944" s="277"/>
    </row>
    <row r="945" spans="2:10">
      <c r="B945" s="259"/>
      <c r="D945" s="271"/>
      <c r="F945" s="279"/>
      <c r="G945" s="277"/>
      <c r="H945" s="277"/>
      <c r="I945" s="277"/>
      <c r="J945" s="277"/>
    </row>
    <row r="946" spans="2:10">
      <c r="B946" s="259"/>
      <c r="D946" s="271"/>
      <c r="F946" s="279"/>
      <c r="G946" s="277"/>
      <c r="H946" s="277"/>
      <c r="I946" s="277"/>
      <c r="J946" s="277"/>
    </row>
    <row r="947" spans="2:10">
      <c r="B947" s="259"/>
      <c r="D947" s="271"/>
      <c r="F947" s="279"/>
      <c r="G947" s="277"/>
      <c r="H947" s="277"/>
      <c r="I947" s="277"/>
      <c r="J947" s="277"/>
    </row>
    <row r="948" spans="2:10">
      <c r="B948" s="259"/>
      <c r="D948" s="271"/>
      <c r="F948" s="279"/>
      <c r="G948" s="277"/>
      <c r="H948" s="277"/>
      <c r="I948" s="277"/>
      <c r="J948" s="277"/>
    </row>
    <row r="949" spans="2:10">
      <c r="B949" s="259"/>
      <c r="D949" s="271"/>
      <c r="F949" s="279"/>
      <c r="G949" s="277"/>
      <c r="H949" s="277"/>
      <c r="I949" s="277"/>
      <c r="J949" s="277"/>
    </row>
    <row r="950" spans="2:10">
      <c r="B950" s="259"/>
      <c r="D950" s="271"/>
      <c r="F950" s="279"/>
      <c r="G950" s="277"/>
      <c r="H950" s="277"/>
      <c r="I950" s="277"/>
      <c r="J950" s="277"/>
    </row>
    <row r="951" spans="2:10">
      <c r="B951" s="259"/>
      <c r="D951" s="271"/>
      <c r="F951" s="279"/>
      <c r="G951" s="277"/>
      <c r="H951" s="277"/>
      <c r="I951" s="277"/>
      <c r="J951" s="277"/>
    </row>
    <row r="952" spans="2:10">
      <c r="B952" s="259"/>
      <c r="D952" s="271"/>
      <c r="F952" s="279"/>
      <c r="G952" s="277"/>
      <c r="H952" s="277"/>
      <c r="I952" s="277"/>
      <c r="J952" s="277"/>
    </row>
    <row r="953" spans="2:10">
      <c r="B953" s="259"/>
      <c r="D953" s="271"/>
      <c r="F953" s="279"/>
      <c r="G953" s="277"/>
      <c r="H953" s="277"/>
      <c r="I953" s="277"/>
      <c r="J953" s="277"/>
    </row>
    <row r="954" spans="2:10">
      <c r="B954" s="259"/>
      <c r="D954" s="271"/>
      <c r="F954" s="279"/>
      <c r="G954" s="277"/>
      <c r="H954" s="277"/>
      <c r="I954" s="277"/>
      <c r="J954" s="277"/>
    </row>
    <row r="955" spans="2:10">
      <c r="B955" s="259"/>
      <c r="D955" s="271"/>
      <c r="F955" s="279"/>
      <c r="G955" s="277"/>
      <c r="H955" s="277"/>
      <c r="I955" s="277"/>
      <c r="J955" s="277"/>
    </row>
    <row r="956" spans="2:10">
      <c r="B956" s="259"/>
      <c r="D956" s="271"/>
      <c r="F956" s="279"/>
      <c r="G956" s="277"/>
      <c r="H956" s="277"/>
      <c r="I956" s="277"/>
      <c r="J956" s="277"/>
    </row>
    <row r="957" spans="2:10">
      <c r="B957" s="259"/>
      <c r="D957" s="271"/>
      <c r="F957" s="279"/>
      <c r="G957" s="277"/>
      <c r="H957" s="277"/>
      <c r="I957" s="277"/>
      <c r="J957" s="277"/>
    </row>
    <row r="958" spans="2:10">
      <c r="B958" s="259"/>
      <c r="D958" s="271"/>
      <c r="F958" s="279"/>
      <c r="G958" s="277"/>
      <c r="H958" s="277"/>
      <c r="I958" s="277"/>
      <c r="J958" s="277"/>
    </row>
    <row r="959" spans="2:10">
      <c r="B959" s="259"/>
      <c r="D959" s="271"/>
      <c r="F959" s="279"/>
      <c r="G959" s="277"/>
      <c r="H959" s="277"/>
      <c r="I959" s="277"/>
      <c r="J959" s="277"/>
    </row>
    <row r="960" spans="2:10">
      <c r="B960" s="259"/>
      <c r="D960" s="271"/>
      <c r="F960" s="279"/>
      <c r="G960" s="277"/>
      <c r="H960" s="277"/>
      <c r="I960" s="277"/>
      <c r="J960" s="277"/>
    </row>
    <row r="961" spans="2:10">
      <c r="B961" s="259"/>
      <c r="D961" s="271"/>
      <c r="F961" s="279"/>
      <c r="G961" s="277"/>
      <c r="H961" s="277"/>
      <c r="I961" s="277"/>
      <c r="J961" s="277"/>
    </row>
    <row r="962" spans="2:10">
      <c r="B962" s="259"/>
      <c r="D962" s="271"/>
      <c r="F962" s="279"/>
      <c r="G962" s="277"/>
      <c r="H962" s="277"/>
      <c r="I962" s="277"/>
      <c r="J962" s="277"/>
    </row>
    <row r="963" spans="2:10">
      <c r="B963" s="259"/>
      <c r="D963" s="271"/>
      <c r="F963" s="279"/>
      <c r="G963" s="277"/>
      <c r="H963" s="277"/>
      <c r="I963" s="277"/>
      <c r="J963" s="277"/>
    </row>
    <row r="964" spans="2:10">
      <c r="B964" s="259"/>
      <c r="D964" s="271"/>
      <c r="F964" s="279"/>
      <c r="G964" s="277"/>
      <c r="H964" s="277"/>
      <c r="I964" s="277"/>
      <c r="J964" s="277"/>
    </row>
    <row r="965" spans="2:10">
      <c r="B965" s="259"/>
      <c r="D965" s="271"/>
      <c r="F965" s="279"/>
      <c r="G965" s="277"/>
      <c r="H965" s="277"/>
      <c r="I965" s="277"/>
      <c r="J965" s="277"/>
    </row>
    <row r="966" spans="2:10">
      <c r="B966" s="259"/>
      <c r="D966" s="271"/>
      <c r="F966" s="279"/>
      <c r="G966" s="277"/>
      <c r="H966" s="277"/>
      <c r="I966" s="277"/>
      <c r="J966" s="277"/>
    </row>
    <row r="967" spans="2:10">
      <c r="B967" s="259"/>
      <c r="D967" s="271"/>
      <c r="F967" s="279"/>
      <c r="G967" s="277"/>
      <c r="H967" s="277"/>
      <c r="I967" s="277"/>
      <c r="J967" s="277"/>
    </row>
    <row r="968" spans="2:10">
      <c r="B968" s="259"/>
      <c r="D968" s="271"/>
      <c r="F968" s="279"/>
      <c r="G968" s="277"/>
      <c r="H968" s="277"/>
      <c r="I968" s="277"/>
      <c r="J968" s="277"/>
    </row>
    <row r="969" spans="2:10">
      <c r="B969" s="259"/>
      <c r="D969" s="271"/>
      <c r="F969" s="279"/>
      <c r="G969" s="277"/>
      <c r="H969" s="277"/>
      <c r="I969" s="277"/>
      <c r="J969" s="277"/>
    </row>
    <row r="970" spans="2:10">
      <c r="B970" s="259"/>
      <c r="D970" s="271"/>
      <c r="F970" s="279"/>
      <c r="G970" s="277"/>
      <c r="H970" s="277"/>
      <c r="I970" s="277"/>
      <c r="J970" s="277"/>
    </row>
    <row r="971" spans="2:10">
      <c r="B971" s="259"/>
      <c r="D971" s="271"/>
      <c r="F971" s="279"/>
      <c r="G971" s="277"/>
      <c r="H971" s="277"/>
      <c r="I971" s="277"/>
      <c r="J971" s="277"/>
    </row>
    <row r="972" spans="2:10">
      <c r="B972" s="259"/>
      <c r="D972" s="271"/>
      <c r="F972" s="279"/>
      <c r="G972" s="277"/>
      <c r="H972" s="277"/>
      <c r="I972" s="277"/>
      <c r="J972" s="277"/>
    </row>
    <row r="973" spans="2:10">
      <c r="B973" s="259"/>
      <c r="D973" s="271"/>
      <c r="F973" s="279"/>
      <c r="G973" s="277"/>
      <c r="H973" s="277"/>
      <c r="I973" s="277"/>
      <c r="J973" s="277"/>
    </row>
    <row r="974" spans="2:10">
      <c r="B974" s="259"/>
      <c r="D974" s="271"/>
      <c r="F974" s="279"/>
      <c r="G974" s="277"/>
      <c r="H974" s="277"/>
      <c r="I974" s="277"/>
      <c r="J974" s="277"/>
    </row>
    <row r="975" spans="2:10">
      <c r="B975" s="259"/>
      <c r="D975" s="271"/>
      <c r="F975" s="279"/>
      <c r="G975" s="277"/>
      <c r="H975" s="277"/>
      <c r="I975" s="277"/>
      <c r="J975" s="277"/>
    </row>
    <row r="976" spans="2:10">
      <c r="B976" s="259"/>
      <c r="D976" s="271"/>
      <c r="F976" s="279"/>
      <c r="G976" s="277"/>
      <c r="H976" s="277"/>
      <c r="I976" s="277"/>
      <c r="J976" s="277"/>
    </row>
    <row r="977" spans="2:10">
      <c r="B977" s="259"/>
      <c r="D977" s="271"/>
      <c r="F977" s="279"/>
      <c r="G977" s="277"/>
      <c r="H977" s="277"/>
      <c r="I977" s="277"/>
      <c r="J977" s="277"/>
    </row>
    <row r="978" spans="2:10">
      <c r="B978" s="259"/>
      <c r="D978" s="271"/>
      <c r="F978" s="279"/>
      <c r="G978" s="277"/>
      <c r="H978" s="277"/>
      <c r="I978" s="277"/>
      <c r="J978" s="277"/>
    </row>
    <row r="979" spans="2:10">
      <c r="B979" s="259"/>
      <c r="D979" s="271"/>
      <c r="F979" s="279"/>
      <c r="G979" s="277"/>
      <c r="H979" s="277"/>
      <c r="I979" s="277"/>
      <c r="J979" s="277"/>
    </row>
    <row r="980" spans="2:10">
      <c r="B980" s="259"/>
      <c r="D980" s="271"/>
      <c r="F980" s="279"/>
      <c r="G980" s="277"/>
      <c r="H980" s="277"/>
      <c r="I980" s="277"/>
      <c r="J980" s="277"/>
    </row>
    <row r="981" spans="2:10">
      <c r="B981" s="259"/>
      <c r="D981" s="271"/>
      <c r="F981" s="279"/>
      <c r="G981" s="277"/>
      <c r="H981" s="277"/>
      <c r="I981" s="277"/>
      <c r="J981" s="277"/>
    </row>
    <row r="982" spans="2:10">
      <c r="B982" s="259"/>
      <c r="D982" s="271"/>
      <c r="F982" s="279"/>
      <c r="G982" s="277"/>
      <c r="H982" s="277"/>
      <c r="I982" s="277"/>
      <c r="J982" s="277"/>
    </row>
    <row r="983" spans="2:10">
      <c r="B983" s="259"/>
      <c r="D983" s="271"/>
      <c r="F983" s="279"/>
      <c r="G983" s="277"/>
      <c r="H983" s="277"/>
      <c r="I983" s="277"/>
      <c r="J983" s="277"/>
    </row>
    <row r="984" spans="2:10">
      <c r="B984" s="259"/>
      <c r="D984" s="271"/>
      <c r="F984" s="279"/>
      <c r="G984" s="277"/>
      <c r="H984" s="277"/>
      <c r="I984" s="277"/>
      <c r="J984" s="277"/>
    </row>
    <row r="985" spans="2:10">
      <c r="B985" s="259"/>
      <c r="D985" s="271"/>
      <c r="F985" s="279"/>
      <c r="G985" s="277"/>
      <c r="H985" s="277"/>
      <c r="I985" s="277"/>
      <c r="J985" s="277"/>
    </row>
    <row r="986" spans="2:10">
      <c r="B986" s="259"/>
      <c r="D986" s="271"/>
      <c r="F986" s="279"/>
      <c r="G986" s="277"/>
      <c r="H986" s="277"/>
      <c r="I986" s="277"/>
      <c r="J986" s="277"/>
    </row>
    <row r="987" spans="2:10">
      <c r="B987" s="259"/>
      <c r="D987" s="271"/>
      <c r="F987" s="279"/>
      <c r="G987" s="277"/>
      <c r="H987" s="277"/>
      <c r="I987" s="277"/>
      <c r="J987" s="277"/>
    </row>
    <row r="988" spans="2:10">
      <c r="B988" s="259"/>
      <c r="D988" s="271"/>
      <c r="F988" s="279"/>
      <c r="G988" s="277"/>
      <c r="H988" s="277"/>
      <c r="I988" s="277"/>
      <c r="J988" s="277"/>
    </row>
    <row r="989" spans="2:10">
      <c r="B989" s="259"/>
      <c r="D989" s="271"/>
      <c r="F989" s="279"/>
      <c r="G989" s="277"/>
      <c r="H989" s="277"/>
      <c r="I989" s="277"/>
      <c r="J989" s="277"/>
    </row>
    <row r="990" spans="2:10">
      <c r="B990" s="259"/>
      <c r="D990" s="271"/>
      <c r="F990" s="279"/>
      <c r="G990" s="277"/>
      <c r="H990" s="277"/>
      <c r="I990" s="277"/>
      <c r="J990" s="277"/>
    </row>
    <row r="991" spans="2:10">
      <c r="B991" s="259"/>
      <c r="D991" s="271"/>
      <c r="F991" s="279"/>
      <c r="G991" s="277"/>
      <c r="H991" s="277"/>
      <c r="I991" s="277"/>
      <c r="J991" s="277"/>
    </row>
    <row r="992" spans="2:10">
      <c r="B992" s="259"/>
      <c r="D992" s="271"/>
      <c r="F992" s="279"/>
      <c r="G992" s="277"/>
      <c r="H992" s="277"/>
      <c r="I992" s="277"/>
      <c r="J992" s="277"/>
    </row>
    <row r="993" spans="2:10">
      <c r="B993" s="259"/>
      <c r="D993" s="271"/>
      <c r="F993" s="279"/>
      <c r="G993" s="277"/>
      <c r="H993" s="277"/>
      <c r="I993" s="277"/>
      <c r="J993" s="277"/>
    </row>
    <row r="994" spans="2:10">
      <c r="B994" s="259"/>
      <c r="D994" s="271"/>
      <c r="F994" s="279"/>
      <c r="G994" s="277"/>
      <c r="H994" s="277"/>
      <c r="I994" s="277"/>
      <c r="J994" s="277"/>
    </row>
    <row r="995" spans="2:10">
      <c r="B995" s="259"/>
      <c r="D995" s="271"/>
      <c r="F995" s="279"/>
      <c r="G995" s="277"/>
      <c r="H995" s="277"/>
      <c r="I995" s="277"/>
      <c r="J995" s="277"/>
    </row>
    <row r="996" spans="2:10">
      <c r="B996" s="259"/>
      <c r="D996" s="271"/>
      <c r="F996" s="279"/>
      <c r="G996" s="277"/>
      <c r="H996" s="277"/>
      <c r="I996" s="277"/>
      <c r="J996" s="277"/>
    </row>
    <row r="997" spans="2:10">
      <c r="B997" s="259"/>
      <c r="D997" s="271"/>
      <c r="F997" s="279"/>
      <c r="G997" s="277"/>
      <c r="H997" s="277"/>
      <c r="I997" s="277"/>
      <c r="J997" s="277"/>
    </row>
    <row r="998" spans="2:10">
      <c r="B998" s="259"/>
      <c r="D998" s="271"/>
      <c r="F998" s="279"/>
      <c r="G998" s="277"/>
      <c r="H998" s="277"/>
      <c r="I998" s="277"/>
      <c r="J998" s="277"/>
    </row>
    <row r="999" spans="2:10">
      <c r="B999" s="259"/>
      <c r="D999" s="271"/>
      <c r="F999" s="279"/>
      <c r="G999" s="277"/>
      <c r="H999" s="277"/>
      <c r="I999" s="277"/>
      <c r="J999" s="277"/>
    </row>
    <row r="1000" spans="2:10">
      <c r="B1000" s="259"/>
      <c r="D1000" s="271"/>
      <c r="F1000" s="279"/>
      <c r="G1000" s="277"/>
      <c r="H1000" s="277"/>
      <c r="I1000" s="277"/>
      <c r="J1000" s="277"/>
    </row>
    <row r="1001" spans="2:10">
      <c r="B1001" s="259"/>
      <c r="D1001" s="271"/>
      <c r="F1001" s="279"/>
      <c r="G1001" s="277"/>
      <c r="H1001" s="277"/>
      <c r="I1001" s="277"/>
      <c r="J1001" s="277"/>
    </row>
    <row r="1002" spans="2:10">
      <c r="B1002" s="259"/>
      <c r="D1002" s="271"/>
      <c r="F1002" s="279"/>
      <c r="G1002" s="277"/>
      <c r="H1002" s="277"/>
      <c r="I1002" s="277"/>
      <c r="J1002" s="277"/>
    </row>
    <row r="1003" spans="2:10">
      <c r="B1003" s="259"/>
      <c r="D1003" s="271"/>
      <c r="F1003" s="279"/>
      <c r="G1003" s="277"/>
      <c r="H1003" s="277"/>
      <c r="I1003" s="277"/>
      <c r="J1003" s="277"/>
    </row>
    <row r="1004" spans="2:10">
      <c r="B1004" s="259"/>
      <c r="D1004" s="271"/>
      <c r="F1004" s="279"/>
      <c r="G1004" s="277"/>
      <c r="H1004" s="277"/>
      <c r="I1004" s="277"/>
      <c r="J1004" s="277"/>
    </row>
    <row r="1005" spans="2:10">
      <c r="B1005" s="259"/>
      <c r="D1005" s="271"/>
      <c r="F1005" s="279"/>
      <c r="G1005" s="277"/>
      <c r="H1005" s="277"/>
      <c r="I1005" s="277"/>
      <c r="J1005" s="277"/>
    </row>
    <row r="1006" spans="2:10">
      <c r="B1006" s="259"/>
      <c r="D1006" s="271"/>
      <c r="F1006" s="279"/>
      <c r="G1006" s="277"/>
      <c r="H1006" s="277"/>
      <c r="I1006" s="277"/>
      <c r="J1006" s="277"/>
    </row>
    <row r="1007" spans="2:10">
      <c r="B1007" s="259"/>
      <c r="D1007" s="271"/>
      <c r="F1007" s="279"/>
      <c r="G1007" s="277"/>
      <c r="H1007" s="277"/>
      <c r="I1007" s="277"/>
      <c r="J1007" s="277"/>
    </row>
    <row r="1008" spans="2:10">
      <c r="B1008" s="259"/>
      <c r="D1008" s="271"/>
      <c r="F1008" s="279"/>
      <c r="G1008" s="277"/>
      <c r="H1008" s="277"/>
      <c r="I1008" s="277"/>
      <c r="J1008" s="277"/>
    </row>
    <row r="1009" spans="2:10">
      <c r="B1009" s="259"/>
      <c r="D1009" s="271"/>
      <c r="F1009" s="279"/>
      <c r="G1009" s="277"/>
      <c r="H1009" s="277"/>
      <c r="I1009" s="277"/>
      <c r="J1009" s="277"/>
    </row>
    <row r="1010" spans="2:10">
      <c r="B1010" s="259"/>
      <c r="D1010" s="271"/>
      <c r="F1010" s="279"/>
      <c r="G1010" s="277"/>
      <c r="H1010" s="277"/>
      <c r="I1010" s="277"/>
      <c r="J1010" s="277"/>
    </row>
    <row r="1011" spans="2:10">
      <c r="B1011" s="259"/>
      <c r="D1011" s="271"/>
      <c r="F1011" s="279"/>
      <c r="G1011" s="277"/>
      <c r="H1011" s="277"/>
      <c r="I1011" s="277"/>
      <c r="J1011" s="277"/>
    </row>
    <row r="1012" spans="2:10">
      <c r="B1012" s="259"/>
      <c r="D1012" s="271"/>
      <c r="F1012" s="279"/>
      <c r="G1012" s="277"/>
      <c r="H1012" s="277"/>
      <c r="I1012" s="277"/>
      <c r="J1012" s="277"/>
    </row>
    <row r="1013" spans="2:10">
      <c r="B1013" s="259"/>
      <c r="D1013" s="271"/>
      <c r="F1013" s="279"/>
      <c r="G1013" s="277"/>
      <c r="H1013" s="277"/>
      <c r="I1013" s="277"/>
      <c r="J1013" s="277"/>
    </row>
    <row r="1014" spans="2:10">
      <c r="B1014" s="259"/>
      <c r="D1014" s="271"/>
      <c r="F1014" s="279"/>
      <c r="G1014" s="277"/>
      <c r="H1014" s="277"/>
      <c r="I1014" s="277"/>
      <c r="J1014" s="277"/>
    </row>
    <row r="1015" spans="2:10">
      <c r="B1015" s="259"/>
      <c r="D1015" s="271"/>
      <c r="F1015" s="279"/>
      <c r="G1015" s="277"/>
      <c r="H1015" s="277"/>
      <c r="I1015" s="277"/>
      <c r="J1015" s="277"/>
    </row>
    <row r="1016" spans="2:10">
      <c r="B1016" s="259"/>
      <c r="D1016" s="271"/>
      <c r="F1016" s="279"/>
      <c r="G1016" s="277"/>
      <c r="H1016" s="277"/>
      <c r="I1016" s="277"/>
      <c r="J1016" s="277"/>
    </row>
    <row r="1017" spans="2:10">
      <c r="B1017" s="259"/>
      <c r="D1017" s="271"/>
      <c r="F1017" s="279"/>
      <c r="G1017" s="277"/>
      <c r="H1017" s="277"/>
      <c r="I1017" s="277"/>
      <c r="J1017" s="277"/>
    </row>
    <row r="1018" spans="2:10">
      <c r="B1018" s="259"/>
      <c r="D1018" s="271"/>
      <c r="F1018" s="279"/>
      <c r="G1018" s="277"/>
      <c r="H1018" s="277"/>
      <c r="I1018" s="277"/>
      <c r="J1018" s="277"/>
    </row>
    <row r="1019" spans="2:10">
      <c r="B1019" s="259"/>
      <c r="D1019" s="271"/>
      <c r="F1019" s="279"/>
      <c r="G1019" s="277"/>
      <c r="H1019" s="277"/>
      <c r="I1019" s="277"/>
      <c r="J1019" s="277"/>
    </row>
    <row r="1020" spans="2:10">
      <c r="B1020" s="259"/>
      <c r="D1020" s="271"/>
      <c r="F1020" s="279"/>
      <c r="G1020" s="277"/>
      <c r="H1020" s="277"/>
      <c r="I1020" s="277"/>
      <c r="J1020" s="277"/>
    </row>
    <row r="1021" spans="2:10">
      <c r="B1021" s="259"/>
      <c r="D1021" s="271"/>
      <c r="F1021" s="279"/>
      <c r="G1021" s="277"/>
      <c r="H1021" s="277"/>
      <c r="I1021" s="277"/>
      <c r="J1021" s="277"/>
    </row>
    <row r="1022" spans="2:10">
      <c r="B1022" s="259"/>
      <c r="D1022" s="271"/>
      <c r="F1022" s="279"/>
      <c r="G1022" s="277"/>
      <c r="H1022" s="277"/>
      <c r="I1022" s="277"/>
      <c r="J1022" s="277"/>
    </row>
    <row r="1023" spans="2:10">
      <c r="B1023" s="259"/>
      <c r="D1023" s="271"/>
      <c r="F1023" s="279"/>
      <c r="G1023" s="277"/>
      <c r="H1023" s="277"/>
      <c r="I1023" s="277"/>
      <c r="J1023" s="277"/>
    </row>
    <row r="1024" spans="2:10">
      <c r="B1024" s="259"/>
      <c r="D1024" s="271"/>
      <c r="F1024" s="279"/>
      <c r="G1024" s="277"/>
      <c r="H1024" s="277"/>
      <c r="I1024" s="277"/>
      <c r="J1024" s="277"/>
    </row>
    <row r="1025" spans="2:10">
      <c r="B1025" s="259"/>
      <c r="D1025" s="271"/>
      <c r="F1025" s="279"/>
      <c r="G1025" s="277"/>
      <c r="H1025" s="277"/>
      <c r="I1025" s="277"/>
      <c r="J1025" s="277"/>
    </row>
    <row r="1026" spans="2:10">
      <c r="B1026" s="259"/>
      <c r="D1026" s="271"/>
      <c r="F1026" s="279"/>
      <c r="G1026" s="277"/>
      <c r="H1026" s="277"/>
      <c r="I1026" s="277"/>
      <c r="J1026" s="277"/>
    </row>
    <row r="1027" spans="2:10">
      <c r="B1027" s="259"/>
      <c r="D1027" s="271"/>
      <c r="F1027" s="279"/>
      <c r="G1027" s="277"/>
      <c r="H1027" s="277"/>
      <c r="I1027" s="277"/>
      <c r="J1027" s="277"/>
    </row>
    <row r="1028" spans="2:10">
      <c r="B1028" s="259"/>
      <c r="D1028" s="271"/>
      <c r="F1028" s="279"/>
      <c r="G1028" s="277"/>
      <c r="H1028" s="277"/>
      <c r="I1028" s="277"/>
      <c r="J1028" s="277"/>
    </row>
    <row r="1029" spans="2:10">
      <c r="B1029" s="259"/>
      <c r="D1029" s="271"/>
      <c r="F1029" s="279"/>
      <c r="G1029" s="277"/>
      <c r="H1029" s="277"/>
      <c r="I1029" s="277"/>
      <c r="J1029" s="277"/>
    </row>
    <row r="1030" spans="2:10">
      <c r="B1030" s="259"/>
      <c r="D1030" s="271"/>
      <c r="F1030" s="279"/>
      <c r="G1030" s="277"/>
      <c r="H1030" s="277"/>
      <c r="I1030" s="277"/>
      <c r="J1030" s="277"/>
    </row>
    <row r="1031" spans="2:10">
      <c r="B1031" s="259"/>
      <c r="D1031" s="271"/>
      <c r="F1031" s="279"/>
      <c r="G1031" s="277"/>
      <c r="H1031" s="277"/>
      <c r="I1031" s="277"/>
      <c r="J1031" s="277"/>
    </row>
    <row r="1032" spans="2:10">
      <c r="B1032" s="259"/>
      <c r="D1032" s="271"/>
      <c r="F1032" s="279"/>
      <c r="G1032" s="277"/>
      <c r="H1032" s="277"/>
      <c r="I1032" s="277"/>
      <c r="J1032" s="277"/>
    </row>
    <row r="1033" spans="2:10">
      <c r="B1033" s="259"/>
      <c r="D1033" s="271"/>
      <c r="F1033" s="279"/>
      <c r="G1033" s="277"/>
      <c r="H1033" s="277"/>
      <c r="I1033" s="277"/>
      <c r="J1033" s="277"/>
    </row>
    <row r="1034" spans="2:10">
      <c r="B1034" s="259"/>
      <c r="D1034" s="271"/>
      <c r="F1034" s="279"/>
      <c r="G1034" s="277"/>
      <c r="H1034" s="277"/>
      <c r="I1034" s="277"/>
      <c r="J1034" s="277"/>
    </row>
    <row r="1035" spans="2:10">
      <c r="B1035" s="259"/>
      <c r="D1035" s="271"/>
      <c r="F1035" s="279"/>
      <c r="G1035" s="277"/>
      <c r="H1035" s="277"/>
      <c r="I1035" s="277"/>
      <c r="J1035" s="277"/>
    </row>
    <row r="1036" spans="2:10">
      <c r="B1036" s="259"/>
      <c r="D1036" s="271"/>
      <c r="F1036" s="279"/>
      <c r="G1036" s="277"/>
      <c r="H1036" s="277"/>
      <c r="I1036" s="277"/>
      <c r="J1036" s="277"/>
    </row>
    <row r="1037" spans="2:10">
      <c r="B1037" s="259"/>
      <c r="D1037" s="271"/>
      <c r="F1037" s="279"/>
      <c r="G1037" s="277"/>
      <c r="H1037" s="277"/>
      <c r="I1037" s="277"/>
      <c r="J1037" s="277"/>
    </row>
    <row r="1038" spans="2:10">
      <c r="B1038" s="259"/>
      <c r="D1038" s="271"/>
      <c r="F1038" s="279"/>
      <c r="G1038" s="277"/>
      <c r="H1038" s="277"/>
      <c r="I1038" s="277"/>
      <c r="J1038" s="277"/>
    </row>
    <row r="1039" spans="2:10">
      <c r="B1039" s="259"/>
      <c r="D1039" s="271"/>
      <c r="F1039" s="279"/>
      <c r="G1039" s="277"/>
      <c r="H1039" s="277"/>
      <c r="I1039" s="277"/>
      <c r="J1039" s="277"/>
    </row>
    <row r="1040" spans="2:10">
      <c r="B1040" s="259"/>
      <c r="D1040" s="271"/>
      <c r="F1040" s="279"/>
      <c r="G1040" s="277"/>
      <c r="H1040" s="277"/>
      <c r="I1040" s="277"/>
      <c r="J1040" s="277"/>
    </row>
    <row r="1041" spans="2:10">
      <c r="B1041" s="259"/>
      <c r="D1041" s="271"/>
      <c r="F1041" s="279"/>
      <c r="G1041" s="277"/>
      <c r="H1041" s="277"/>
      <c r="I1041" s="277"/>
      <c r="J1041" s="277"/>
    </row>
    <row r="1042" spans="2:10">
      <c r="B1042" s="259"/>
      <c r="D1042" s="271"/>
      <c r="F1042" s="279"/>
      <c r="G1042" s="277"/>
      <c r="H1042" s="277"/>
      <c r="I1042" s="277"/>
      <c r="J1042" s="277"/>
    </row>
    <row r="1043" spans="2:10">
      <c r="B1043" s="259"/>
      <c r="D1043" s="271"/>
      <c r="F1043" s="279"/>
      <c r="G1043" s="277"/>
      <c r="H1043" s="277"/>
      <c r="I1043" s="277"/>
      <c r="J1043" s="277"/>
    </row>
    <row r="1044" spans="2:10">
      <c r="B1044" s="259"/>
      <c r="D1044" s="271"/>
      <c r="F1044" s="279"/>
      <c r="G1044" s="277"/>
      <c r="H1044" s="277"/>
      <c r="I1044" s="277"/>
      <c r="J1044" s="277"/>
    </row>
    <row r="1045" spans="2:10">
      <c r="B1045" s="259"/>
      <c r="D1045" s="271"/>
      <c r="F1045" s="279"/>
      <c r="G1045" s="277"/>
      <c r="H1045" s="277"/>
      <c r="I1045" s="277"/>
      <c r="J1045" s="277"/>
    </row>
    <row r="1046" spans="2:10">
      <c r="B1046" s="259"/>
      <c r="D1046" s="271"/>
      <c r="F1046" s="279"/>
      <c r="G1046" s="277"/>
      <c r="H1046" s="277"/>
      <c r="I1046" s="277"/>
      <c r="J1046" s="277"/>
    </row>
    <row r="1047" spans="2:10">
      <c r="B1047" s="259"/>
      <c r="D1047" s="271"/>
      <c r="F1047" s="279"/>
      <c r="G1047" s="277"/>
      <c r="H1047" s="277"/>
      <c r="I1047" s="277"/>
      <c r="J1047" s="277"/>
    </row>
    <row r="1048" spans="2:10">
      <c r="B1048" s="259"/>
      <c r="D1048" s="271"/>
      <c r="F1048" s="279"/>
      <c r="G1048" s="277"/>
      <c r="H1048" s="277"/>
      <c r="I1048" s="277"/>
      <c r="J1048" s="277"/>
    </row>
    <row r="1049" spans="2:10">
      <c r="B1049" s="259"/>
      <c r="D1049" s="271"/>
      <c r="F1049" s="279"/>
      <c r="G1049" s="277"/>
      <c r="H1049" s="277"/>
      <c r="I1049" s="277"/>
      <c r="J1049" s="277"/>
    </row>
    <row r="1050" spans="2:10">
      <c r="B1050" s="259"/>
      <c r="D1050" s="271"/>
      <c r="F1050" s="279"/>
      <c r="G1050" s="277"/>
      <c r="H1050" s="277"/>
      <c r="I1050" s="277"/>
      <c r="J1050" s="277"/>
    </row>
    <row r="1051" spans="2:10">
      <c r="B1051" s="259"/>
      <c r="D1051" s="271"/>
      <c r="F1051" s="279"/>
      <c r="G1051" s="277"/>
      <c r="H1051" s="277"/>
      <c r="I1051" s="277"/>
      <c r="J1051" s="277"/>
    </row>
    <row r="1052" spans="2:10">
      <c r="B1052" s="259"/>
      <c r="D1052" s="271"/>
      <c r="F1052" s="279"/>
      <c r="G1052" s="277"/>
      <c r="H1052" s="277"/>
      <c r="I1052" s="277"/>
      <c r="J1052" s="277"/>
    </row>
    <row r="1053" spans="2:10">
      <c r="B1053" s="259"/>
      <c r="D1053" s="271"/>
      <c r="F1053" s="279"/>
      <c r="G1053" s="277"/>
      <c r="H1053" s="277"/>
      <c r="I1053" s="277"/>
      <c r="J1053" s="277"/>
    </row>
    <row r="1054" spans="2:10">
      <c r="B1054" s="259"/>
      <c r="D1054" s="271"/>
      <c r="F1054" s="279"/>
      <c r="G1054" s="277"/>
      <c r="H1054" s="277"/>
      <c r="I1054" s="277"/>
      <c r="J1054" s="277"/>
    </row>
    <row r="1055" spans="2:10">
      <c r="B1055" s="259"/>
      <c r="D1055" s="271"/>
      <c r="F1055" s="279"/>
      <c r="G1055" s="277"/>
      <c r="H1055" s="277"/>
      <c r="I1055" s="277"/>
      <c r="J1055" s="277"/>
    </row>
    <row r="1056" spans="2:10">
      <c r="B1056" s="259"/>
      <c r="D1056" s="271"/>
      <c r="F1056" s="279"/>
      <c r="G1056" s="277"/>
      <c r="H1056" s="277"/>
      <c r="I1056" s="277"/>
      <c r="J1056" s="277"/>
    </row>
    <row r="1057" spans="2:10">
      <c r="B1057" s="259"/>
      <c r="D1057" s="271"/>
      <c r="F1057" s="279"/>
      <c r="G1057" s="277"/>
      <c r="H1057" s="277"/>
      <c r="I1057" s="277"/>
      <c r="J1057" s="277"/>
    </row>
    <row r="1058" spans="2:10">
      <c r="B1058" s="259"/>
      <c r="D1058" s="271"/>
      <c r="F1058" s="279"/>
      <c r="G1058" s="277"/>
      <c r="H1058" s="277"/>
      <c r="I1058" s="277"/>
      <c r="J1058" s="277"/>
    </row>
    <row r="1059" spans="2:10">
      <c r="B1059" s="259"/>
      <c r="D1059" s="271"/>
      <c r="F1059" s="279"/>
      <c r="G1059" s="277"/>
      <c r="H1059" s="277"/>
      <c r="I1059" s="277"/>
      <c r="J1059" s="277"/>
    </row>
    <row r="1060" spans="2:10">
      <c r="B1060" s="259"/>
      <c r="D1060" s="271"/>
      <c r="F1060" s="279"/>
      <c r="G1060" s="277"/>
      <c r="H1060" s="277"/>
      <c r="I1060" s="277"/>
      <c r="J1060" s="277"/>
    </row>
    <row r="1061" spans="2:10">
      <c r="B1061" s="259"/>
      <c r="D1061" s="271"/>
      <c r="F1061" s="279"/>
      <c r="G1061" s="277"/>
      <c r="H1061" s="277"/>
      <c r="I1061" s="277"/>
      <c r="J1061" s="277"/>
    </row>
    <row r="1062" spans="2:10">
      <c r="B1062" s="259"/>
      <c r="D1062" s="271"/>
      <c r="F1062" s="279"/>
      <c r="G1062" s="277"/>
      <c r="H1062" s="277"/>
      <c r="I1062" s="277"/>
      <c r="J1062" s="277"/>
    </row>
    <row r="1063" spans="2:10">
      <c r="B1063" s="259"/>
      <c r="D1063" s="271"/>
      <c r="F1063" s="279"/>
      <c r="G1063" s="277"/>
      <c r="H1063" s="277"/>
      <c r="I1063" s="277"/>
      <c r="J1063" s="277"/>
    </row>
    <row r="1064" spans="2:10">
      <c r="B1064" s="259"/>
      <c r="D1064" s="271"/>
      <c r="F1064" s="279"/>
      <c r="G1064" s="277"/>
      <c r="H1064" s="277"/>
      <c r="I1064" s="277"/>
      <c r="J1064" s="277"/>
    </row>
    <row r="1065" spans="2:10">
      <c r="B1065" s="259"/>
      <c r="D1065" s="271"/>
      <c r="F1065" s="279"/>
      <c r="G1065" s="277"/>
      <c r="H1065" s="277"/>
      <c r="I1065" s="277"/>
      <c r="J1065" s="277"/>
    </row>
    <row r="1066" spans="2:10">
      <c r="B1066" s="259"/>
      <c r="D1066" s="271"/>
      <c r="F1066" s="279"/>
      <c r="G1066" s="277"/>
      <c r="H1066" s="277"/>
      <c r="I1066" s="277"/>
      <c r="J1066" s="277"/>
    </row>
    <row r="1067" spans="2:10">
      <c r="B1067" s="259"/>
      <c r="D1067" s="271"/>
      <c r="F1067" s="279"/>
      <c r="G1067" s="277"/>
      <c r="H1067" s="277"/>
      <c r="I1067" s="277"/>
      <c r="J1067" s="277"/>
    </row>
    <row r="1068" spans="2:10">
      <c r="B1068" s="259"/>
      <c r="D1068" s="271"/>
      <c r="F1068" s="279"/>
      <c r="G1068" s="277"/>
      <c r="H1068" s="277"/>
      <c r="I1068" s="277"/>
      <c r="J1068" s="277"/>
    </row>
    <row r="1069" spans="2:10">
      <c r="B1069" s="259"/>
      <c r="D1069" s="271"/>
      <c r="F1069" s="279"/>
      <c r="G1069" s="277"/>
      <c r="H1069" s="277"/>
      <c r="I1069" s="277"/>
      <c r="J1069" s="277"/>
    </row>
    <row r="1070" spans="2:10">
      <c r="B1070" s="259"/>
      <c r="D1070" s="271"/>
      <c r="F1070" s="279"/>
      <c r="G1070" s="277"/>
      <c r="H1070" s="277"/>
      <c r="I1070" s="277"/>
      <c r="J1070" s="277"/>
    </row>
    <row r="1071" spans="2:10">
      <c r="B1071" s="259"/>
      <c r="D1071" s="271"/>
      <c r="F1071" s="279"/>
      <c r="G1071" s="277"/>
      <c r="H1071" s="277"/>
      <c r="I1071" s="277"/>
      <c r="J1071" s="277"/>
    </row>
    <row r="1072" spans="2:10">
      <c r="B1072" s="259"/>
      <c r="D1072" s="271"/>
      <c r="F1072" s="279"/>
      <c r="G1072" s="277"/>
      <c r="H1072" s="277"/>
      <c r="I1072" s="277"/>
      <c r="J1072" s="277"/>
    </row>
    <row r="1073" spans="2:10">
      <c r="B1073" s="259"/>
      <c r="D1073" s="271"/>
      <c r="F1073" s="279"/>
      <c r="G1073" s="277"/>
      <c r="H1073" s="277"/>
      <c r="I1073" s="277"/>
      <c r="J1073" s="277"/>
    </row>
    <row r="1074" spans="2:10">
      <c r="B1074" s="259"/>
      <c r="D1074" s="271"/>
      <c r="F1074" s="279"/>
      <c r="G1074" s="277"/>
      <c r="H1074" s="277"/>
      <c r="I1074" s="277"/>
      <c r="J1074" s="277"/>
    </row>
    <row r="1075" spans="2:10">
      <c r="B1075" s="259"/>
      <c r="D1075" s="271"/>
      <c r="F1075" s="279"/>
      <c r="G1075" s="277"/>
      <c r="H1075" s="277"/>
      <c r="I1075" s="277"/>
      <c r="J1075" s="277"/>
    </row>
    <row r="1076" spans="2:10">
      <c r="B1076" s="259"/>
      <c r="D1076" s="271"/>
      <c r="F1076" s="279"/>
      <c r="G1076" s="277"/>
      <c r="H1076" s="277"/>
      <c r="I1076" s="277"/>
      <c r="J1076" s="277"/>
    </row>
    <row r="1077" spans="2:10">
      <c r="B1077" s="259"/>
      <c r="D1077" s="271"/>
      <c r="F1077" s="279"/>
      <c r="G1077" s="277"/>
      <c r="H1077" s="277"/>
      <c r="I1077" s="277"/>
      <c r="J1077" s="277"/>
    </row>
    <row r="1078" spans="2:10">
      <c r="B1078" s="259"/>
      <c r="D1078" s="271"/>
      <c r="F1078" s="279"/>
      <c r="G1078" s="277"/>
      <c r="H1078" s="277"/>
      <c r="I1078" s="277"/>
      <c r="J1078" s="277"/>
    </row>
    <row r="1079" spans="2:10">
      <c r="B1079" s="259"/>
      <c r="D1079" s="271"/>
      <c r="F1079" s="279"/>
      <c r="G1079" s="277"/>
      <c r="H1079" s="277"/>
      <c r="I1079" s="277"/>
      <c r="J1079" s="277"/>
    </row>
    <row r="1080" spans="2:10">
      <c r="B1080" s="259"/>
      <c r="D1080" s="271"/>
      <c r="F1080" s="279"/>
      <c r="G1080" s="277"/>
      <c r="H1080" s="277"/>
      <c r="I1080" s="277"/>
      <c r="J1080" s="277"/>
    </row>
    <row r="1081" spans="2:10">
      <c r="B1081" s="259"/>
      <c r="D1081" s="271"/>
      <c r="F1081" s="279"/>
      <c r="G1081" s="277"/>
      <c r="H1081" s="277"/>
      <c r="I1081" s="277"/>
      <c r="J1081" s="277"/>
    </row>
    <row r="1082" spans="2:10">
      <c r="B1082" s="259"/>
      <c r="D1082" s="271"/>
      <c r="F1082" s="279"/>
      <c r="G1082" s="277"/>
      <c r="H1082" s="277"/>
      <c r="I1082" s="277"/>
      <c r="J1082" s="277"/>
    </row>
    <row r="1083" spans="2:10">
      <c r="B1083" s="259"/>
      <c r="D1083" s="271"/>
      <c r="F1083" s="279"/>
      <c r="G1083" s="277"/>
      <c r="H1083" s="277"/>
      <c r="I1083" s="277"/>
      <c r="J1083" s="277"/>
    </row>
    <row r="1084" spans="2:10">
      <c r="B1084" s="259"/>
      <c r="D1084" s="271"/>
      <c r="F1084" s="279"/>
      <c r="G1084" s="277"/>
      <c r="H1084" s="277"/>
      <c r="I1084" s="277"/>
      <c r="J1084" s="277"/>
    </row>
    <row r="1085" spans="2:10">
      <c r="B1085" s="259"/>
      <c r="D1085" s="271"/>
      <c r="F1085" s="279"/>
      <c r="G1085" s="277"/>
      <c r="H1085" s="277"/>
      <c r="I1085" s="277"/>
      <c r="J1085" s="277"/>
    </row>
    <row r="1086" spans="2:10">
      <c r="B1086" s="259"/>
      <c r="D1086" s="271"/>
      <c r="F1086" s="279"/>
      <c r="G1086" s="277"/>
      <c r="H1086" s="277"/>
      <c r="I1086" s="277"/>
      <c r="J1086" s="277"/>
    </row>
    <row r="1087" spans="2:10">
      <c r="B1087" s="259"/>
      <c r="D1087" s="271"/>
      <c r="F1087" s="279"/>
      <c r="G1087" s="277"/>
      <c r="H1087" s="277"/>
      <c r="I1087" s="277"/>
      <c r="J1087" s="277"/>
    </row>
    <row r="1088" spans="2:10">
      <c r="B1088" s="259"/>
      <c r="D1088" s="271"/>
      <c r="F1088" s="279"/>
      <c r="G1088" s="277"/>
      <c r="H1088" s="277"/>
      <c r="I1088" s="277"/>
      <c r="J1088" s="277"/>
    </row>
    <row r="1089" spans="2:10">
      <c r="B1089" s="259"/>
      <c r="D1089" s="271"/>
      <c r="F1089" s="279"/>
      <c r="G1089" s="277"/>
      <c r="H1089" s="277"/>
      <c r="I1089" s="277"/>
      <c r="J1089" s="277"/>
    </row>
    <row r="1090" spans="2:10">
      <c r="B1090" s="259"/>
      <c r="D1090" s="271"/>
      <c r="F1090" s="279"/>
      <c r="G1090" s="277"/>
      <c r="H1090" s="277"/>
      <c r="I1090" s="277"/>
      <c r="J1090" s="277"/>
    </row>
    <row r="1091" spans="2:10">
      <c r="B1091" s="259"/>
      <c r="D1091" s="271"/>
      <c r="F1091" s="279"/>
      <c r="G1091" s="277"/>
      <c r="H1091" s="277"/>
      <c r="I1091" s="277"/>
      <c r="J1091" s="277"/>
    </row>
    <row r="1092" spans="2:10">
      <c r="B1092" s="259"/>
      <c r="D1092" s="271"/>
      <c r="F1092" s="279"/>
      <c r="G1092" s="277"/>
      <c r="H1092" s="277"/>
      <c r="I1092" s="277"/>
      <c r="J1092" s="277"/>
    </row>
    <row r="1093" spans="2:10">
      <c r="B1093" s="259"/>
      <c r="D1093" s="271"/>
      <c r="F1093" s="279"/>
      <c r="G1093" s="277"/>
      <c r="H1093" s="277"/>
      <c r="I1093" s="277"/>
      <c r="J1093" s="277"/>
    </row>
    <row r="1094" spans="2:10">
      <c r="B1094" s="259"/>
      <c r="D1094" s="271"/>
      <c r="F1094" s="279"/>
      <c r="G1094" s="277"/>
      <c r="H1094" s="277"/>
      <c r="I1094" s="277"/>
      <c r="J1094" s="277"/>
    </row>
    <row r="1095" spans="2:10">
      <c r="B1095" s="259"/>
      <c r="D1095" s="271"/>
      <c r="F1095" s="279"/>
      <c r="G1095" s="277"/>
      <c r="H1095" s="277"/>
      <c r="I1095" s="277"/>
      <c r="J1095" s="277"/>
    </row>
    <row r="1096" spans="2:10">
      <c r="B1096" s="259"/>
      <c r="D1096" s="271"/>
      <c r="F1096" s="279"/>
      <c r="G1096" s="277"/>
      <c r="H1096" s="277"/>
      <c r="I1096" s="277"/>
      <c r="J1096" s="277"/>
    </row>
    <row r="1097" spans="2:10">
      <c r="B1097" s="259"/>
      <c r="D1097" s="271"/>
      <c r="F1097" s="279"/>
      <c r="G1097" s="277"/>
      <c r="H1097" s="277"/>
      <c r="I1097" s="277"/>
      <c r="J1097" s="277"/>
    </row>
    <row r="1098" spans="2:10">
      <c r="B1098" s="259"/>
      <c r="D1098" s="271"/>
      <c r="F1098" s="279"/>
      <c r="G1098" s="277"/>
      <c r="H1098" s="277"/>
      <c r="I1098" s="277"/>
      <c r="J1098" s="277"/>
    </row>
    <row r="1099" spans="2:10">
      <c r="B1099" s="259"/>
      <c r="D1099" s="271"/>
      <c r="F1099" s="279"/>
      <c r="G1099" s="277"/>
      <c r="H1099" s="277"/>
      <c r="I1099" s="277"/>
      <c r="J1099" s="277"/>
    </row>
    <row r="1100" spans="2:10">
      <c r="B1100" s="259"/>
      <c r="D1100" s="271"/>
      <c r="F1100" s="279"/>
      <c r="G1100" s="277"/>
      <c r="H1100" s="277"/>
      <c r="I1100" s="277"/>
      <c r="J1100" s="277"/>
    </row>
    <row r="1101" spans="2:10">
      <c r="B1101" s="259"/>
      <c r="D1101" s="271"/>
      <c r="F1101" s="279"/>
      <c r="G1101" s="277"/>
      <c r="H1101" s="277"/>
      <c r="I1101" s="277"/>
      <c r="J1101" s="277"/>
    </row>
    <row r="1102" spans="2:10">
      <c r="B1102" s="259"/>
      <c r="D1102" s="271"/>
      <c r="F1102" s="279"/>
      <c r="G1102" s="277"/>
      <c r="H1102" s="277"/>
      <c r="I1102" s="277"/>
      <c r="J1102" s="277"/>
    </row>
    <row r="1103" spans="2:10">
      <c r="B1103" s="259"/>
      <c r="D1103" s="271"/>
      <c r="F1103" s="279"/>
      <c r="G1103" s="277"/>
      <c r="H1103" s="277"/>
      <c r="I1103" s="277"/>
      <c r="J1103" s="277"/>
    </row>
    <row r="1104" spans="2:10">
      <c r="B1104" s="259"/>
      <c r="D1104" s="271"/>
      <c r="F1104" s="279"/>
      <c r="G1104" s="277"/>
      <c r="H1104" s="277"/>
      <c r="I1104" s="277"/>
      <c r="J1104" s="277"/>
    </row>
    <row r="1105" spans="2:10">
      <c r="B1105" s="259"/>
      <c r="D1105" s="271"/>
      <c r="F1105" s="279"/>
      <c r="G1105" s="277"/>
      <c r="H1105" s="277"/>
      <c r="I1105" s="277"/>
      <c r="J1105" s="277"/>
    </row>
    <row r="1106" spans="2:10">
      <c r="B1106" s="259"/>
      <c r="D1106" s="271"/>
      <c r="F1106" s="279"/>
      <c r="G1106" s="277"/>
      <c r="H1106" s="277"/>
      <c r="I1106" s="277"/>
      <c r="J1106" s="277"/>
    </row>
    <row r="1107" spans="2:10">
      <c r="B1107" s="259"/>
      <c r="D1107" s="271"/>
      <c r="F1107" s="279"/>
      <c r="G1107" s="277"/>
      <c r="H1107" s="277"/>
      <c r="I1107" s="277"/>
      <c r="J1107" s="277"/>
    </row>
    <row r="1108" spans="2:10">
      <c r="B1108" s="259"/>
      <c r="D1108" s="271"/>
      <c r="F1108" s="279"/>
      <c r="G1108" s="277"/>
      <c r="H1108" s="277"/>
      <c r="I1108" s="277"/>
      <c r="J1108" s="277"/>
    </row>
    <row r="1109" spans="2:10">
      <c r="B1109" s="259"/>
      <c r="D1109" s="271"/>
      <c r="F1109" s="279"/>
      <c r="G1109" s="277"/>
      <c r="H1109" s="277"/>
      <c r="I1109" s="277"/>
      <c r="J1109" s="277"/>
    </row>
    <row r="1110" spans="2:10">
      <c r="B1110" s="259"/>
      <c r="D1110" s="271"/>
      <c r="F1110" s="279"/>
      <c r="G1110" s="277"/>
      <c r="H1110" s="277"/>
      <c r="I1110" s="277"/>
      <c r="J1110" s="277"/>
    </row>
    <row r="1111" spans="2:10">
      <c r="B1111" s="259"/>
      <c r="D1111" s="271"/>
      <c r="F1111" s="279"/>
      <c r="G1111" s="277"/>
      <c r="H1111" s="277"/>
      <c r="I1111" s="277"/>
      <c r="J1111" s="277"/>
    </row>
    <row r="1112" spans="2:10">
      <c r="B1112" s="259"/>
      <c r="D1112" s="271"/>
      <c r="F1112" s="279"/>
      <c r="G1112" s="277"/>
      <c r="H1112" s="277"/>
      <c r="I1112" s="277"/>
      <c r="J1112" s="277"/>
    </row>
    <row r="1113" spans="2:10">
      <c r="B1113" s="259"/>
      <c r="D1113" s="271"/>
      <c r="F1113" s="279"/>
      <c r="G1113" s="277"/>
      <c r="H1113" s="277"/>
      <c r="I1113" s="277"/>
      <c r="J1113" s="277"/>
    </row>
    <row r="1114" spans="2:10">
      <c r="B1114" s="259"/>
      <c r="D1114" s="271"/>
      <c r="F1114" s="279"/>
      <c r="G1114" s="277"/>
      <c r="H1114" s="277"/>
      <c r="I1114" s="277"/>
      <c r="J1114" s="277"/>
    </row>
    <row r="1115" spans="2:10">
      <c r="B1115" s="259"/>
      <c r="D1115" s="271"/>
      <c r="F1115" s="279"/>
      <c r="G1115" s="277"/>
      <c r="H1115" s="277"/>
      <c r="I1115" s="277"/>
      <c r="J1115" s="277"/>
    </row>
    <row r="1116" spans="2:10">
      <c r="B1116" s="259"/>
      <c r="D1116" s="271"/>
      <c r="F1116" s="279"/>
      <c r="G1116" s="277"/>
      <c r="H1116" s="277"/>
      <c r="I1116" s="277"/>
      <c r="J1116" s="277"/>
    </row>
    <row r="1117" spans="2:10">
      <c r="B1117" s="259"/>
      <c r="D1117" s="271"/>
      <c r="F1117" s="279"/>
      <c r="G1117" s="277"/>
      <c r="H1117" s="277"/>
      <c r="I1117" s="277"/>
      <c r="J1117" s="277"/>
    </row>
    <row r="1118" spans="2:10">
      <c r="B1118" s="259"/>
      <c r="D1118" s="271"/>
      <c r="F1118" s="279"/>
      <c r="G1118" s="277"/>
      <c r="H1118" s="277"/>
      <c r="I1118" s="277"/>
      <c r="J1118" s="277"/>
    </row>
    <row r="1119" spans="2:10">
      <c r="B1119" s="259"/>
      <c r="D1119" s="271"/>
      <c r="F1119" s="279"/>
      <c r="G1119" s="277"/>
      <c r="H1119" s="277"/>
      <c r="I1119" s="277"/>
      <c r="J1119" s="277"/>
    </row>
    <row r="1120" spans="2:10">
      <c r="B1120" s="259"/>
      <c r="D1120" s="271"/>
      <c r="F1120" s="279"/>
      <c r="G1120" s="277"/>
      <c r="H1120" s="277"/>
      <c r="I1120" s="277"/>
      <c r="J1120" s="277"/>
    </row>
    <row r="1121" spans="2:10">
      <c r="B1121" s="259"/>
      <c r="D1121" s="271"/>
      <c r="F1121" s="279"/>
      <c r="G1121" s="277"/>
      <c r="H1121" s="277"/>
      <c r="I1121" s="277"/>
      <c r="J1121" s="277"/>
    </row>
    <row r="1122" spans="2:10">
      <c r="B1122" s="259"/>
      <c r="D1122" s="271"/>
      <c r="F1122" s="279"/>
      <c r="G1122" s="277"/>
      <c r="H1122" s="277"/>
      <c r="I1122" s="277"/>
      <c r="J1122" s="277"/>
    </row>
    <row r="1123" spans="2:10">
      <c r="B1123" s="259"/>
      <c r="D1123" s="271"/>
      <c r="F1123" s="279"/>
      <c r="G1123" s="277"/>
      <c r="H1123" s="277"/>
      <c r="I1123" s="277"/>
      <c r="J1123" s="277"/>
    </row>
    <row r="1124" spans="2:10">
      <c r="B1124" s="259"/>
      <c r="D1124" s="271"/>
      <c r="F1124" s="279"/>
      <c r="G1124" s="277"/>
      <c r="H1124" s="277"/>
      <c r="I1124" s="277"/>
      <c r="J1124" s="277"/>
    </row>
    <row r="1125" spans="2:10">
      <c r="B1125" s="259"/>
      <c r="D1125" s="271"/>
      <c r="F1125" s="279"/>
      <c r="G1125" s="277"/>
      <c r="H1125" s="277"/>
      <c r="I1125" s="277"/>
      <c r="J1125" s="277"/>
    </row>
    <row r="1126" spans="2:10">
      <c r="B1126" s="259"/>
      <c r="D1126" s="271"/>
      <c r="F1126" s="279"/>
      <c r="G1126" s="277"/>
      <c r="H1126" s="277"/>
      <c r="I1126" s="277"/>
      <c r="J1126" s="277"/>
    </row>
    <row r="1127" spans="2:10">
      <c r="B1127" s="259"/>
      <c r="D1127" s="271"/>
      <c r="F1127" s="279"/>
      <c r="G1127" s="277"/>
      <c r="H1127" s="277"/>
      <c r="I1127" s="277"/>
      <c r="J1127" s="277"/>
    </row>
    <row r="1128" spans="2:10">
      <c r="B1128" s="259"/>
      <c r="D1128" s="271"/>
      <c r="F1128" s="279"/>
      <c r="G1128" s="277"/>
      <c r="H1128" s="277"/>
      <c r="I1128" s="277"/>
      <c r="J1128" s="277"/>
    </row>
    <row r="1129" spans="2:10">
      <c r="B1129" s="259"/>
      <c r="D1129" s="271"/>
      <c r="F1129" s="279"/>
      <c r="G1129" s="277"/>
      <c r="H1129" s="277"/>
      <c r="I1129" s="277"/>
      <c r="J1129" s="277"/>
    </row>
    <row r="1130" spans="2:10">
      <c r="B1130" s="259"/>
      <c r="D1130" s="271"/>
      <c r="F1130" s="279"/>
      <c r="G1130" s="277"/>
      <c r="H1130" s="277"/>
      <c r="I1130" s="277"/>
      <c r="J1130" s="277"/>
    </row>
    <row r="1131" spans="2:10">
      <c r="B1131" s="259"/>
      <c r="D1131" s="271"/>
      <c r="F1131" s="279"/>
      <c r="G1131" s="277"/>
      <c r="H1131" s="277"/>
      <c r="I1131" s="277"/>
      <c r="J1131" s="277"/>
    </row>
    <row r="1132" spans="2:10">
      <c r="B1132" s="259"/>
      <c r="D1132" s="271"/>
      <c r="F1132" s="279"/>
      <c r="G1132" s="277"/>
      <c r="H1132" s="277"/>
      <c r="I1132" s="277"/>
      <c r="J1132" s="277"/>
    </row>
    <row r="1133" spans="2:10">
      <c r="B1133" s="259"/>
      <c r="D1133" s="271"/>
      <c r="F1133" s="279"/>
      <c r="G1133" s="277"/>
      <c r="H1133" s="277"/>
      <c r="I1133" s="277"/>
      <c r="J1133" s="277"/>
    </row>
    <row r="1134" spans="2:10">
      <c r="B1134" s="259"/>
      <c r="D1134" s="271"/>
      <c r="F1134" s="279"/>
      <c r="G1134" s="277"/>
      <c r="H1134" s="277"/>
      <c r="I1134" s="277"/>
      <c r="J1134" s="277"/>
    </row>
    <row r="1135" spans="2:10">
      <c r="B1135" s="259"/>
      <c r="D1135" s="271"/>
      <c r="F1135" s="279"/>
      <c r="G1135" s="277"/>
      <c r="H1135" s="277"/>
      <c r="I1135" s="277"/>
      <c r="J1135" s="277"/>
    </row>
    <row r="1136" spans="2:10">
      <c r="B1136" s="259"/>
      <c r="D1136" s="271"/>
      <c r="F1136" s="279"/>
      <c r="G1136" s="277"/>
      <c r="H1136" s="277"/>
      <c r="I1136" s="277"/>
      <c r="J1136" s="277"/>
    </row>
    <row r="1137" spans="2:10">
      <c r="B1137" s="259"/>
      <c r="D1137" s="271"/>
      <c r="F1137" s="279"/>
      <c r="G1137" s="277"/>
      <c r="H1137" s="277"/>
      <c r="I1137" s="277"/>
      <c r="J1137" s="277"/>
    </row>
    <row r="1138" spans="2:10">
      <c r="B1138" s="259"/>
      <c r="D1138" s="271"/>
      <c r="F1138" s="279"/>
      <c r="G1138" s="277"/>
      <c r="H1138" s="277"/>
      <c r="I1138" s="277"/>
      <c r="J1138" s="277"/>
    </row>
    <row r="1139" spans="2:10">
      <c r="B1139" s="259"/>
      <c r="D1139" s="271"/>
      <c r="F1139" s="279"/>
      <c r="G1139" s="277"/>
      <c r="H1139" s="277"/>
      <c r="I1139" s="277"/>
      <c r="J1139" s="277"/>
    </row>
    <row r="1140" spans="2:10">
      <c r="B1140" s="259"/>
      <c r="D1140" s="271"/>
      <c r="F1140" s="279"/>
      <c r="G1140" s="277"/>
      <c r="H1140" s="277"/>
      <c r="I1140" s="277"/>
      <c r="J1140" s="277"/>
    </row>
    <row r="1141" spans="2:10">
      <c r="B1141" s="259"/>
      <c r="D1141" s="271"/>
      <c r="F1141" s="279"/>
      <c r="G1141" s="277"/>
      <c r="H1141" s="277"/>
      <c r="I1141" s="277"/>
      <c r="J1141" s="277"/>
    </row>
    <row r="1142" spans="2:10">
      <c r="B1142" s="259"/>
      <c r="D1142" s="271"/>
      <c r="F1142" s="279"/>
      <c r="G1142" s="277"/>
      <c r="H1142" s="277"/>
      <c r="I1142" s="277"/>
      <c r="J1142" s="277"/>
    </row>
    <row r="1143" spans="2:10">
      <c r="B1143" s="259"/>
      <c r="D1143" s="271"/>
      <c r="F1143" s="279"/>
      <c r="G1143" s="277"/>
      <c r="H1143" s="277"/>
      <c r="I1143" s="277"/>
      <c r="J1143" s="277"/>
    </row>
    <row r="1144" spans="2:10">
      <c r="B1144" s="259"/>
      <c r="D1144" s="271"/>
      <c r="F1144" s="279"/>
      <c r="G1144" s="277"/>
      <c r="H1144" s="277"/>
      <c r="I1144" s="277"/>
      <c r="J1144" s="277"/>
    </row>
    <row r="1145" spans="2:10">
      <c r="B1145" s="259"/>
      <c r="D1145" s="271"/>
      <c r="F1145" s="279"/>
      <c r="G1145" s="277"/>
      <c r="H1145" s="277"/>
      <c r="I1145" s="277"/>
      <c r="J1145" s="277"/>
    </row>
    <row r="1146" spans="2:10">
      <c r="B1146" s="259"/>
      <c r="D1146" s="271"/>
      <c r="F1146" s="279"/>
      <c r="G1146" s="277"/>
      <c r="H1146" s="277"/>
      <c r="I1146" s="277"/>
      <c r="J1146" s="277"/>
    </row>
    <row r="1147" spans="2:10">
      <c r="B1147" s="259"/>
      <c r="D1147" s="271"/>
      <c r="F1147" s="279"/>
      <c r="G1147" s="277"/>
      <c r="H1147" s="277"/>
      <c r="I1147" s="277"/>
      <c r="J1147" s="277"/>
    </row>
    <row r="1148" spans="2:10">
      <c r="B1148" s="259"/>
      <c r="D1148" s="271"/>
      <c r="F1148" s="279"/>
      <c r="G1148" s="277"/>
      <c r="H1148" s="277"/>
      <c r="I1148" s="277"/>
      <c r="J1148" s="277"/>
    </row>
    <row r="1149" spans="2:10">
      <c r="B1149" s="259"/>
      <c r="D1149" s="271"/>
      <c r="F1149" s="279"/>
      <c r="G1149" s="277"/>
      <c r="H1149" s="277"/>
      <c r="I1149" s="277"/>
      <c r="J1149" s="277"/>
    </row>
    <row r="1150" spans="2:10">
      <c r="B1150" s="259"/>
      <c r="D1150" s="271"/>
      <c r="F1150" s="279"/>
      <c r="G1150" s="277"/>
      <c r="H1150" s="277"/>
      <c r="I1150" s="277"/>
      <c r="J1150" s="277"/>
    </row>
    <row r="1151" spans="2:10">
      <c r="B1151" s="259"/>
      <c r="D1151" s="271"/>
      <c r="F1151" s="279"/>
      <c r="G1151" s="277"/>
      <c r="H1151" s="277"/>
      <c r="I1151" s="277"/>
      <c r="J1151" s="277"/>
    </row>
    <row r="1152" spans="2:10">
      <c r="B1152" s="259"/>
      <c r="D1152" s="271"/>
      <c r="F1152" s="279"/>
      <c r="G1152" s="277"/>
      <c r="H1152" s="277"/>
      <c r="I1152" s="277"/>
      <c r="J1152" s="277"/>
    </row>
    <row r="1153" spans="2:10">
      <c r="B1153" s="259"/>
      <c r="D1153" s="271"/>
      <c r="F1153" s="279"/>
      <c r="G1153" s="277"/>
      <c r="H1153" s="277"/>
      <c r="I1153" s="277"/>
      <c r="J1153" s="277"/>
    </row>
    <row r="1154" spans="2:10">
      <c r="B1154" s="259"/>
      <c r="D1154" s="271"/>
      <c r="F1154" s="279"/>
      <c r="G1154" s="277"/>
      <c r="H1154" s="277"/>
      <c r="I1154" s="277"/>
      <c r="J1154" s="277"/>
    </row>
    <row r="1155" spans="2:10">
      <c r="B1155" s="259"/>
      <c r="D1155" s="271"/>
      <c r="F1155" s="279"/>
      <c r="G1155" s="277"/>
      <c r="H1155" s="277"/>
      <c r="I1155" s="277"/>
      <c r="J1155" s="277"/>
    </row>
    <row r="1156" spans="2:10">
      <c r="B1156" s="259"/>
      <c r="D1156" s="271"/>
      <c r="F1156" s="279"/>
      <c r="G1156" s="277"/>
      <c r="H1156" s="277"/>
      <c r="I1156" s="277"/>
      <c r="J1156" s="277"/>
    </row>
    <row r="1157" spans="2:10">
      <c r="B1157" s="259"/>
      <c r="D1157" s="271"/>
      <c r="F1157" s="279"/>
      <c r="G1157" s="277"/>
      <c r="H1157" s="277"/>
      <c r="I1157" s="277"/>
      <c r="J1157" s="277"/>
    </row>
    <row r="1158" spans="2:10">
      <c r="B1158" s="259"/>
      <c r="D1158" s="271"/>
      <c r="F1158" s="279"/>
      <c r="G1158" s="277"/>
      <c r="H1158" s="277"/>
      <c r="I1158" s="277"/>
      <c r="J1158" s="277"/>
    </row>
    <row r="1159" spans="2:10">
      <c r="B1159" s="259"/>
      <c r="D1159" s="271"/>
      <c r="F1159" s="279"/>
      <c r="G1159" s="277"/>
      <c r="H1159" s="277"/>
      <c r="I1159" s="277"/>
      <c r="J1159" s="277"/>
    </row>
    <row r="1160" spans="2:10">
      <c r="B1160" s="259"/>
      <c r="D1160" s="271"/>
      <c r="F1160" s="279"/>
      <c r="G1160" s="277"/>
      <c r="H1160" s="277"/>
      <c r="I1160" s="277"/>
      <c r="J1160" s="277"/>
    </row>
    <row r="1161" spans="2:10">
      <c r="B1161" s="259"/>
      <c r="D1161" s="271"/>
      <c r="F1161" s="279"/>
      <c r="G1161" s="277"/>
      <c r="H1161" s="277"/>
      <c r="I1161" s="277"/>
      <c r="J1161" s="277"/>
    </row>
    <row r="1162" spans="2:10">
      <c r="B1162" s="259"/>
      <c r="D1162" s="271"/>
      <c r="F1162" s="279"/>
      <c r="G1162" s="277"/>
      <c r="H1162" s="277"/>
      <c r="I1162" s="277"/>
      <c r="J1162" s="277"/>
    </row>
    <row r="1163" spans="2:10">
      <c r="B1163" s="259"/>
      <c r="D1163" s="271"/>
      <c r="F1163" s="279"/>
      <c r="G1163" s="277"/>
      <c r="H1163" s="277"/>
      <c r="I1163" s="277"/>
      <c r="J1163" s="277"/>
    </row>
    <row r="1164" spans="2:10">
      <c r="B1164" s="259"/>
      <c r="D1164" s="271"/>
      <c r="F1164" s="279"/>
      <c r="G1164" s="277"/>
      <c r="H1164" s="277"/>
      <c r="I1164" s="277"/>
      <c r="J1164" s="277"/>
    </row>
    <row r="1165" spans="2:10">
      <c r="B1165" s="259"/>
      <c r="D1165" s="271"/>
      <c r="F1165" s="279"/>
      <c r="G1165" s="277"/>
      <c r="H1165" s="277"/>
      <c r="I1165" s="277"/>
      <c r="J1165" s="277"/>
    </row>
    <row r="1166" spans="2:10">
      <c r="B1166" s="259"/>
      <c r="D1166" s="271"/>
      <c r="F1166" s="279"/>
      <c r="G1166" s="277"/>
      <c r="H1166" s="277"/>
      <c r="I1166" s="277"/>
      <c r="J1166" s="277"/>
    </row>
    <row r="1167" spans="2:10">
      <c r="B1167" s="259"/>
      <c r="D1167" s="271"/>
      <c r="F1167" s="279"/>
      <c r="G1167" s="277"/>
      <c r="H1167" s="277"/>
      <c r="I1167" s="277"/>
      <c r="J1167" s="277"/>
    </row>
    <row r="1168" spans="2:10">
      <c r="B1168" s="259"/>
      <c r="D1168" s="271"/>
      <c r="F1168" s="279"/>
      <c r="G1168" s="277"/>
      <c r="H1168" s="277"/>
      <c r="I1168" s="277"/>
      <c r="J1168" s="277"/>
    </row>
    <row r="1169" spans="2:10">
      <c r="B1169" s="259"/>
      <c r="D1169" s="271"/>
      <c r="F1169" s="279"/>
      <c r="G1169" s="277"/>
      <c r="H1169" s="277"/>
      <c r="I1169" s="277"/>
      <c r="J1169" s="277"/>
    </row>
    <row r="1170" spans="2:10">
      <c r="B1170" s="259"/>
      <c r="D1170" s="271"/>
      <c r="F1170" s="279"/>
      <c r="G1170" s="277"/>
      <c r="H1170" s="277"/>
      <c r="I1170" s="277"/>
      <c r="J1170" s="277"/>
    </row>
    <row r="1171" spans="2:10">
      <c r="B1171" s="259"/>
      <c r="D1171" s="271"/>
      <c r="F1171" s="279"/>
      <c r="G1171" s="277"/>
      <c r="H1171" s="277"/>
      <c r="I1171" s="277"/>
      <c r="J1171" s="277"/>
    </row>
    <row r="1172" spans="2:10">
      <c r="B1172" s="259"/>
      <c r="D1172" s="271"/>
      <c r="F1172" s="279"/>
      <c r="G1172" s="277"/>
      <c r="H1172" s="277"/>
      <c r="I1172" s="277"/>
      <c r="J1172" s="277"/>
    </row>
    <row r="1173" spans="2:10">
      <c r="B1173" s="259"/>
      <c r="D1173" s="271"/>
      <c r="F1173" s="279"/>
      <c r="G1173" s="277"/>
      <c r="H1173" s="277"/>
      <c r="I1173" s="277"/>
      <c r="J1173" s="277"/>
    </row>
    <row r="1174" spans="2:10">
      <c r="B1174" s="259"/>
      <c r="D1174" s="271"/>
      <c r="F1174" s="279"/>
      <c r="G1174" s="277"/>
      <c r="H1174" s="277"/>
      <c r="I1174" s="277"/>
      <c r="J1174" s="277"/>
    </row>
    <row r="1175" spans="2:10">
      <c r="B1175" s="259"/>
      <c r="D1175" s="271"/>
      <c r="F1175" s="279"/>
      <c r="G1175" s="277"/>
      <c r="H1175" s="277"/>
      <c r="I1175" s="277"/>
      <c r="J1175" s="277"/>
    </row>
    <row r="1176" spans="2:10">
      <c r="B1176" s="259"/>
      <c r="D1176" s="271"/>
      <c r="F1176" s="279"/>
      <c r="G1176" s="277"/>
      <c r="H1176" s="277"/>
      <c r="I1176" s="277"/>
      <c r="J1176" s="277"/>
    </row>
    <row r="1177" spans="2:10">
      <c r="B1177" s="259"/>
      <c r="D1177" s="271"/>
      <c r="F1177" s="279"/>
      <c r="G1177" s="277"/>
      <c r="H1177" s="277"/>
      <c r="I1177" s="277"/>
      <c r="J1177" s="277"/>
    </row>
    <row r="1178" spans="2:10">
      <c r="B1178" s="259"/>
      <c r="D1178" s="271"/>
      <c r="F1178" s="279"/>
      <c r="G1178" s="277"/>
      <c r="H1178" s="277"/>
      <c r="I1178" s="277"/>
      <c r="J1178" s="277"/>
    </row>
    <row r="1179" spans="2:10">
      <c r="B1179" s="259"/>
      <c r="D1179" s="271"/>
      <c r="F1179" s="279"/>
      <c r="G1179" s="277"/>
      <c r="H1179" s="277"/>
      <c r="I1179" s="277"/>
      <c r="J1179" s="277"/>
    </row>
    <row r="1180" spans="2:10">
      <c r="B1180" s="259"/>
      <c r="D1180" s="271"/>
      <c r="F1180" s="279"/>
      <c r="G1180" s="277"/>
      <c r="H1180" s="277"/>
      <c r="I1180" s="277"/>
      <c r="J1180" s="277"/>
    </row>
    <row r="1181" spans="2:10">
      <c r="B1181" s="259"/>
      <c r="D1181" s="271"/>
      <c r="F1181" s="279"/>
      <c r="G1181" s="277"/>
      <c r="H1181" s="277"/>
      <c r="I1181" s="277"/>
      <c r="J1181" s="277"/>
    </row>
    <row r="1182" spans="2:10">
      <c r="B1182" s="259"/>
      <c r="D1182" s="271"/>
      <c r="F1182" s="279"/>
      <c r="G1182" s="277"/>
      <c r="H1182" s="277"/>
      <c r="I1182" s="277"/>
      <c r="J1182" s="277"/>
    </row>
    <row r="1183" spans="2:10">
      <c r="B1183" s="259"/>
      <c r="D1183" s="271"/>
      <c r="F1183" s="279"/>
      <c r="G1183" s="277"/>
      <c r="H1183" s="277"/>
      <c r="I1183" s="277"/>
      <c r="J1183" s="277"/>
    </row>
    <row r="1184" spans="2:10">
      <c r="B1184" s="259"/>
      <c r="D1184" s="271"/>
      <c r="F1184" s="279"/>
      <c r="G1184" s="277"/>
      <c r="H1184" s="277"/>
      <c r="I1184" s="277"/>
      <c r="J1184" s="277"/>
    </row>
    <row r="1185" spans="2:10">
      <c r="B1185" s="259"/>
      <c r="D1185" s="271"/>
      <c r="F1185" s="279"/>
      <c r="G1185" s="277"/>
      <c r="H1185" s="277"/>
      <c r="I1185" s="277"/>
      <c r="J1185" s="277"/>
    </row>
    <row r="1186" spans="2:10">
      <c r="B1186" s="259"/>
      <c r="D1186" s="271"/>
      <c r="F1186" s="279"/>
      <c r="G1186" s="277"/>
      <c r="H1186" s="277"/>
      <c r="I1186" s="277"/>
      <c r="J1186" s="277"/>
    </row>
    <row r="1187" spans="2:10">
      <c r="B1187" s="259"/>
      <c r="D1187" s="271"/>
      <c r="F1187" s="279"/>
      <c r="G1187" s="277"/>
      <c r="H1187" s="277"/>
      <c r="I1187" s="277"/>
      <c r="J1187" s="277"/>
    </row>
    <row r="1188" spans="2:10">
      <c r="B1188" s="259"/>
      <c r="D1188" s="271"/>
      <c r="F1188" s="279"/>
      <c r="G1188" s="277"/>
      <c r="H1188" s="277"/>
      <c r="I1188" s="277"/>
      <c r="J1188" s="277"/>
    </row>
    <row r="1189" spans="2:10">
      <c r="B1189" s="259"/>
      <c r="D1189" s="271"/>
      <c r="F1189" s="279"/>
      <c r="G1189" s="277"/>
      <c r="H1189" s="277"/>
      <c r="I1189" s="277"/>
      <c r="J1189" s="277"/>
    </row>
    <row r="1190" spans="2:10">
      <c r="B1190" s="259"/>
      <c r="D1190" s="271"/>
      <c r="F1190" s="279"/>
      <c r="G1190" s="277"/>
      <c r="H1190" s="277"/>
      <c r="I1190" s="277"/>
      <c r="J1190" s="277"/>
    </row>
    <row r="1191" spans="2:10">
      <c r="B1191" s="259"/>
      <c r="D1191" s="271"/>
      <c r="F1191" s="279"/>
      <c r="G1191" s="277"/>
      <c r="H1191" s="277"/>
      <c r="I1191" s="277"/>
      <c r="J1191" s="277"/>
    </row>
    <row r="1192" spans="2:10">
      <c r="B1192" s="259"/>
      <c r="D1192" s="271"/>
      <c r="F1192" s="279"/>
      <c r="G1192" s="277"/>
      <c r="H1192" s="277"/>
      <c r="I1192" s="277"/>
      <c r="J1192" s="277"/>
    </row>
    <row r="1193" spans="2:10">
      <c r="B1193" s="259"/>
      <c r="D1193" s="271"/>
      <c r="F1193" s="279"/>
      <c r="G1193" s="277"/>
      <c r="H1193" s="277"/>
      <c r="I1193" s="277"/>
      <c r="J1193" s="277"/>
    </row>
    <row r="1194" spans="2:10">
      <c r="B1194" s="259"/>
      <c r="D1194" s="271"/>
      <c r="F1194" s="279"/>
      <c r="G1194" s="277"/>
      <c r="H1194" s="277"/>
      <c r="I1194" s="277"/>
      <c r="J1194" s="277"/>
    </row>
    <row r="1195" spans="2:10">
      <c r="B1195" s="259"/>
      <c r="D1195" s="271"/>
      <c r="F1195" s="279"/>
      <c r="G1195" s="277"/>
      <c r="H1195" s="277"/>
      <c r="I1195" s="277"/>
      <c r="J1195" s="277"/>
    </row>
    <row r="1196" spans="2:10">
      <c r="B1196" s="259"/>
      <c r="D1196" s="271"/>
      <c r="F1196" s="279"/>
      <c r="G1196" s="277"/>
      <c r="H1196" s="277"/>
      <c r="I1196" s="277"/>
      <c r="J1196" s="277"/>
    </row>
    <row r="1197" spans="2:10">
      <c r="B1197" s="259"/>
      <c r="D1197" s="271"/>
      <c r="F1197" s="279"/>
      <c r="G1197" s="277"/>
      <c r="H1197" s="277"/>
      <c r="I1197" s="277"/>
      <c r="J1197" s="277"/>
    </row>
    <row r="1198" spans="2:10">
      <c r="B1198" s="259"/>
      <c r="D1198" s="271"/>
      <c r="F1198" s="279"/>
      <c r="G1198" s="277"/>
      <c r="H1198" s="277"/>
      <c r="I1198" s="277"/>
      <c r="J1198" s="277"/>
    </row>
    <row r="1199" spans="2:10">
      <c r="B1199" s="259"/>
      <c r="D1199" s="271"/>
      <c r="F1199" s="279"/>
      <c r="G1199" s="277"/>
      <c r="H1199" s="277"/>
      <c r="I1199" s="277"/>
      <c r="J1199" s="277"/>
    </row>
    <row r="1200" spans="2:10">
      <c r="B1200" s="259"/>
      <c r="D1200" s="271"/>
      <c r="F1200" s="279"/>
      <c r="G1200" s="277"/>
      <c r="H1200" s="277"/>
      <c r="I1200" s="277"/>
      <c r="J1200" s="277"/>
    </row>
    <row r="1201" spans="2:10">
      <c r="B1201" s="259"/>
      <c r="D1201" s="271"/>
      <c r="F1201" s="279"/>
      <c r="G1201" s="277"/>
      <c r="H1201" s="277"/>
      <c r="I1201" s="277"/>
      <c r="J1201" s="277"/>
    </row>
    <row r="1202" spans="2:10">
      <c r="B1202" s="259"/>
      <c r="D1202" s="271"/>
      <c r="F1202" s="279"/>
      <c r="G1202" s="277"/>
      <c r="H1202" s="277"/>
      <c r="I1202" s="277"/>
      <c r="J1202" s="277"/>
    </row>
    <row r="1203" spans="2:10">
      <c r="B1203" s="259"/>
      <c r="D1203" s="271"/>
      <c r="F1203" s="279"/>
      <c r="G1203" s="277"/>
      <c r="H1203" s="277"/>
      <c r="I1203" s="277"/>
      <c r="J1203" s="277"/>
    </row>
    <row r="1204" spans="2:10">
      <c r="B1204" s="259"/>
      <c r="D1204" s="271"/>
      <c r="F1204" s="279"/>
      <c r="G1204" s="277"/>
      <c r="H1204" s="277"/>
      <c r="I1204" s="277"/>
      <c r="J1204" s="277"/>
    </row>
    <row r="1205" spans="2:10">
      <c r="B1205" s="259"/>
      <c r="D1205" s="271"/>
      <c r="F1205" s="279"/>
      <c r="G1205" s="277"/>
      <c r="H1205" s="277"/>
      <c r="I1205" s="277"/>
      <c r="J1205" s="277"/>
    </row>
    <row r="1206" spans="2:10">
      <c r="B1206" s="259"/>
      <c r="D1206" s="271"/>
      <c r="F1206" s="279"/>
      <c r="G1206" s="277"/>
      <c r="H1206" s="277"/>
      <c r="I1206" s="277"/>
      <c r="J1206" s="277"/>
    </row>
    <row r="1207" spans="2:10">
      <c r="B1207" s="259"/>
      <c r="D1207" s="271"/>
      <c r="F1207" s="279"/>
      <c r="G1207" s="277"/>
      <c r="H1207" s="277"/>
      <c r="I1207" s="277"/>
      <c r="J1207" s="277"/>
    </row>
    <row r="1208" spans="2:10">
      <c r="B1208" s="259"/>
      <c r="D1208" s="271"/>
      <c r="F1208" s="279"/>
      <c r="G1208" s="277"/>
      <c r="H1208" s="277"/>
      <c r="I1208" s="277"/>
      <c r="J1208" s="277"/>
    </row>
    <row r="1209" spans="2:10">
      <c r="B1209" s="259"/>
      <c r="D1209" s="271"/>
      <c r="F1209" s="279"/>
      <c r="G1209" s="277"/>
      <c r="H1209" s="277"/>
      <c r="I1209" s="277"/>
      <c r="J1209" s="277"/>
    </row>
    <row r="1210" spans="2:10">
      <c r="B1210" s="259"/>
      <c r="D1210" s="271"/>
      <c r="F1210" s="279"/>
      <c r="G1210" s="277"/>
      <c r="H1210" s="277"/>
      <c r="I1210" s="277"/>
      <c r="J1210" s="277"/>
    </row>
    <row r="1211" spans="2:10">
      <c r="B1211" s="259"/>
      <c r="D1211" s="271"/>
      <c r="F1211" s="279"/>
      <c r="G1211" s="277"/>
      <c r="H1211" s="277"/>
      <c r="I1211" s="277"/>
      <c r="J1211" s="277"/>
    </row>
    <row r="1212" spans="2:10">
      <c r="B1212" s="259"/>
      <c r="D1212" s="271"/>
      <c r="F1212" s="279"/>
      <c r="G1212" s="277"/>
      <c r="H1212" s="277"/>
      <c r="I1212" s="277"/>
      <c r="J1212" s="277"/>
    </row>
    <row r="1213" spans="2:10">
      <c r="B1213" s="259"/>
      <c r="D1213" s="271"/>
      <c r="F1213" s="279"/>
      <c r="G1213" s="277"/>
      <c r="H1213" s="277"/>
      <c r="I1213" s="277"/>
      <c r="J1213" s="277"/>
    </row>
    <row r="1214" spans="2:10">
      <c r="B1214" s="259"/>
      <c r="D1214" s="271"/>
      <c r="F1214" s="279"/>
      <c r="G1214" s="277"/>
      <c r="H1214" s="277"/>
      <c r="I1214" s="277"/>
      <c r="J1214" s="277"/>
    </row>
    <row r="1215" spans="2:10">
      <c r="B1215" s="259"/>
      <c r="D1215" s="271"/>
      <c r="F1215" s="279"/>
      <c r="G1215" s="277"/>
      <c r="H1215" s="277"/>
      <c r="I1215" s="277"/>
      <c r="J1215" s="277"/>
    </row>
    <row r="1216" spans="2:10">
      <c r="B1216" s="259"/>
      <c r="D1216" s="271"/>
      <c r="F1216" s="279"/>
      <c r="G1216" s="277"/>
      <c r="H1216" s="277"/>
      <c r="I1216" s="277"/>
      <c r="J1216" s="277"/>
    </row>
    <row r="1217" spans="2:10">
      <c r="B1217" s="259"/>
      <c r="D1217" s="271"/>
      <c r="F1217" s="279"/>
      <c r="G1217" s="277"/>
      <c r="H1217" s="277"/>
      <c r="I1217" s="277"/>
      <c r="J1217" s="277"/>
    </row>
    <row r="1218" spans="2:10">
      <c r="B1218" s="259"/>
      <c r="D1218" s="271"/>
      <c r="F1218" s="279"/>
      <c r="G1218" s="277"/>
      <c r="H1218" s="277"/>
      <c r="I1218" s="277"/>
      <c r="J1218" s="277"/>
    </row>
    <row r="1219" spans="2:10">
      <c r="B1219" s="259"/>
      <c r="D1219" s="271"/>
      <c r="F1219" s="279"/>
      <c r="G1219" s="277"/>
      <c r="H1219" s="277"/>
      <c r="I1219" s="277"/>
      <c r="J1219" s="277"/>
    </row>
    <row r="1220" spans="2:10">
      <c r="B1220" s="259"/>
      <c r="D1220" s="271"/>
      <c r="F1220" s="279"/>
      <c r="G1220" s="277"/>
      <c r="H1220" s="277"/>
      <c r="I1220" s="277"/>
      <c r="J1220" s="277"/>
    </row>
    <row r="1221" spans="2:10">
      <c r="B1221" s="259"/>
      <c r="D1221" s="271"/>
      <c r="F1221" s="279"/>
      <c r="G1221" s="277"/>
      <c r="H1221" s="277"/>
      <c r="I1221" s="277"/>
      <c r="J1221" s="277"/>
    </row>
    <row r="1222" spans="2:10">
      <c r="B1222" s="259"/>
      <c r="D1222" s="271"/>
      <c r="F1222" s="279"/>
      <c r="G1222" s="277"/>
      <c r="H1222" s="277"/>
      <c r="I1222" s="277"/>
      <c r="J1222" s="277"/>
    </row>
    <row r="1223" spans="2:10">
      <c r="B1223" s="259"/>
      <c r="D1223" s="271"/>
      <c r="F1223" s="279"/>
      <c r="G1223" s="277"/>
      <c r="H1223" s="277"/>
      <c r="I1223" s="277"/>
      <c r="J1223" s="277"/>
    </row>
    <row r="1224" spans="2:10">
      <c r="B1224" s="259"/>
      <c r="D1224" s="271"/>
      <c r="F1224" s="279"/>
      <c r="G1224" s="277"/>
      <c r="H1224" s="277"/>
      <c r="I1224" s="277"/>
      <c r="J1224" s="277"/>
    </row>
    <row r="1225" spans="2:10">
      <c r="B1225" s="259"/>
      <c r="D1225" s="271"/>
      <c r="F1225" s="279"/>
      <c r="G1225" s="277"/>
      <c r="H1225" s="277"/>
      <c r="I1225" s="277"/>
      <c r="J1225" s="277"/>
    </row>
    <row r="1226" spans="2:10">
      <c r="B1226" s="259"/>
      <c r="D1226" s="271"/>
      <c r="F1226" s="279"/>
      <c r="G1226" s="277"/>
      <c r="H1226" s="277"/>
      <c r="I1226" s="277"/>
      <c r="J1226" s="277"/>
    </row>
    <row r="1227" spans="2:10">
      <c r="B1227" s="259"/>
      <c r="D1227" s="271"/>
      <c r="F1227" s="279"/>
      <c r="G1227" s="277"/>
      <c r="H1227" s="277"/>
      <c r="I1227" s="277"/>
      <c r="J1227" s="277"/>
    </row>
    <row r="1228" spans="2:10">
      <c r="B1228" s="259"/>
      <c r="D1228" s="271"/>
      <c r="F1228" s="279"/>
      <c r="G1228" s="277"/>
      <c r="H1228" s="277"/>
      <c r="I1228" s="277"/>
      <c r="J1228" s="277"/>
    </row>
    <row r="1229" spans="2:10">
      <c r="B1229" s="259"/>
      <c r="D1229" s="271"/>
      <c r="F1229" s="279"/>
      <c r="G1229" s="277"/>
      <c r="H1229" s="277"/>
      <c r="I1229" s="277"/>
      <c r="J1229" s="277"/>
    </row>
    <row r="1230" spans="2:10">
      <c r="B1230" s="259"/>
      <c r="D1230" s="271"/>
      <c r="F1230" s="279"/>
      <c r="G1230" s="277"/>
      <c r="H1230" s="277"/>
      <c r="I1230" s="277"/>
      <c r="J1230" s="277"/>
    </row>
    <row r="1231" spans="2:10">
      <c r="B1231" s="259"/>
      <c r="D1231" s="271"/>
      <c r="F1231" s="279"/>
      <c r="G1231" s="277"/>
      <c r="H1231" s="277"/>
      <c r="I1231" s="277"/>
      <c r="J1231" s="277"/>
    </row>
    <row r="1232" spans="2:10">
      <c r="B1232" s="259"/>
      <c r="D1232" s="271"/>
      <c r="F1232" s="279"/>
      <c r="G1232" s="277"/>
      <c r="H1232" s="277"/>
      <c r="I1232" s="277"/>
      <c r="J1232" s="277"/>
    </row>
    <row r="1233" spans="2:10">
      <c r="B1233" s="259"/>
      <c r="D1233" s="271"/>
      <c r="F1233" s="279"/>
      <c r="G1233" s="277"/>
      <c r="H1233" s="277"/>
      <c r="I1233" s="277"/>
      <c r="J1233" s="277"/>
    </row>
    <row r="1234" spans="2:10">
      <c r="B1234" s="259"/>
      <c r="D1234" s="271"/>
      <c r="F1234" s="279"/>
      <c r="G1234" s="277"/>
      <c r="H1234" s="277"/>
      <c r="I1234" s="277"/>
      <c r="J1234" s="277"/>
    </row>
    <row r="1235" spans="2:10">
      <c r="B1235" s="259"/>
      <c r="D1235" s="271"/>
      <c r="F1235" s="279"/>
      <c r="G1235" s="277"/>
      <c r="H1235" s="277"/>
      <c r="I1235" s="277"/>
      <c r="J1235" s="277"/>
    </row>
    <row r="1236" spans="2:10">
      <c r="B1236" s="259"/>
      <c r="D1236" s="271"/>
      <c r="F1236" s="279"/>
      <c r="G1236" s="277"/>
      <c r="H1236" s="277"/>
      <c r="I1236" s="277"/>
      <c r="J1236" s="277"/>
    </row>
    <row r="1237" spans="2:10">
      <c r="B1237" s="259"/>
      <c r="D1237" s="271"/>
      <c r="F1237" s="279"/>
      <c r="G1237" s="277"/>
      <c r="H1237" s="277"/>
      <c r="I1237" s="277"/>
      <c r="J1237" s="277"/>
    </row>
    <row r="1238" spans="2:10">
      <c r="B1238" s="259"/>
      <c r="D1238" s="271"/>
      <c r="F1238" s="279"/>
      <c r="G1238" s="277"/>
      <c r="H1238" s="277"/>
      <c r="I1238" s="277"/>
      <c r="J1238" s="277"/>
    </row>
    <row r="1239" spans="2:10">
      <c r="B1239" s="259"/>
      <c r="D1239" s="271"/>
      <c r="F1239" s="279"/>
      <c r="G1239" s="277"/>
      <c r="H1239" s="277"/>
      <c r="I1239" s="277"/>
      <c r="J1239" s="277"/>
    </row>
    <row r="1240" spans="2:10">
      <c r="B1240" s="259"/>
      <c r="D1240" s="271"/>
      <c r="F1240" s="279"/>
      <c r="G1240" s="277"/>
      <c r="H1240" s="277"/>
      <c r="I1240" s="277"/>
      <c r="J1240" s="277"/>
    </row>
    <row r="1241" spans="2:10">
      <c r="B1241" s="259"/>
      <c r="D1241" s="271"/>
      <c r="F1241" s="279"/>
      <c r="G1241" s="277"/>
      <c r="H1241" s="277"/>
      <c r="I1241" s="277"/>
      <c r="J1241" s="277"/>
    </row>
    <row r="1242" spans="2:10">
      <c r="B1242" s="259"/>
      <c r="D1242" s="271"/>
      <c r="F1242" s="279"/>
      <c r="G1242" s="277"/>
      <c r="H1242" s="277"/>
      <c r="I1242" s="277"/>
      <c r="J1242" s="277"/>
    </row>
    <row r="1243" spans="2:10">
      <c r="B1243" s="259"/>
      <c r="D1243" s="271"/>
      <c r="F1243" s="279"/>
      <c r="G1243" s="277"/>
      <c r="H1243" s="277"/>
      <c r="I1243" s="277"/>
      <c r="J1243" s="277"/>
    </row>
    <row r="1244" spans="2:10">
      <c r="B1244" s="259"/>
      <c r="D1244" s="271"/>
      <c r="F1244" s="279"/>
      <c r="G1244" s="277"/>
      <c r="H1244" s="277"/>
      <c r="I1244" s="277"/>
      <c r="J1244" s="277"/>
    </row>
    <row r="1245" spans="2:10">
      <c r="B1245" s="259"/>
      <c r="D1245" s="271"/>
      <c r="F1245" s="279"/>
      <c r="G1245" s="277"/>
      <c r="H1245" s="277"/>
      <c r="I1245" s="277"/>
      <c r="J1245" s="277"/>
    </row>
    <row r="1246" spans="2:10">
      <c r="B1246" s="259"/>
      <c r="D1246" s="271"/>
      <c r="F1246" s="279"/>
      <c r="G1246" s="277"/>
      <c r="H1246" s="277"/>
      <c r="I1246" s="277"/>
      <c r="J1246" s="277"/>
    </row>
    <row r="1247" spans="2:10">
      <c r="B1247" s="259"/>
      <c r="D1247" s="271"/>
      <c r="F1247" s="279"/>
      <c r="G1247" s="277"/>
      <c r="H1247" s="277"/>
      <c r="I1247" s="277"/>
      <c r="J1247" s="277"/>
    </row>
    <row r="1248" spans="2:10">
      <c r="B1248" s="259"/>
      <c r="D1248" s="271"/>
      <c r="F1248" s="279"/>
      <c r="G1248" s="277"/>
      <c r="H1248" s="277"/>
      <c r="I1248" s="277"/>
      <c r="J1248" s="277"/>
    </row>
    <row r="1249" spans="2:10">
      <c r="B1249" s="259"/>
      <c r="D1249" s="271"/>
      <c r="F1249" s="279"/>
      <c r="G1249" s="277"/>
      <c r="H1249" s="277"/>
      <c r="I1249" s="277"/>
      <c r="J1249" s="277"/>
    </row>
    <row r="1250" spans="2:10">
      <c r="B1250" s="259"/>
      <c r="D1250" s="271"/>
      <c r="F1250" s="279"/>
      <c r="G1250" s="277"/>
      <c r="H1250" s="277"/>
      <c r="I1250" s="277"/>
      <c r="J1250" s="277"/>
    </row>
    <row r="1251" spans="2:10">
      <c r="B1251" s="259"/>
      <c r="D1251" s="271"/>
      <c r="F1251" s="279"/>
      <c r="G1251" s="277"/>
      <c r="H1251" s="277"/>
      <c r="I1251" s="277"/>
      <c r="J1251" s="277"/>
    </row>
    <row r="1252" spans="2:10">
      <c r="B1252" s="259"/>
      <c r="D1252" s="271"/>
      <c r="F1252" s="279"/>
      <c r="G1252" s="277"/>
      <c r="H1252" s="277"/>
      <c r="I1252" s="277"/>
      <c r="J1252" s="277"/>
    </row>
    <row r="1253" spans="2:10">
      <c r="B1253" s="259"/>
      <c r="D1253" s="271"/>
      <c r="F1253" s="279"/>
      <c r="G1253" s="277"/>
      <c r="H1253" s="277"/>
      <c r="I1253" s="277"/>
      <c r="J1253" s="277"/>
    </row>
    <row r="1254" spans="2:10">
      <c r="B1254" s="259"/>
      <c r="D1254" s="271"/>
      <c r="F1254" s="279"/>
      <c r="G1254" s="277"/>
      <c r="H1254" s="277"/>
      <c r="I1254" s="277"/>
      <c r="J1254" s="277"/>
    </row>
    <row r="1255" spans="2:10">
      <c r="B1255" s="259"/>
      <c r="D1255" s="271"/>
      <c r="F1255" s="279"/>
      <c r="G1255" s="277"/>
      <c r="H1255" s="277"/>
      <c r="I1255" s="277"/>
      <c r="J1255" s="277"/>
    </row>
    <row r="1256" spans="2:10">
      <c r="B1256" s="259"/>
      <c r="D1256" s="271"/>
      <c r="F1256" s="279"/>
      <c r="G1256" s="277"/>
      <c r="H1256" s="277"/>
      <c r="I1256" s="277"/>
      <c r="J1256" s="277"/>
    </row>
    <row r="1257" spans="2:10">
      <c r="B1257" s="259"/>
      <c r="D1257" s="271"/>
      <c r="F1257" s="279"/>
      <c r="G1257" s="277"/>
      <c r="H1257" s="277"/>
      <c r="I1257" s="277"/>
      <c r="J1257" s="277"/>
    </row>
    <row r="1258" spans="2:10">
      <c r="B1258" s="259"/>
      <c r="D1258" s="271"/>
      <c r="F1258" s="279"/>
      <c r="G1258" s="277"/>
      <c r="H1258" s="277"/>
      <c r="I1258" s="277"/>
      <c r="J1258" s="277"/>
    </row>
    <row r="1259" spans="2:10">
      <c r="B1259" s="259"/>
      <c r="D1259" s="271"/>
      <c r="F1259" s="279"/>
      <c r="G1259" s="277"/>
      <c r="H1259" s="277"/>
      <c r="I1259" s="277"/>
      <c r="J1259" s="277"/>
    </row>
    <row r="1260" spans="2:10">
      <c r="B1260" s="259"/>
      <c r="D1260" s="271"/>
      <c r="F1260" s="279"/>
      <c r="G1260" s="277"/>
      <c r="H1260" s="277"/>
      <c r="I1260" s="277"/>
      <c r="J1260" s="277"/>
    </row>
    <row r="1261" spans="2:10">
      <c r="B1261" s="259"/>
      <c r="D1261" s="271"/>
      <c r="F1261" s="279"/>
      <c r="G1261" s="277"/>
      <c r="H1261" s="277"/>
      <c r="I1261" s="277"/>
      <c r="J1261" s="277"/>
    </row>
    <row r="1262" spans="2:10">
      <c r="B1262" s="259"/>
      <c r="D1262" s="271"/>
      <c r="F1262" s="279"/>
      <c r="G1262" s="277"/>
      <c r="H1262" s="277"/>
      <c r="I1262" s="277"/>
      <c r="J1262" s="277"/>
    </row>
    <row r="1263" spans="2:10">
      <c r="B1263" s="259"/>
      <c r="D1263" s="271"/>
      <c r="F1263" s="279"/>
      <c r="G1263" s="277"/>
      <c r="H1263" s="277"/>
      <c r="I1263" s="277"/>
      <c r="J1263" s="277"/>
    </row>
    <row r="1264" spans="2:10">
      <c r="B1264" s="259"/>
      <c r="D1264" s="271"/>
      <c r="F1264" s="279"/>
      <c r="G1264" s="277"/>
      <c r="H1264" s="277"/>
      <c r="I1264" s="277"/>
      <c r="J1264" s="277"/>
    </row>
    <row r="1265" spans="2:10">
      <c r="B1265" s="259"/>
      <c r="D1265" s="271"/>
      <c r="F1265" s="279"/>
      <c r="G1265" s="277"/>
      <c r="H1265" s="277"/>
      <c r="I1265" s="277"/>
      <c r="J1265" s="277"/>
    </row>
    <row r="1266" spans="2:10">
      <c r="B1266" s="259"/>
      <c r="D1266" s="271"/>
      <c r="F1266" s="279"/>
      <c r="G1266" s="277"/>
      <c r="H1266" s="277"/>
      <c r="I1266" s="277"/>
      <c r="J1266" s="277"/>
    </row>
    <row r="1267" spans="2:10">
      <c r="B1267" s="259"/>
      <c r="D1267" s="271"/>
      <c r="F1267" s="279"/>
      <c r="G1267" s="277"/>
      <c r="H1267" s="277"/>
      <c r="I1267" s="277"/>
      <c r="J1267" s="277"/>
    </row>
    <row r="1268" spans="2:10">
      <c r="B1268" s="259"/>
      <c r="D1268" s="271"/>
      <c r="F1268" s="279"/>
      <c r="G1268" s="277"/>
      <c r="H1268" s="277"/>
      <c r="I1268" s="277"/>
      <c r="J1268" s="277"/>
    </row>
    <row r="1269" spans="2:10">
      <c r="B1269" s="259"/>
      <c r="D1269" s="271"/>
      <c r="F1269" s="279"/>
      <c r="G1269" s="277"/>
      <c r="H1269" s="277"/>
      <c r="I1269" s="277"/>
      <c r="J1269" s="277"/>
    </row>
    <row r="1270" spans="2:10">
      <c r="B1270" s="259"/>
      <c r="D1270" s="271"/>
      <c r="F1270" s="279"/>
      <c r="G1270" s="277"/>
      <c r="H1270" s="277"/>
      <c r="I1270" s="277"/>
      <c r="J1270" s="277"/>
    </row>
    <row r="1271" spans="2:10">
      <c r="B1271" s="259"/>
      <c r="D1271" s="271"/>
      <c r="F1271" s="279"/>
      <c r="G1271" s="277"/>
      <c r="H1271" s="277"/>
      <c r="I1271" s="277"/>
      <c r="J1271" s="277"/>
    </row>
    <row r="1272" spans="2:10">
      <c r="B1272" s="259"/>
      <c r="D1272" s="271"/>
      <c r="F1272" s="279"/>
      <c r="G1272" s="277"/>
      <c r="H1272" s="277"/>
      <c r="I1272" s="277"/>
      <c r="J1272" s="277"/>
    </row>
    <row r="1273" spans="2:10">
      <c r="B1273" s="259"/>
      <c r="D1273" s="271"/>
      <c r="F1273" s="279"/>
      <c r="G1273" s="277"/>
      <c r="H1273" s="277"/>
      <c r="I1273" s="277"/>
      <c r="J1273" s="277"/>
    </row>
    <row r="1274" spans="2:10">
      <c r="B1274" s="259"/>
      <c r="D1274" s="271"/>
      <c r="F1274" s="279"/>
      <c r="G1274" s="277"/>
      <c r="H1274" s="277"/>
      <c r="I1274" s="277"/>
      <c r="J1274" s="277"/>
    </row>
    <row r="1275" spans="2:10">
      <c r="B1275" s="259"/>
      <c r="D1275" s="271"/>
      <c r="F1275" s="279"/>
      <c r="G1275" s="277"/>
      <c r="H1275" s="277"/>
      <c r="I1275" s="277"/>
      <c r="J1275" s="277"/>
    </row>
    <row r="1276" spans="2:10">
      <c r="B1276" s="259"/>
      <c r="D1276" s="271"/>
      <c r="F1276" s="279"/>
      <c r="G1276" s="277"/>
      <c r="H1276" s="277"/>
      <c r="I1276" s="277"/>
      <c r="J1276" s="277"/>
    </row>
    <row r="1277" spans="2:10">
      <c r="B1277" s="259"/>
      <c r="D1277" s="271"/>
      <c r="F1277" s="279"/>
      <c r="G1277" s="277"/>
      <c r="H1277" s="277"/>
      <c r="I1277" s="277"/>
      <c r="J1277" s="277"/>
    </row>
    <row r="1278" spans="2:10">
      <c r="B1278" s="259"/>
      <c r="D1278" s="271"/>
      <c r="F1278" s="279"/>
      <c r="G1278" s="277"/>
      <c r="H1278" s="277"/>
      <c r="I1278" s="277"/>
      <c r="J1278" s="277"/>
    </row>
    <row r="1279" spans="2:10">
      <c r="B1279" s="259"/>
      <c r="D1279" s="271"/>
      <c r="F1279" s="279"/>
      <c r="G1279" s="277"/>
      <c r="H1279" s="277"/>
      <c r="I1279" s="277"/>
      <c r="J1279" s="277"/>
    </row>
    <row r="1280" spans="2:10">
      <c r="B1280" s="259"/>
      <c r="D1280" s="271"/>
      <c r="F1280" s="279"/>
      <c r="G1280" s="277"/>
      <c r="H1280" s="277"/>
      <c r="I1280" s="277"/>
      <c r="J1280" s="277"/>
    </row>
    <row r="1281" spans="2:10">
      <c r="B1281" s="259"/>
      <c r="D1281" s="271"/>
      <c r="F1281" s="279"/>
      <c r="G1281" s="277"/>
      <c r="H1281" s="277"/>
      <c r="I1281" s="277"/>
      <c r="J1281" s="277"/>
    </row>
    <row r="1282" spans="2:10">
      <c r="B1282" s="259"/>
      <c r="D1282" s="271"/>
      <c r="F1282" s="279"/>
      <c r="G1282" s="277"/>
      <c r="H1282" s="277"/>
      <c r="I1282" s="277"/>
      <c r="J1282" s="277"/>
    </row>
    <row r="1283" spans="2:10">
      <c r="B1283" s="259"/>
      <c r="D1283" s="271"/>
      <c r="F1283" s="279"/>
      <c r="G1283" s="277"/>
      <c r="H1283" s="277"/>
      <c r="I1283" s="277"/>
      <c r="J1283" s="277"/>
    </row>
    <row r="1284" spans="2:10">
      <c r="B1284" s="259"/>
      <c r="D1284" s="271"/>
      <c r="F1284" s="279"/>
      <c r="G1284" s="277"/>
      <c r="H1284" s="277"/>
      <c r="I1284" s="277"/>
      <c r="J1284" s="277"/>
    </row>
    <row r="1285" spans="2:10">
      <c r="B1285" s="259"/>
      <c r="D1285" s="271"/>
      <c r="F1285" s="279"/>
      <c r="G1285" s="277"/>
      <c r="H1285" s="277"/>
      <c r="I1285" s="277"/>
      <c r="J1285" s="277"/>
    </row>
    <row r="1286" spans="2:10">
      <c r="B1286" s="259"/>
      <c r="D1286" s="271"/>
      <c r="F1286" s="279"/>
      <c r="G1286" s="277"/>
      <c r="H1286" s="277"/>
      <c r="I1286" s="277"/>
      <c r="J1286" s="277"/>
    </row>
    <row r="1287" spans="2:10">
      <c r="B1287" s="259"/>
      <c r="D1287" s="271"/>
      <c r="F1287" s="279"/>
      <c r="G1287" s="277"/>
      <c r="H1287" s="277"/>
      <c r="I1287" s="277"/>
      <c r="J1287" s="277"/>
    </row>
    <row r="1288" spans="2:10">
      <c r="B1288" s="259"/>
      <c r="D1288" s="271"/>
      <c r="F1288" s="279"/>
      <c r="G1288" s="277"/>
      <c r="H1288" s="277"/>
      <c r="I1288" s="277"/>
      <c r="J1288" s="277"/>
    </row>
    <row r="1289" spans="2:10">
      <c r="B1289" s="259"/>
      <c r="D1289" s="271"/>
      <c r="F1289" s="279"/>
      <c r="G1289" s="277"/>
      <c r="H1289" s="277"/>
      <c r="I1289" s="277"/>
      <c r="J1289" s="277"/>
    </row>
    <row r="1290" spans="2:10">
      <c r="B1290" s="259"/>
      <c r="D1290" s="271"/>
      <c r="F1290" s="279"/>
      <c r="G1290" s="277"/>
      <c r="H1290" s="277"/>
      <c r="I1290" s="277"/>
      <c r="J1290" s="277"/>
    </row>
    <row r="1291" spans="2:10">
      <c r="B1291" s="259"/>
      <c r="D1291" s="271"/>
      <c r="F1291" s="279"/>
      <c r="G1291" s="277"/>
      <c r="H1291" s="277"/>
      <c r="I1291" s="277"/>
      <c r="J1291" s="277"/>
    </row>
    <row r="1292" spans="2:10">
      <c r="B1292" s="259"/>
      <c r="D1292" s="271"/>
      <c r="F1292" s="279"/>
      <c r="G1292" s="277"/>
      <c r="H1292" s="277"/>
      <c r="I1292" s="277"/>
      <c r="J1292" s="277"/>
    </row>
    <row r="1293" spans="2:10">
      <c r="B1293" s="259"/>
      <c r="D1293" s="271"/>
      <c r="F1293" s="279"/>
      <c r="G1293" s="277"/>
      <c r="H1293" s="277"/>
      <c r="I1293" s="277"/>
      <c r="J1293" s="277"/>
    </row>
    <row r="1294" spans="2:10">
      <c r="B1294" s="259"/>
      <c r="D1294" s="271"/>
      <c r="F1294" s="279"/>
      <c r="G1294" s="277"/>
      <c r="H1294" s="277"/>
      <c r="I1294" s="277"/>
      <c r="J1294" s="277"/>
    </row>
    <row r="1295" spans="2:10">
      <c r="B1295" s="259"/>
      <c r="D1295" s="271"/>
      <c r="F1295" s="279"/>
      <c r="G1295" s="277"/>
      <c r="H1295" s="277"/>
      <c r="I1295" s="277"/>
      <c r="J1295" s="277"/>
    </row>
    <row r="1296" spans="2:10">
      <c r="B1296" s="259"/>
      <c r="D1296" s="271"/>
      <c r="F1296" s="279"/>
      <c r="G1296" s="277"/>
      <c r="H1296" s="277"/>
      <c r="I1296" s="277"/>
      <c r="J1296" s="277"/>
    </row>
    <row r="1297" spans="2:10">
      <c r="B1297" s="259"/>
      <c r="D1297" s="271"/>
      <c r="F1297" s="279"/>
      <c r="G1297" s="277"/>
      <c r="H1297" s="277"/>
      <c r="I1297" s="277"/>
      <c r="J1297" s="277"/>
    </row>
    <row r="1298" spans="2:10">
      <c r="B1298" s="259"/>
      <c r="D1298" s="271"/>
      <c r="F1298" s="279"/>
      <c r="G1298" s="277"/>
      <c r="H1298" s="277"/>
      <c r="I1298" s="277"/>
      <c r="J1298" s="277"/>
    </row>
    <row r="1299" spans="2:10">
      <c r="B1299" s="259"/>
      <c r="D1299" s="271"/>
      <c r="F1299" s="279"/>
      <c r="G1299" s="277"/>
      <c r="H1299" s="277"/>
      <c r="I1299" s="277"/>
      <c r="J1299" s="277"/>
    </row>
    <row r="1300" spans="2:10">
      <c r="B1300" s="259"/>
      <c r="D1300" s="271"/>
      <c r="F1300" s="279"/>
      <c r="G1300" s="277"/>
      <c r="H1300" s="277"/>
      <c r="I1300" s="277"/>
      <c r="J1300" s="277"/>
    </row>
    <row r="1301" spans="2:10">
      <c r="B1301" s="259"/>
      <c r="D1301" s="271"/>
      <c r="F1301" s="279"/>
      <c r="G1301" s="277"/>
      <c r="H1301" s="277"/>
      <c r="I1301" s="277"/>
      <c r="J1301" s="277"/>
    </row>
    <row r="1302" spans="2:10">
      <c r="B1302" s="259"/>
      <c r="D1302" s="271"/>
      <c r="F1302" s="279"/>
      <c r="G1302" s="277"/>
      <c r="H1302" s="277"/>
      <c r="I1302" s="277"/>
      <c r="J1302" s="277"/>
    </row>
    <row r="1303" spans="2:10">
      <c r="B1303" s="259"/>
      <c r="D1303" s="271"/>
      <c r="F1303" s="279"/>
      <c r="G1303" s="277"/>
      <c r="H1303" s="277"/>
      <c r="I1303" s="277"/>
      <c r="J1303" s="277"/>
    </row>
    <row r="1304" spans="2:10">
      <c r="B1304" s="259"/>
      <c r="D1304" s="271"/>
      <c r="F1304" s="279"/>
      <c r="G1304" s="277"/>
      <c r="H1304" s="277"/>
      <c r="I1304" s="277"/>
      <c r="J1304" s="277"/>
    </row>
    <row r="1305" spans="2:10">
      <c r="B1305" s="259"/>
      <c r="D1305" s="271"/>
      <c r="F1305" s="279"/>
      <c r="G1305" s="277"/>
      <c r="H1305" s="277"/>
      <c r="I1305" s="277"/>
      <c r="J1305" s="277"/>
    </row>
    <row r="1306" spans="2:10">
      <c r="B1306" s="259"/>
      <c r="D1306" s="271"/>
      <c r="F1306" s="279"/>
      <c r="G1306" s="277"/>
      <c r="H1306" s="277"/>
      <c r="I1306" s="277"/>
      <c r="J1306" s="277"/>
    </row>
    <row r="1307" spans="2:10">
      <c r="B1307" s="259"/>
      <c r="D1307" s="271"/>
      <c r="F1307" s="279"/>
      <c r="G1307" s="277"/>
      <c r="H1307" s="277"/>
      <c r="I1307" s="277"/>
      <c r="J1307" s="277"/>
    </row>
    <row r="1308" spans="2:10">
      <c r="B1308" s="259"/>
      <c r="D1308" s="271"/>
      <c r="F1308" s="279"/>
      <c r="G1308" s="277"/>
      <c r="H1308" s="277"/>
      <c r="I1308" s="277"/>
      <c r="J1308" s="277"/>
    </row>
    <row r="1309" spans="2:10">
      <c r="B1309" s="259"/>
      <c r="D1309" s="271"/>
      <c r="F1309" s="279"/>
      <c r="G1309" s="277"/>
      <c r="H1309" s="277"/>
      <c r="I1309" s="277"/>
      <c r="J1309" s="277"/>
    </row>
    <row r="1310" spans="2:10">
      <c r="B1310" s="259"/>
      <c r="D1310" s="271"/>
      <c r="F1310" s="279"/>
      <c r="G1310" s="277"/>
      <c r="H1310" s="277"/>
      <c r="I1310" s="277"/>
      <c r="J1310" s="277"/>
    </row>
    <row r="1311" spans="2:10">
      <c r="B1311" s="259"/>
      <c r="D1311" s="271"/>
      <c r="F1311" s="279"/>
      <c r="G1311" s="277"/>
      <c r="H1311" s="277"/>
      <c r="I1311" s="277"/>
      <c r="J1311" s="277"/>
    </row>
    <row r="1312" spans="2:10">
      <c r="B1312" s="259"/>
      <c r="D1312" s="271"/>
      <c r="F1312" s="279"/>
      <c r="G1312" s="277"/>
      <c r="H1312" s="277"/>
      <c r="I1312" s="277"/>
      <c r="J1312" s="277"/>
    </row>
    <row r="1313" spans="2:10">
      <c r="B1313" s="259"/>
      <c r="D1313" s="271"/>
      <c r="F1313" s="279"/>
      <c r="G1313" s="277"/>
      <c r="H1313" s="277"/>
      <c r="I1313" s="277"/>
      <c r="J1313" s="277"/>
    </row>
    <row r="1314" spans="2:10">
      <c r="B1314" s="259"/>
      <c r="D1314" s="271"/>
      <c r="F1314" s="279"/>
      <c r="G1314" s="277"/>
      <c r="H1314" s="277"/>
      <c r="I1314" s="277"/>
      <c r="J1314" s="277"/>
    </row>
    <row r="1315" spans="2:10">
      <c r="B1315" s="259"/>
      <c r="D1315" s="271"/>
      <c r="F1315" s="279"/>
      <c r="G1315" s="277"/>
      <c r="H1315" s="277"/>
      <c r="I1315" s="277"/>
      <c r="J1315" s="277"/>
    </row>
    <row r="1316" spans="2:10">
      <c r="B1316" s="259"/>
      <c r="D1316" s="271"/>
      <c r="F1316" s="279"/>
      <c r="G1316" s="277"/>
      <c r="H1316" s="277"/>
      <c r="I1316" s="277"/>
      <c r="J1316" s="277"/>
    </row>
    <row r="1317" spans="2:10">
      <c r="B1317" s="259"/>
      <c r="D1317" s="271"/>
      <c r="F1317" s="279"/>
      <c r="G1317" s="277"/>
      <c r="H1317" s="277"/>
      <c r="I1317" s="277"/>
      <c r="J1317" s="277"/>
    </row>
    <row r="1318" spans="2:10">
      <c r="B1318" s="259"/>
      <c r="D1318" s="271"/>
      <c r="F1318" s="279"/>
      <c r="G1318" s="277"/>
      <c r="H1318" s="277"/>
      <c r="I1318" s="277"/>
      <c r="J1318" s="277"/>
    </row>
    <row r="1319" spans="2:10">
      <c r="B1319" s="259"/>
      <c r="D1319" s="271"/>
      <c r="F1319" s="279"/>
      <c r="G1319" s="277"/>
      <c r="H1319" s="277"/>
      <c r="I1319" s="277"/>
      <c r="J1319" s="277"/>
    </row>
    <row r="1320" spans="2:10">
      <c r="B1320" s="259"/>
      <c r="D1320" s="271"/>
      <c r="F1320" s="279"/>
      <c r="G1320" s="277"/>
      <c r="H1320" s="277"/>
      <c r="I1320" s="277"/>
      <c r="J1320" s="277"/>
    </row>
    <row r="1321" spans="2:10">
      <c r="B1321" s="259"/>
      <c r="D1321" s="271"/>
      <c r="F1321" s="279"/>
      <c r="G1321" s="277"/>
      <c r="H1321" s="277"/>
      <c r="I1321" s="277"/>
      <c r="J1321" s="277"/>
    </row>
    <row r="1322" spans="2:10">
      <c r="B1322" s="259"/>
      <c r="D1322" s="271"/>
      <c r="F1322" s="279"/>
      <c r="G1322" s="277"/>
      <c r="H1322" s="277"/>
      <c r="I1322" s="277"/>
      <c r="J1322" s="277"/>
    </row>
    <row r="1323" spans="2:10">
      <c r="B1323" s="259"/>
      <c r="D1323" s="271"/>
      <c r="F1323" s="279"/>
      <c r="G1323" s="277"/>
      <c r="H1323" s="277"/>
      <c r="I1323" s="277"/>
      <c r="J1323" s="277"/>
    </row>
    <row r="1324" spans="2:10">
      <c r="B1324" s="259"/>
      <c r="D1324" s="271"/>
      <c r="F1324" s="279"/>
      <c r="G1324" s="277"/>
      <c r="H1324" s="277"/>
      <c r="I1324" s="277"/>
      <c r="J1324" s="277"/>
    </row>
    <row r="1325" spans="2:10">
      <c r="B1325" s="259"/>
      <c r="D1325" s="271"/>
      <c r="F1325" s="279"/>
      <c r="G1325" s="277"/>
      <c r="H1325" s="277"/>
      <c r="I1325" s="277"/>
      <c r="J1325" s="277"/>
    </row>
    <row r="1326" spans="2:10">
      <c r="B1326" s="259"/>
      <c r="D1326" s="271"/>
      <c r="F1326" s="279"/>
      <c r="G1326" s="277"/>
      <c r="H1326" s="277"/>
      <c r="I1326" s="277"/>
      <c r="J1326" s="277"/>
    </row>
    <row r="1327" spans="2:10">
      <c r="B1327" s="259"/>
      <c r="D1327" s="271"/>
      <c r="F1327" s="279"/>
      <c r="G1327" s="277"/>
      <c r="H1327" s="277"/>
      <c r="I1327" s="277"/>
      <c r="J1327" s="277"/>
    </row>
    <row r="1328" spans="2:10">
      <c r="B1328" s="259"/>
      <c r="D1328" s="271"/>
      <c r="F1328" s="279"/>
      <c r="G1328" s="277"/>
      <c r="H1328" s="277"/>
      <c r="I1328" s="277"/>
      <c r="J1328" s="277"/>
    </row>
    <row r="1329" spans="2:10">
      <c r="B1329" s="259"/>
      <c r="D1329" s="271"/>
      <c r="F1329" s="279"/>
      <c r="G1329" s="277"/>
      <c r="H1329" s="277"/>
      <c r="I1329" s="277"/>
      <c r="J1329" s="277"/>
    </row>
    <row r="1330" spans="2:10">
      <c r="B1330" s="259"/>
      <c r="D1330" s="271"/>
      <c r="F1330" s="279"/>
      <c r="G1330" s="277"/>
      <c r="H1330" s="277"/>
      <c r="I1330" s="277"/>
      <c r="J1330" s="277"/>
    </row>
    <row r="1331" spans="2:10">
      <c r="B1331" s="259"/>
      <c r="D1331" s="271"/>
      <c r="F1331" s="279"/>
      <c r="G1331" s="277"/>
      <c r="H1331" s="277"/>
      <c r="I1331" s="277"/>
      <c r="J1331" s="277"/>
    </row>
    <row r="1332" spans="2:10">
      <c r="B1332" s="259"/>
      <c r="D1332" s="271"/>
      <c r="F1332" s="279"/>
      <c r="G1332" s="277"/>
      <c r="H1332" s="277"/>
      <c r="I1332" s="277"/>
      <c r="J1332" s="277"/>
    </row>
    <row r="1333" spans="2:10">
      <c r="B1333" s="259"/>
      <c r="D1333" s="271"/>
      <c r="F1333" s="279"/>
      <c r="G1333" s="277"/>
      <c r="H1333" s="277"/>
      <c r="I1333" s="277"/>
      <c r="J1333" s="277"/>
    </row>
    <row r="1334" spans="2:10">
      <c r="B1334" s="259"/>
      <c r="D1334" s="271"/>
      <c r="F1334" s="279"/>
      <c r="G1334" s="277"/>
      <c r="H1334" s="277"/>
      <c r="I1334" s="277"/>
      <c r="J1334" s="277"/>
    </row>
    <row r="1335" spans="2:10">
      <c r="B1335" s="259"/>
      <c r="D1335" s="271"/>
      <c r="F1335" s="279"/>
      <c r="G1335" s="277"/>
      <c r="H1335" s="277"/>
      <c r="I1335" s="277"/>
      <c r="J1335" s="277"/>
    </row>
    <row r="1336" spans="2:10">
      <c r="B1336" s="259"/>
      <c r="D1336" s="271"/>
      <c r="F1336" s="279"/>
      <c r="G1336" s="277"/>
      <c r="H1336" s="277"/>
      <c r="I1336" s="277"/>
      <c r="J1336" s="277"/>
    </row>
    <row r="1337" spans="2:10">
      <c r="B1337" s="259"/>
      <c r="D1337" s="271"/>
      <c r="F1337" s="279"/>
      <c r="G1337" s="277"/>
      <c r="H1337" s="277"/>
      <c r="I1337" s="277"/>
      <c r="J1337" s="277"/>
    </row>
    <row r="1338" spans="2:10">
      <c r="B1338" s="259"/>
      <c r="D1338" s="271"/>
      <c r="F1338" s="279"/>
      <c r="G1338" s="277"/>
      <c r="H1338" s="277"/>
      <c r="I1338" s="277"/>
      <c r="J1338" s="277"/>
    </row>
    <row r="1339" spans="2:10">
      <c r="B1339" s="259"/>
      <c r="D1339" s="271"/>
      <c r="F1339" s="279"/>
      <c r="G1339" s="277"/>
      <c r="H1339" s="277"/>
      <c r="I1339" s="277"/>
      <c r="J1339" s="277"/>
    </row>
    <row r="1340" spans="2:10">
      <c r="B1340" s="259"/>
      <c r="D1340" s="271"/>
      <c r="F1340" s="279"/>
      <c r="G1340" s="277"/>
      <c r="H1340" s="277"/>
      <c r="I1340" s="277"/>
      <c r="J1340" s="277"/>
    </row>
    <row r="1341" spans="2:10">
      <c r="B1341" s="259"/>
      <c r="D1341" s="271"/>
      <c r="F1341" s="279"/>
      <c r="G1341" s="277"/>
      <c r="H1341" s="277"/>
      <c r="I1341" s="277"/>
      <c r="J1341" s="277"/>
    </row>
    <row r="1342" spans="2:10">
      <c r="B1342" s="259"/>
      <c r="D1342" s="271"/>
      <c r="F1342" s="279"/>
      <c r="G1342" s="277"/>
      <c r="H1342" s="277"/>
      <c r="I1342" s="277"/>
      <c r="J1342" s="277"/>
    </row>
    <row r="1343" spans="2:10">
      <c r="B1343" s="259"/>
      <c r="D1343" s="271"/>
      <c r="F1343" s="279"/>
      <c r="G1343" s="277"/>
      <c r="H1343" s="277"/>
      <c r="I1343" s="277"/>
      <c r="J1343" s="277"/>
    </row>
    <row r="1344" spans="2:10">
      <c r="B1344" s="259"/>
      <c r="D1344" s="271"/>
      <c r="F1344" s="279"/>
      <c r="G1344" s="277"/>
      <c r="H1344" s="277"/>
      <c r="I1344" s="277"/>
      <c r="J1344" s="277"/>
    </row>
    <row r="1345" spans="2:10">
      <c r="B1345" s="259"/>
      <c r="D1345" s="271"/>
      <c r="F1345" s="279"/>
      <c r="G1345" s="277"/>
      <c r="H1345" s="277"/>
      <c r="I1345" s="277"/>
      <c r="J1345" s="277"/>
    </row>
    <row r="1346" spans="2:10">
      <c r="B1346" s="259"/>
      <c r="D1346" s="271"/>
      <c r="F1346" s="279"/>
      <c r="G1346" s="277"/>
      <c r="H1346" s="277"/>
      <c r="I1346" s="277"/>
      <c r="J1346" s="277"/>
    </row>
    <row r="1347" spans="2:10">
      <c r="B1347" s="259"/>
      <c r="D1347" s="271"/>
      <c r="F1347" s="279"/>
      <c r="G1347" s="277"/>
      <c r="H1347" s="277"/>
      <c r="I1347" s="277"/>
      <c r="J1347" s="277"/>
    </row>
    <row r="1348" spans="2:10">
      <c r="B1348" s="259"/>
      <c r="D1348" s="271"/>
      <c r="F1348" s="279"/>
      <c r="G1348" s="277"/>
      <c r="H1348" s="277"/>
      <c r="I1348" s="277"/>
      <c r="J1348" s="277"/>
    </row>
    <row r="1349" spans="2:10">
      <c r="B1349" s="259"/>
      <c r="D1349" s="271"/>
      <c r="F1349" s="279"/>
      <c r="G1349" s="277"/>
      <c r="H1349" s="277"/>
      <c r="I1349" s="277"/>
      <c r="J1349" s="277"/>
    </row>
    <row r="1350" spans="2:10">
      <c r="B1350" s="259"/>
      <c r="D1350" s="271"/>
      <c r="F1350" s="279"/>
      <c r="G1350" s="277"/>
      <c r="H1350" s="277"/>
      <c r="I1350" s="277"/>
      <c r="J1350" s="277"/>
    </row>
    <row r="1351" spans="2:10">
      <c r="B1351" s="259"/>
      <c r="D1351" s="271"/>
      <c r="F1351" s="279"/>
      <c r="G1351" s="277"/>
      <c r="H1351" s="277"/>
      <c r="I1351" s="277"/>
      <c r="J1351" s="277"/>
    </row>
    <row r="1352" spans="2:10">
      <c r="B1352" s="259"/>
      <c r="D1352" s="271"/>
      <c r="F1352" s="279"/>
      <c r="G1352" s="277"/>
      <c r="H1352" s="277"/>
      <c r="I1352" s="277"/>
      <c r="J1352" s="277"/>
    </row>
    <row r="1353" spans="2:10">
      <c r="B1353" s="259"/>
      <c r="D1353" s="271"/>
      <c r="F1353" s="279"/>
      <c r="G1353" s="277"/>
      <c r="H1353" s="277"/>
      <c r="I1353" s="277"/>
      <c r="J1353" s="277"/>
    </row>
    <row r="1354" spans="2:10">
      <c r="B1354" s="259"/>
      <c r="D1354" s="271"/>
      <c r="F1354" s="279"/>
      <c r="G1354" s="277"/>
      <c r="H1354" s="277"/>
      <c r="I1354" s="277"/>
      <c r="J1354" s="277"/>
    </row>
    <row r="1355" spans="2:10">
      <c r="B1355" s="259"/>
      <c r="D1355" s="271"/>
      <c r="F1355" s="279"/>
      <c r="G1355" s="277"/>
      <c r="H1355" s="277"/>
      <c r="I1355" s="277"/>
      <c r="J1355" s="277"/>
    </row>
    <row r="1356" spans="2:10">
      <c r="B1356" s="259"/>
      <c r="D1356" s="271"/>
      <c r="F1356" s="279"/>
      <c r="G1356" s="277"/>
      <c r="H1356" s="277"/>
      <c r="I1356" s="277"/>
      <c r="J1356" s="277"/>
    </row>
    <row r="1357" spans="2:10">
      <c r="B1357" s="259"/>
      <c r="D1357" s="271"/>
      <c r="F1357" s="279"/>
      <c r="G1357" s="277"/>
      <c r="H1357" s="277"/>
      <c r="I1357" s="277"/>
      <c r="J1357" s="277"/>
    </row>
    <row r="1358" spans="2:10">
      <c r="B1358" s="259"/>
      <c r="D1358" s="271"/>
      <c r="F1358" s="279"/>
      <c r="G1358" s="277"/>
      <c r="H1358" s="277"/>
      <c r="I1358" s="277"/>
      <c r="J1358" s="277"/>
    </row>
    <row r="1359" spans="2:10">
      <c r="B1359" s="259"/>
      <c r="D1359" s="271"/>
      <c r="F1359" s="279"/>
      <c r="G1359" s="277"/>
      <c r="H1359" s="277"/>
      <c r="I1359" s="277"/>
      <c r="J1359" s="277"/>
    </row>
    <row r="1360" spans="2:10">
      <c r="B1360" s="259"/>
      <c r="D1360" s="271"/>
      <c r="F1360" s="279"/>
      <c r="G1360" s="277"/>
      <c r="H1360" s="277"/>
      <c r="I1360" s="277"/>
      <c r="J1360" s="277"/>
    </row>
    <row r="1361" spans="2:10">
      <c r="B1361" s="259"/>
      <c r="D1361" s="271"/>
      <c r="F1361" s="279"/>
      <c r="G1361" s="277"/>
      <c r="H1361" s="277"/>
      <c r="I1361" s="277"/>
      <c r="J1361" s="277"/>
    </row>
    <row r="1362" spans="2:10">
      <c r="B1362" s="259"/>
      <c r="D1362" s="271"/>
      <c r="F1362" s="279"/>
      <c r="G1362" s="277"/>
      <c r="H1362" s="277"/>
      <c r="I1362" s="277"/>
      <c r="J1362" s="277"/>
    </row>
    <row r="1363" spans="2:10">
      <c r="B1363" s="259"/>
      <c r="D1363" s="271"/>
      <c r="F1363" s="279"/>
      <c r="G1363" s="277"/>
      <c r="H1363" s="277"/>
      <c r="I1363" s="277"/>
      <c r="J1363" s="277"/>
    </row>
    <row r="1364" spans="2:10">
      <c r="B1364" s="259"/>
      <c r="D1364" s="271"/>
      <c r="F1364" s="279"/>
      <c r="G1364" s="277"/>
      <c r="H1364" s="277"/>
      <c r="I1364" s="277"/>
      <c r="J1364" s="277"/>
    </row>
    <row r="1365" spans="2:10">
      <c r="B1365" s="259"/>
      <c r="D1365" s="271"/>
      <c r="F1365" s="279"/>
      <c r="G1365" s="277"/>
      <c r="H1365" s="277"/>
      <c r="I1365" s="277"/>
      <c r="J1365" s="277"/>
    </row>
    <row r="1366" spans="2:10">
      <c r="B1366" s="259"/>
      <c r="D1366" s="271"/>
      <c r="F1366" s="279"/>
      <c r="G1366" s="277"/>
      <c r="H1366" s="277"/>
      <c r="I1366" s="277"/>
      <c r="J1366" s="277"/>
    </row>
    <row r="1367" spans="2:10">
      <c r="B1367" s="259"/>
      <c r="D1367" s="271"/>
      <c r="F1367" s="279"/>
      <c r="G1367" s="277"/>
      <c r="H1367" s="277"/>
      <c r="I1367" s="277"/>
      <c r="J1367" s="277"/>
    </row>
    <row r="1368" spans="2:10">
      <c r="B1368" s="259"/>
      <c r="D1368" s="271"/>
      <c r="F1368" s="279"/>
      <c r="G1368" s="277"/>
      <c r="H1368" s="277"/>
      <c r="I1368" s="277"/>
      <c r="J1368" s="277"/>
    </row>
    <row r="1369" spans="2:10">
      <c r="B1369" s="259"/>
      <c r="D1369" s="271"/>
      <c r="F1369" s="279"/>
      <c r="G1369" s="277"/>
      <c r="H1369" s="277"/>
      <c r="I1369" s="277"/>
      <c r="J1369" s="277"/>
    </row>
    <row r="1370" spans="2:10">
      <c r="B1370" s="259"/>
      <c r="D1370" s="271"/>
      <c r="F1370" s="279"/>
      <c r="G1370" s="277"/>
      <c r="H1370" s="277"/>
      <c r="I1370" s="277"/>
      <c r="J1370" s="277"/>
    </row>
    <row r="1371" spans="2:10">
      <c r="B1371" s="259"/>
      <c r="D1371" s="271"/>
      <c r="F1371" s="279"/>
      <c r="G1371" s="277"/>
      <c r="H1371" s="277"/>
      <c r="I1371" s="277"/>
      <c r="J1371" s="277"/>
    </row>
    <row r="1372" spans="2:10">
      <c r="B1372" s="259"/>
      <c r="D1372" s="271"/>
      <c r="F1372" s="279"/>
      <c r="G1372" s="277"/>
      <c r="H1372" s="277"/>
      <c r="I1372" s="277"/>
      <c r="J1372" s="277"/>
    </row>
    <row r="1373" spans="2:10">
      <c r="B1373" s="259"/>
      <c r="D1373" s="271"/>
      <c r="F1373" s="279"/>
      <c r="G1373" s="277"/>
      <c r="H1373" s="277"/>
      <c r="I1373" s="277"/>
      <c r="J1373" s="277"/>
    </row>
    <row r="1374" spans="2:10">
      <c r="B1374" s="259"/>
      <c r="D1374" s="271"/>
      <c r="F1374" s="279"/>
      <c r="G1374" s="277"/>
      <c r="H1374" s="277"/>
      <c r="I1374" s="277"/>
      <c r="J1374" s="277"/>
    </row>
    <row r="1375" spans="2:10">
      <c r="B1375" s="259"/>
      <c r="D1375" s="271"/>
      <c r="F1375" s="279"/>
      <c r="G1375" s="277"/>
      <c r="H1375" s="277"/>
      <c r="I1375" s="277"/>
      <c r="J1375" s="277"/>
    </row>
    <row r="1376" spans="2:10">
      <c r="B1376" s="259"/>
      <c r="D1376" s="271"/>
      <c r="F1376" s="279"/>
      <c r="G1376" s="277"/>
      <c r="H1376" s="277"/>
      <c r="I1376" s="277"/>
      <c r="J1376" s="277"/>
    </row>
    <row r="1377" spans="2:10">
      <c r="B1377" s="259"/>
      <c r="D1377" s="271"/>
      <c r="F1377" s="279"/>
      <c r="G1377" s="277"/>
      <c r="H1377" s="277"/>
      <c r="I1377" s="277"/>
      <c r="J1377" s="277"/>
    </row>
    <row r="1378" spans="2:10">
      <c r="B1378" s="259"/>
      <c r="D1378" s="271"/>
      <c r="F1378" s="279"/>
      <c r="G1378" s="277"/>
      <c r="H1378" s="277"/>
      <c r="I1378" s="277"/>
      <c r="J1378" s="277"/>
    </row>
    <row r="1379" spans="2:10">
      <c r="B1379" s="259"/>
      <c r="D1379" s="271"/>
      <c r="F1379" s="279"/>
      <c r="G1379" s="277"/>
      <c r="H1379" s="277"/>
      <c r="I1379" s="277"/>
      <c r="J1379" s="277"/>
    </row>
    <row r="1380" spans="2:10">
      <c r="B1380" s="259"/>
      <c r="D1380" s="271"/>
      <c r="F1380" s="279"/>
      <c r="G1380" s="277"/>
      <c r="H1380" s="277"/>
      <c r="I1380" s="277"/>
      <c r="J1380" s="277"/>
    </row>
    <row r="1381" spans="2:10">
      <c r="B1381" s="259"/>
      <c r="D1381" s="271"/>
      <c r="F1381" s="279"/>
      <c r="G1381" s="277"/>
      <c r="H1381" s="277"/>
      <c r="I1381" s="277"/>
      <c r="J1381" s="277"/>
    </row>
    <row r="1382" spans="2:10">
      <c r="B1382" s="259"/>
      <c r="D1382" s="271"/>
      <c r="F1382" s="279"/>
      <c r="G1382" s="277"/>
      <c r="H1382" s="277"/>
      <c r="I1382" s="277"/>
      <c r="J1382" s="277"/>
    </row>
    <row r="1383" spans="2:10">
      <c r="B1383" s="259"/>
      <c r="D1383" s="271"/>
      <c r="F1383" s="279"/>
      <c r="G1383" s="277"/>
      <c r="H1383" s="277"/>
      <c r="I1383" s="277"/>
      <c r="J1383" s="277"/>
    </row>
    <row r="1384" spans="2:10">
      <c r="B1384" s="259"/>
      <c r="D1384" s="271"/>
      <c r="F1384" s="279"/>
      <c r="G1384" s="277"/>
      <c r="H1384" s="277"/>
      <c r="I1384" s="277"/>
      <c r="J1384" s="277"/>
    </row>
    <row r="1385" spans="2:10">
      <c r="B1385" s="259"/>
      <c r="D1385" s="271"/>
      <c r="F1385" s="279"/>
      <c r="G1385" s="277"/>
      <c r="H1385" s="277"/>
      <c r="I1385" s="277"/>
      <c r="J1385" s="277"/>
    </row>
    <row r="1386" spans="2:10">
      <c r="B1386" s="259"/>
      <c r="D1386" s="271"/>
      <c r="F1386" s="279"/>
      <c r="G1386" s="277"/>
      <c r="H1386" s="277"/>
      <c r="I1386" s="277"/>
      <c r="J1386" s="277"/>
    </row>
    <row r="1387" spans="2:10">
      <c r="B1387" s="259"/>
      <c r="D1387" s="271"/>
      <c r="F1387" s="279"/>
      <c r="G1387" s="277"/>
      <c r="H1387" s="277"/>
      <c r="I1387" s="277"/>
      <c r="J1387" s="277"/>
    </row>
    <row r="1388" spans="2:10">
      <c r="B1388" s="259"/>
      <c r="D1388" s="271"/>
      <c r="F1388" s="279"/>
      <c r="G1388" s="277"/>
      <c r="H1388" s="277"/>
      <c r="I1388" s="277"/>
      <c r="J1388" s="277"/>
    </row>
    <row r="1389" spans="2:10">
      <c r="B1389" s="259"/>
      <c r="D1389" s="271"/>
      <c r="F1389" s="279"/>
      <c r="G1389" s="277"/>
      <c r="H1389" s="277"/>
      <c r="I1389" s="277"/>
      <c r="J1389" s="277"/>
    </row>
    <row r="1390" spans="2:10">
      <c r="B1390" s="259"/>
      <c r="D1390" s="271"/>
      <c r="F1390" s="279"/>
      <c r="G1390" s="277"/>
      <c r="H1390" s="277"/>
      <c r="I1390" s="277"/>
      <c r="J1390" s="277"/>
    </row>
    <row r="1391" spans="2:10">
      <c r="B1391" s="259"/>
      <c r="D1391" s="271"/>
      <c r="F1391" s="279"/>
      <c r="G1391" s="277"/>
      <c r="H1391" s="277"/>
      <c r="I1391" s="277"/>
      <c r="J1391" s="277"/>
    </row>
    <row r="1392" spans="2:10">
      <c r="B1392" s="259"/>
      <c r="D1392" s="271"/>
      <c r="F1392" s="279"/>
      <c r="G1392" s="277"/>
      <c r="H1392" s="277"/>
      <c r="I1392" s="277"/>
      <c r="J1392" s="277"/>
    </row>
    <row r="1393" spans="2:10">
      <c r="B1393" s="259"/>
      <c r="D1393" s="271"/>
      <c r="F1393" s="279"/>
      <c r="G1393" s="277"/>
      <c r="H1393" s="277"/>
      <c r="I1393" s="277"/>
      <c r="J1393" s="277"/>
    </row>
    <row r="1394" spans="2:10">
      <c r="B1394" s="259"/>
      <c r="D1394" s="271"/>
      <c r="F1394" s="279"/>
      <c r="G1394" s="277"/>
      <c r="H1394" s="277"/>
      <c r="I1394" s="277"/>
      <c r="J1394" s="277"/>
    </row>
    <row r="1395" spans="2:10">
      <c r="B1395" s="259"/>
      <c r="D1395" s="271"/>
      <c r="F1395" s="279"/>
      <c r="G1395" s="277"/>
      <c r="H1395" s="277"/>
      <c r="I1395" s="277"/>
      <c r="J1395" s="277"/>
    </row>
    <row r="1396" spans="2:10">
      <c r="B1396" s="259"/>
      <c r="D1396" s="271"/>
      <c r="F1396" s="279"/>
      <c r="G1396" s="277"/>
      <c r="H1396" s="277"/>
      <c r="I1396" s="277"/>
      <c r="J1396" s="277"/>
    </row>
    <row r="1397" spans="2:10">
      <c r="B1397" s="259"/>
      <c r="D1397" s="271"/>
      <c r="F1397" s="279"/>
      <c r="G1397" s="277"/>
      <c r="H1397" s="277"/>
      <c r="I1397" s="277"/>
      <c r="J1397" s="277"/>
    </row>
    <row r="1398" spans="2:10">
      <c r="B1398" s="259"/>
      <c r="D1398" s="271"/>
      <c r="F1398" s="279"/>
      <c r="G1398" s="277"/>
      <c r="H1398" s="277"/>
      <c r="I1398" s="277"/>
      <c r="J1398" s="277"/>
    </row>
    <row r="1399" spans="2:10">
      <c r="B1399" s="259"/>
      <c r="D1399" s="271"/>
      <c r="F1399" s="279"/>
      <c r="G1399" s="277"/>
      <c r="H1399" s="277"/>
      <c r="I1399" s="277"/>
      <c r="J1399" s="277"/>
    </row>
    <row r="1400" spans="2:10">
      <c r="B1400" s="259"/>
      <c r="D1400" s="271"/>
      <c r="F1400" s="279"/>
      <c r="G1400" s="277"/>
      <c r="H1400" s="277"/>
      <c r="I1400" s="277"/>
      <c r="J1400" s="277"/>
    </row>
    <row r="1401" spans="2:10">
      <c r="B1401" s="259"/>
      <c r="D1401" s="271"/>
      <c r="F1401" s="279"/>
      <c r="G1401" s="277"/>
      <c r="H1401" s="277"/>
      <c r="I1401" s="277"/>
      <c r="J1401" s="277"/>
    </row>
    <row r="1402" spans="2:10">
      <c r="B1402" s="259"/>
      <c r="D1402" s="271"/>
      <c r="F1402" s="279"/>
      <c r="G1402" s="277"/>
      <c r="H1402" s="277"/>
      <c r="I1402" s="277"/>
      <c r="J1402" s="277"/>
    </row>
    <row r="1403" spans="2:10">
      <c r="B1403" s="259"/>
      <c r="D1403" s="271"/>
      <c r="F1403" s="279"/>
      <c r="G1403" s="277"/>
      <c r="H1403" s="277"/>
      <c r="I1403" s="277"/>
      <c r="J1403" s="277"/>
    </row>
    <row r="1404" spans="2:10">
      <c r="B1404" s="259"/>
      <c r="D1404" s="271"/>
      <c r="F1404" s="279"/>
      <c r="G1404" s="277"/>
      <c r="H1404" s="277"/>
      <c r="I1404" s="277"/>
      <c r="J1404" s="277"/>
    </row>
    <row r="1405" spans="2:10">
      <c r="B1405" s="259"/>
      <c r="D1405" s="271"/>
      <c r="F1405" s="279"/>
      <c r="G1405" s="277"/>
      <c r="H1405" s="277"/>
      <c r="I1405" s="277"/>
      <c r="J1405" s="277"/>
    </row>
    <row r="1406" spans="2:10">
      <c r="B1406" s="259"/>
      <c r="D1406" s="271"/>
      <c r="F1406" s="279"/>
      <c r="G1406" s="277"/>
      <c r="H1406" s="277"/>
      <c r="I1406" s="277"/>
      <c r="J1406" s="277"/>
    </row>
    <row r="1407" spans="2:10">
      <c r="B1407" s="259"/>
      <c r="D1407" s="271"/>
      <c r="F1407" s="279"/>
      <c r="G1407" s="277"/>
      <c r="H1407" s="277"/>
      <c r="I1407" s="277"/>
      <c r="J1407" s="277"/>
    </row>
    <row r="1408" spans="2:10">
      <c r="B1408" s="259"/>
      <c r="D1408" s="271"/>
      <c r="F1408" s="279"/>
      <c r="G1408" s="277"/>
      <c r="H1408" s="277"/>
      <c r="I1408" s="277"/>
      <c r="J1408" s="277"/>
    </row>
    <row r="1409" spans="2:10">
      <c r="B1409" s="259"/>
      <c r="D1409" s="271"/>
      <c r="F1409" s="279"/>
      <c r="G1409" s="277"/>
      <c r="H1409" s="277"/>
      <c r="I1409" s="277"/>
      <c r="J1409" s="277"/>
    </row>
    <row r="1410" spans="2:10">
      <c r="B1410" s="259"/>
      <c r="D1410" s="271"/>
      <c r="F1410" s="279"/>
      <c r="G1410" s="277"/>
      <c r="H1410" s="277"/>
      <c r="I1410" s="277"/>
      <c r="J1410" s="277"/>
    </row>
    <row r="1411" spans="2:10">
      <c r="B1411" s="259"/>
      <c r="D1411" s="271"/>
      <c r="F1411" s="279"/>
      <c r="G1411" s="277"/>
      <c r="H1411" s="277"/>
      <c r="I1411" s="277"/>
      <c r="J1411" s="277"/>
    </row>
    <row r="1412" spans="2:10">
      <c r="B1412" s="259"/>
      <c r="D1412" s="271"/>
      <c r="F1412" s="279"/>
      <c r="G1412" s="277"/>
      <c r="H1412" s="277"/>
      <c r="I1412" s="277"/>
      <c r="J1412" s="277"/>
    </row>
    <row r="1413" spans="2:10">
      <c r="B1413" s="259"/>
      <c r="D1413" s="271"/>
      <c r="F1413" s="279"/>
      <c r="G1413" s="277"/>
      <c r="H1413" s="277"/>
      <c r="I1413" s="277"/>
      <c r="J1413" s="277"/>
    </row>
    <row r="1414" spans="2:10">
      <c r="B1414" s="259"/>
      <c r="D1414" s="271"/>
      <c r="F1414" s="279"/>
      <c r="G1414" s="277"/>
      <c r="H1414" s="277"/>
      <c r="I1414" s="277"/>
      <c r="J1414" s="277"/>
    </row>
    <row r="1415" spans="2:10">
      <c r="B1415" s="259"/>
      <c r="D1415" s="271"/>
      <c r="F1415" s="279"/>
      <c r="G1415" s="277"/>
      <c r="H1415" s="277"/>
      <c r="I1415" s="277"/>
      <c r="J1415" s="277"/>
    </row>
    <row r="1416" spans="2:10">
      <c r="B1416" s="259"/>
      <c r="D1416" s="271"/>
      <c r="F1416" s="279"/>
      <c r="G1416" s="277"/>
      <c r="H1416" s="277"/>
      <c r="I1416" s="277"/>
      <c r="J1416" s="277"/>
    </row>
    <row r="1417" spans="2:10">
      <c r="B1417" s="259"/>
      <c r="D1417" s="271"/>
      <c r="F1417" s="279"/>
      <c r="G1417" s="277"/>
      <c r="H1417" s="277"/>
      <c r="I1417" s="277"/>
      <c r="J1417" s="277"/>
    </row>
    <row r="1418" spans="2:10">
      <c r="B1418" s="259"/>
      <c r="D1418" s="271"/>
      <c r="F1418" s="279"/>
      <c r="G1418" s="277"/>
      <c r="H1418" s="277"/>
      <c r="I1418" s="277"/>
      <c r="J1418" s="277"/>
    </row>
    <row r="1419" spans="2:10">
      <c r="B1419" s="259"/>
      <c r="D1419" s="271"/>
      <c r="F1419" s="279"/>
      <c r="G1419" s="277"/>
      <c r="H1419" s="277"/>
      <c r="I1419" s="277"/>
      <c r="J1419" s="277"/>
    </row>
    <row r="1420" spans="2:10">
      <c r="B1420" s="259"/>
      <c r="D1420" s="271"/>
      <c r="F1420" s="279"/>
      <c r="G1420" s="277"/>
      <c r="H1420" s="277"/>
      <c r="I1420" s="277"/>
      <c r="J1420" s="277"/>
    </row>
    <row r="1421" spans="2:10">
      <c r="B1421" s="259"/>
      <c r="D1421" s="271"/>
      <c r="F1421" s="279"/>
      <c r="G1421" s="277"/>
      <c r="H1421" s="277"/>
      <c r="I1421" s="277"/>
      <c r="J1421" s="277"/>
    </row>
    <row r="1422" spans="2:10">
      <c r="B1422" s="259"/>
      <c r="D1422" s="271"/>
      <c r="F1422" s="279"/>
      <c r="G1422" s="277"/>
      <c r="H1422" s="277"/>
      <c r="I1422" s="277"/>
      <c r="J1422" s="277"/>
    </row>
    <row r="1423" spans="2:10">
      <c r="B1423" s="259"/>
      <c r="D1423" s="271"/>
      <c r="F1423" s="279"/>
      <c r="G1423" s="277"/>
      <c r="H1423" s="277"/>
      <c r="I1423" s="277"/>
      <c r="J1423" s="277"/>
    </row>
    <row r="1424" spans="2:10">
      <c r="B1424" s="259"/>
      <c r="D1424" s="271"/>
      <c r="F1424" s="279"/>
      <c r="G1424" s="277"/>
      <c r="H1424" s="277"/>
      <c r="I1424" s="277"/>
      <c r="J1424" s="277"/>
    </row>
    <row r="1425" spans="2:10">
      <c r="B1425" s="259"/>
      <c r="D1425" s="271"/>
      <c r="F1425" s="279"/>
      <c r="G1425" s="277"/>
      <c r="H1425" s="277"/>
      <c r="I1425" s="277"/>
      <c r="J1425" s="277"/>
    </row>
    <row r="1426" spans="2:10">
      <c r="B1426" s="259"/>
      <c r="D1426" s="271"/>
      <c r="F1426" s="279"/>
      <c r="G1426" s="277"/>
      <c r="H1426" s="277"/>
      <c r="I1426" s="277"/>
      <c r="J1426" s="277"/>
    </row>
    <row r="1427" spans="2:10">
      <c r="B1427" s="259"/>
      <c r="D1427" s="271"/>
      <c r="F1427" s="279"/>
      <c r="G1427" s="277"/>
      <c r="H1427" s="277"/>
      <c r="I1427" s="277"/>
      <c r="J1427" s="277"/>
    </row>
    <row r="1428" spans="2:10">
      <c r="B1428" s="259"/>
      <c r="D1428" s="271"/>
      <c r="F1428" s="279"/>
      <c r="G1428" s="277"/>
      <c r="H1428" s="277"/>
      <c r="I1428" s="277"/>
      <c r="J1428" s="277"/>
    </row>
    <row r="1429" spans="2:10">
      <c r="B1429" s="259"/>
      <c r="D1429" s="271"/>
      <c r="F1429" s="279"/>
      <c r="G1429" s="277"/>
      <c r="H1429" s="277"/>
      <c r="I1429" s="277"/>
      <c r="J1429" s="277"/>
    </row>
    <row r="1430" spans="2:10">
      <c r="B1430" s="259"/>
      <c r="D1430" s="271"/>
      <c r="F1430" s="279"/>
      <c r="G1430" s="277"/>
      <c r="H1430" s="277"/>
      <c r="I1430" s="277"/>
      <c r="J1430" s="277"/>
    </row>
    <row r="1431" spans="2:10">
      <c r="B1431" s="259"/>
      <c r="D1431" s="271"/>
      <c r="F1431" s="279"/>
      <c r="G1431" s="277"/>
      <c r="H1431" s="277"/>
      <c r="I1431" s="277"/>
      <c r="J1431" s="277"/>
    </row>
    <row r="1432" spans="2:10">
      <c r="B1432" s="259"/>
      <c r="D1432" s="271"/>
      <c r="F1432" s="279"/>
      <c r="G1432" s="277"/>
      <c r="H1432" s="277"/>
      <c r="I1432" s="277"/>
      <c r="J1432" s="277"/>
    </row>
    <row r="1433" spans="2:10">
      <c r="B1433" s="259"/>
      <c r="D1433" s="271"/>
      <c r="F1433" s="279"/>
      <c r="G1433" s="277"/>
      <c r="H1433" s="277"/>
      <c r="I1433" s="277"/>
      <c r="J1433" s="277"/>
    </row>
    <row r="1434" spans="2:10">
      <c r="B1434" s="259"/>
      <c r="D1434" s="271"/>
      <c r="F1434" s="279"/>
      <c r="G1434" s="277"/>
      <c r="H1434" s="277"/>
      <c r="I1434" s="277"/>
      <c r="J1434" s="277"/>
    </row>
    <row r="1435" spans="2:10">
      <c r="B1435" s="259"/>
      <c r="D1435" s="271"/>
      <c r="F1435" s="279"/>
      <c r="G1435" s="277"/>
      <c r="H1435" s="277"/>
      <c r="I1435" s="277"/>
      <c r="J1435" s="277"/>
    </row>
    <row r="1436" spans="2:10">
      <c r="B1436" s="259"/>
      <c r="D1436" s="271"/>
      <c r="F1436" s="279"/>
      <c r="G1436" s="277"/>
      <c r="H1436" s="277"/>
      <c r="I1436" s="277"/>
      <c r="J1436" s="277"/>
    </row>
    <row r="1437" spans="2:10">
      <c r="B1437" s="259"/>
      <c r="D1437" s="271"/>
      <c r="F1437" s="279"/>
      <c r="G1437" s="277"/>
      <c r="H1437" s="277"/>
      <c r="I1437" s="277"/>
      <c r="J1437" s="277"/>
    </row>
    <row r="1438" spans="2:10">
      <c r="B1438" s="259"/>
      <c r="D1438" s="271"/>
      <c r="F1438" s="279"/>
      <c r="G1438" s="277"/>
      <c r="H1438" s="277"/>
      <c r="I1438" s="277"/>
      <c r="J1438" s="277"/>
    </row>
    <row r="1439" spans="2:10">
      <c r="B1439" s="259"/>
      <c r="D1439" s="271"/>
      <c r="F1439" s="279"/>
      <c r="G1439" s="277"/>
      <c r="H1439" s="277"/>
      <c r="I1439" s="277"/>
      <c r="J1439" s="277"/>
    </row>
    <row r="1440" spans="2:10">
      <c r="B1440" s="259"/>
      <c r="D1440" s="271"/>
      <c r="F1440" s="279"/>
      <c r="G1440" s="277"/>
      <c r="H1440" s="277"/>
      <c r="I1440" s="277"/>
      <c r="J1440" s="277"/>
    </row>
    <row r="1441" spans="2:10">
      <c r="B1441" s="259"/>
      <c r="D1441" s="271"/>
      <c r="F1441" s="279"/>
      <c r="G1441" s="277"/>
      <c r="H1441" s="277"/>
      <c r="I1441" s="277"/>
      <c r="J1441" s="277"/>
    </row>
    <row r="1442" spans="2:10">
      <c r="B1442" s="259"/>
      <c r="D1442" s="271"/>
      <c r="F1442" s="279"/>
      <c r="G1442" s="277"/>
      <c r="H1442" s="277"/>
      <c r="I1442" s="277"/>
      <c r="J1442" s="277"/>
    </row>
    <row r="1443" spans="2:10">
      <c r="B1443" s="259"/>
      <c r="D1443" s="271"/>
      <c r="F1443" s="279"/>
      <c r="G1443" s="277"/>
      <c r="H1443" s="277"/>
      <c r="I1443" s="277"/>
      <c r="J1443" s="277"/>
    </row>
    <row r="1444" spans="2:10">
      <c r="B1444" s="259"/>
      <c r="D1444" s="271"/>
      <c r="F1444" s="279"/>
      <c r="G1444" s="277"/>
      <c r="H1444" s="277"/>
      <c r="I1444" s="277"/>
      <c r="J1444" s="277"/>
    </row>
    <row r="1445" spans="2:10">
      <c r="B1445" s="259"/>
      <c r="D1445" s="271"/>
      <c r="F1445" s="279"/>
      <c r="G1445" s="277"/>
      <c r="H1445" s="277"/>
      <c r="I1445" s="277"/>
      <c r="J1445" s="277"/>
    </row>
    <row r="1446" spans="2:10">
      <c r="B1446" s="259"/>
      <c r="D1446" s="271"/>
      <c r="F1446" s="279"/>
      <c r="G1446" s="277"/>
      <c r="H1446" s="277"/>
      <c r="I1446" s="277"/>
      <c r="J1446" s="277"/>
    </row>
    <row r="1447" spans="2:10">
      <c r="B1447" s="259"/>
      <c r="D1447" s="271"/>
      <c r="F1447" s="279"/>
      <c r="G1447" s="277"/>
      <c r="H1447" s="277"/>
      <c r="I1447" s="277"/>
      <c r="J1447" s="277"/>
    </row>
    <row r="1448" spans="2:10">
      <c r="B1448" s="259"/>
      <c r="D1448" s="271"/>
      <c r="F1448" s="279"/>
      <c r="G1448" s="277"/>
      <c r="H1448" s="277"/>
      <c r="I1448" s="277"/>
      <c r="J1448" s="277"/>
    </row>
    <row r="1449" spans="2:10">
      <c r="B1449" s="259"/>
      <c r="D1449" s="271"/>
      <c r="F1449" s="279"/>
      <c r="G1449" s="277"/>
      <c r="H1449" s="277"/>
      <c r="I1449" s="277"/>
      <c r="J1449" s="277"/>
    </row>
    <row r="1450" spans="2:10">
      <c r="B1450" s="259"/>
      <c r="D1450" s="271"/>
      <c r="F1450" s="279"/>
      <c r="G1450" s="277"/>
      <c r="H1450" s="277"/>
      <c r="I1450" s="277"/>
      <c r="J1450" s="277"/>
    </row>
    <row r="1451" spans="2:10">
      <c r="B1451" s="259"/>
      <c r="D1451" s="271"/>
      <c r="F1451" s="279"/>
      <c r="G1451" s="277"/>
      <c r="H1451" s="277"/>
      <c r="I1451" s="277"/>
      <c r="J1451" s="277"/>
    </row>
    <row r="1452" spans="2:10">
      <c r="B1452" s="259"/>
      <c r="D1452" s="271"/>
      <c r="F1452" s="279"/>
      <c r="G1452" s="277"/>
      <c r="H1452" s="277"/>
      <c r="I1452" s="277"/>
      <c r="J1452" s="277"/>
    </row>
    <row r="1453" spans="2:10">
      <c r="B1453" s="259"/>
      <c r="D1453" s="271"/>
      <c r="F1453" s="279"/>
      <c r="G1453" s="277"/>
      <c r="H1453" s="277"/>
      <c r="I1453" s="277"/>
      <c r="J1453" s="277"/>
    </row>
    <row r="1454" spans="2:10">
      <c r="B1454" s="259"/>
      <c r="D1454" s="271"/>
      <c r="F1454" s="279"/>
      <c r="G1454" s="277"/>
      <c r="H1454" s="277"/>
      <c r="I1454" s="277"/>
      <c r="J1454" s="277"/>
    </row>
    <row r="1455" spans="2:10">
      <c r="B1455" s="259"/>
      <c r="D1455" s="271"/>
      <c r="F1455" s="279"/>
      <c r="G1455" s="277"/>
      <c r="H1455" s="277"/>
      <c r="I1455" s="277"/>
      <c r="J1455" s="277"/>
    </row>
    <row r="1456" spans="2:10">
      <c r="B1456" s="259"/>
      <c r="D1456" s="271"/>
      <c r="F1456" s="279"/>
      <c r="G1456" s="277"/>
      <c r="H1456" s="277"/>
      <c r="I1456" s="277"/>
      <c r="J1456" s="277"/>
    </row>
    <row r="1457" spans="2:10">
      <c r="B1457" s="259"/>
      <c r="D1457" s="271"/>
      <c r="F1457" s="279"/>
      <c r="G1457" s="277"/>
      <c r="H1457" s="277"/>
      <c r="I1457" s="277"/>
      <c r="J1457" s="277"/>
    </row>
    <row r="1458" spans="2:10">
      <c r="B1458" s="259"/>
      <c r="D1458" s="271"/>
      <c r="F1458" s="279"/>
      <c r="G1458" s="277"/>
      <c r="H1458" s="277"/>
      <c r="I1458" s="277"/>
      <c r="J1458" s="277"/>
    </row>
    <row r="1459" spans="2:10">
      <c r="B1459" s="259"/>
      <c r="D1459" s="271"/>
      <c r="F1459" s="279"/>
      <c r="G1459" s="277"/>
      <c r="H1459" s="277"/>
      <c r="I1459" s="277"/>
      <c r="J1459" s="277"/>
    </row>
    <row r="1460" spans="2:10">
      <c r="B1460" s="259"/>
      <c r="D1460" s="271"/>
      <c r="F1460" s="279"/>
      <c r="G1460" s="277"/>
      <c r="H1460" s="277"/>
      <c r="I1460" s="277"/>
      <c r="J1460" s="277"/>
    </row>
    <row r="1461" spans="2:10">
      <c r="B1461" s="259"/>
      <c r="D1461" s="271"/>
      <c r="F1461" s="279"/>
      <c r="G1461" s="277"/>
      <c r="H1461" s="277"/>
      <c r="I1461" s="277"/>
      <c r="J1461" s="277"/>
    </row>
    <row r="1462" spans="2:10">
      <c r="B1462" s="259"/>
      <c r="D1462" s="271"/>
      <c r="F1462" s="279"/>
      <c r="G1462" s="277"/>
      <c r="H1462" s="277"/>
      <c r="I1462" s="277"/>
      <c r="J1462" s="277"/>
    </row>
    <row r="1463" spans="2:10">
      <c r="B1463" s="259"/>
      <c r="D1463" s="271"/>
      <c r="F1463" s="279"/>
      <c r="G1463" s="277"/>
      <c r="H1463" s="277"/>
      <c r="I1463" s="277"/>
      <c r="J1463" s="277"/>
    </row>
    <row r="1464" spans="2:10">
      <c r="B1464" s="259"/>
      <c r="D1464" s="271"/>
      <c r="F1464" s="279"/>
      <c r="G1464" s="277"/>
      <c r="H1464" s="277"/>
      <c r="I1464" s="277"/>
      <c r="J1464" s="277"/>
    </row>
    <row r="1465" spans="2:10">
      <c r="B1465" s="259"/>
      <c r="D1465" s="271"/>
      <c r="F1465" s="279"/>
      <c r="G1465" s="277"/>
      <c r="H1465" s="277"/>
      <c r="I1465" s="277"/>
      <c r="J1465" s="277"/>
    </row>
    <row r="1466" spans="2:10">
      <c r="B1466" s="259"/>
      <c r="D1466" s="271"/>
      <c r="F1466" s="279"/>
      <c r="G1466" s="277"/>
      <c r="H1466" s="277"/>
      <c r="I1466" s="277"/>
      <c r="J1466" s="277"/>
    </row>
    <row r="1467" spans="2:10">
      <c r="B1467" s="259"/>
      <c r="D1467" s="271"/>
      <c r="F1467" s="279"/>
      <c r="G1467" s="277"/>
      <c r="H1467" s="277"/>
      <c r="I1467" s="277"/>
      <c r="J1467" s="277"/>
    </row>
    <row r="1468" spans="2:10">
      <c r="B1468" s="259"/>
      <c r="D1468" s="271"/>
      <c r="F1468" s="279"/>
      <c r="G1468" s="277"/>
      <c r="H1468" s="277"/>
      <c r="I1468" s="277"/>
      <c r="J1468" s="277"/>
    </row>
    <row r="1469" spans="2:10">
      <c r="B1469" s="259"/>
      <c r="D1469" s="271"/>
      <c r="F1469" s="279"/>
      <c r="G1469" s="277"/>
      <c r="H1469" s="277"/>
      <c r="I1469" s="277"/>
      <c r="J1469" s="277"/>
    </row>
    <row r="1470" spans="2:10">
      <c r="B1470" s="259"/>
      <c r="D1470" s="271"/>
      <c r="F1470" s="279"/>
      <c r="G1470" s="277"/>
      <c r="H1470" s="277"/>
      <c r="I1470" s="277"/>
      <c r="J1470" s="277"/>
    </row>
    <row r="1471" spans="2:10">
      <c r="B1471" s="259"/>
      <c r="D1471" s="271"/>
      <c r="F1471" s="279"/>
      <c r="G1471" s="277"/>
      <c r="H1471" s="277"/>
      <c r="I1471" s="277"/>
      <c r="J1471" s="277"/>
    </row>
    <row r="1472" spans="2:10">
      <c r="B1472" s="259"/>
      <c r="D1472" s="271"/>
      <c r="F1472" s="279"/>
      <c r="G1472" s="277"/>
      <c r="H1472" s="277"/>
      <c r="I1472" s="277"/>
      <c r="J1472" s="277"/>
    </row>
    <row r="1473" spans="2:10">
      <c r="B1473" s="259"/>
      <c r="D1473" s="271"/>
      <c r="F1473" s="279"/>
      <c r="G1473" s="277"/>
      <c r="H1473" s="277"/>
      <c r="I1473" s="277"/>
      <c r="J1473" s="277"/>
    </row>
    <row r="1474" spans="2:10">
      <c r="B1474" s="259"/>
      <c r="D1474" s="271"/>
      <c r="F1474" s="279"/>
      <c r="G1474" s="277"/>
      <c r="H1474" s="277"/>
      <c r="I1474" s="277"/>
      <c r="J1474" s="277"/>
    </row>
    <row r="1475" spans="2:10">
      <c r="B1475" s="259"/>
      <c r="D1475" s="271"/>
      <c r="F1475" s="279"/>
      <c r="G1475" s="277"/>
      <c r="H1475" s="277"/>
      <c r="I1475" s="277"/>
      <c r="J1475" s="277"/>
    </row>
    <row r="1476" spans="2:10">
      <c r="B1476" s="259"/>
      <c r="D1476" s="271"/>
      <c r="F1476" s="279"/>
      <c r="G1476" s="277"/>
      <c r="H1476" s="277"/>
      <c r="I1476" s="277"/>
      <c r="J1476" s="277"/>
    </row>
    <row r="1477" spans="2:10">
      <c r="B1477" s="259"/>
      <c r="D1477" s="271"/>
      <c r="F1477" s="279"/>
      <c r="G1477" s="277"/>
      <c r="H1477" s="277"/>
      <c r="I1477" s="277"/>
      <c r="J1477" s="277"/>
    </row>
    <row r="1478" spans="2:10">
      <c r="B1478" s="259"/>
      <c r="D1478" s="271"/>
      <c r="F1478" s="279"/>
      <c r="G1478" s="277"/>
      <c r="H1478" s="277"/>
      <c r="I1478" s="277"/>
      <c r="J1478" s="277"/>
    </row>
    <row r="1479" spans="2:10">
      <c r="B1479" s="259"/>
      <c r="D1479" s="271"/>
      <c r="F1479" s="279"/>
      <c r="G1479" s="277"/>
      <c r="H1479" s="277"/>
      <c r="I1479" s="277"/>
      <c r="J1479" s="277"/>
    </row>
    <row r="1480" spans="2:10">
      <c r="B1480" s="259"/>
      <c r="D1480" s="271"/>
      <c r="F1480" s="279"/>
      <c r="G1480" s="277"/>
      <c r="H1480" s="277"/>
      <c r="I1480" s="277"/>
      <c r="J1480" s="277"/>
    </row>
    <row r="1481" spans="2:10">
      <c r="B1481" s="259"/>
      <c r="D1481" s="271"/>
      <c r="F1481" s="279"/>
      <c r="G1481" s="277"/>
      <c r="H1481" s="277"/>
      <c r="I1481" s="277"/>
      <c r="J1481" s="277"/>
    </row>
    <row r="1482" spans="2:10">
      <c r="B1482" s="259"/>
      <c r="D1482" s="271"/>
      <c r="F1482" s="279"/>
      <c r="G1482" s="277"/>
      <c r="H1482" s="277"/>
      <c r="I1482" s="277"/>
      <c r="J1482" s="277"/>
    </row>
    <row r="1483" spans="2:10">
      <c r="B1483" s="259"/>
      <c r="D1483" s="271"/>
      <c r="F1483" s="279"/>
      <c r="G1483" s="277"/>
      <c r="H1483" s="277"/>
      <c r="I1483" s="277"/>
      <c r="J1483" s="277"/>
    </row>
    <row r="1484" spans="2:10">
      <c r="B1484" s="259"/>
      <c r="D1484" s="271"/>
      <c r="F1484" s="279"/>
      <c r="G1484" s="277"/>
      <c r="H1484" s="277"/>
      <c r="I1484" s="277"/>
      <c r="J1484" s="277"/>
    </row>
    <row r="1485" spans="2:10">
      <c r="B1485" s="259"/>
      <c r="D1485" s="271"/>
      <c r="F1485" s="279"/>
      <c r="G1485" s="277"/>
      <c r="H1485" s="277"/>
      <c r="I1485" s="277"/>
      <c r="J1485" s="277"/>
    </row>
    <row r="1486" spans="2:10">
      <c r="B1486" s="259"/>
      <c r="D1486" s="271"/>
      <c r="F1486" s="279"/>
      <c r="G1486" s="277"/>
      <c r="H1486" s="277"/>
      <c r="I1486" s="277"/>
      <c r="J1486" s="277"/>
    </row>
    <row r="1487" spans="2:10">
      <c r="B1487" s="259"/>
      <c r="D1487" s="271"/>
      <c r="F1487" s="279"/>
      <c r="G1487" s="277"/>
      <c r="H1487" s="277"/>
      <c r="I1487" s="277"/>
      <c r="J1487" s="277"/>
    </row>
    <row r="1488" spans="2:10">
      <c r="B1488" s="259"/>
      <c r="D1488" s="271"/>
      <c r="F1488" s="279"/>
      <c r="G1488" s="277"/>
      <c r="H1488" s="277"/>
      <c r="I1488" s="277"/>
      <c r="J1488" s="277"/>
    </row>
    <row r="1489" spans="2:10">
      <c r="B1489" s="259"/>
      <c r="D1489" s="271"/>
      <c r="F1489" s="279"/>
      <c r="G1489" s="277"/>
      <c r="H1489" s="277"/>
      <c r="I1489" s="277"/>
      <c r="J1489" s="277"/>
    </row>
    <row r="1490" spans="2:10">
      <c r="B1490" s="259"/>
      <c r="D1490" s="271"/>
      <c r="F1490" s="279"/>
      <c r="G1490" s="277"/>
      <c r="H1490" s="277"/>
      <c r="I1490" s="277"/>
      <c r="J1490" s="277"/>
    </row>
    <row r="1491" spans="2:10">
      <c r="B1491" s="259"/>
      <c r="D1491" s="271"/>
      <c r="F1491" s="279"/>
      <c r="G1491" s="277"/>
      <c r="H1491" s="277"/>
      <c r="I1491" s="277"/>
      <c r="J1491" s="277"/>
    </row>
    <row r="1492" spans="2:10">
      <c r="B1492" s="259"/>
      <c r="D1492" s="271"/>
      <c r="F1492" s="279"/>
      <c r="G1492" s="277"/>
      <c r="H1492" s="277"/>
      <c r="I1492" s="277"/>
      <c r="J1492" s="277"/>
    </row>
    <row r="1493" spans="2:10">
      <c r="B1493" s="259"/>
      <c r="D1493" s="271"/>
      <c r="F1493" s="279"/>
      <c r="G1493" s="277"/>
      <c r="H1493" s="277"/>
      <c r="I1493" s="277"/>
      <c r="J1493" s="277"/>
    </row>
    <row r="1494" spans="2:10">
      <c r="B1494" s="259"/>
      <c r="D1494" s="271"/>
      <c r="F1494" s="279"/>
      <c r="G1494" s="277"/>
      <c r="H1494" s="277"/>
      <c r="I1494" s="277"/>
      <c r="J1494" s="277"/>
    </row>
    <row r="1495" spans="2:10">
      <c r="B1495" s="259"/>
      <c r="D1495" s="271"/>
      <c r="F1495" s="279"/>
      <c r="G1495" s="277"/>
      <c r="H1495" s="277"/>
      <c r="I1495" s="277"/>
      <c r="J1495" s="277"/>
    </row>
    <row r="1496" spans="2:10">
      <c r="B1496" s="259"/>
      <c r="D1496" s="271"/>
      <c r="F1496" s="279"/>
      <c r="G1496" s="277"/>
      <c r="H1496" s="277"/>
      <c r="I1496" s="277"/>
      <c r="J1496" s="277"/>
    </row>
    <row r="1497" spans="2:10">
      <c r="B1497" s="259"/>
      <c r="D1497" s="271"/>
      <c r="F1497" s="279"/>
      <c r="G1497" s="277"/>
      <c r="H1497" s="277"/>
      <c r="I1497" s="277"/>
      <c r="J1497" s="277"/>
    </row>
    <row r="1498" spans="2:10">
      <c r="B1498" s="259"/>
      <c r="D1498" s="271"/>
      <c r="F1498" s="279"/>
      <c r="G1498" s="277"/>
      <c r="H1498" s="277"/>
      <c r="I1498" s="277"/>
      <c r="J1498" s="277"/>
    </row>
    <row r="1499" spans="2:10">
      <c r="B1499" s="259"/>
      <c r="D1499" s="271"/>
      <c r="F1499" s="279"/>
      <c r="G1499" s="277"/>
      <c r="H1499" s="277"/>
      <c r="I1499" s="277"/>
      <c r="J1499" s="277"/>
    </row>
    <row r="1500" spans="2:10">
      <c r="B1500" s="259"/>
      <c r="D1500" s="271"/>
      <c r="F1500" s="279"/>
      <c r="G1500" s="277"/>
      <c r="H1500" s="277"/>
      <c r="I1500" s="277"/>
      <c r="J1500" s="277"/>
    </row>
    <row r="1501" spans="2:10">
      <c r="B1501" s="259"/>
      <c r="D1501" s="271"/>
      <c r="F1501" s="279"/>
      <c r="G1501" s="277"/>
      <c r="H1501" s="277"/>
      <c r="I1501" s="277"/>
      <c r="J1501" s="277"/>
    </row>
    <row r="1502" spans="2:10">
      <c r="B1502" s="259"/>
      <c r="D1502" s="271"/>
      <c r="F1502" s="279"/>
      <c r="G1502" s="277"/>
      <c r="H1502" s="277"/>
      <c r="I1502" s="277"/>
      <c r="J1502" s="277"/>
    </row>
    <row r="1503" spans="2:10">
      <c r="B1503" s="259"/>
      <c r="D1503" s="271"/>
      <c r="F1503" s="279"/>
      <c r="G1503" s="277"/>
      <c r="H1503" s="277"/>
      <c r="I1503" s="277"/>
      <c r="J1503" s="277"/>
    </row>
    <row r="1504" spans="2:10">
      <c r="B1504" s="259"/>
      <c r="D1504" s="271"/>
      <c r="F1504" s="279"/>
      <c r="G1504" s="277"/>
      <c r="H1504" s="277"/>
      <c r="I1504" s="277"/>
      <c r="J1504" s="277"/>
    </row>
    <row r="1505" spans="2:10">
      <c r="B1505" s="259"/>
      <c r="D1505" s="271"/>
      <c r="F1505" s="279"/>
      <c r="G1505" s="277"/>
      <c r="H1505" s="277"/>
      <c r="I1505" s="277"/>
      <c r="J1505" s="277"/>
    </row>
    <row r="1506" spans="2:10">
      <c r="B1506" s="259"/>
      <c r="D1506" s="271"/>
      <c r="F1506" s="279"/>
      <c r="G1506" s="277"/>
      <c r="H1506" s="277"/>
      <c r="I1506" s="277"/>
      <c r="J1506" s="277"/>
    </row>
    <row r="1507" spans="2:10">
      <c r="B1507" s="259"/>
      <c r="D1507" s="271"/>
      <c r="F1507" s="279"/>
      <c r="G1507" s="277"/>
      <c r="H1507" s="277"/>
      <c r="I1507" s="277"/>
      <c r="J1507" s="277"/>
    </row>
    <row r="1508" spans="2:10">
      <c r="B1508" s="259"/>
      <c r="D1508" s="271"/>
      <c r="F1508" s="279"/>
      <c r="G1508" s="277"/>
      <c r="H1508" s="277"/>
      <c r="I1508" s="277"/>
      <c r="J1508" s="277"/>
    </row>
    <row r="1509" spans="2:10">
      <c r="B1509" s="259"/>
      <c r="D1509" s="271"/>
      <c r="F1509" s="279"/>
      <c r="G1509" s="277"/>
      <c r="H1509" s="277"/>
      <c r="I1509" s="277"/>
      <c r="J1509" s="277"/>
    </row>
    <row r="1510" spans="2:10">
      <c r="B1510" s="259"/>
      <c r="D1510" s="271"/>
      <c r="F1510" s="279"/>
      <c r="G1510" s="277"/>
      <c r="H1510" s="277"/>
      <c r="I1510" s="277"/>
      <c r="J1510" s="277"/>
    </row>
    <row r="1511" spans="2:10">
      <c r="B1511" s="259"/>
      <c r="D1511" s="271"/>
      <c r="F1511" s="279"/>
      <c r="G1511" s="277"/>
      <c r="H1511" s="277"/>
      <c r="I1511" s="277"/>
      <c r="J1511" s="277"/>
    </row>
    <row r="1512" spans="2:10">
      <c r="B1512" s="259"/>
      <c r="D1512" s="271"/>
      <c r="F1512" s="279"/>
      <c r="G1512" s="277"/>
      <c r="H1512" s="277"/>
      <c r="I1512" s="277"/>
      <c r="J1512" s="277"/>
    </row>
    <row r="1513" spans="2:10">
      <c r="B1513" s="259"/>
      <c r="D1513" s="271"/>
      <c r="F1513" s="279"/>
      <c r="G1513" s="277"/>
      <c r="H1513" s="277"/>
      <c r="I1513" s="277"/>
      <c r="J1513" s="277"/>
    </row>
    <row r="1514" spans="2:10">
      <c r="B1514" s="259"/>
      <c r="D1514" s="271"/>
      <c r="F1514" s="279"/>
      <c r="G1514" s="277"/>
      <c r="H1514" s="277"/>
      <c r="I1514" s="277"/>
      <c r="J1514" s="277"/>
    </row>
    <row r="1515" spans="2:10">
      <c r="B1515" s="259"/>
      <c r="D1515" s="271"/>
      <c r="F1515" s="279"/>
      <c r="G1515" s="277"/>
      <c r="H1515" s="277"/>
      <c r="I1515" s="277"/>
      <c r="J1515" s="277"/>
    </row>
    <row r="1516" spans="2:10">
      <c r="B1516" s="259"/>
      <c r="D1516" s="271"/>
      <c r="F1516" s="279"/>
      <c r="G1516" s="277"/>
      <c r="H1516" s="277"/>
      <c r="I1516" s="277"/>
      <c r="J1516" s="277"/>
    </row>
    <row r="1517" spans="2:10">
      <c r="B1517" s="259"/>
      <c r="D1517" s="271"/>
      <c r="F1517" s="279"/>
      <c r="G1517" s="277"/>
      <c r="H1517" s="277"/>
      <c r="I1517" s="277"/>
      <c r="J1517" s="277"/>
    </row>
    <row r="1518" spans="2:10">
      <c r="B1518" s="259"/>
      <c r="D1518" s="271"/>
      <c r="F1518" s="279"/>
      <c r="G1518" s="277"/>
      <c r="H1518" s="277"/>
      <c r="I1518" s="277"/>
      <c r="J1518" s="277"/>
    </row>
    <row r="1519" spans="2:10">
      <c r="B1519" s="259"/>
      <c r="D1519" s="271"/>
      <c r="F1519" s="279"/>
      <c r="G1519" s="277"/>
      <c r="H1519" s="277"/>
      <c r="I1519" s="277"/>
      <c r="J1519" s="277"/>
    </row>
    <row r="1520" spans="2:10">
      <c r="B1520" s="259"/>
      <c r="D1520" s="271"/>
      <c r="F1520" s="279"/>
      <c r="G1520" s="277"/>
      <c r="H1520" s="277"/>
      <c r="I1520" s="277"/>
      <c r="J1520" s="277"/>
    </row>
    <row r="1521" spans="2:10">
      <c r="B1521" s="259"/>
      <c r="D1521" s="271"/>
      <c r="F1521" s="279"/>
      <c r="G1521" s="277"/>
      <c r="H1521" s="277"/>
      <c r="I1521" s="277"/>
      <c r="J1521" s="277"/>
    </row>
    <row r="1522" spans="2:10">
      <c r="B1522" s="259"/>
      <c r="D1522" s="271"/>
      <c r="F1522" s="279"/>
      <c r="G1522" s="277"/>
      <c r="H1522" s="277"/>
      <c r="I1522" s="277"/>
      <c r="J1522" s="277"/>
    </row>
    <row r="1523" spans="2:10">
      <c r="B1523" s="259"/>
      <c r="D1523" s="271"/>
      <c r="F1523" s="279"/>
      <c r="G1523" s="277"/>
      <c r="H1523" s="277"/>
      <c r="I1523" s="277"/>
      <c r="J1523" s="277"/>
    </row>
    <row r="1524" spans="2:10">
      <c r="B1524" s="259"/>
      <c r="D1524" s="271"/>
      <c r="F1524" s="279"/>
      <c r="G1524" s="277"/>
      <c r="H1524" s="277"/>
      <c r="I1524" s="277"/>
      <c r="J1524" s="277"/>
    </row>
    <row r="1525" spans="2:10">
      <c r="B1525" s="259"/>
      <c r="D1525" s="271"/>
      <c r="F1525" s="279"/>
      <c r="G1525" s="277"/>
      <c r="H1525" s="277"/>
      <c r="I1525" s="277"/>
      <c r="J1525" s="277"/>
    </row>
    <row r="1526" spans="2:10">
      <c r="B1526" s="259"/>
      <c r="D1526" s="271"/>
      <c r="F1526" s="279"/>
      <c r="G1526" s="277"/>
      <c r="H1526" s="277"/>
      <c r="I1526" s="277"/>
      <c r="J1526" s="277"/>
    </row>
    <row r="1527" spans="2:10">
      <c r="B1527" s="259"/>
      <c r="D1527" s="271"/>
      <c r="F1527" s="279"/>
      <c r="G1527" s="277"/>
      <c r="H1527" s="277"/>
      <c r="I1527" s="277"/>
      <c r="J1527" s="277"/>
    </row>
    <row r="1528" spans="2:10">
      <c r="B1528" s="259"/>
      <c r="D1528" s="271"/>
      <c r="F1528" s="279"/>
      <c r="G1528" s="277"/>
      <c r="H1528" s="277"/>
      <c r="I1528" s="277"/>
      <c r="J1528" s="277"/>
    </row>
    <row r="1529" spans="2:10">
      <c r="B1529" s="259"/>
      <c r="D1529" s="271"/>
      <c r="F1529" s="279"/>
      <c r="G1529" s="277"/>
      <c r="H1529" s="277"/>
      <c r="I1529" s="277"/>
      <c r="J1529" s="277"/>
    </row>
    <row r="1530" spans="2:10">
      <c r="B1530" s="259"/>
      <c r="D1530" s="271"/>
      <c r="F1530" s="279"/>
      <c r="G1530" s="277"/>
      <c r="H1530" s="277"/>
      <c r="I1530" s="277"/>
      <c r="J1530" s="277"/>
    </row>
    <row r="1531" spans="2:10">
      <c r="B1531" s="259"/>
      <c r="D1531" s="271"/>
      <c r="F1531" s="279"/>
      <c r="G1531" s="277"/>
      <c r="H1531" s="277"/>
      <c r="I1531" s="277"/>
      <c r="J1531" s="277"/>
    </row>
    <row r="1532" spans="2:10">
      <c r="B1532" s="259"/>
      <c r="D1532" s="271"/>
      <c r="F1532" s="279"/>
      <c r="G1532" s="277"/>
      <c r="H1532" s="277"/>
      <c r="I1532" s="277"/>
      <c r="J1532" s="277"/>
    </row>
    <row r="1533" spans="2:10">
      <c r="B1533" s="259"/>
      <c r="D1533" s="271"/>
      <c r="F1533" s="279"/>
      <c r="G1533" s="277"/>
      <c r="H1533" s="277"/>
      <c r="I1533" s="277"/>
      <c r="J1533" s="277"/>
    </row>
    <row r="1534" spans="2:10">
      <c r="B1534" s="259"/>
      <c r="D1534" s="271"/>
      <c r="F1534" s="279"/>
      <c r="G1534" s="277"/>
      <c r="H1534" s="277"/>
      <c r="I1534" s="277"/>
      <c r="J1534" s="277"/>
    </row>
    <row r="1535" spans="2:10">
      <c r="B1535" s="259"/>
      <c r="D1535" s="271"/>
      <c r="F1535" s="279"/>
      <c r="G1535" s="277"/>
      <c r="H1535" s="277"/>
      <c r="I1535" s="277"/>
      <c r="J1535" s="277"/>
    </row>
    <row r="1536" spans="2:10">
      <c r="B1536" s="259"/>
      <c r="D1536" s="271"/>
      <c r="F1536" s="279"/>
      <c r="G1536" s="277"/>
      <c r="H1536" s="277"/>
      <c r="I1536" s="277"/>
      <c r="J1536" s="277"/>
    </row>
    <row r="1537" spans="2:10">
      <c r="B1537" s="259"/>
      <c r="D1537" s="271"/>
      <c r="F1537" s="279"/>
      <c r="G1537" s="277"/>
      <c r="H1537" s="277"/>
      <c r="I1537" s="277"/>
      <c r="J1537" s="277"/>
    </row>
    <row r="1538" spans="2:10">
      <c r="B1538" s="259"/>
      <c r="D1538" s="271"/>
      <c r="F1538" s="279"/>
      <c r="G1538" s="277"/>
      <c r="H1538" s="277"/>
      <c r="I1538" s="277"/>
      <c r="J1538" s="277"/>
    </row>
    <row r="1539" spans="2:10">
      <c r="B1539" s="259"/>
      <c r="D1539" s="271"/>
      <c r="F1539" s="279"/>
      <c r="G1539" s="277"/>
      <c r="H1539" s="277"/>
      <c r="I1539" s="277"/>
      <c r="J1539" s="277"/>
    </row>
    <row r="1540" spans="2:10">
      <c r="B1540" s="259"/>
      <c r="D1540" s="271"/>
      <c r="F1540" s="279"/>
      <c r="G1540" s="277"/>
      <c r="H1540" s="277"/>
      <c r="I1540" s="277"/>
      <c r="J1540" s="277"/>
    </row>
    <row r="1541" spans="2:10">
      <c r="B1541" s="259"/>
      <c r="D1541" s="271"/>
      <c r="F1541" s="279"/>
      <c r="G1541" s="277"/>
      <c r="H1541" s="277"/>
      <c r="I1541" s="277"/>
      <c r="J1541" s="277"/>
    </row>
    <row r="1542" spans="2:10">
      <c r="B1542" s="259"/>
      <c r="D1542" s="271"/>
      <c r="F1542" s="279"/>
      <c r="G1542" s="277"/>
      <c r="H1542" s="277"/>
      <c r="I1542" s="277"/>
      <c r="J1542" s="277"/>
    </row>
    <row r="1543" spans="2:10">
      <c r="B1543" s="259"/>
      <c r="D1543" s="271"/>
      <c r="F1543" s="279"/>
      <c r="G1543" s="277"/>
      <c r="H1543" s="277"/>
      <c r="I1543" s="277"/>
      <c r="J1543" s="277"/>
    </row>
    <row r="1544" spans="2:10">
      <c r="B1544" s="259"/>
      <c r="D1544" s="271"/>
      <c r="F1544" s="279"/>
      <c r="G1544" s="277"/>
      <c r="H1544" s="277"/>
      <c r="I1544" s="277"/>
      <c r="J1544" s="277"/>
    </row>
    <row r="1545" spans="2:10">
      <c r="B1545" s="259"/>
      <c r="D1545" s="271"/>
      <c r="F1545" s="279"/>
      <c r="G1545" s="277"/>
      <c r="H1545" s="277"/>
      <c r="I1545" s="277"/>
      <c r="J1545" s="277"/>
    </row>
    <row r="1546" spans="2:10">
      <c r="B1546" s="259"/>
      <c r="D1546" s="271"/>
      <c r="F1546" s="279"/>
      <c r="G1546" s="277"/>
      <c r="H1546" s="277"/>
      <c r="I1546" s="277"/>
      <c r="J1546" s="277"/>
    </row>
    <row r="1547" spans="2:10">
      <c r="B1547" s="259"/>
      <c r="D1547" s="271"/>
      <c r="F1547" s="279"/>
      <c r="G1547" s="277"/>
      <c r="H1547" s="277"/>
      <c r="I1547" s="277"/>
      <c r="J1547" s="277"/>
    </row>
    <row r="1548" spans="2:10">
      <c r="B1548" s="259"/>
      <c r="D1548" s="271"/>
      <c r="F1548" s="279"/>
      <c r="G1548" s="277"/>
      <c r="H1548" s="277"/>
      <c r="I1548" s="277"/>
      <c r="J1548" s="277"/>
    </row>
    <row r="1549" spans="2:10">
      <c r="B1549" s="259"/>
      <c r="D1549" s="271"/>
      <c r="F1549" s="279"/>
      <c r="G1549" s="277"/>
      <c r="H1549" s="277"/>
      <c r="I1549" s="277"/>
      <c r="J1549" s="277"/>
    </row>
    <row r="1550" spans="2:10">
      <c r="B1550" s="259"/>
      <c r="D1550" s="271"/>
      <c r="F1550" s="279"/>
      <c r="G1550" s="277"/>
      <c r="H1550" s="277"/>
      <c r="I1550" s="277"/>
      <c r="J1550" s="277"/>
    </row>
    <row r="1551" spans="2:10">
      <c r="B1551" s="259"/>
      <c r="D1551" s="271"/>
      <c r="F1551" s="279"/>
      <c r="G1551" s="277"/>
      <c r="H1551" s="277"/>
      <c r="I1551" s="277"/>
      <c r="J1551" s="277"/>
    </row>
    <row r="1552" spans="2:10">
      <c r="B1552" s="259"/>
      <c r="D1552" s="271"/>
      <c r="F1552" s="279"/>
      <c r="G1552" s="277"/>
      <c r="H1552" s="277"/>
      <c r="I1552" s="277"/>
      <c r="J1552" s="277"/>
    </row>
    <row r="1553" spans="2:10">
      <c r="B1553" s="259"/>
      <c r="D1553" s="271"/>
      <c r="F1553" s="279"/>
      <c r="G1553" s="277"/>
      <c r="H1553" s="277"/>
      <c r="I1553" s="277"/>
      <c r="J1553" s="277"/>
    </row>
    <row r="1554" spans="2:10">
      <c r="B1554" s="259"/>
      <c r="D1554" s="271"/>
      <c r="F1554" s="279"/>
      <c r="G1554" s="277"/>
      <c r="H1554" s="277"/>
      <c r="I1554" s="277"/>
      <c r="J1554" s="277"/>
    </row>
    <row r="1555" spans="2:10">
      <c r="B1555" s="259"/>
      <c r="D1555" s="271"/>
      <c r="F1555" s="279"/>
      <c r="G1555" s="277"/>
      <c r="H1555" s="277"/>
      <c r="I1555" s="277"/>
      <c r="J1555" s="277"/>
    </row>
    <row r="1556" spans="2:10">
      <c r="B1556" s="259"/>
      <c r="D1556" s="271"/>
      <c r="F1556" s="279"/>
      <c r="G1556" s="277"/>
      <c r="H1556" s="277"/>
      <c r="I1556" s="277"/>
      <c r="J1556" s="277"/>
    </row>
    <row r="1557" spans="2:10">
      <c r="B1557" s="259"/>
      <c r="D1557" s="271"/>
      <c r="F1557" s="279"/>
      <c r="G1557" s="277"/>
      <c r="H1557" s="277"/>
      <c r="I1557" s="277"/>
      <c r="J1557" s="277"/>
    </row>
    <row r="1558" spans="2:10">
      <c r="B1558" s="259"/>
      <c r="D1558" s="271"/>
      <c r="F1558" s="279"/>
      <c r="G1558" s="277"/>
      <c r="H1558" s="277"/>
      <c r="I1558" s="277"/>
      <c r="J1558" s="277"/>
    </row>
    <row r="1559" spans="2:10">
      <c r="B1559" s="259"/>
      <c r="D1559" s="271"/>
      <c r="F1559" s="279"/>
      <c r="G1559" s="277"/>
      <c r="H1559" s="277"/>
      <c r="I1559" s="277"/>
      <c r="J1559" s="277"/>
    </row>
    <row r="1560" spans="2:10">
      <c r="B1560" s="259"/>
      <c r="D1560" s="271"/>
      <c r="F1560" s="279"/>
      <c r="G1560" s="277"/>
      <c r="H1560" s="277"/>
      <c r="I1560" s="277"/>
      <c r="J1560" s="277"/>
    </row>
    <row r="1561" spans="2:10">
      <c r="B1561" s="259"/>
      <c r="D1561" s="271"/>
      <c r="F1561" s="279"/>
      <c r="G1561" s="277"/>
      <c r="H1561" s="277"/>
      <c r="I1561" s="277"/>
      <c r="J1561" s="277"/>
    </row>
    <row r="1562" spans="2:10">
      <c r="B1562" s="259"/>
      <c r="D1562" s="271"/>
      <c r="F1562" s="279"/>
      <c r="G1562" s="277"/>
      <c r="H1562" s="277"/>
      <c r="I1562" s="277"/>
      <c r="J1562" s="277"/>
    </row>
    <row r="1563" spans="2:10">
      <c r="B1563" s="259"/>
      <c r="D1563" s="271"/>
      <c r="F1563" s="279"/>
      <c r="G1563" s="277"/>
      <c r="H1563" s="277"/>
      <c r="I1563" s="277"/>
      <c r="J1563" s="277"/>
    </row>
    <row r="1564" spans="2:10">
      <c r="B1564" s="259"/>
      <c r="D1564" s="271"/>
      <c r="F1564" s="279"/>
      <c r="G1564" s="277"/>
      <c r="H1564" s="277"/>
      <c r="I1564" s="277"/>
      <c r="J1564" s="277"/>
    </row>
    <row r="1565" spans="2:10">
      <c r="B1565" s="259"/>
      <c r="D1565" s="271"/>
      <c r="F1565" s="279"/>
      <c r="G1565" s="277"/>
      <c r="H1565" s="277"/>
      <c r="I1565" s="277"/>
      <c r="J1565" s="277"/>
    </row>
    <row r="1566" spans="2:10">
      <c r="B1566" s="259"/>
      <c r="D1566" s="271"/>
      <c r="F1566" s="279"/>
      <c r="G1566" s="277"/>
      <c r="H1566" s="277"/>
      <c r="I1566" s="277"/>
      <c r="J1566" s="277"/>
    </row>
    <row r="1567" spans="2:10">
      <c r="B1567" s="259"/>
      <c r="D1567" s="271"/>
      <c r="F1567" s="279"/>
      <c r="G1567" s="277"/>
      <c r="H1567" s="277"/>
      <c r="I1567" s="277"/>
      <c r="J1567" s="277"/>
    </row>
    <row r="1568" spans="2:10">
      <c r="B1568" s="259"/>
      <c r="D1568" s="271"/>
      <c r="F1568" s="279"/>
      <c r="G1568" s="277"/>
      <c r="H1568" s="277"/>
      <c r="I1568" s="277"/>
      <c r="J1568" s="277"/>
    </row>
    <row r="1569" spans="2:10">
      <c r="B1569" s="259"/>
      <c r="D1569" s="271"/>
      <c r="F1569" s="279"/>
      <c r="G1569" s="277"/>
      <c r="H1569" s="277"/>
      <c r="I1569" s="277"/>
      <c r="J1569" s="277"/>
    </row>
    <row r="1570" spans="2:10">
      <c r="B1570" s="259"/>
      <c r="D1570" s="271"/>
      <c r="F1570" s="279"/>
      <c r="G1570" s="277"/>
      <c r="H1570" s="277"/>
      <c r="I1570" s="277"/>
      <c r="J1570" s="277"/>
    </row>
    <row r="1571" spans="2:10">
      <c r="B1571" s="259"/>
      <c r="D1571" s="271"/>
      <c r="F1571" s="279"/>
      <c r="G1571" s="277"/>
      <c r="H1571" s="277"/>
      <c r="I1571" s="277"/>
      <c r="J1571" s="277"/>
    </row>
    <row r="1572" spans="2:10">
      <c r="B1572" s="259"/>
      <c r="D1572" s="271"/>
      <c r="F1572" s="279"/>
      <c r="G1572" s="277"/>
      <c r="H1572" s="277"/>
      <c r="I1572" s="277"/>
      <c r="J1572" s="277"/>
    </row>
    <row r="1573" spans="2:10">
      <c r="B1573" s="259"/>
      <c r="D1573" s="271"/>
      <c r="F1573" s="279"/>
      <c r="G1573" s="277"/>
      <c r="H1573" s="277"/>
      <c r="I1573" s="277"/>
      <c r="J1573" s="277"/>
    </row>
    <row r="1574" spans="2:10">
      <c r="B1574" s="259"/>
      <c r="D1574" s="271"/>
      <c r="F1574" s="279"/>
      <c r="G1574" s="277"/>
      <c r="H1574" s="277"/>
      <c r="I1574" s="277"/>
      <c r="J1574" s="277"/>
    </row>
    <row r="1575" spans="2:10">
      <c r="B1575" s="259"/>
      <c r="D1575" s="271"/>
      <c r="F1575" s="279"/>
      <c r="G1575" s="277"/>
      <c r="H1575" s="277"/>
      <c r="I1575" s="277"/>
      <c r="J1575" s="277"/>
    </row>
    <row r="1576" spans="2:10">
      <c r="B1576" s="259"/>
      <c r="D1576" s="271"/>
      <c r="F1576" s="279"/>
      <c r="G1576" s="277"/>
      <c r="H1576" s="277"/>
      <c r="I1576" s="277"/>
      <c r="J1576" s="277"/>
    </row>
    <row r="1577" spans="2:10">
      <c r="B1577" s="259"/>
      <c r="D1577" s="271"/>
      <c r="F1577" s="279"/>
      <c r="G1577" s="277"/>
      <c r="H1577" s="277"/>
      <c r="I1577" s="277"/>
      <c r="J1577" s="277"/>
    </row>
    <row r="1578" spans="2:10">
      <c r="B1578" s="259"/>
      <c r="D1578" s="271"/>
      <c r="F1578" s="279"/>
      <c r="G1578" s="277"/>
      <c r="H1578" s="277"/>
      <c r="I1578" s="277"/>
      <c r="J1578" s="277"/>
    </row>
    <row r="1579" spans="2:10">
      <c r="B1579" s="259"/>
      <c r="D1579" s="271"/>
      <c r="F1579" s="279"/>
      <c r="G1579" s="277"/>
      <c r="H1579" s="277"/>
      <c r="I1579" s="277"/>
      <c r="J1579" s="277"/>
    </row>
    <row r="1580" spans="2:10">
      <c r="B1580" s="259"/>
      <c r="D1580" s="271"/>
      <c r="F1580" s="279"/>
      <c r="G1580" s="277"/>
      <c r="H1580" s="277"/>
      <c r="I1580" s="277"/>
      <c r="J1580" s="277"/>
    </row>
    <row r="1581" spans="2:10">
      <c r="B1581" s="259"/>
      <c r="D1581" s="271"/>
      <c r="F1581" s="279"/>
      <c r="G1581" s="277"/>
      <c r="H1581" s="277"/>
      <c r="I1581" s="277"/>
      <c r="J1581" s="277"/>
    </row>
    <row r="1582" spans="2:10">
      <c r="B1582" s="259"/>
      <c r="D1582" s="271"/>
      <c r="F1582" s="279"/>
      <c r="G1582" s="277"/>
      <c r="H1582" s="277"/>
      <c r="I1582" s="277"/>
      <c r="J1582" s="277"/>
    </row>
    <row r="1583" spans="2:10">
      <c r="B1583" s="259"/>
      <c r="D1583" s="271"/>
      <c r="F1583" s="279"/>
      <c r="G1583" s="277"/>
      <c r="H1583" s="277"/>
      <c r="I1583" s="277"/>
      <c r="J1583" s="277"/>
    </row>
    <row r="1584" spans="2:10">
      <c r="B1584" s="259"/>
      <c r="D1584" s="271"/>
      <c r="F1584" s="279"/>
      <c r="G1584" s="277"/>
      <c r="H1584" s="277"/>
      <c r="I1584" s="277"/>
      <c r="J1584" s="277"/>
    </row>
    <row r="1585" spans="2:10">
      <c r="B1585" s="259"/>
      <c r="D1585" s="271"/>
      <c r="F1585" s="279"/>
      <c r="G1585" s="277"/>
      <c r="H1585" s="277"/>
      <c r="I1585" s="277"/>
      <c r="J1585" s="277"/>
    </row>
    <row r="1586" spans="2:10">
      <c r="B1586" s="259"/>
      <c r="D1586" s="271"/>
      <c r="F1586" s="279"/>
      <c r="G1586" s="277"/>
      <c r="H1586" s="277"/>
      <c r="I1586" s="277"/>
      <c r="J1586" s="277"/>
    </row>
    <row r="1587" spans="2:10">
      <c r="B1587" s="259"/>
      <c r="D1587" s="271"/>
      <c r="F1587" s="279"/>
      <c r="G1587" s="277"/>
      <c r="H1587" s="277"/>
      <c r="I1587" s="277"/>
      <c r="J1587" s="277"/>
    </row>
    <row r="1588" spans="2:10">
      <c r="B1588" s="259"/>
      <c r="D1588" s="271"/>
      <c r="F1588" s="279"/>
      <c r="G1588" s="277"/>
      <c r="H1588" s="277"/>
      <c r="I1588" s="277"/>
      <c r="J1588" s="277"/>
    </row>
    <row r="1589" spans="2:10">
      <c r="B1589" s="259"/>
      <c r="D1589" s="271"/>
      <c r="F1589" s="279"/>
      <c r="G1589" s="277"/>
      <c r="H1589" s="277"/>
      <c r="I1589" s="277"/>
      <c r="J1589" s="277"/>
    </row>
    <row r="1590" spans="2:10">
      <c r="B1590" s="259"/>
      <c r="D1590" s="271"/>
      <c r="F1590" s="279"/>
      <c r="G1590" s="277"/>
      <c r="H1590" s="277"/>
      <c r="I1590" s="277"/>
      <c r="J1590" s="277"/>
    </row>
    <row r="1591" spans="2:10">
      <c r="B1591" s="259"/>
      <c r="D1591" s="271"/>
      <c r="F1591" s="279"/>
      <c r="G1591" s="277"/>
      <c r="H1591" s="277"/>
      <c r="I1591" s="277"/>
      <c r="J1591" s="277"/>
    </row>
    <row r="1592" spans="2:10">
      <c r="B1592" s="259"/>
      <c r="D1592" s="271"/>
      <c r="F1592" s="279"/>
      <c r="G1592" s="277"/>
      <c r="H1592" s="277"/>
      <c r="I1592" s="277"/>
      <c r="J1592" s="277"/>
    </row>
    <row r="1593" spans="2:10">
      <c r="B1593" s="259"/>
      <c r="D1593" s="271"/>
      <c r="F1593" s="279"/>
      <c r="G1593" s="277"/>
      <c r="H1593" s="277"/>
      <c r="I1593" s="277"/>
      <c r="J1593" s="277"/>
    </row>
    <row r="1594" spans="2:10">
      <c r="B1594" s="259"/>
      <c r="D1594" s="271"/>
      <c r="F1594" s="279"/>
      <c r="G1594" s="277"/>
      <c r="H1594" s="277"/>
      <c r="I1594" s="277"/>
      <c r="J1594" s="277"/>
    </row>
    <row r="1595" spans="2:10">
      <c r="B1595" s="259"/>
      <c r="D1595" s="271"/>
      <c r="F1595" s="279"/>
      <c r="G1595" s="277"/>
      <c r="H1595" s="277"/>
      <c r="I1595" s="277"/>
      <c r="J1595" s="277"/>
    </row>
    <row r="1596" spans="2:10">
      <c r="B1596" s="259"/>
      <c r="D1596" s="271"/>
      <c r="F1596" s="279"/>
      <c r="G1596" s="277"/>
      <c r="H1596" s="277"/>
      <c r="I1596" s="277"/>
      <c r="J1596" s="277"/>
    </row>
    <row r="1597" spans="2:10">
      <c r="B1597" s="259"/>
      <c r="D1597" s="271"/>
      <c r="F1597" s="279"/>
      <c r="G1597" s="277"/>
      <c r="H1597" s="277"/>
      <c r="I1597" s="277"/>
      <c r="J1597" s="277"/>
    </row>
    <row r="1598" spans="2:10">
      <c r="B1598" s="259"/>
      <c r="D1598" s="271"/>
      <c r="F1598" s="279"/>
      <c r="G1598" s="277"/>
      <c r="H1598" s="277"/>
      <c r="I1598" s="277"/>
      <c r="J1598" s="277"/>
    </row>
    <row r="1599" spans="2:10">
      <c r="B1599" s="259"/>
      <c r="D1599" s="271"/>
      <c r="F1599" s="279"/>
      <c r="G1599" s="277"/>
      <c r="H1599" s="277"/>
      <c r="I1599" s="277"/>
      <c r="J1599" s="277"/>
    </row>
    <row r="1600" spans="2:10">
      <c r="B1600" s="259"/>
      <c r="D1600" s="271"/>
      <c r="F1600" s="279"/>
      <c r="G1600" s="277"/>
      <c r="H1600" s="277"/>
      <c r="I1600" s="277"/>
      <c r="J1600" s="277"/>
    </row>
    <row r="1601" spans="2:10">
      <c r="B1601" s="259"/>
      <c r="D1601" s="271"/>
      <c r="F1601" s="279"/>
      <c r="G1601" s="277"/>
      <c r="H1601" s="277"/>
      <c r="I1601" s="277"/>
      <c r="J1601" s="277"/>
    </row>
    <row r="1602" spans="2:10">
      <c r="B1602" s="259"/>
      <c r="D1602" s="271"/>
      <c r="F1602" s="279"/>
      <c r="G1602" s="277"/>
      <c r="H1602" s="277"/>
      <c r="I1602" s="277"/>
      <c r="J1602" s="277"/>
    </row>
    <row r="1603" spans="2:10">
      <c r="B1603" s="259"/>
      <c r="D1603" s="271"/>
      <c r="F1603" s="279"/>
      <c r="G1603" s="277"/>
      <c r="H1603" s="277"/>
      <c r="I1603" s="277"/>
      <c r="J1603" s="277"/>
    </row>
    <row r="1604" spans="2:10">
      <c r="B1604" s="259"/>
      <c r="D1604" s="271"/>
      <c r="F1604" s="279"/>
      <c r="G1604" s="277"/>
      <c r="H1604" s="277"/>
      <c r="I1604" s="277"/>
      <c r="J1604" s="277"/>
    </row>
    <row r="1605" spans="2:10">
      <c r="B1605" s="259"/>
      <c r="D1605" s="271"/>
      <c r="F1605" s="279"/>
      <c r="G1605" s="277"/>
      <c r="H1605" s="277"/>
      <c r="I1605" s="277"/>
      <c r="J1605" s="277"/>
    </row>
    <row r="1606" spans="2:10">
      <c r="B1606" s="259"/>
      <c r="D1606" s="271"/>
      <c r="F1606" s="279"/>
      <c r="G1606" s="277"/>
      <c r="H1606" s="277"/>
      <c r="I1606" s="277"/>
      <c r="J1606" s="277"/>
    </row>
    <row r="1607" spans="2:10">
      <c r="B1607" s="259"/>
      <c r="D1607" s="271"/>
      <c r="F1607" s="279"/>
      <c r="G1607" s="277"/>
      <c r="H1607" s="277"/>
      <c r="I1607" s="277"/>
      <c r="J1607" s="277"/>
    </row>
    <row r="1608" spans="2:10">
      <c r="B1608" s="259"/>
      <c r="D1608" s="271"/>
      <c r="F1608" s="279"/>
      <c r="G1608" s="277"/>
      <c r="H1608" s="277"/>
      <c r="I1608" s="277"/>
      <c r="J1608" s="277"/>
    </row>
    <row r="1609" spans="2:10">
      <c r="B1609" s="259"/>
      <c r="D1609" s="271"/>
      <c r="F1609" s="279"/>
      <c r="G1609" s="277"/>
      <c r="H1609" s="277"/>
      <c r="I1609" s="277"/>
      <c r="J1609" s="277"/>
    </row>
    <row r="1610" spans="2:10">
      <c r="B1610" s="259"/>
      <c r="D1610" s="271"/>
      <c r="F1610" s="279"/>
      <c r="G1610" s="277"/>
      <c r="H1610" s="277"/>
      <c r="I1610" s="277"/>
      <c r="J1610" s="277"/>
    </row>
    <row r="1611" spans="2:10">
      <c r="B1611" s="259"/>
      <c r="D1611" s="271"/>
      <c r="F1611" s="279"/>
      <c r="G1611" s="277"/>
      <c r="H1611" s="277"/>
      <c r="I1611" s="277"/>
      <c r="J1611" s="277"/>
    </row>
    <row r="1612" spans="2:10">
      <c r="B1612" s="259"/>
      <c r="D1612" s="271"/>
      <c r="F1612" s="279"/>
      <c r="G1612" s="277"/>
      <c r="H1612" s="277"/>
      <c r="I1612" s="277"/>
      <c r="J1612" s="277"/>
    </row>
    <row r="1613" spans="2:10">
      <c r="B1613" s="259"/>
      <c r="D1613" s="271"/>
      <c r="F1613" s="279"/>
      <c r="G1613" s="277"/>
      <c r="H1613" s="277"/>
      <c r="I1613" s="277"/>
      <c r="J1613" s="277"/>
    </row>
    <row r="1614" spans="2:10">
      <c r="B1614" s="259"/>
      <c r="D1614" s="271"/>
      <c r="F1614" s="279"/>
      <c r="G1614" s="277"/>
      <c r="H1614" s="277"/>
      <c r="I1614" s="277"/>
      <c r="J1614" s="277"/>
    </row>
    <row r="1615" spans="2:10">
      <c r="B1615" s="259"/>
      <c r="D1615" s="271"/>
      <c r="F1615" s="279"/>
      <c r="G1615" s="277"/>
      <c r="H1615" s="277"/>
      <c r="I1615" s="277"/>
      <c r="J1615" s="277"/>
    </row>
    <row r="1616" spans="2:10">
      <c r="B1616" s="259"/>
      <c r="D1616" s="271"/>
      <c r="F1616" s="279"/>
      <c r="G1616" s="277"/>
      <c r="H1616" s="277"/>
      <c r="I1616" s="277"/>
      <c r="J1616" s="277"/>
    </row>
    <row r="1617" spans="2:10">
      <c r="B1617" s="259"/>
      <c r="D1617" s="271"/>
      <c r="F1617" s="279"/>
      <c r="G1617" s="277"/>
      <c r="H1617" s="277"/>
      <c r="I1617" s="277"/>
      <c r="J1617" s="277"/>
    </row>
    <row r="1618" spans="2:10">
      <c r="B1618" s="259"/>
      <c r="D1618" s="271"/>
      <c r="F1618" s="279"/>
      <c r="G1618" s="277"/>
      <c r="H1618" s="277"/>
      <c r="I1618" s="277"/>
      <c r="J1618" s="277"/>
    </row>
    <row r="1619" spans="2:10">
      <c r="B1619" s="259"/>
      <c r="D1619" s="271"/>
      <c r="F1619" s="279"/>
      <c r="G1619" s="277"/>
      <c r="H1619" s="277"/>
      <c r="I1619" s="277"/>
      <c r="J1619" s="277"/>
    </row>
    <row r="1620" spans="2:10">
      <c r="B1620" s="259"/>
      <c r="D1620" s="271"/>
      <c r="F1620" s="279"/>
      <c r="G1620" s="277"/>
      <c r="H1620" s="277"/>
      <c r="I1620" s="277"/>
      <c r="J1620" s="277"/>
    </row>
    <row r="1621" spans="2:10">
      <c r="B1621" s="259"/>
      <c r="D1621" s="271"/>
      <c r="F1621" s="279"/>
      <c r="G1621" s="277"/>
      <c r="H1621" s="277"/>
      <c r="I1621" s="277"/>
      <c r="J1621" s="277"/>
    </row>
    <row r="1622" spans="2:10">
      <c r="B1622" s="259"/>
      <c r="D1622" s="271"/>
      <c r="F1622" s="279"/>
      <c r="G1622" s="277"/>
      <c r="H1622" s="277"/>
      <c r="I1622" s="277"/>
      <c r="J1622" s="277"/>
    </row>
    <row r="1623" spans="2:10">
      <c r="B1623" s="259"/>
      <c r="D1623" s="271"/>
      <c r="F1623" s="279"/>
      <c r="G1623" s="277"/>
      <c r="H1623" s="277"/>
      <c r="I1623" s="277"/>
      <c r="J1623" s="277"/>
    </row>
    <row r="1624" spans="2:10">
      <c r="B1624" s="259"/>
      <c r="D1624" s="271"/>
      <c r="F1624" s="279"/>
      <c r="G1624" s="277"/>
      <c r="H1624" s="277"/>
      <c r="I1624" s="277"/>
      <c r="J1624" s="277"/>
    </row>
    <row r="1625" spans="2:10">
      <c r="B1625" s="259"/>
      <c r="D1625" s="271"/>
      <c r="F1625" s="279"/>
      <c r="G1625" s="277"/>
      <c r="H1625" s="277"/>
      <c r="I1625" s="277"/>
      <c r="J1625" s="277"/>
    </row>
    <row r="1626" spans="2:10">
      <c r="B1626" s="259"/>
      <c r="D1626" s="271"/>
      <c r="F1626" s="279"/>
      <c r="G1626" s="277"/>
      <c r="H1626" s="277"/>
      <c r="I1626" s="277"/>
      <c r="J1626" s="277"/>
    </row>
    <row r="1627" spans="2:10">
      <c r="B1627" s="259"/>
      <c r="D1627" s="271"/>
      <c r="F1627" s="279"/>
      <c r="G1627" s="277"/>
      <c r="H1627" s="277"/>
      <c r="I1627" s="277"/>
      <c r="J1627" s="277"/>
    </row>
    <row r="1628" spans="2:10">
      <c r="B1628" s="259"/>
      <c r="D1628" s="271"/>
      <c r="F1628" s="279"/>
      <c r="G1628" s="277"/>
      <c r="H1628" s="277"/>
      <c r="I1628" s="277"/>
      <c r="J1628" s="277"/>
    </row>
    <row r="1629" spans="2:10">
      <c r="B1629" s="259"/>
      <c r="D1629" s="271"/>
      <c r="F1629" s="279"/>
      <c r="G1629" s="277"/>
      <c r="H1629" s="277"/>
      <c r="I1629" s="277"/>
      <c r="J1629" s="277"/>
    </row>
    <row r="1630" spans="2:10">
      <c r="B1630" s="259"/>
      <c r="D1630" s="271"/>
      <c r="F1630" s="279"/>
      <c r="G1630" s="277"/>
      <c r="H1630" s="277"/>
      <c r="I1630" s="277"/>
      <c r="J1630" s="277"/>
    </row>
    <row r="1631" spans="2:10">
      <c r="B1631" s="259"/>
      <c r="D1631" s="271"/>
      <c r="F1631" s="279"/>
      <c r="G1631" s="277"/>
      <c r="H1631" s="277"/>
      <c r="I1631" s="277"/>
      <c r="J1631" s="277"/>
    </row>
    <row r="1632" spans="2:10">
      <c r="B1632" s="259"/>
      <c r="D1632" s="271"/>
      <c r="F1632" s="279"/>
      <c r="G1632" s="277"/>
      <c r="H1632" s="277"/>
      <c r="I1632" s="277"/>
      <c r="J1632" s="277"/>
    </row>
    <row r="1633" spans="2:10">
      <c r="B1633" s="259"/>
      <c r="D1633" s="271"/>
      <c r="F1633" s="279"/>
      <c r="G1633" s="277"/>
      <c r="H1633" s="277"/>
      <c r="I1633" s="277"/>
      <c r="J1633" s="277"/>
    </row>
    <row r="1634" spans="2:10">
      <c r="B1634" s="259"/>
      <c r="D1634" s="271"/>
      <c r="F1634" s="279"/>
      <c r="G1634" s="277"/>
      <c r="H1634" s="277"/>
      <c r="I1634" s="277"/>
      <c r="J1634" s="277"/>
    </row>
    <row r="1635" spans="2:10">
      <c r="B1635" s="259"/>
      <c r="D1635" s="271"/>
      <c r="F1635" s="279"/>
      <c r="G1635" s="277"/>
      <c r="H1635" s="277"/>
      <c r="I1635" s="277"/>
      <c r="J1635" s="277"/>
    </row>
    <row r="1636" spans="2:10">
      <c r="B1636" s="259"/>
      <c r="D1636" s="271"/>
      <c r="F1636" s="279"/>
      <c r="G1636" s="277"/>
      <c r="H1636" s="277"/>
      <c r="I1636" s="277"/>
      <c r="J1636" s="277"/>
    </row>
    <row r="1637" spans="2:10">
      <c r="B1637" s="259"/>
      <c r="D1637" s="271"/>
      <c r="F1637" s="279"/>
      <c r="G1637" s="277"/>
      <c r="H1637" s="277"/>
      <c r="I1637" s="277"/>
      <c r="J1637" s="277"/>
    </row>
    <row r="1638" spans="2:10">
      <c r="B1638" s="259"/>
      <c r="D1638" s="271"/>
      <c r="F1638" s="279"/>
      <c r="G1638" s="277"/>
      <c r="H1638" s="277"/>
      <c r="I1638" s="277"/>
      <c r="J1638" s="277"/>
    </row>
    <row r="1639" spans="2:10">
      <c r="B1639" s="259"/>
      <c r="D1639" s="271"/>
      <c r="F1639" s="279"/>
      <c r="G1639" s="277"/>
      <c r="H1639" s="277"/>
      <c r="I1639" s="277"/>
      <c r="J1639" s="277"/>
    </row>
    <row r="1640" spans="2:10">
      <c r="B1640" s="259"/>
      <c r="D1640" s="271"/>
      <c r="F1640" s="279"/>
      <c r="G1640" s="277"/>
      <c r="H1640" s="277"/>
      <c r="I1640" s="277"/>
      <c r="J1640" s="277"/>
    </row>
    <row r="1641" spans="2:10">
      <c r="B1641" s="259"/>
      <c r="D1641" s="271"/>
      <c r="F1641" s="279"/>
      <c r="G1641" s="277"/>
      <c r="H1641" s="277"/>
      <c r="I1641" s="277"/>
      <c r="J1641" s="277"/>
    </row>
    <row r="1642" spans="2:10">
      <c r="B1642" s="259"/>
      <c r="D1642" s="271"/>
      <c r="F1642" s="279"/>
      <c r="G1642" s="277"/>
      <c r="H1642" s="277"/>
      <c r="I1642" s="277"/>
      <c r="J1642" s="277"/>
    </row>
    <row r="1643" spans="2:10">
      <c r="B1643" s="259"/>
      <c r="D1643" s="271"/>
      <c r="F1643" s="279"/>
      <c r="G1643" s="277"/>
      <c r="H1643" s="277"/>
      <c r="I1643" s="277"/>
      <c r="J1643" s="277"/>
    </row>
    <row r="1644" spans="2:10">
      <c r="B1644" s="259"/>
      <c r="D1644" s="271"/>
      <c r="F1644" s="279"/>
      <c r="G1644" s="277"/>
      <c r="H1644" s="277"/>
      <c r="I1644" s="277"/>
      <c r="J1644" s="277"/>
    </row>
    <row r="1645" spans="2:10">
      <c r="B1645" s="259"/>
      <c r="D1645" s="271"/>
      <c r="F1645" s="279"/>
      <c r="G1645" s="277"/>
      <c r="H1645" s="277"/>
      <c r="I1645" s="277"/>
      <c r="J1645" s="277"/>
    </row>
    <row r="1646" spans="2:10">
      <c r="B1646" s="259"/>
      <c r="D1646" s="271"/>
      <c r="F1646" s="279"/>
      <c r="G1646" s="277"/>
      <c r="H1646" s="277"/>
      <c r="I1646" s="277"/>
      <c r="J1646" s="277"/>
    </row>
    <row r="1647" spans="2:10">
      <c r="B1647" s="259"/>
      <c r="D1647" s="271"/>
      <c r="F1647" s="279"/>
      <c r="G1647" s="277"/>
      <c r="H1647" s="277"/>
      <c r="I1647" s="277"/>
      <c r="J1647" s="277"/>
    </row>
    <row r="1648" spans="2:10">
      <c r="B1648" s="259"/>
      <c r="D1648" s="271"/>
      <c r="F1648" s="279"/>
      <c r="G1648" s="277"/>
      <c r="H1648" s="277"/>
      <c r="I1648" s="277"/>
      <c r="J1648" s="277"/>
    </row>
    <row r="1649" spans="2:10">
      <c r="B1649" s="259"/>
      <c r="D1649" s="271"/>
      <c r="F1649" s="279"/>
      <c r="G1649" s="277"/>
      <c r="H1649" s="277"/>
      <c r="I1649" s="277"/>
      <c r="J1649" s="277"/>
    </row>
    <row r="1650" spans="2:10">
      <c r="B1650" s="259"/>
      <c r="D1650" s="271"/>
      <c r="F1650" s="279"/>
      <c r="G1650" s="277"/>
      <c r="H1650" s="277"/>
      <c r="I1650" s="277"/>
      <c r="J1650" s="277"/>
    </row>
    <row r="1651" spans="2:10">
      <c r="B1651" s="259"/>
      <c r="D1651" s="271"/>
      <c r="F1651" s="279"/>
      <c r="G1651" s="277"/>
      <c r="H1651" s="277"/>
      <c r="I1651" s="277"/>
      <c r="J1651" s="277"/>
    </row>
    <row r="1652" spans="2:10">
      <c r="B1652" s="259"/>
      <c r="D1652" s="271"/>
      <c r="F1652" s="279"/>
      <c r="G1652" s="277"/>
      <c r="H1652" s="277"/>
      <c r="I1652" s="277"/>
      <c r="J1652" s="277"/>
    </row>
    <row r="1653" spans="2:10">
      <c r="B1653" s="259"/>
      <c r="D1653" s="271"/>
      <c r="F1653" s="279"/>
      <c r="G1653" s="277"/>
      <c r="H1653" s="277"/>
      <c r="I1653" s="277"/>
      <c r="J1653" s="277"/>
    </row>
    <row r="1654" spans="2:10">
      <c r="B1654" s="259"/>
      <c r="D1654" s="271"/>
      <c r="F1654" s="279"/>
      <c r="G1654" s="277"/>
      <c r="H1654" s="277"/>
      <c r="I1654" s="277"/>
      <c r="J1654" s="277"/>
    </row>
    <row r="1655" spans="2:10">
      <c r="B1655" s="259"/>
      <c r="D1655" s="271"/>
      <c r="F1655" s="279"/>
      <c r="G1655" s="277"/>
      <c r="H1655" s="277"/>
      <c r="I1655" s="277"/>
      <c r="J1655" s="277"/>
    </row>
    <row r="1656" spans="2:10">
      <c r="B1656" s="259"/>
      <c r="D1656" s="271"/>
      <c r="F1656" s="279"/>
      <c r="G1656" s="277"/>
      <c r="H1656" s="277"/>
      <c r="I1656" s="277"/>
      <c r="J1656" s="277"/>
    </row>
    <row r="1657" spans="2:10">
      <c r="B1657" s="259"/>
      <c r="D1657" s="271"/>
      <c r="F1657" s="279"/>
      <c r="G1657" s="277"/>
      <c r="H1657" s="277"/>
      <c r="I1657" s="277"/>
      <c r="J1657" s="277"/>
    </row>
    <row r="1658" spans="2:10">
      <c r="B1658" s="259"/>
      <c r="D1658" s="271"/>
      <c r="F1658" s="279"/>
      <c r="G1658" s="277"/>
      <c r="H1658" s="277"/>
      <c r="I1658" s="277"/>
      <c r="J1658" s="277"/>
    </row>
    <row r="1659" spans="2:10">
      <c r="B1659" s="259"/>
      <c r="D1659" s="271"/>
      <c r="F1659" s="279"/>
      <c r="G1659" s="277"/>
      <c r="H1659" s="277"/>
      <c r="I1659" s="277"/>
      <c r="J1659" s="277"/>
    </row>
    <row r="1660" spans="2:10">
      <c r="B1660" s="259"/>
      <c r="D1660" s="271"/>
      <c r="F1660" s="279"/>
      <c r="G1660" s="277"/>
      <c r="H1660" s="277"/>
      <c r="I1660" s="277"/>
      <c r="J1660" s="277"/>
    </row>
    <row r="1661" spans="2:10">
      <c r="B1661" s="259"/>
      <c r="D1661" s="271"/>
      <c r="F1661" s="279"/>
      <c r="G1661" s="277"/>
      <c r="H1661" s="277"/>
      <c r="I1661" s="277"/>
      <c r="J1661" s="277"/>
    </row>
    <row r="1662" spans="2:10">
      <c r="B1662" s="259"/>
      <c r="D1662" s="271"/>
      <c r="F1662" s="279"/>
      <c r="G1662" s="277"/>
      <c r="H1662" s="277"/>
      <c r="I1662" s="277"/>
      <c r="J1662" s="277"/>
    </row>
    <row r="1663" spans="2:10">
      <c r="B1663" s="259"/>
      <c r="D1663" s="271"/>
      <c r="F1663" s="279"/>
      <c r="G1663" s="277"/>
      <c r="H1663" s="277"/>
      <c r="I1663" s="277"/>
      <c r="J1663" s="277"/>
    </row>
    <row r="1664" spans="2:10">
      <c r="B1664" s="259"/>
      <c r="D1664" s="271"/>
      <c r="F1664" s="279"/>
      <c r="G1664" s="277"/>
      <c r="H1664" s="277"/>
      <c r="I1664" s="277"/>
      <c r="J1664" s="277"/>
    </row>
    <row r="1665" spans="2:10">
      <c r="B1665" s="259"/>
      <c r="D1665" s="271"/>
      <c r="F1665" s="279"/>
      <c r="G1665" s="277"/>
      <c r="H1665" s="277"/>
      <c r="I1665" s="277"/>
      <c r="J1665" s="277"/>
    </row>
    <row r="1666" spans="2:10">
      <c r="B1666" s="259"/>
      <c r="D1666" s="271"/>
      <c r="F1666" s="279"/>
      <c r="G1666" s="277"/>
      <c r="H1666" s="277"/>
      <c r="I1666" s="277"/>
      <c r="J1666" s="277"/>
    </row>
    <row r="1667" spans="2:10">
      <c r="B1667" s="259"/>
      <c r="D1667" s="271"/>
      <c r="F1667" s="279"/>
      <c r="G1667" s="277"/>
      <c r="H1667" s="277"/>
      <c r="I1667" s="277"/>
      <c r="J1667" s="277"/>
    </row>
    <row r="1668" spans="2:10">
      <c r="B1668" s="259"/>
      <c r="D1668" s="271"/>
      <c r="F1668" s="279"/>
      <c r="G1668" s="277"/>
      <c r="H1668" s="277"/>
      <c r="I1668" s="277"/>
      <c r="J1668" s="277"/>
    </row>
    <row r="1669" spans="2:10">
      <c r="B1669" s="259"/>
      <c r="D1669" s="271"/>
      <c r="F1669" s="279"/>
      <c r="G1669" s="277"/>
      <c r="H1669" s="277"/>
      <c r="I1669" s="277"/>
      <c r="J1669" s="277"/>
    </row>
    <row r="1670" spans="2:10">
      <c r="B1670" s="259"/>
      <c r="D1670" s="271"/>
      <c r="F1670" s="279"/>
      <c r="G1670" s="277"/>
      <c r="H1670" s="277"/>
      <c r="I1670" s="277"/>
      <c r="J1670" s="277"/>
    </row>
    <row r="1671" spans="2:10">
      <c r="B1671" s="259"/>
      <c r="D1671" s="271"/>
      <c r="F1671" s="279"/>
      <c r="G1671" s="277"/>
      <c r="H1671" s="277"/>
      <c r="I1671" s="277"/>
      <c r="J1671" s="277"/>
    </row>
    <row r="1672" spans="2:10">
      <c r="B1672" s="259"/>
      <c r="D1672" s="271"/>
      <c r="F1672" s="279"/>
      <c r="G1672" s="277"/>
      <c r="H1672" s="277"/>
      <c r="I1672" s="277"/>
      <c r="J1672" s="277"/>
    </row>
    <row r="1673" spans="2:10">
      <c r="B1673" s="259"/>
      <c r="D1673" s="271"/>
      <c r="F1673" s="279"/>
      <c r="G1673" s="277"/>
      <c r="H1673" s="277"/>
      <c r="I1673" s="277"/>
      <c r="J1673" s="277"/>
    </row>
    <row r="1674" spans="2:10">
      <c r="B1674" s="259"/>
      <c r="D1674" s="271"/>
      <c r="F1674" s="279"/>
      <c r="G1674" s="277"/>
      <c r="H1674" s="277"/>
      <c r="I1674" s="277"/>
      <c r="J1674" s="277"/>
    </row>
    <row r="1675" spans="2:10">
      <c r="B1675" s="259"/>
      <c r="D1675" s="271"/>
      <c r="F1675" s="279"/>
      <c r="G1675" s="277"/>
      <c r="H1675" s="277"/>
      <c r="I1675" s="277"/>
      <c r="J1675" s="277"/>
    </row>
    <row r="1676" spans="2:10">
      <c r="B1676" s="259"/>
      <c r="D1676" s="271"/>
      <c r="F1676" s="279"/>
      <c r="G1676" s="277"/>
      <c r="H1676" s="277"/>
      <c r="I1676" s="277"/>
      <c r="J1676" s="277"/>
    </row>
    <row r="1677" spans="2:10">
      <c r="B1677" s="259"/>
      <c r="D1677" s="271"/>
      <c r="F1677" s="279"/>
      <c r="G1677" s="277"/>
      <c r="H1677" s="277"/>
      <c r="I1677" s="277"/>
      <c r="J1677" s="277"/>
    </row>
    <row r="1678" spans="2:10">
      <c r="B1678" s="259"/>
      <c r="D1678" s="271"/>
      <c r="F1678" s="279"/>
      <c r="G1678" s="277"/>
      <c r="H1678" s="277"/>
      <c r="I1678" s="277"/>
      <c r="J1678" s="277"/>
    </row>
    <row r="1679" spans="2:10">
      <c r="B1679" s="259"/>
      <c r="D1679" s="271"/>
      <c r="F1679" s="279"/>
      <c r="G1679" s="277"/>
      <c r="H1679" s="277"/>
      <c r="I1679" s="277"/>
      <c r="J1679" s="277"/>
    </row>
    <row r="1680" spans="2:10">
      <c r="B1680" s="259"/>
      <c r="D1680" s="271"/>
      <c r="F1680" s="279"/>
      <c r="G1680" s="277"/>
      <c r="H1680" s="277"/>
      <c r="I1680" s="277"/>
      <c r="J1680" s="277"/>
    </row>
    <row r="1681" spans="2:10">
      <c r="B1681" s="259"/>
      <c r="D1681" s="271"/>
      <c r="F1681" s="279"/>
      <c r="G1681" s="277"/>
      <c r="H1681" s="277"/>
      <c r="I1681" s="277"/>
      <c r="J1681" s="277"/>
    </row>
    <row r="1682" spans="2:10">
      <c r="B1682" s="259"/>
      <c r="D1682" s="271"/>
      <c r="F1682" s="279"/>
      <c r="G1682" s="277"/>
      <c r="H1682" s="277"/>
      <c r="I1682" s="277"/>
      <c r="J1682" s="277"/>
    </row>
    <row r="1683" spans="2:10">
      <c r="B1683" s="259"/>
      <c r="D1683" s="271"/>
      <c r="F1683" s="279"/>
      <c r="G1683" s="277"/>
      <c r="H1683" s="277"/>
      <c r="I1683" s="277"/>
      <c r="J1683" s="277"/>
    </row>
    <row r="1684" spans="2:10">
      <c r="B1684" s="259"/>
      <c r="D1684" s="271"/>
      <c r="F1684" s="279"/>
      <c r="G1684" s="277"/>
      <c r="H1684" s="277"/>
      <c r="I1684" s="277"/>
      <c r="J1684" s="277"/>
    </row>
    <row r="1685" spans="2:10">
      <c r="B1685" s="259"/>
      <c r="D1685" s="271"/>
      <c r="F1685" s="279"/>
      <c r="G1685" s="277"/>
      <c r="H1685" s="277"/>
      <c r="I1685" s="277"/>
      <c r="J1685" s="277"/>
    </row>
    <row r="1686" spans="2:10">
      <c r="B1686" s="259"/>
      <c r="D1686" s="271"/>
      <c r="F1686" s="279"/>
      <c r="G1686" s="277"/>
      <c r="H1686" s="277"/>
      <c r="I1686" s="277"/>
      <c r="J1686" s="277"/>
    </row>
    <row r="1687" spans="2:10">
      <c r="B1687" s="259"/>
      <c r="D1687" s="271"/>
      <c r="F1687" s="279"/>
      <c r="G1687" s="277"/>
      <c r="H1687" s="277"/>
      <c r="I1687" s="277"/>
      <c r="J1687" s="277"/>
    </row>
    <row r="1688" spans="2:10">
      <c r="B1688" s="259"/>
      <c r="D1688" s="271"/>
      <c r="F1688" s="279"/>
      <c r="G1688" s="277"/>
      <c r="H1688" s="277"/>
      <c r="I1688" s="277"/>
      <c r="J1688" s="277"/>
    </row>
    <row r="1689" spans="2:10">
      <c r="B1689" s="259"/>
      <c r="D1689" s="271"/>
      <c r="F1689" s="279"/>
      <c r="G1689" s="277"/>
      <c r="H1689" s="277"/>
      <c r="I1689" s="277"/>
      <c r="J1689" s="277"/>
    </row>
    <row r="1690" spans="2:10">
      <c r="B1690" s="259"/>
      <c r="D1690" s="271"/>
      <c r="F1690" s="279"/>
      <c r="G1690" s="277"/>
      <c r="H1690" s="277"/>
      <c r="I1690" s="277"/>
      <c r="J1690" s="277"/>
    </row>
    <row r="1691" spans="2:10">
      <c r="B1691" s="259"/>
      <c r="D1691" s="271"/>
      <c r="F1691" s="279"/>
      <c r="G1691" s="277"/>
      <c r="H1691" s="277"/>
      <c r="I1691" s="277"/>
      <c r="J1691" s="277"/>
    </row>
    <row r="1692" spans="2:10">
      <c r="B1692" s="259"/>
      <c r="D1692" s="271"/>
      <c r="F1692" s="279"/>
      <c r="G1692" s="277"/>
      <c r="H1692" s="277"/>
      <c r="I1692" s="277"/>
      <c r="J1692" s="277"/>
    </row>
    <row r="1693" spans="2:10">
      <c r="B1693" s="259"/>
      <c r="D1693" s="271"/>
      <c r="F1693" s="279"/>
      <c r="G1693" s="277"/>
      <c r="H1693" s="277"/>
      <c r="I1693" s="277"/>
      <c r="J1693" s="277"/>
    </row>
    <row r="1694" spans="2:10">
      <c r="B1694" s="259"/>
      <c r="D1694" s="271"/>
      <c r="F1694" s="279"/>
      <c r="G1694" s="277"/>
      <c r="H1694" s="277"/>
      <c r="I1694" s="277"/>
      <c r="J1694" s="277"/>
    </row>
    <row r="1695" spans="2:10">
      <c r="B1695" s="259"/>
      <c r="D1695" s="271"/>
      <c r="F1695" s="279"/>
      <c r="G1695" s="277"/>
      <c r="H1695" s="277"/>
      <c r="I1695" s="277"/>
      <c r="J1695" s="277"/>
    </row>
    <row r="1696" spans="2:10">
      <c r="B1696" s="259"/>
      <c r="D1696" s="271"/>
      <c r="F1696" s="279"/>
      <c r="G1696" s="277"/>
      <c r="H1696" s="277"/>
      <c r="I1696" s="277"/>
      <c r="J1696" s="277"/>
    </row>
    <row r="1697" spans="2:10">
      <c r="B1697" s="259"/>
      <c r="D1697" s="271"/>
      <c r="F1697" s="279"/>
      <c r="G1697" s="277"/>
      <c r="H1697" s="277"/>
      <c r="I1697" s="277"/>
      <c r="J1697" s="277"/>
    </row>
    <row r="1698" spans="2:10">
      <c r="B1698" s="259"/>
      <c r="D1698" s="271"/>
      <c r="F1698" s="279"/>
      <c r="G1698" s="277"/>
      <c r="H1698" s="277"/>
      <c r="I1698" s="277"/>
      <c r="J1698" s="277"/>
    </row>
    <row r="1699" spans="2:10">
      <c r="B1699" s="259"/>
      <c r="D1699" s="271"/>
      <c r="F1699" s="279"/>
      <c r="G1699" s="277"/>
      <c r="H1699" s="277"/>
      <c r="I1699" s="277"/>
      <c r="J1699" s="277"/>
    </row>
    <row r="1700" spans="2:10">
      <c r="B1700" s="259"/>
      <c r="D1700" s="271"/>
      <c r="F1700" s="279"/>
      <c r="G1700" s="277"/>
      <c r="H1700" s="277"/>
      <c r="I1700" s="277"/>
      <c r="J1700" s="277"/>
    </row>
    <row r="1701" spans="2:10">
      <c r="B1701" s="259"/>
      <c r="D1701" s="271"/>
      <c r="F1701" s="279"/>
      <c r="G1701" s="277"/>
      <c r="H1701" s="277"/>
      <c r="I1701" s="277"/>
      <c r="J1701" s="277"/>
    </row>
    <row r="1702" spans="2:10">
      <c r="B1702" s="259"/>
      <c r="D1702" s="271"/>
      <c r="F1702" s="279"/>
      <c r="G1702" s="277"/>
      <c r="H1702" s="277"/>
      <c r="I1702" s="277"/>
      <c r="J1702" s="277"/>
    </row>
    <row r="1703" spans="2:10">
      <c r="B1703" s="259"/>
      <c r="D1703" s="271"/>
      <c r="F1703" s="279"/>
      <c r="G1703" s="277"/>
      <c r="H1703" s="277"/>
      <c r="I1703" s="277"/>
      <c r="J1703" s="277"/>
    </row>
    <row r="1704" spans="2:10">
      <c r="B1704" s="259"/>
      <c r="D1704" s="271"/>
      <c r="F1704" s="279"/>
      <c r="G1704" s="277"/>
      <c r="H1704" s="277"/>
      <c r="I1704" s="277"/>
      <c r="J1704" s="277"/>
    </row>
    <row r="1705" spans="2:10">
      <c r="B1705" s="259"/>
      <c r="D1705" s="271"/>
      <c r="F1705" s="279"/>
      <c r="G1705" s="277"/>
      <c r="H1705" s="277"/>
      <c r="I1705" s="277"/>
      <c r="J1705" s="277"/>
    </row>
    <row r="1706" spans="2:10">
      <c r="B1706" s="259"/>
      <c r="D1706" s="271"/>
      <c r="F1706" s="279"/>
      <c r="G1706" s="277"/>
      <c r="H1706" s="277"/>
      <c r="I1706" s="277"/>
      <c r="J1706" s="277"/>
    </row>
    <row r="1707" spans="2:10">
      <c r="B1707" s="259"/>
      <c r="D1707" s="271"/>
      <c r="F1707" s="279"/>
      <c r="G1707" s="277"/>
      <c r="H1707" s="277"/>
      <c r="I1707" s="277"/>
      <c r="J1707" s="277"/>
    </row>
    <row r="1708" spans="2:10">
      <c r="B1708" s="259"/>
      <c r="D1708" s="271"/>
      <c r="F1708" s="279"/>
      <c r="G1708" s="277"/>
      <c r="H1708" s="277"/>
      <c r="I1708" s="277"/>
      <c r="J1708" s="277"/>
    </row>
    <row r="1709" spans="2:10">
      <c r="B1709" s="259"/>
      <c r="D1709" s="271"/>
      <c r="F1709" s="279"/>
      <c r="G1709" s="277"/>
      <c r="H1709" s="277"/>
      <c r="I1709" s="277"/>
      <c r="J1709" s="277"/>
    </row>
    <row r="1710" spans="2:10">
      <c r="B1710" s="259"/>
      <c r="D1710" s="271"/>
      <c r="F1710" s="279"/>
      <c r="G1710" s="277"/>
      <c r="H1710" s="277"/>
      <c r="I1710" s="277"/>
      <c r="J1710" s="277"/>
    </row>
    <row r="1711" spans="2:10">
      <c r="B1711" s="259"/>
      <c r="D1711" s="271"/>
      <c r="F1711" s="279"/>
      <c r="G1711" s="277"/>
      <c r="H1711" s="277"/>
      <c r="I1711" s="277"/>
      <c r="J1711" s="277"/>
    </row>
    <row r="1712" spans="2:10">
      <c r="B1712" s="259"/>
      <c r="D1712" s="271"/>
      <c r="F1712" s="279"/>
      <c r="G1712" s="277"/>
      <c r="H1712" s="277"/>
      <c r="I1712" s="277"/>
      <c r="J1712" s="277"/>
    </row>
    <row r="1713" spans="2:10">
      <c r="B1713" s="259"/>
      <c r="D1713" s="271"/>
      <c r="F1713" s="279"/>
      <c r="G1713" s="277"/>
      <c r="H1713" s="277"/>
      <c r="I1713" s="277"/>
      <c r="J1713" s="277"/>
    </row>
    <row r="1714" spans="2:10">
      <c r="B1714" s="259"/>
      <c r="D1714" s="271"/>
      <c r="F1714" s="279"/>
      <c r="G1714" s="277"/>
      <c r="H1714" s="277"/>
      <c r="I1714" s="277"/>
      <c r="J1714" s="277"/>
    </row>
    <row r="1715" spans="2:10">
      <c r="B1715" s="259"/>
      <c r="D1715" s="271"/>
      <c r="F1715" s="279"/>
      <c r="G1715" s="277"/>
      <c r="H1715" s="277"/>
      <c r="I1715" s="277"/>
      <c r="J1715" s="277"/>
    </row>
    <row r="1716" spans="2:10">
      <c r="B1716" s="259"/>
      <c r="D1716" s="271"/>
      <c r="F1716" s="279"/>
      <c r="G1716" s="277"/>
      <c r="H1716" s="277"/>
      <c r="I1716" s="277"/>
      <c r="J1716" s="277"/>
    </row>
    <row r="1717" spans="2:10">
      <c r="B1717" s="259"/>
      <c r="D1717" s="271"/>
      <c r="F1717" s="279"/>
      <c r="G1717" s="277"/>
      <c r="H1717" s="277"/>
      <c r="I1717" s="277"/>
      <c r="J1717" s="277"/>
    </row>
    <row r="1718" spans="2:10">
      <c r="B1718" s="259"/>
      <c r="D1718" s="271"/>
      <c r="F1718" s="279"/>
      <c r="G1718" s="277"/>
      <c r="H1718" s="277"/>
      <c r="I1718" s="277"/>
      <c r="J1718" s="277"/>
    </row>
    <row r="1719" spans="2:10">
      <c r="B1719" s="259"/>
      <c r="D1719" s="271"/>
      <c r="F1719" s="279"/>
      <c r="G1719" s="277"/>
      <c r="H1719" s="277"/>
      <c r="I1719" s="277"/>
      <c r="J1719" s="277"/>
    </row>
    <row r="1720" spans="2:10">
      <c r="B1720" s="259"/>
      <c r="D1720" s="271"/>
      <c r="F1720" s="279"/>
      <c r="G1720" s="277"/>
      <c r="H1720" s="277"/>
      <c r="I1720" s="277"/>
      <c r="J1720" s="277"/>
    </row>
    <row r="1721" spans="2:10">
      <c r="B1721" s="259"/>
      <c r="D1721" s="271"/>
      <c r="F1721" s="279"/>
      <c r="G1721" s="277"/>
      <c r="H1721" s="277"/>
      <c r="I1721" s="277"/>
      <c r="J1721" s="277"/>
    </row>
    <row r="1722" spans="2:10">
      <c r="B1722" s="259"/>
      <c r="D1722" s="271"/>
      <c r="F1722" s="279"/>
      <c r="G1722" s="277"/>
      <c r="H1722" s="277"/>
      <c r="I1722" s="277"/>
      <c r="J1722" s="277"/>
    </row>
    <row r="1723" spans="2:10">
      <c r="B1723" s="259"/>
      <c r="D1723" s="271"/>
      <c r="F1723" s="279"/>
      <c r="G1723" s="277"/>
      <c r="H1723" s="277"/>
      <c r="I1723" s="277"/>
      <c r="J1723" s="277"/>
    </row>
    <row r="1724" spans="2:10">
      <c r="B1724" s="259"/>
      <c r="D1724" s="271"/>
      <c r="F1724" s="279"/>
      <c r="G1724" s="277"/>
      <c r="H1724" s="277"/>
      <c r="I1724" s="277"/>
      <c r="J1724" s="277"/>
    </row>
    <row r="1725" spans="2:10">
      <c r="B1725" s="259"/>
      <c r="D1725" s="271"/>
      <c r="F1725" s="279"/>
      <c r="G1725" s="277"/>
      <c r="H1725" s="277"/>
      <c r="I1725" s="277"/>
      <c r="J1725" s="277"/>
    </row>
    <row r="1726" spans="2:10">
      <c r="B1726" s="259"/>
      <c r="D1726" s="271"/>
      <c r="F1726" s="279"/>
      <c r="G1726" s="277"/>
      <c r="H1726" s="277"/>
      <c r="I1726" s="277"/>
      <c r="J1726" s="277"/>
    </row>
    <row r="1727" spans="2:10">
      <c r="B1727" s="259"/>
      <c r="D1727" s="271"/>
      <c r="F1727" s="279"/>
      <c r="G1727" s="277"/>
      <c r="H1727" s="277"/>
      <c r="I1727" s="277"/>
      <c r="J1727" s="277"/>
    </row>
    <row r="1728" spans="2:10">
      <c r="B1728" s="259"/>
      <c r="D1728" s="271"/>
      <c r="F1728" s="279"/>
      <c r="G1728" s="277"/>
      <c r="H1728" s="277"/>
      <c r="I1728" s="277"/>
      <c r="J1728" s="277"/>
    </row>
    <row r="1729" spans="2:10">
      <c r="B1729" s="259"/>
      <c r="D1729" s="271"/>
      <c r="F1729" s="279"/>
      <c r="G1729" s="277"/>
      <c r="H1729" s="277"/>
      <c r="I1729" s="277"/>
      <c r="J1729" s="277"/>
    </row>
    <row r="1730" spans="2:10">
      <c r="B1730" s="259"/>
      <c r="D1730" s="271"/>
      <c r="F1730" s="279"/>
      <c r="G1730" s="277"/>
      <c r="H1730" s="277"/>
      <c r="I1730" s="277"/>
      <c r="J1730" s="277"/>
    </row>
    <row r="1731" spans="2:10">
      <c r="B1731" s="259"/>
      <c r="D1731" s="271"/>
      <c r="F1731" s="279"/>
      <c r="G1731" s="277"/>
      <c r="H1731" s="277"/>
      <c r="I1731" s="277"/>
      <c r="J1731" s="277"/>
    </row>
    <row r="1732" spans="2:10">
      <c r="B1732" s="259"/>
      <c r="D1732" s="271"/>
      <c r="F1732" s="279"/>
      <c r="G1732" s="277"/>
      <c r="H1732" s="277"/>
      <c r="I1732" s="277"/>
      <c r="J1732" s="277"/>
    </row>
    <row r="1733" spans="2:10">
      <c r="B1733" s="259"/>
      <c r="D1733" s="271"/>
      <c r="F1733" s="279"/>
      <c r="G1733" s="277"/>
      <c r="H1733" s="277"/>
      <c r="I1733" s="277"/>
      <c r="J1733" s="277"/>
    </row>
    <row r="1734" spans="2:10">
      <c r="B1734" s="259"/>
      <c r="D1734" s="271"/>
      <c r="F1734" s="279"/>
      <c r="G1734" s="277"/>
      <c r="H1734" s="277"/>
      <c r="I1734" s="277"/>
      <c r="J1734" s="277"/>
    </row>
    <row r="1735" spans="2:10">
      <c r="B1735" s="259"/>
      <c r="D1735" s="271"/>
      <c r="F1735" s="279"/>
      <c r="G1735" s="277"/>
      <c r="H1735" s="277"/>
      <c r="I1735" s="277"/>
      <c r="J1735" s="277"/>
    </row>
    <row r="1736" spans="2:10">
      <c r="B1736" s="259"/>
      <c r="D1736" s="271"/>
      <c r="F1736" s="279"/>
      <c r="G1736" s="277"/>
      <c r="H1736" s="277"/>
      <c r="I1736" s="277"/>
      <c r="J1736" s="277"/>
    </row>
    <row r="1737" spans="2:10">
      <c r="B1737" s="259"/>
      <c r="D1737" s="271"/>
      <c r="F1737" s="279"/>
      <c r="G1737" s="277"/>
      <c r="H1737" s="277"/>
      <c r="I1737" s="277"/>
      <c r="J1737" s="277"/>
    </row>
    <row r="1738" spans="2:10">
      <c r="B1738" s="259"/>
      <c r="D1738" s="271"/>
      <c r="F1738" s="279"/>
      <c r="G1738" s="277"/>
      <c r="H1738" s="277"/>
      <c r="I1738" s="277"/>
      <c r="J1738" s="277"/>
    </row>
    <row r="1739" spans="2:10">
      <c r="B1739" s="259"/>
      <c r="D1739" s="271"/>
      <c r="F1739" s="279"/>
      <c r="G1739" s="277"/>
      <c r="H1739" s="277"/>
      <c r="I1739" s="277"/>
      <c r="J1739" s="277"/>
    </row>
    <row r="1740" spans="2:10">
      <c r="B1740" s="259"/>
      <c r="D1740" s="271"/>
      <c r="F1740" s="279"/>
      <c r="G1740" s="277"/>
      <c r="H1740" s="277"/>
      <c r="I1740" s="277"/>
      <c r="J1740" s="277"/>
    </row>
    <row r="1741" spans="2:10">
      <c r="B1741" s="259"/>
      <c r="D1741" s="271"/>
      <c r="F1741" s="279"/>
      <c r="G1741" s="277"/>
      <c r="H1741" s="277"/>
      <c r="I1741" s="277"/>
      <c r="J1741" s="277"/>
    </row>
    <row r="1742" spans="2:10">
      <c r="B1742" s="259"/>
      <c r="D1742" s="271"/>
      <c r="F1742" s="279"/>
      <c r="G1742" s="277"/>
      <c r="H1742" s="277"/>
      <c r="I1742" s="277"/>
      <c r="J1742" s="277"/>
    </row>
    <row r="1743" spans="2:10">
      <c r="B1743" s="259"/>
      <c r="D1743" s="271"/>
      <c r="F1743" s="279"/>
      <c r="G1743" s="277"/>
      <c r="H1743" s="277"/>
      <c r="I1743" s="277"/>
      <c r="J1743" s="277"/>
    </row>
    <row r="1744" spans="2:10">
      <c r="B1744" s="259"/>
      <c r="D1744" s="271"/>
      <c r="F1744" s="279"/>
      <c r="G1744" s="277"/>
      <c r="H1744" s="277"/>
      <c r="I1744" s="277"/>
      <c r="J1744" s="277"/>
    </row>
    <row r="1745" spans="2:10">
      <c r="B1745" s="259"/>
      <c r="D1745" s="271"/>
      <c r="F1745" s="279"/>
      <c r="G1745" s="277"/>
      <c r="H1745" s="277"/>
      <c r="I1745" s="277"/>
      <c r="J1745" s="277"/>
    </row>
    <row r="1746" spans="2:10">
      <c r="B1746" s="259"/>
      <c r="D1746" s="271"/>
      <c r="F1746" s="279"/>
      <c r="G1746" s="277"/>
      <c r="H1746" s="277"/>
      <c r="I1746" s="277"/>
      <c r="J1746" s="277"/>
    </row>
    <row r="1747" spans="2:10">
      <c r="B1747" s="259"/>
      <c r="D1747" s="271"/>
      <c r="F1747" s="279"/>
      <c r="G1747" s="277"/>
      <c r="H1747" s="277"/>
      <c r="I1747" s="277"/>
      <c r="J1747" s="277"/>
    </row>
    <row r="1748" spans="2:10">
      <c r="B1748" s="259"/>
      <c r="D1748" s="271"/>
      <c r="F1748" s="279"/>
      <c r="G1748" s="277"/>
      <c r="H1748" s="277"/>
      <c r="I1748" s="277"/>
      <c r="J1748" s="277"/>
    </row>
    <row r="1749" spans="2:10">
      <c r="B1749" s="259"/>
      <c r="D1749" s="271"/>
      <c r="F1749" s="279"/>
      <c r="G1749" s="277"/>
      <c r="H1749" s="277"/>
      <c r="I1749" s="277"/>
      <c r="J1749" s="277"/>
    </row>
    <row r="1750" spans="2:10">
      <c r="B1750" s="259"/>
      <c r="D1750" s="271"/>
      <c r="F1750" s="279"/>
      <c r="G1750" s="277"/>
      <c r="H1750" s="277"/>
      <c r="I1750" s="277"/>
      <c r="J1750" s="277"/>
    </row>
    <row r="1751" spans="2:10">
      <c r="B1751" s="259"/>
      <c r="D1751" s="271"/>
      <c r="F1751" s="279"/>
      <c r="G1751" s="277"/>
      <c r="H1751" s="277"/>
      <c r="I1751" s="277"/>
      <c r="J1751" s="277"/>
    </row>
    <row r="1752" spans="2:10">
      <c r="B1752" s="259"/>
      <c r="D1752" s="271"/>
      <c r="F1752" s="279"/>
      <c r="G1752" s="277"/>
      <c r="H1752" s="277"/>
      <c r="I1752" s="277"/>
      <c r="J1752" s="277"/>
    </row>
    <row r="1753" spans="2:10">
      <c r="B1753" s="259"/>
      <c r="D1753" s="271"/>
      <c r="F1753" s="279"/>
      <c r="G1753" s="277"/>
      <c r="H1753" s="277"/>
      <c r="I1753" s="277"/>
      <c r="J1753" s="277"/>
    </row>
    <row r="1754" spans="2:10">
      <c r="B1754" s="259"/>
      <c r="D1754" s="271"/>
      <c r="F1754" s="279"/>
      <c r="G1754" s="277"/>
      <c r="H1754" s="277"/>
      <c r="I1754" s="277"/>
      <c r="J1754" s="277"/>
    </row>
    <row r="1755" spans="2:10">
      <c r="B1755" s="259"/>
      <c r="D1755" s="271"/>
      <c r="F1755" s="279"/>
      <c r="G1755" s="277"/>
      <c r="H1755" s="277"/>
      <c r="I1755" s="277"/>
      <c r="J1755" s="277"/>
    </row>
    <row r="1756" spans="2:10">
      <c r="B1756" s="259"/>
      <c r="D1756" s="271"/>
      <c r="F1756" s="279"/>
      <c r="G1756" s="277"/>
      <c r="H1756" s="277"/>
      <c r="I1756" s="277"/>
      <c r="J1756" s="277"/>
    </row>
    <row r="1757" spans="2:10">
      <c r="B1757" s="259"/>
      <c r="D1757" s="271"/>
      <c r="F1757" s="279"/>
      <c r="G1757" s="277"/>
      <c r="H1757" s="277"/>
      <c r="I1757" s="277"/>
      <c r="J1757" s="277"/>
    </row>
    <row r="1758" spans="2:10">
      <c r="B1758" s="259"/>
      <c r="D1758" s="271"/>
      <c r="F1758" s="279"/>
      <c r="G1758" s="277"/>
      <c r="H1758" s="277"/>
      <c r="I1758" s="277"/>
      <c r="J1758" s="277"/>
    </row>
    <row r="1759" spans="2:10">
      <c r="B1759" s="259"/>
      <c r="D1759" s="271"/>
      <c r="F1759" s="279"/>
      <c r="G1759" s="277"/>
      <c r="H1759" s="277"/>
      <c r="I1759" s="277"/>
      <c r="J1759" s="277"/>
    </row>
    <row r="1760" spans="2:10">
      <c r="B1760" s="259"/>
      <c r="D1760" s="271"/>
      <c r="F1760" s="279"/>
      <c r="G1760" s="277"/>
      <c r="H1760" s="277"/>
      <c r="I1760" s="277"/>
      <c r="J1760" s="277"/>
    </row>
    <row r="1761" spans="2:10">
      <c r="B1761" s="259"/>
      <c r="D1761" s="271"/>
      <c r="F1761" s="279"/>
      <c r="G1761" s="277"/>
      <c r="H1761" s="277"/>
      <c r="I1761" s="277"/>
      <c r="J1761" s="277"/>
    </row>
    <row r="1762" spans="2:10">
      <c r="B1762" s="259"/>
      <c r="D1762" s="271"/>
      <c r="F1762" s="279"/>
      <c r="G1762" s="277"/>
      <c r="H1762" s="277"/>
      <c r="I1762" s="277"/>
      <c r="J1762" s="277"/>
    </row>
    <row r="1763" spans="2:10">
      <c r="B1763" s="259"/>
      <c r="D1763" s="271"/>
      <c r="F1763" s="279"/>
      <c r="G1763" s="277"/>
      <c r="H1763" s="277"/>
      <c r="I1763" s="277"/>
      <c r="J1763" s="277"/>
    </row>
    <row r="1764" spans="2:10">
      <c r="B1764" s="259"/>
      <c r="D1764" s="271"/>
      <c r="F1764" s="279"/>
      <c r="G1764" s="277"/>
      <c r="H1764" s="277"/>
      <c r="I1764" s="277"/>
      <c r="J1764" s="277"/>
    </row>
    <row r="1765" spans="2:10">
      <c r="B1765" s="259"/>
      <c r="D1765" s="271"/>
      <c r="F1765" s="279"/>
      <c r="G1765" s="277"/>
      <c r="H1765" s="277"/>
      <c r="I1765" s="277"/>
      <c r="J1765" s="277"/>
    </row>
    <row r="1766" spans="2:10">
      <c r="B1766" s="259"/>
      <c r="D1766" s="271"/>
      <c r="F1766" s="279"/>
      <c r="G1766" s="277"/>
      <c r="H1766" s="277"/>
      <c r="I1766" s="277"/>
      <c r="J1766" s="277"/>
    </row>
    <row r="1767" spans="2:10">
      <c r="B1767" s="259"/>
      <c r="D1767" s="271"/>
      <c r="F1767" s="279"/>
      <c r="G1767" s="277"/>
      <c r="H1767" s="277"/>
      <c r="I1767" s="277"/>
      <c r="J1767" s="277"/>
    </row>
    <row r="1768" spans="2:10">
      <c r="B1768" s="259"/>
      <c r="D1768" s="271"/>
      <c r="F1768" s="279"/>
      <c r="G1768" s="277"/>
      <c r="H1768" s="277"/>
      <c r="I1768" s="277"/>
      <c r="J1768" s="277"/>
    </row>
    <row r="1769" spans="2:10">
      <c r="B1769" s="259"/>
      <c r="D1769" s="271"/>
      <c r="F1769" s="279"/>
      <c r="G1769" s="277"/>
      <c r="H1769" s="277"/>
      <c r="I1769" s="277"/>
      <c r="J1769" s="277"/>
    </row>
    <row r="1770" spans="2:10">
      <c r="B1770" s="259"/>
      <c r="D1770" s="271"/>
      <c r="F1770" s="279"/>
      <c r="G1770" s="277"/>
      <c r="H1770" s="277"/>
      <c r="I1770" s="277"/>
      <c r="J1770" s="277"/>
    </row>
    <row r="1771" spans="2:10">
      <c r="B1771" s="259"/>
      <c r="D1771" s="271"/>
      <c r="F1771" s="279"/>
      <c r="G1771" s="277"/>
      <c r="H1771" s="277"/>
      <c r="I1771" s="277"/>
      <c r="J1771" s="277"/>
    </row>
    <row r="1772" spans="2:10">
      <c r="B1772" s="259"/>
      <c r="D1772" s="271"/>
      <c r="F1772" s="279"/>
      <c r="G1772" s="277"/>
      <c r="H1772" s="277"/>
      <c r="I1772" s="277"/>
      <c r="J1772" s="277"/>
    </row>
    <row r="1773" spans="2:10">
      <c r="B1773" s="259"/>
      <c r="D1773" s="271"/>
      <c r="F1773" s="279"/>
      <c r="G1773" s="277"/>
      <c r="H1773" s="277"/>
      <c r="I1773" s="277"/>
      <c r="J1773" s="277"/>
    </row>
    <row r="1774" spans="2:10">
      <c r="B1774" s="259"/>
      <c r="D1774" s="271"/>
      <c r="F1774" s="279"/>
      <c r="G1774" s="277"/>
      <c r="H1774" s="277"/>
      <c r="I1774" s="277"/>
      <c r="J1774" s="277"/>
    </row>
    <row r="1775" spans="2:10">
      <c r="B1775" s="259"/>
      <c r="D1775" s="271"/>
      <c r="F1775" s="279"/>
      <c r="G1775" s="277"/>
      <c r="H1775" s="277"/>
      <c r="I1775" s="277"/>
      <c r="J1775" s="277"/>
    </row>
    <row r="1776" spans="2:10">
      <c r="B1776" s="259"/>
      <c r="D1776" s="271"/>
      <c r="F1776" s="279"/>
      <c r="G1776" s="277"/>
      <c r="H1776" s="277"/>
      <c r="I1776" s="277"/>
      <c r="J1776" s="277"/>
    </row>
    <row r="1777" spans="2:10">
      <c r="B1777" s="259"/>
      <c r="D1777" s="271"/>
      <c r="F1777" s="279"/>
      <c r="G1777" s="277"/>
      <c r="H1777" s="277"/>
      <c r="I1777" s="277"/>
      <c r="J1777" s="277"/>
    </row>
    <row r="1778" spans="2:10">
      <c r="B1778" s="259"/>
      <c r="D1778" s="271"/>
      <c r="F1778" s="279"/>
      <c r="G1778" s="277"/>
      <c r="H1778" s="277"/>
      <c r="I1778" s="277"/>
      <c r="J1778" s="277"/>
    </row>
    <row r="1779" spans="2:10">
      <c r="B1779" s="259"/>
      <c r="D1779" s="271"/>
      <c r="F1779" s="279"/>
      <c r="G1779" s="277"/>
      <c r="H1779" s="277"/>
      <c r="I1779" s="277"/>
      <c r="J1779" s="277"/>
    </row>
    <row r="1780" spans="2:10">
      <c r="B1780" s="259"/>
      <c r="D1780" s="271"/>
      <c r="F1780" s="279"/>
      <c r="G1780" s="277"/>
      <c r="H1780" s="277"/>
      <c r="I1780" s="277"/>
      <c r="J1780" s="277"/>
    </row>
    <row r="1781" spans="2:10">
      <c r="B1781" s="259"/>
      <c r="D1781" s="271"/>
      <c r="F1781" s="279"/>
      <c r="G1781" s="277"/>
      <c r="H1781" s="277"/>
      <c r="I1781" s="277"/>
      <c r="J1781" s="277"/>
    </row>
    <row r="1782" spans="2:10">
      <c r="B1782" s="259"/>
      <c r="D1782" s="271"/>
      <c r="F1782" s="279"/>
      <c r="G1782" s="277"/>
      <c r="H1782" s="277"/>
      <c r="I1782" s="277"/>
      <c r="J1782" s="277"/>
    </row>
    <row r="1783" spans="2:10">
      <c r="B1783" s="259"/>
      <c r="D1783" s="271"/>
      <c r="F1783" s="279"/>
      <c r="G1783" s="277"/>
      <c r="H1783" s="277"/>
      <c r="I1783" s="277"/>
      <c r="J1783" s="277"/>
    </row>
    <row r="1784" spans="2:10">
      <c r="B1784" s="259"/>
      <c r="D1784" s="271"/>
      <c r="F1784" s="279"/>
      <c r="G1784" s="277"/>
      <c r="H1784" s="277"/>
      <c r="I1784" s="277"/>
      <c r="J1784" s="277"/>
    </row>
    <row r="1785" spans="2:10">
      <c r="B1785" s="259"/>
      <c r="D1785" s="271"/>
      <c r="F1785" s="279"/>
      <c r="G1785" s="277"/>
      <c r="H1785" s="277"/>
      <c r="I1785" s="277"/>
      <c r="J1785" s="277"/>
    </row>
    <row r="1786" spans="2:10">
      <c r="B1786" s="259"/>
      <c r="D1786" s="271"/>
      <c r="F1786" s="279"/>
      <c r="G1786" s="277"/>
      <c r="H1786" s="277"/>
      <c r="I1786" s="277"/>
      <c r="J1786" s="277"/>
    </row>
    <row r="1787" spans="2:10">
      <c r="B1787" s="259"/>
      <c r="D1787" s="271"/>
      <c r="F1787" s="279"/>
      <c r="G1787" s="277"/>
      <c r="H1787" s="277"/>
      <c r="I1787" s="277"/>
      <c r="J1787" s="277"/>
    </row>
    <row r="1788" spans="2:10">
      <c r="B1788" s="259"/>
      <c r="D1788" s="271"/>
      <c r="F1788" s="279"/>
      <c r="G1788" s="277"/>
      <c r="H1788" s="277"/>
      <c r="I1788" s="277"/>
      <c r="J1788" s="277"/>
    </row>
    <row r="1789" spans="2:10">
      <c r="B1789" s="259"/>
      <c r="D1789" s="271"/>
      <c r="F1789" s="279"/>
      <c r="G1789" s="277"/>
      <c r="H1789" s="277"/>
      <c r="I1789" s="277"/>
      <c r="J1789" s="277"/>
    </row>
    <row r="1790" spans="2:10">
      <c r="B1790" s="259"/>
      <c r="D1790" s="271"/>
      <c r="F1790" s="279"/>
      <c r="G1790" s="277"/>
      <c r="H1790" s="277"/>
      <c r="I1790" s="277"/>
      <c r="J1790" s="277"/>
    </row>
    <row r="1791" spans="2:10">
      <c r="B1791" s="259"/>
      <c r="D1791" s="271"/>
      <c r="F1791" s="279"/>
      <c r="G1791" s="277"/>
      <c r="H1791" s="277"/>
      <c r="I1791" s="277"/>
      <c r="J1791" s="277"/>
    </row>
    <row r="1792" spans="2:10">
      <c r="B1792" s="259"/>
      <c r="D1792" s="271"/>
      <c r="F1792" s="279"/>
      <c r="G1792" s="277"/>
      <c r="H1792" s="277"/>
      <c r="I1792" s="277"/>
      <c r="J1792" s="277"/>
    </row>
    <row r="1793" spans="2:10">
      <c r="B1793" s="259"/>
      <c r="D1793" s="271"/>
      <c r="F1793" s="279"/>
      <c r="G1793" s="277"/>
      <c r="H1793" s="277"/>
      <c r="I1793" s="277"/>
      <c r="J1793" s="277"/>
    </row>
    <row r="1794" spans="2:10">
      <c r="B1794" s="259"/>
      <c r="D1794" s="271"/>
      <c r="F1794" s="279"/>
      <c r="G1794" s="277"/>
      <c r="H1794" s="277"/>
      <c r="I1794" s="277"/>
      <c r="J1794" s="277"/>
    </row>
    <row r="1795" spans="2:10">
      <c r="B1795" s="259"/>
      <c r="D1795" s="271"/>
      <c r="F1795" s="279"/>
      <c r="G1795" s="277"/>
      <c r="H1795" s="277"/>
      <c r="I1795" s="277"/>
      <c r="J1795" s="277"/>
    </row>
    <row r="1796" spans="2:10">
      <c r="B1796" s="259"/>
      <c r="D1796" s="271"/>
      <c r="F1796" s="279"/>
      <c r="G1796" s="277"/>
      <c r="H1796" s="277"/>
      <c r="I1796" s="277"/>
      <c r="J1796" s="277"/>
    </row>
    <row r="1797" spans="2:10">
      <c r="B1797" s="259"/>
      <c r="D1797" s="271"/>
      <c r="F1797" s="279"/>
      <c r="G1797" s="277"/>
      <c r="H1797" s="277"/>
      <c r="I1797" s="277"/>
      <c r="J1797" s="277"/>
    </row>
    <row r="1798" spans="2:10">
      <c r="B1798" s="259"/>
      <c r="D1798" s="271"/>
      <c r="F1798" s="279"/>
      <c r="G1798" s="277"/>
      <c r="H1798" s="277"/>
      <c r="I1798" s="277"/>
      <c r="J1798" s="277"/>
    </row>
    <row r="1799" spans="2:10">
      <c r="B1799" s="259"/>
      <c r="D1799" s="271"/>
      <c r="F1799" s="279"/>
      <c r="G1799" s="277"/>
      <c r="H1799" s="277"/>
      <c r="I1799" s="277"/>
      <c r="J1799" s="277"/>
    </row>
    <row r="1800" spans="2:10">
      <c r="B1800" s="259"/>
      <c r="D1800" s="271"/>
      <c r="F1800" s="279"/>
      <c r="G1800" s="277"/>
      <c r="H1800" s="277"/>
      <c r="I1800" s="277"/>
      <c r="J1800" s="277"/>
    </row>
    <row r="1801" spans="2:10">
      <c r="B1801" s="259"/>
      <c r="D1801" s="271"/>
      <c r="F1801" s="279"/>
      <c r="G1801" s="277"/>
      <c r="H1801" s="277"/>
      <c r="I1801" s="277"/>
      <c r="J1801" s="277"/>
    </row>
    <row r="1802" spans="2:10">
      <c r="B1802" s="259"/>
      <c r="D1802" s="271"/>
      <c r="F1802" s="279"/>
      <c r="G1802" s="277"/>
      <c r="H1802" s="277"/>
      <c r="I1802" s="277"/>
      <c r="J1802" s="277"/>
    </row>
    <row r="1803" spans="2:10">
      <c r="B1803" s="259"/>
      <c r="D1803" s="271"/>
      <c r="F1803" s="279"/>
      <c r="G1803" s="277"/>
      <c r="H1803" s="277"/>
      <c r="I1803" s="277"/>
      <c r="J1803" s="277"/>
    </row>
    <row r="1804" spans="2:10">
      <c r="B1804" s="259"/>
      <c r="D1804" s="271"/>
      <c r="F1804" s="279"/>
      <c r="G1804" s="277"/>
      <c r="H1804" s="277"/>
      <c r="I1804" s="277"/>
      <c r="J1804" s="277"/>
    </row>
    <row r="1805" spans="2:10">
      <c r="B1805" s="259"/>
      <c r="D1805" s="271"/>
      <c r="F1805" s="279"/>
      <c r="G1805" s="277"/>
      <c r="H1805" s="277"/>
      <c r="I1805" s="277"/>
      <c r="J1805" s="277"/>
    </row>
    <row r="1806" spans="2:10">
      <c r="B1806" s="259"/>
      <c r="D1806" s="271"/>
      <c r="F1806" s="279"/>
      <c r="G1806" s="277"/>
      <c r="H1806" s="277"/>
      <c r="I1806" s="277"/>
      <c r="J1806" s="277"/>
    </row>
    <row r="1807" spans="2:10">
      <c r="B1807" s="259"/>
      <c r="D1807" s="271"/>
      <c r="F1807" s="279"/>
      <c r="G1807" s="277"/>
      <c r="H1807" s="277"/>
      <c r="I1807" s="277"/>
      <c r="J1807" s="277"/>
    </row>
    <row r="1808" spans="2:10">
      <c r="B1808" s="259"/>
      <c r="D1808" s="271"/>
      <c r="F1808" s="279"/>
      <c r="G1808" s="277"/>
      <c r="H1808" s="277"/>
      <c r="I1808" s="277"/>
      <c r="J1808" s="277"/>
    </row>
    <row r="1809" spans="2:10">
      <c r="B1809" s="259"/>
      <c r="D1809" s="271"/>
      <c r="F1809" s="279"/>
      <c r="G1809" s="277"/>
      <c r="H1809" s="277"/>
      <c r="I1809" s="277"/>
      <c r="J1809" s="277"/>
    </row>
    <row r="1810" spans="2:10">
      <c r="B1810" s="259"/>
      <c r="D1810" s="271"/>
      <c r="F1810" s="279"/>
      <c r="G1810" s="277"/>
      <c r="H1810" s="277"/>
      <c r="I1810" s="277"/>
      <c r="J1810" s="277"/>
    </row>
    <row r="1811" spans="2:10">
      <c r="B1811" s="259"/>
      <c r="D1811" s="271"/>
      <c r="F1811" s="279"/>
      <c r="G1811" s="277"/>
      <c r="H1811" s="277"/>
      <c r="I1811" s="277"/>
      <c r="J1811" s="277"/>
    </row>
    <row r="1812" spans="2:10">
      <c r="B1812" s="259"/>
      <c r="D1812" s="271"/>
      <c r="F1812" s="279"/>
      <c r="G1812" s="277"/>
      <c r="H1812" s="277"/>
      <c r="I1812" s="277"/>
      <c r="J1812" s="277"/>
    </row>
    <row r="1813" spans="2:10">
      <c r="B1813" s="259"/>
      <c r="D1813" s="271"/>
      <c r="F1813" s="279"/>
      <c r="G1813" s="277"/>
      <c r="H1813" s="277"/>
      <c r="I1813" s="277"/>
      <c r="J1813" s="277"/>
    </row>
    <row r="1814" spans="2:10">
      <c r="B1814" s="259"/>
      <c r="D1814" s="271"/>
      <c r="F1814" s="279"/>
      <c r="G1814" s="277"/>
      <c r="H1814" s="277"/>
      <c r="I1814" s="277"/>
      <c r="J1814" s="277"/>
    </row>
    <row r="1815" spans="2:10">
      <c r="B1815" s="259"/>
      <c r="D1815" s="271"/>
      <c r="F1815" s="279"/>
      <c r="G1815" s="277"/>
      <c r="H1815" s="277"/>
      <c r="I1815" s="277"/>
      <c r="J1815" s="277"/>
    </row>
    <row r="1816" spans="2:10">
      <c r="B1816" s="259"/>
      <c r="D1816" s="271"/>
      <c r="F1816" s="279"/>
      <c r="G1816" s="277"/>
      <c r="H1816" s="277"/>
      <c r="I1816" s="277"/>
      <c r="J1816" s="277"/>
    </row>
    <row r="1817" spans="2:10">
      <c r="B1817" s="259"/>
      <c r="D1817" s="271"/>
      <c r="F1817" s="279"/>
      <c r="G1817" s="277"/>
      <c r="H1817" s="277"/>
      <c r="I1817" s="277"/>
      <c r="J1817" s="277"/>
    </row>
    <row r="1818" spans="2:10">
      <c r="B1818" s="259"/>
      <c r="D1818" s="271"/>
      <c r="F1818" s="279"/>
      <c r="G1818" s="277"/>
      <c r="H1818" s="277"/>
      <c r="I1818" s="277"/>
      <c r="J1818" s="277"/>
    </row>
    <row r="1819" spans="2:10">
      <c r="B1819" s="259"/>
      <c r="D1819" s="271"/>
      <c r="F1819" s="279"/>
      <c r="G1819" s="277"/>
      <c r="H1819" s="277"/>
      <c r="I1819" s="277"/>
      <c r="J1819" s="277"/>
    </row>
    <row r="1820" spans="2:10">
      <c r="B1820" s="259"/>
      <c r="D1820" s="271"/>
      <c r="F1820" s="279"/>
      <c r="G1820" s="277"/>
      <c r="H1820" s="277"/>
      <c r="I1820" s="277"/>
      <c r="J1820" s="277"/>
    </row>
    <row r="1821" spans="2:10">
      <c r="B1821" s="259"/>
      <c r="D1821" s="271"/>
      <c r="F1821" s="279"/>
      <c r="G1821" s="277"/>
      <c r="H1821" s="277"/>
      <c r="I1821" s="277"/>
      <c r="J1821" s="277"/>
    </row>
    <row r="1822" spans="2:10">
      <c r="B1822" s="259"/>
      <c r="D1822" s="271"/>
      <c r="F1822" s="279"/>
      <c r="G1822" s="277"/>
      <c r="H1822" s="277"/>
      <c r="I1822" s="277"/>
      <c r="J1822" s="277"/>
    </row>
    <row r="1823" spans="2:10">
      <c r="B1823" s="259"/>
      <c r="D1823" s="271"/>
      <c r="F1823" s="279"/>
      <c r="G1823" s="277"/>
      <c r="H1823" s="277"/>
      <c r="I1823" s="277"/>
      <c r="J1823" s="277"/>
    </row>
    <row r="1824" spans="2:10">
      <c r="B1824" s="259"/>
      <c r="D1824" s="271"/>
      <c r="F1824" s="279"/>
      <c r="G1824" s="277"/>
      <c r="H1824" s="277"/>
      <c r="I1824" s="277"/>
      <c r="J1824" s="277"/>
    </row>
    <row r="1825" spans="2:10">
      <c r="B1825" s="259"/>
      <c r="D1825" s="271"/>
      <c r="F1825" s="279"/>
      <c r="G1825" s="277"/>
      <c r="H1825" s="277"/>
      <c r="I1825" s="277"/>
      <c r="J1825" s="277"/>
    </row>
    <row r="1826" spans="2:10">
      <c r="B1826" s="259"/>
      <c r="D1826" s="271"/>
      <c r="F1826" s="279"/>
      <c r="G1826" s="277"/>
      <c r="H1826" s="277"/>
      <c r="I1826" s="277"/>
      <c r="J1826" s="277"/>
    </row>
    <row r="1827" spans="2:10">
      <c r="B1827" s="259"/>
      <c r="D1827" s="271"/>
      <c r="F1827" s="279"/>
      <c r="G1827" s="277"/>
      <c r="H1827" s="277"/>
      <c r="I1827" s="277"/>
      <c r="J1827" s="277"/>
    </row>
    <row r="1828" spans="2:10">
      <c r="B1828" s="259"/>
      <c r="D1828" s="271"/>
      <c r="F1828" s="279"/>
      <c r="G1828" s="277"/>
      <c r="H1828" s="277"/>
      <c r="I1828" s="277"/>
      <c r="J1828" s="277"/>
    </row>
    <row r="1829" spans="2:10">
      <c r="B1829" s="259"/>
      <c r="D1829" s="271"/>
      <c r="F1829" s="279"/>
      <c r="G1829" s="277"/>
      <c r="H1829" s="277"/>
      <c r="I1829" s="277"/>
      <c r="J1829" s="277"/>
    </row>
    <row r="1830" spans="2:10">
      <c r="B1830" s="259"/>
      <c r="D1830" s="271"/>
      <c r="F1830" s="279"/>
      <c r="G1830" s="277"/>
      <c r="H1830" s="277"/>
      <c r="I1830" s="277"/>
      <c r="J1830" s="277"/>
    </row>
    <row r="1831" spans="2:10">
      <c r="B1831" s="259"/>
      <c r="D1831" s="271"/>
      <c r="F1831" s="279"/>
      <c r="G1831" s="277"/>
      <c r="H1831" s="277"/>
      <c r="I1831" s="277"/>
      <c r="J1831" s="277"/>
    </row>
    <row r="1832" spans="2:10">
      <c r="B1832" s="259"/>
      <c r="D1832" s="271"/>
      <c r="F1832" s="279"/>
      <c r="G1832" s="277"/>
      <c r="H1832" s="277"/>
      <c r="I1832" s="277"/>
      <c r="J1832" s="277"/>
    </row>
    <row r="1833" spans="2:10">
      <c r="B1833" s="259"/>
      <c r="D1833" s="271"/>
      <c r="F1833" s="279"/>
      <c r="G1833" s="277"/>
      <c r="H1833" s="277"/>
      <c r="I1833" s="277"/>
      <c r="J1833" s="277"/>
    </row>
    <row r="1834" spans="2:10">
      <c r="B1834" s="259"/>
      <c r="D1834" s="271"/>
      <c r="F1834" s="279"/>
      <c r="G1834" s="277"/>
      <c r="H1834" s="277"/>
      <c r="I1834" s="277"/>
      <c r="J1834" s="277"/>
    </row>
    <row r="1835" spans="2:10">
      <c r="B1835" s="259"/>
      <c r="D1835" s="271"/>
      <c r="F1835" s="279"/>
      <c r="G1835" s="277"/>
      <c r="H1835" s="277"/>
      <c r="I1835" s="277"/>
      <c r="J1835" s="277"/>
    </row>
    <row r="1836" spans="2:10">
      <c r="B1836" s="259"/>
      <c r="D1836" s="271"/>
      <c r="F1836" s="279"/>
      <c r="G1836" s="277"/>
      <c r="H1836" s="277"/>
      <c r="I1836" s="277"/>
      <c r="J1836" s="277"/>
    </row>
    <row r="1837" spans="2:10">
      <c r="B1837" s="259"/>
      <c r="D1837" s="271"/>
      <c r="F1837" s="279"/>
      <c r="G1837" s="277"/>
      <c r="H1837" s="277"/>
      <c r="I1837" s="277"/>
      <c r="J1837" s="277"/>
    </row>
    <row r="1838" spans="2:10">
      <c r="B1838" s="259"/>
      <c r="D1838" s="271"/>
      <c r="F1838" s="279"/>
      <c r="G1838" s="277"/>
      <c r="H1838" s="277"/>
      <c r="I1838" s="277"/>
      <c r="J1838" s="277"/>
    </row>
    <row r="1839" spans="2:10">
      <c r="B1839" s="259"/>
      <c r="D1839" s="271"/>
      <c r="F1839" s="279"/>
      <c r="G1839" s="277"/>
      <c r="H1839" s="277"/>
      <c r="I1839" s="277"/>
      <c r="J1839" s="277"/>
    </row>
    <row r="1840" spans="2:10">
      <c r="B1840" s="259"/>
      <c r="D1840" s="271"/>
      <c r="F1840" s="279"/>
      <c r="G1840" s="277"/>
      <c r="H1840" s="277"/>
      <c r="I1840" s="277"/>
      <c r="J1840" s="277"/>
    </row>
    <row r="1841" spans="2:10">
      <c r="B1841" s="259"/>
      <c r="D1841" s="271"/>
      <c r="F1841" s="279"/>
      <c r="G1841" s="277"/>
      <c r="H1841" s="277"/>
      <c r="I1841" s="277"/>
      <c r="J1841" s="277"/>
    </row>
    <row r="1842" spans="2:10">
      <c r="B1842" s="259"/>
      <c r="D1842" s="271"/>
      <c r="F1842" s="279"/>
      <c r="G1842" s="277"/>
      <c r="H1842" s="277"/>
      <c r="I1842" s="277"/>
      <c r="J1842" s="277"/>
    </row>
    <row r="1843" spans="2:10">
      <c r="B1843" s="259"/>
      <c r="D1843" s="271"/>
      <c r="F1843" s="279"/>
      <c r="G1843" s="277"/>
      <c r="H1843" s="277"/>
      <c r="I1843" s="277"/>
      <c r="J1843" s="277"/>
    </row>
    <row r="1844" spans="2:10">
      <c r="B1844" s="259"/>
      <c r="D1844" s="271"/>
      <c r="F1844" s="279"/>
      <c r="G1844" s="277"/>
      <c r="H1844" s="277"/>
      <c r="I1844" s="277"/>
      <c r="J1844" s="277"/>
    </row>
    <row r="1845" spans="2:10">
      <c r="B1845" s="259"/>
      <c r="D1845" s="271"/>
      <c r="F1845" s="279"/>
      <c r="G1845" s="277"/>
      <c r="H1845" s="277"/>
      <c r="I1845" s="277"/>
      <c r="J1845" s="277"/>
    </row>
    <row r="1846" spans="2:10">
      <c r="B1846" s="259"/>
      <c r="D1846" s="271"/>
      <c r="F1846" s="279"/>
      <c r="G1846" s="277"/>
      <c r="H1846" s="277"/>
      <c r="I1846" s="277"/>
      <c r="J1846" s="277"/>
    </row>
    <row r="1847" spans="2:10">
      <c r="B1847" s="259"/>
      <c r="D1847" s="271"/>
      <c r="F1847" s="279"/>
      <c r="G1847" s="277"/>
      <c r="H1847" s="277"/>
      <c r="I1847" s="277"/>
      <c r="J1847" s="277"/>
    </row>
    <row r="1848" spans="2:10">
      <c r="B1848" s="259"/>
      <c r="D1848" s="271"/>
      <c r="F1848" s="279"/>
      <c r="G1848" s="277"/>
      <c r="H1848" s="277"/>
      <c r="I1848" s="277"/>
      <c r="J1848" s="277"/>
    </row>
    <row r="1849" spans="2:10">
      <c r="B1849" s="259"/>
      <c r="D1849" s="271"/>
      <c r="F1849" s="279"/>
      <c r="G1849" s="277"/>
      <c r="H1849" s="277"/>
      <c r="I1849" s="277"/>
      <c r="J1849" s="277"/>
    </row>
    <row r="1850" spans="2:10">
      <c r="B1850" s="259"/>
      <c r="D1850" s="271"/>
      <c r="F1850" s="279"/>
      <c r="G1850" s="277"/>
      <c r="H1850" s="277"/>
      <c r="I1850" s="277"/>
      <c r="J1850" s="277"/>
    </row>
    <row r="1851" spans="2:10">
      <c r="B1851" s="259"/>
      <c r="D1851" s="271"/>
      <c r="F1851" s="279"/>
      <c r="G1851" s="277"/>
      <c r="H1851" s="277"/>
      <c r="I1851" s="277"/>
      <c r="J1851" s="277"/>
    </row>
    <row r="1852" spans="2:10">
      <c r="B1852" s="259"/>
      <c r="D1852" s="271"/>
      <c r="F1852" s="279"/>
      <c r="G1852" s="277"/>
      <c r="H1852" s="277"/>
      <c r="I1852" s="277"/>
      <c r="J1852" s="277"/>
    </row>
    <row r="1853" spans="2:10">
      <c r="B1853" s="259"/>
      <c r="D1853" s="271"/>
      <c r="F1853" s="279"/>
      <c r="G1853" s="277"/>
      <c r="H1853" s="277"/>
      <c r="I1853" s="277"/>
      <c r="J1853" s="277"/>
    </row>
    <row r="1854" spans="2:10">
      <c r="B1854" s="259"/>
      <c r="D1854" s="271"/>
      <c r="F1854" s="279"/>
      <c r="G1854" s="277"/>
      <c r="H1854" s="277"/>
      <c r="I1854" s="277"/>
      <c r="J1854" s="277"/>
    </row>
    <row r="1855" spans="2:10">
      <c r="B1855" s="259"/>
      <c r="D1855" s="271"/>
      <c r="F1855" s="279"/>
      <c r="G1855" s="277"/>
      <c r="H1855" s="277"/>
      <c r="I1855" s="277"/>
      <c r="J1855" s="277"/>
    </row>
    <row r="1856" spans="2:10">
      <c r="B1856" s="259"/>
      <c r="D1856" s="271"/>
      <c r="F1856" s="279"/>
      <c r="G1856" s="277"/>
      <c r="H1856" s="277"/>
      <c r="I1856" s="277"/>
      <c r="J1856" s="277"/>
    </row>
    <row r="1857" spans="2:10">
      <c r="B1857" s="259"/>
      <c r="D1857" s="271"/>
      <c r="F1857" s="279"/>
      <c r="G1857" s="277"/>
      <c r="H1857" s="277"/>
      <c r="I1857" s="277"/>
      <c r="J1857" s="277"/>
    </row>
    <row r="1858" spans="2:10">
      <c r="B1858" s="259"/>
      <c r="D1858" s="271"/>
      <c r="F1858" s="279"/>
      <c r="G1858" s="277"/>
      <c r="H1858" s="277"/>
      <c r="I1858" s="277"/>
      <c r="J1858" s="277"/>
    </row>
    <row r="1859" spans="2:10">
      <c r="B1859" s="259"/>
      <c r="D1859" s="271"/>
      <c r="F1859" s="279"/>
      <c r="G1859" s="277"/>
      <c r="H1859" s="277"/>
      <c r="I1859" s="277"/>
      <c r="J1859" s="277"/>
    </row>
    <row r="1860" spans="2:10">
      <c r="B1860" s="259"/>
      <c r="D1860" s="271"/>
      <c r="F1860" s="279"/>
      <c r="G1860" s="277"/>
      <c r="H1860" s="277"/>
      <c r="I1860" s="277"/>
      <c r="J1860" s="277"/>
    </row>
    <row r="1861" spans="2:10">
      <c r="B1861" s="259"/>
      <c r="D1861" s="271"/>
      <c r="F1861" s="279"/>
      <c r="G1861" s="277"/>
      <c r="H1861" s="277"/>
      <c r="I1861" s="277"/>
      <c r="J1861" s="277"/>
    </row>
    <row r="1862" spans="2:10">
      <c r="B1862" s="259"/>
      <c r="D1862" s="271"/>
      <c r="F1862" s="279"/>
      <c r="G1862" s="277"/>
      <c r="H1862" s="277"/>
      <c r="I1862" s="277"/>
      <c r="J1862" s="277"/>
    </row>
    <row r="1863" spans="2:10">
      <c r="B1863" s="259"/>
      <c r="D1863" s="271"/>
      <c r="F1863" s="279"/>
      <c r="G1863" s="277"/>
      <c r="H1863" s="277"/>
      <c r="I1863" s="277"/>
      <c r="J1863" s="277"/>
    </row>
    <row r="1864" spans="2:10">
      <c r="B1864" s="259"/>
      <c r="D1864" s="271"/>
      <c r="F1864" s="279"/>
      <c r="G1864" s="277"/>
      <c r="H1864" s="277"/>
      <c r="I1864" s="277"/>
      <c r="J1864" s="277"/>
    </row>
    <row r="1865" spans="2:10">
      <c r="B1865" s="259"/>
      <c r="D1865" s="271"/>
      <c r="F1865" s="279"/>
      <c r="G1865" s="277"/>
      <c r="H1865" s="277"/>
      <c r="I1865" s="277"/>
      <c r="J1865" s="277"/>
    </row>
    <row r="1866" spans="2:10">
      <c r="B1866" s="259"/>
      <c r="D1866" s="271"/>
      <c r="F1866" s="279"/>
      <c r="J1866" s="277"/>
    </row>
    <row r="1867" spans="2:10">
      <c r="B1867" s="259"/>
      <c r="D1867" s="271"/>
      <c r="F1867" s="279"/>
      <c r="J1867" s="277"/>
    </row>
    <row r="1868" spans="2:10">
      <c r="B1868" s="259"/>
      <c r="D1868" s="271"/>
      <c r="F1868" s="279"/>
      <c r="J1868" s="277"/>
    </row>
    <row r="1869" spans="2:10">
      <c r="B1869" s="259"/>
      <c r="D1869" s="271"/>
      <c r="F1869" s="279"/>
      <c r="J1869" s="277"/>
    </row>
    <row r="1870" spans="2:10">
      <c r="B1870" s="259"/>
      <c r="D1870" s="271"/>
      <c r="F1870" s="279"/>
      <c r="J1870" s="277"/>
    </row>
    <row r="1871" spans="2:10">
      <c r="B1871" s="259"/>
      <c r="D1871" s="271"/>
      <c r="F1871" s="279"/>
      <c r="J1871" s="277"/>
    </row>
    <row r="1872" spans="2:10">
      <c r="B1872" s="259"/>
      <c r="D1872" s="271"/>
      <c r="F1872" s="279"/>
      <c r="J1872" s="277"/>
    </row>
    <row r="1873" spans="2:10">
      <c r="B1873" s="259"/>
      <c r="D1873" s="271"/>
      <c r="F1873" s="279"/>
      <c r="J1873" s="277"/>
    </row>
    <row r="1874" spans="2:10">
      <c r="B1874" s="259"/>
      <c r="D1874" s="271"/>
      <c r="F1874" s="279"/>
      <c r="J1874" s="277"/>
    </row>
    <row r="1875" spans="2:10">
      <c r="B1875" s="259"/>
      <c r="D1875" s="271"/>
      <c r="F1875" s="279"/>
      <c r="J1875" s="277"/>
    </row>
    <row r="1876" spans="2:10">
      <c r="B1876" s="259"/>
      <c r="D1876" s="271"/>
      <c r="F1876" s="279"/>
      <c r="J1876" s="277"/>
    </row>
    <row r="1877" spans="2:10">
      <c r="B1877" s="259"/>
      <c r="D1877" s="271"/>
      <c r="F1877" s="279"/>
      <c r="J1877" s="277"/>
    </row>
    <row r="1878" spans="2:10">
      <c r="B1878" s="259"/>
      <c r="D1878" s="271"/>
      <c r="F1878" s="279"/>
      <c r="J1878" s="277"/>
    </row>
    <row r="1879" spans="2:10">
      <c r="B1879" s="259"/>
      <c r="D1879" s="271"/>
      <c r="F1879" s="279"/>
      <c r="J1879" s="277"/>
    </row>
    <row r="1880" spans="2:10">
      <c r="B1880" s="259"/>
      <c r="D1880" s="271"/>
      <c r="F1880" s="279"/>
      <c r="J1880" s="277"/>
    </row>
    <row r="1881" spans="2:10">
      <c r="B1881" s="259"/>
      <c r="D1881" s="271"/>
      <c r="F1881" s="279"/>
      <c r="J1881" s="277"/>
    </row>
    <row r="1882" spans="2:10">
      <c r="B1882" s="259"/>
      <c r="D1882" s="271"/>
      <c r="F1882" s="279"/>
      <c r="J1882" s="277"/>
    </row>
    <row r="1883" spans="2:10">
      <c r="B1883" s="259"/>
      <c r="D1883" s="271"/>
      <c r="F1883" s="279"/>
      <c r="J1883" s="277"/>
    </row>
    <row r="1884" spans="2:10">
      <c r="B1884" s="259"/>
      <c r="D1884" s="271"/>
      <c r="F1884" s="279"/>
      <c r="J1884" s="277"/>
    </row>
    <row r="1885" spans="2:10">
      <c r="B1885" s="259"/>
      <c r="D1885" s="271"/>
      <c r="F1885" s="279"/>
      <c r="J1885" s="277"/>
    </row>
    <row r="1886" spans="2:10">
      <c r="B1886" s="259"/>
      <c r="D1886" s="271"/>
      <c r="F1886" s="279"/>
      <c r="J1886" s="277"/>
    </row>
    <row r="1887" spans="2:10">
      <c r="B1887" s="259"/>
      <c r="D1887" s="271"/>
      <c r="F1887" s="279"/>
      <c r="J1887" s="277"/>
    </row>
    <row r="1888" spans="2:10">
      <c r="B1888" s="259"/>
      <c r="D1888" s="271"/>
      <c r="F1888" s="279"/>
      <c r="J1888" s="277"/>
    </row>
    <row r="1889" spans="2:10">
      <c r="B1889" s="259"/>
      <c r="D1889" s="271"/>
      <c r="F1889" s="279"/>
      <c r="J1889" s="277"/>
    </row>
    <row r="1890" spans="2:10">
      <c r="B1890" s="259"/>
      <c r="D1890" s="271"/>
      <c r="F1890" s="279"/>
      <c r="J1890" s="277"/>
    </row>
    <row r="1891" spans="2:10">
      <c r="B1891" s="259"/>
      <c r="D1891" s="271"/>
      <c r="F1891" s="279"/>
      <c r="J1891" s="277"/>
    </row>
    <row r="1892" spans="2:10">
      <c r="B1892" s="259"/>
      <c r="D1892" s="271"/>
      <c r="F1892" s="279"/>
      <c r="J1892" s="277"/>
    </row>
    <row r="1893" spans="2:10">
      <c r="B1893" s="259"/>
      <c r="D1893" s="271"/>
      <c r="F1893" s="279"/>
      <c r="J1893" s="277"/>
    </row>
    <row r="1894" spans="2:10">
      <c r="B1894" s="259"/>
      <c r="D1894" s="271"/>
      <c r="F1894" s="279"/>
      <c r="J1894" s="277"/>
    </row>
    <row r="1895" spans="2:10">
      <c r="B1895" s="259"/>
      <c r="D1895" s="271"/>
      <c r="F1895" s="279"/>
      <c r="J1895" s="277"/>
    </row>
    <row r="1896" spans="2:10">
      <c r="B1896" s="259"/>
      <c r="D1896" s="271"/>
      <c r="F1896" s="279"/>
      <c r="J1896" s="277"/>
    </row>
    <row r="1897" spans="2:10">
      <c r="B1897" s="259"/>
      <c r="D1897" s="271"/>
      <c r="F1897" s="279"/>
      <c r="J1897" s="277"/>
    </row>
    <row r="1898" spans="2:10">
      <c r="B1898" s="259"/>
      <c r="D1898" s="271"/>
      <c r="F1898" s="279"/>
      <c r="J1898" s="277"/>
    </row>
    <row r="1899" spans="2:10">
      <c r="B1899" s="259"/>
      <c r="D1899" s="271"/>
      <c r="F1899" s="279"/>
      <c r="J1899" s="277"/>
    </row>
    <row r="1900" spans="2:10">
      <c r="B1900" s="259"/>
      <c r="D1900" s="271"/>
      <c r="F1900" s="279"/>
      <c r="J1900" s="277"/>
    </row>
    <row r="1901" spans="2:10">
      <c r="B1901" s="259"/>
      <c r="D1901" s="271"/>
      <c r="F1901" s="279"/>
      <c r="J1901" s="277"/>
    </row>
    <row r="1902" spans="2:10">
      <c r="B1902" s="259"/>
      <c r="D1902" s="271"/>
      <c r="F1902" s="279"/>
      <c r="J1902" s="277"/>
    </row>
    <row r="1903" spans="2:10">
      <c r="B1903" s="259"/>
      <c r="D1903" s="271"/>
      <c r="F1903" s="279"/>
      <c r="J1903" s="277"/>
    </row>
    <row r="1904" spans="2:10">
      <c r="B1904" s="259"/>
      <c r="D1904" s="271"/>
      <c r="F1904" s="279"/>
      <c r="J1904" s="277"/>
    </row>
    <row r="1905" spans="2:10">
      <c r="B1905" s="259"/>
      <c r="D1905" s="271"/>
      <c r="F1905" s="279"/>
      <c r="J1905" s="277"/>
    </row>
    <row r="1906" spans="2:10">
      <c r="B1906" s="259"/>
      <c r="D1906" s="271"/>
      <c r="F1906" s="279"/>
      <c r="J1906" s="277"/>
    </row>
    <row r="1907" spans="2:10">
      <c r="B1907" s="259"/>
      <c r="D1907" s="271"/>
      <c r="F1907" s="279"/>
      <c r="J1907" s="277"/>
    </row>
    <row r="1908" spans="2:10">
      <c r="B1908" s="259"/>
      <c r="D1908" s="271"/>
      <c r="F1908" s="279"/>
      <c r="J1908" s="277"/>
    </row>
    <row r="1909" spans="2:10">
      <c r="B1909" s="259"/>
      <c r="D1909" s="271"/>
      <c r="F1909" s="279"/>
      <c r="J1909" s="277"/>
    </row>
    <row r="1910" spans="2:10">
      <c r="B1910" s="259"/>
      <c r="D1910" s="271"/>
      <c r="F1910" s="279"/>
      <c r="J1910" s="277"/>
    </row>
    <row r="1911" spans="2:10">
      <c r="B1911" s="259"/>
      <c r="D1911" s="271"/>
      <c r="F1911" s="279"/>
      <c r="J1911" s="277"/>
    </row>
    <row r="1912" spans="2:10">
      <c r="B1912" s="259"/>
      <c r="D1912" s="271"/>
      <c r="F1912" s="279"/>
      <c r="J1912" s="277"/>
    </row>
    <row r="1913" spans="2:10">
      <c r="B1913" s="259"/>
      <c r="D1913" s="271"/>
      <c r="F1913" s="279"/>
      <c r="J1913" s="277"/>
    </row>
    <row r="1914" spans="2:10">
      <c r="B1914" s="259"/>
      <c r="D1914" s="271"/>
      <c r="F1914" s="279"/>
      <c r="J1914" s="277"/>
    </row>
    <row r="1915" spans="2:10">
      <c r="B1915" s="259"/>
      <c r="D1915" s="271"/>
      <c r="F1915" s="279"/>
      <c r="J1915" s="277"/>
    </row>
    <row r="1916" spans="2:10">
      <c r="B1916" s="259"/>
      <c r="D1916" s="271"/>
      <c r="F1916" s="279"/>
      <c r="J1916" s="277"/>
    </row>
    <row r="1917" spans="2:10">
      <c r="B1917" s="259"/>
      <c r="D1917" s="271"/>
      <c r="F1917" s="279"/>
      <c r="J1917" s="277"/>
    </row>
    <row r="1918" spans="2:10">
      <c r="B1918" s="259"/>
      <c r="D1918" s="271"/>
      <c r="F1918" s="279"/>
      <c r="J1918" s="277"/>
    </row>
    <row r="1919" spans="2:10">
      <c r="B1919" s="259"/>
      <c r="D1919" s="271"/>
      <c r="F1919" s="279"/>
      <c r="J1919" s="277"/>
    </row>
    <row r="1920" spans="2:10">
      <c r="B1920" s="259"/>
      <c r="D1920" s="271"/>
      <c r="F1920" s="279"/>
      <c r="J1920" s="277"/>
    </row>
    <row r="1921" spans="2:10">
      <c r="B1921" s="259"/>
      <c r="D1921" s="271"/>
      <c r="F1921" s="279"/>
      <c r="J1921" s="277"/>
    </row>
    <row r="1922" spans="2:10">
      <c r="B1922" s="259"/>
      <c r="D1922" s="271"/>
      <c r="F1922" s="279"/>
      <c r="J1922" s="277"/>
    </row>
    <row r="1923" spans="2:10">
      <c r="B1923" s="259"/>
      <c r="D1923" s="271"/>
      <c r="F1923" s="279"/>
      <c r="J1923" s="277"/>
    </row>
    <row r="1924" spans="2:10">
      <c r="B1924" s="259"/>
      <c r="D1924" s="271"/>
      <c r="F1924" s="279"/>
      <c r="J1924" s="277"/>
    </row>
    <row r="1925" spans="2:10">
      <c r="B1925" s="259"/>
      <c r="D1925" s="271"/>
      <c r="F1925" s="279"/>
      <c r="J1925" s="277"/>
    </row>
    <row r="1926" spans="2:10">
      <c r="B1926" s="259"/>
      <c r="D1926" s="271"/>
      <c r="F1926" s="279"/>
      <c r="J1926" s="277"/>
    </row>
    <row r="1927" spans="2:10">
      <c r="B1927" s="259"/>
      <c r="D1927" s="271"/>
      <c r="F1927" s="279"/>
      <c r="J1927" s="277"/>
    </row>
    <row r="1928" spans="2:10">
      <c r="B1928" s="259"/>
      <c r="D1928" s="271"/>
      <c r="F1928" s="279"/>
      <c r="J1928" s="277"/>
    </row>
    <row r="1929" spans="2:10">
      <c r="B1929" s="259"/>
      <c r="D1929" s="271"/>
      <c r="F1929" s="279"/>
      <c r="J1929" s="277"/>
    </row>
    <row r="1930" spans="2:10">
      <c r="B1930" s="259"/>
      <c r="D1930" s="271"/>
      <c r="F1930" s="279"/>
      <c r="J1930" s="277"/>
    </row>
    <row r="1931" spans="2:10">
      <c r="B1931" s="259"/>
      <c r="D1931" s="271"/>
      <c r="F1931" s="279"/>
      <c r="J1931" s="277"/>
    </row>
    <row r="1932" spans="2:10">
      <c r="B1932" s="259"/>
      <c r="D1932" s="271"/>
      <c r="F1932" s="279"/>
      <c r="J1932" s="277"/>
    </row>
    <row r="1933" spans="2:10">
      <c r="B1933" s="259"/>
      <c r="D1933" s="271"/>
      <c r="F1933" s="279"/>
      <c r="J1933" s="277"/>
    </row>
    <row r="1934" spans="2:10">
      <c r="B1934" s="259"/>
      <c r="D1934" s="271"/>
      <c r="F1934" s="279"/>
      <c r="J1934" s="277"/>
    </row>
    <row r="1935" spans="2:10">
      <c r="B1935" s="259"/>
      <c r="D1935" s="271"/>
      <c r="F1935" s="279"/>
      <c r="J1935" s="277"/>
    </row>
    <row r="1936" spans="2:10">
      <c r="B1936" s="259"/>
      <c r="D1936" s="271"/>
      <c r="F1936" s="279"/>
      <c r="J1936" s="277"/>
    </row>
    <row r="1937" spans="2:10">
      <c r="B1937" s="259"/>
      <c r="D1937" s="271"/>
      <c r="F1937" s="279"/>
      <c r="J1937" s="277"/>
    </row>
    <row r="1938" spans="2:10">
      <c r="B1938" s="259"/>
      <c r="D1938" s="271"/>
      <c r="F1938" s="279"/>
      <c r="J1938" s="277"/>
    </row>
    <row r="1939" spans="2:10">
      <c r="B1939" s="259"/>
      <c r="D1939" s="271"/>
      <c r="F1939" s="279"/>
      <c r="J1939" s="277"/>
    </row>
    <row r="1940" spans="2:10">
      <c r="B1940" s="259"/>
      <c r="D1940" s="271"/>
      <c r="F1940" s="279"/>
      <c r="J1940" s="277"/>
    </row>
    <row r="1941" spans="2:10">
      <c r="B1941" s="259"/>
      <c r="D1941" s="271"/>
      <c r="F1941" s="279"/>
      <c r="J1941" s="277"/>
    </row>
    <row r="1942" spans="2:10">
      <c r="B1942" s="259"/>
      <c r="D1942" s="271"/>
      <c r="F1942" s="279"/>
      <c r="J1942" s="277"/>
    </row>
    <row r="1943" spans="2:10">
      <c r="B1943" s="259"/>
      <c r="D1943" s="271"/>
      <c r="F1943" s="279"/>
      <c r="J1943" s="277"/>
    </row>
    <row r="1944" spans="2:10">
      <c r="B1944" s="259"/>
      <c r="D1944" s="271"/>
      <c r="F1944" s="279"/>
      <c r="J1944" s="277"/>
    </row>
    <row r="1945" spans="2:10">
      <c r="B1945" s="259"/>
      <c r="D1945" s="271"/>
      <c r="F1945" s="279"/>
      <c r="J1945" s="277"/>
    </row>
    <row r="1946" spans="2:10">
      <c r="B1946" s="259"/>
      <c r="D1946" s="271"/>
      <c r="F1946" s="279"/>
      <c r="J1946" s="277"/>
    </row>
    <row r="1947" spans="2:10">
      <c r="B1947" s="259"/>
      <c r="D1947" s="271"/>
      <c r="F1947" s="279"/>
      <c r="J1947" s="277"/>
    </row>
    <row r="1948" spans="2:10">
      <c r="B1948" s="259"/>
      <c r="D1948" s="271"/>
      <c r="F1948" s="279"/>
      <c r="J1948" s="277"/>
    </row>
    <row r="1949" spans="2:10">
      <c r="B1949" s="259"/>
      <c r="D1949" s="271"/>
      <c r="F1949" s="279"/>
      <c r="J1949" s="277"/>
    </row>
    <row r="1950" spans="2:10">
      <c r="B1950" s="259"/>
      <c r="D1950" s="271"/>
      <c r="F1950" s="279"/>
      <c r="J1950" s="277"/>
    </row>
    <row r="1951" spans="2:10">
      <c r="B1951" s="259"/>
      <c r="D1951" s="271"/>
      <c r="F1951" s="279"/>
      <c r="J1951" s="277"/>
    </row>
    <row r="1952" spans="2:10">
      <c r="B1952" s="259"/>
      <c r="D1952" s="271"/>
      <c r="F1952" s="279"/>
      <c r="J1952" s="277"/>
    </row>
    <row r="1953" spans="2:10">
      <c r="B1953" s="259"/>
      <c r="D1953" s="271"/>
      <c r="F1953" s="279"/>
      <c r="J1953" s="277"/>
    </row>
    <row r="1954" spans="2:10">
      <c r="B1954" s="259"/>
      <c r="D1954" s="271"/>
      <c r="F1954" s="279"/>
      <c r="J1954" s="277"/>
    </row>
    <row r="1955" spans="2:10">
      <c r="B1955" s="259"/>
      <c r="D1955" s="271"/>
      <c r="F1955" s="279"/>
      <c r="J1955" s="277"/>
    </row>
    <row r="1956" spans="2:10">
      <c r="B1956" s="259"/>
      <c r="D1956" s="271"/>
      <c r="F1956" s="279"/>
      <c r="J1956" s="277"/>
    </row>
    <row r="1957" spans="2:10">
      <c r="B1957" s="259"/>
      <c r="D1957" s="271"/>
      <c r="F1957" s="279"/>
      <c r="J1957" s="277"/>
    </row>
    <row r="1958" spans="2:10">
      <c r="B1958" s="259"/>
      <c r="D1958" s="271"/>
      <c r="F1958" s="279"/>
      <c r="J1958" s="277"/>
    </row>
    <row r="1959" spans="2:10">
      <c r="B1959" s="259"/>
      <c r="D1959" s="271"/>
      <c r="F1959" s="279"/>
      <c r="J1959" s="277"/>
    </row>
    <row r="1960" spans="2:10">
      <c r="B1960" s="259"/>
      <c r="D1960" s="271"/>
      <c r="F1960" s="279"/>
      <c r="J1960" s="277"/>
    </row>
    <row r="1961" spans="2:10">
      <c r="B1961" s="259"/>
      <c r="D1961" s="271"/>
      <c r="F1961" s="279"/>
      <c r="J1961" s="277"/>
    </row>
    <row r="1962" spans="2:10">
      <c r="B1962" s="259"/>
      <c r="D1962" s="271"/>
      <c r="F1962" s="279"/>
      <c r="J1962" s="277"/>
    </row>
    <row r="1963" spans="2:10">
      <c r="B1963" s="259"/>
      <c r="D1963" s="271"/>
      <c r="F1963" s="279"/>
      <c r="J1963" s="277"/>
    </row>
    <row r="1964" spans="2:10">
      <c r="B1964" s="259"/>
      <c r="D1964" s="271"/>
      <c r="F1964" s="279"/>
      <c r="J1964" s="277"/>
    </row>
    <row r="1965" spans="2:10">
      <c r="B1965" s="259"/>
      <c r="D1965" s="271"/>
      <c r="F1965" s="279"/>
      <c r="J1965" s="277"/>
    </row>
    <row r="1966" spans="2:10">
      <c r="B1966" s="259"/>
      <c r="D1966" s="271"/>
      <c r="F1966" s="279"/>
      <c r="J1966" s="277"/>
    </row>
    <row r="1967" spans="2:10">
      <c r="B1967" s="259"/>
      <c r="D1967" s="271"/>
      <c r="F1967" s="279"/>
      <c r="J1967" s="277"/>
    </row>
    <row r="1968" spans="2:10">
      <c r="B1968" s="259"/>
      <c r="D1968" s="271"/>
      <c r="F1968" s="279"/>
      <c r="J1968" s="277"/>
    </row>
    <row r="1969" spans="2:10">
      <c r="B1969" s="259"/>
      <c r="D1969" s="271"/>
      <c r="F1969" s="279"/>
      <c r="J1969" s="277"/>
    </row>
    <row r="1970" spans="2:10">
      <c r="B1970" s="259"/>
      <c r="D1970" s="271"/>
      <c r="F1970" s="279"/>
      <c r="J1970" s="277"/>
    </row>
    <row r="1971" spans="2:10">
      <c r="B1971" s="259"/>
      <c r="D1971" s="271"/>
      <c r="F1971" s="279"/>
      <c r="J1971" s="277"/>
    </row>
    <row r="1972" spans="2:10">
      <c r="B1972" s="259"/>
      <c r="D1972" s="271"/>
      <c r="F1972" s="279"/>
      <c r="J1972" s="277"/>
    </row>
    <row r="1973" spans="2:10">
      <c r="B1973" s="259"/>
      <c r="D1973" s="271"/>
      <c r="F1973" s="279"/>
      <c r="J1973" s="277"/>
    </row>
    <row r="1974" spans="2:10">
      <c r="B1974" s="259"/>
      <c r="D1974" s="271"/>
      <c r="F1974" s="279"/>
      <c r="J1974" s="277"/>
    </row>
    <row r="1975" spans="2:10">
      <c r="B1975" s="259"/>
      <c r="D1975" s="271"/>
      <c r="F1975" s="279"/>
      <c r="J1975" s="277"/>
    </row>
    <row r="1976" spans="2:10">
      <c r="B1976" s="259"/>
      <c r="D1976" s="271"/>
      <c r="F1976" s="279"/>
      <c r="J1976" s="277"/>
    </row>
    <row r="1977" spans="2:10">
      <c r="B1977" s="259"/>
      <c r="D1977" s="271"/>
      <c r="F1977" s="279"/>
      <c r="J1977" s="277"/>
    </row>
    <row r="1978" spans="2:10">
      <c r="B1978" s="259"/>
      <c r="D1978" s="271"/>
      <c r="F1978" s="279"/>
      <c r="J1978" s="277"/>
    </row>
    <row r="1979" spans="2:10">
      <c r="B1979" s="259"/>
      <c r="D1979" s="271"/>
      <c r="F1979" s="279"/>
      <c r="J1979" s="277"/>
    </row>
    <row r="1980" spans="2:10">
      <c r="B1980" s="259"/>
      <c r="D1980" s="271"/>
      <c r="F1980" s="279"/>
      <c r="J1980" s="277"/>
    </row>
    <row r="1981" spans="2:10">
      <c r="B1981" s="259"/>
      <c r="D1981" s="271"/>
      <c r="F1981" s="279"/>
      <c r="J1981" s="277"/>
    </row>
    <row r="1982" spans="2:10">
      <c r="B1982" s="259"/>
      <c r="D1982" s="271"/>
      <c r="F1982" s="279"/>
      <c r="J1982" s="277"/>
    </row>
    <row r="1983" spans="2:10">
      <c r="B1983" s="259"/>
      <c r="D1983" s="271"/>
      <c r="F1983" s="279"/>
      <c r="J1983" s="277"/>
    </row>
    <row r="1984" spans="2:10">
      <c r="B1984" s="259"/>
      <c r="D1984" s="271"/>
      <c r="F1984" s="279"/>
      <c r="J1984" s="277"/>
    </row>
    <row r="1985" spans="2:10">
      <c r="B1985" s="259"/>
      <c r="D1985" s="271"/>
      <c r="F1985" s="279"/>
      <c r="J1985" s="277"/>
    </row>
    <row r="1986" spans="2:10">
      <c r="B1986" s="259"/>
      <c r="D1986" s="271"/>
      <c r="F1986" s="279"/>
      <c r="J1986" s="277"/>
    </row>
    <row r="1987" spans="2:10">
      <c r="B1987" s="259"/>
      <c r="D1987" s="271"/>
      <c r="F1987" s="279"/>
      <c r="J1987" s="277"/>
    </row>
    <row r="1988" spans="2:10">
      <c r="B1988" s="259"/>
      <c r="D1988" s="271"/>
      <c r="F1988" s="279"/>
      <c r="J1988" s="277"/>
    </row>
    <row r="1989" spans="2:10">
      <c r="B1989" s="259"/>
      <c r="D1989" s="271"/>
      <c r="F1989" s="279"/>
      <c r="J1989" s="277"/>
    </row>
    <row r="1990" spans="2:10">
      <c r="B1990" s="259"/>
      <c r="D1990" s="271"/>
      <c r="F1990" s="279"/>
      <c r="J1990" s="277"/>
    </row>
    <row r="1991" spans="2:10">
      <c r="B1991" s="259"/>
      <c r="D1991" s="271"/>
      <c r="F1991" s="279"/>
      <c r="J1991" s="277"/>
    </row>
    <row r="1992" spans="2:10">
      <c r="B1992" s="259"/>
      <c r="D1992" s="271"/>
      <c r="F1992" s="279"/>
      <c r="J1992" s="277"/>
    </row>
    <row r="1993" spans="2:10">
      <c r="B1993" s="259"/>
      <c r="D1993" s="271"/>
      <c r="F1993" s="279"/>
      <c r="J1993" s="277"/>
    </row>
    <row r="1994" spans="2:10">
      <c r="B1994" s="259"/>
      <c r="D1994" s="271"/>
      <c r="F1994" s="279"/>
      <c r="J1994" s="277"/>
    </row>
    <row r="1995" spans="2:10">
      <c r="B1995" s="259"/>
      <c r="D1995" s="271"/>
      <c r="F1995" s="279"/>
      <c r="J1995" s="277"/>
    </row>
    <row r="1996" spans="2:10">
      <c r="B1996" s="259"/>
      <c r="D1996" s="271"/>
      <c r="F1996" s="279"/>
      <c r="J1996" s="277"/>
    </row>
    <row r="1997" spans="2:10">
      <c r="B1997" s="259"/>
      <c r="D1997" s="271"/>
      <c r="F1997" s="279"/>
      <c r="J1997" s="277"/>
    </row>
    <row r="1998" spans="2:10">
      <c r="B1998" s="259"/>
      <c r="D1998" s="271"/>
      <c r="F1998" s="279"/>
      <c r="J1998" s="277"/>
    </row>
    <row r="1999" spans="2:10">
      <c r="B1999" s="259"/>
      <c r="D1999" s="271"/>
      <c r="F1999" s="279"/>
      <c r="J1999" s="277"/>
    </row>
    <row r="2000" spans="2:10">
      <c r="B2000" s="259"/>
      <c r="D2000" s="271"/>
      <c r="F2000" s="279"/>
      <c r="J2000" s="277"/>
    </row>
    <row r="2001" spans="2:10">
      <c r="B2001" s="259"/>
      <c r="D2001" s="271"/>
      <c r="F2001" s="279"/>
      <c r="J2001" s="277"/>
    </row>
    <row r="2002" spans="2:10">
      <c r="B2002" s="259"/>
      <c r="D2002" s="271"/>
      <c r="F2002" s="279"/>
      <c r="J2002" s="277"/>
    </row>
    <row r="2003" spans="2:10">
      <c r="B2003" s="259"/>
      <c r="D2003" s="271"/>
      <c r="F2003" s="279"/>
      <c r="J2003" s="277"/>
    </row>
    <row r="2004" spans="2:10">
      <c r="B2004" s="259"/>
      <c r="D2004" s="271"/>
      <c r="F2004" s="279"/>
      <c r="J2004" s="277"/>
    </row>
    <row r="2005" spans="2:10">
      <c r="B2005" s="259"/>
      <c r="D2005" s="271"/>
      <c r="F2005" s="279"/>
      <c r="J2005" s="277"/>
    </row>
    <row r="2006" spans="2:10">
      <c r="B2006" s="259"/>
      <c r="D2006" s="271"/>
      <c r="F2006" s="279"/>
      <c r="J2006" s="277"/>
    </row>
    <row r="2007" spans="2:10">
      <c r="B2007" s="259"/>
      <c r="D2007" s="271"/>
      <c r="F2007" s="279"/>
      <c r="J2007" s="277"/>
    </row>
    <row r="2008" spans="2:10">
      <c r="B2008" s="259"/>
      <c r="D2008" s="271"/>
      <c r="F2008" s="279"/>
      <c r="J2008" s="277"/>
    </row>
    <row r="2009" spans="2:10">
      <c r="B2009" s="259"/>
      <c r="D2009" s="271"/>
      <c r="F2009" s="279"/>
      <c r="J2009" s="277"/>
    </row>
    <row r="2010" spans="2:10">
      <c r="B2010" s="259"/>
      <c r="D2010" s="271"/>
      <c r="F2010" s="279"/>
      <c r="J2010" s="277"/>
    </row>
    <row r="2011" spans="2:10">
      <c r="B2011" s="259"/>
      <c r="D2011" s="271"/>
      <c r="F2011" s="279"/>
      <c r="J2011" s="277"/>
    </row>
    <row r="2012" spans="2:10">
      <c r="B2012" s="259"/>
      <c r="D2012" s="271"/>
      <c r="F2012" s="279"/>
      <c r="J2012" s="277"/>
    </row>
    <row r="2013" spans="2:10">
      <c r="B2013" s="259"/>
      <c r="D2013" s="271"/>
      <c r="F2013" s="279"/>
      <c r="J2013" s="277"/>
    </row>
    <row r="2014" spans="2:10">
      <c r="B2014" s="259"/>
      <c r="D2014" s="271"/>
      <c r="F2014" s="279"/>
      <c r="J2014" s="277"/>
    </row>
    <row r="2015" spans="2:10">
      <c r="B2015" s="259"/>
      <c r="D2015" s="271"/>
      <c r="F2015" s="279"/>
      <c r="J2015" s="277"/>
    </row>
    <row r="2016" spans="2:10">
      <c r="B2016" s="259"/>
      <c r="D2016" s="271"/>
      <c r="F2016" s="279"/>
      <c r="J2016" s="277"/>
    </row>
    <row r="2017" spans="2:10">
      <c r="B2017" s="259"/>
      <c r="D2017" s="271"/>
      <c r="F2017" s="279"/>
      <c r="J2017" s="277"/>
    </row>
    <row r="2018" spans="2:10">
      <c r="B2018" s="259"/>
      <c r="D2018" s="271"/>
      <c r="F2018" s="279"/>
      <c r="J2018" s="277"/>
    </row>
    <row r="2019" spans="2:10">
      <c r="B2019" s="259"/>
      <c r="D2019" s="271"/>
    </row>
    <row r="2020" spans="2:10">
      <c r="B2020" s="259"/>
      <c r="D2020" s="271"/>
    </row>
    <row r="2021" spans="2:10">
      <c r="B2021" s="259"/>
      <c r="D2021" s="271"/>
    </row>
    <row r="2022" spans="2:10">
      <c r="B2022" s="259"/>
      <c r="D2022" s="271"/>
    </row>
    <row r="2023" spans="2:10">
      <c r="B2023" s="259"/>
      <c r="D2023" s="271"/>
    </row>
    <row r="2024" spans="2:10">
      <c r="B2024" s="259"/>
      <c r="D2024" s="271"/>
    </row>
    <row r="2025" spans="2:10">
      <c r="B2025" s="259"/>
      <c r="D2025" s="271"/>
    </row>
    <row r="2026" spans="2:10">
      <c r="B2026" s="259"/>
      <c r="D2026" s="271"/>
    </row>
    <row r="2027" spans="2:10">
      <c r="B2027" s="259"/>
      <c r="D2027" s="271"/>
    </row>
    <row r="2028" spans="2:10">
      <c r="B2028" s="259"/>
      <c r="D2028" s="271"/>
    </row>
    <row r="2029" spans="2:10">
      <c r="B2029" s="259"/>
      <c r="D2029" s="271"/>
    </row>
    <row r="2030" spans="2:10">
      <c r="B2030" s="259"/>
      <c r="D2030" s="271"/>
    </row>
    <row r="2031" spans="2:10">
      <c r="B2031" s="259"/>
      <c r="D2031" s="271"/>
    </row>
    <row r="2032" spans="2:10">
      <c r="B2032" s="259"/>
      <c r="D2032" s="271"/>
    </row>
    <row r="2033" spans="2:4">
      <c r="B2033" s="259"/>
      <c r="D2033" s="271"/>
    </row>
    <row r="2034" spans="2:4">
      <c r="B2034" s="259"/>
      <c r="D2034" s="271"/>
    </row>
    <row r="2035" spans="2:4">
      <c r="B2035" s="259"/>
      <c r="D2035" s="271"/>
    </row>
    <row r="2036" spans="2:4">
      <c r="B2036" s="259"/>
      <c r="D2036" s="271"/>
    </row>
    <row r="2037" spans="2:4">
      <c r="B2037" s="259"/>
      <c r="D2037" s="271"/>
    </row>
    <row r="2038" spans="2:4">
      <c r="B2038" s="259"/>
      <c r="D2038" s="271"/>
    </row>
    <row r="2039" spans="2:4">
      <c r="B2039" s="259"/>
      <c r="D2039" s="271"/>
    </row>
    <row r="2040" spans="2:4">
      <c r="B2040" s="259"/>
      <c r="D2040" s="271"/>
    </row>
    <row r="2041" spans="2:4">
      <c r="B2041" s="259"/>
      <c r="D2041" s="271"/>
    </row>
    <row r="2042" spans="2:4">
      <c r="B2042" s="259"/>
      <c r="D2042" s="271"/>
    </row>
    <row r="2043" spans="2:4">
      <c r="B2043" s="259"/>
      <c r="D2043" s="271"/>
    </row>
    <row r="2044" spans="2:4">
      <c r="B2044" s="259"/>
      <c r="D2044" s="271"/>
    </row>
    <row r="2045" spans="2:4">
      <c r="B2045" s="259"/>
      <c r="D2045" s="271"/>
    </row>
    <row r="2046" spans="2:4">
      <c r="B2046" s="259"/>
      <c r="D2046" s="271"/>
    </row>
    <row r="2047" spans="2:4">
      <c r="B2047" s="259"/>
      <c r="D2047" s="271"/>
    </row>
    <row r="2048" spans="2:4">
      <c r="B2048" s="259"/>
      <c r="D2048" s="271"/>
    </row>
    <row r="2049" spans="2:4">
      <c r="B2049" s="259"/>
      <c r="D2049" s="271"/>
    </row>
    <row r="2050" spans="2:4">
      <c r="B2050" s="259"/>
      <c r="D2050" s="271"/>
    </row>
    <row r="2051" spans="2:4">
      <c r="B2051" s="259"/>
      <c r="D2051" s="271"/>
    </row>
    <row r="2052" spans="2:4">
      <c r="B2052" s="259"/>
      <c r="D2052" s="271"/>
    </row>
    <row r="2053" spans="2:4">
      <c r="B2053" s="259"/>
      <c r="D2053" s="271"/>
    </row>
    <row r="2054" spans="2:4">
      <c r="B2054" s="259"/>
      <c r="D2054" s="271"/>
    </row>
    <row r="2055" spans="2:4">
      <c r="B2055" s="259"/>
      <c r="D2055" s="271"/>
    </row>
    <row r="2056" spans="2:4">
      <c r="B2056" s="259"/>
      <c r="D2056" s="271"/>
    </row>
    <row r="2057" spans="2:4">
      <c r="B2057" s="259"/>
      <c r="D2057" s="271"/>
    </row>
    <row r="2058" spans="2:4">
      <c r="B2058" s="259"/>
      <c r="D2058" s="271"/>
    </row>
    <row r="2059" spans="2:4">
      <c r="B2059" s="259"/>
      <c r="D2059" s="271"/>
    </row>
    <row r="2060" spans="2:4">
      <c r="B2060" s="259"/>
      <c r="D2060" s="271"/>
    </row>
    <row r="2061" spans="2:4">
      <c r="B2061" s="259"/>
      <c r="D2061" s="271"/>
    </row>
    <row r="2062" spans="2:4">
      <c r="B2062" s="259"/>
      <c r="D2062" s="271"/>
    </row>
    <row r="2063" spans="2:4">
      <c r="B2063" s="259"/>
      <c r="D2063" s="271"/>
    </row>
    <row r="2064" spans="2:4">
      <c r="B2064" s="259"/>
      <c r="D2064" s="271"/>
    </row>
    <row r="2065" spans="2:4">
      <c r="B2065" s="259"/>
      <c r="D2065" s="271"/>
    </row>
    <row r="2066" spans="2:4">
      <c r="B2066" s="259"/>
      <c r="D2066" s="271"/>
    </row>
    <row r="2067" spans="2:4">
      <c r="B2067" s="259"/>
      <c r="D2067" s="271"/>
    </row>
    <row r="2068" spans="2:4">
      <c r="B2068" s="259"/>
      <c r="D2068" s="271"/>
    </row>
    <row r="2069" spans="2:4">
      <c r="B2069" s="259"/>
      <c r="D2069" s="271"/>
    </row>
    <row r="2070" spans="2:4">
      <c r="B2070" s="259"/>
      <c r="D2070" s="271"/>
    </row>
    <row r="2071" spans="2:4">
      <c r="B2071" s="259"/>
      <c r="D2071" s="271"/>
    </row>
    <row r="2072" spans="2:4">
      <c r="B2072" s="259"/>
      <c r="D2072" s="271"/>
    </row>
    <row r="2073" spans="2:4">
      <c r="B2073" s="259"/>
      <c r="D2073" s="271"/>
    </row>
    <row r="2074" spans="2:4">
      <c r="B2074" s="259"/>
      <c r="D2074" s="271"/>
    </row>
    <row r="2075" spans="2:4">
      <c r="B2075" s="259"/>
      <c r="D2075" s="271"/>
    </row>
    <row r="2076" spans="2:4">
      <c r="B2076" s="259"/>
      <c r="D2076" s="271"/>
    </row>
    <row r="2077" spans="2:4">
      <c r="B2077" s="259"/>
      <c r="D2077" s="271"/>
    </row>
    <row r="2078" spans="2:4">
      <c r="B2078" s="259"/>
      <c r="D2078" s="271"/>
    </row>
    <row r="2079" spans="2:4">
      <c r="B2079" s="259"/>
      <c r="D2079" s="271"/>
    </row>
    <row r="2080" spans="2:4">
      <c r="B2080" s="259"/>
      <c r="D2080" s="271"/>
    </row>
    <row r="2081" spans="2:4">
      <c r="B2081" s="259"/>
      <c r="D2081" s="271"/>
    </row>
    <row r="2082" spans="2:4">
      <c r="B2082" s="259"/>
      <c r="D2082" s="271"/>
    </row>
    <row r="2083" spans="2:4">
      <c r="B2083" s="259"/>
      <c r="D2083" s="271"/>
    </row>
    <row r="2084" spans="2:4">
      <c r="B2084" s="259"/>
      <c r="D2084" s="271"/>
    </row>
    <row r="2085" spans="2:4">
      <c r="B2085" s="259"/>
      <c r="D2085" s="271"/>
    </row>
    <row r="2086" spans="2:4">
      <c r="B2086" s="259"/>
      <c r="D2086" s="271"/>
    </row>
    <row r="2087" spans="2:4">
      <c r="B2087" s="259"/>
      <c r="D2087" s="271"/>
    </row>
    <row r="2088" spans="2:4">
      <c r="B2088" s="259"/>
      <c r="D2088" s="271"/>
    </row>
    <row r="2089" spans="2:4">
      <c r="B2089" s="259"/>
      <c r="D2089" s="271"/>
    </row>
    <row r="2090" spans="2:4">
      <c r="B2090" s="259"/>
      <c r="D2090" s="271"/>
    </row>
    <row r="2091" spans="2:4">
      <c r="B2091" s="259"/>
      <c r="D2091" s="271"/>
    </row>
    <row r="2092" spans="2:4">
      <c r="B2092" s="259"/>
      <c r="D2092" s="271"/>
    </row>
    <row r="2093" spans="2:4">
      <c r="B2093" s="259"/>
      <c r="D2093" s="271"/>
    </row>
    <row r="2094" spans="2:4">
      <c r="B2094" s="259"/>
      <c r="D2094" s="271"/>
    </row>
    <row r="2095" spans="2:4">
      <c r="B2095" s="259"/>
      <c r="D2095" s="271"/>
    </row>
    <row r="2096" spans="2:4">
      <c r="B2096" s="259"/>
      <c r="D2096" s="271"/>
    </row>
    <row r="2097" spans="2:4">
      <c r="B2097" s="259"/>
      <c r="D2097" s="271"/>
    </row>
    <row r="2098" spans="2:4">
      <c r="B2098" s="259"/>
      <c r="D2098" s="271"/>
    </row>
    <row r="2099" spans="2:4">
      <c r="B2099" s="259"/>
      <c r="D2099" s="271"/>
    </row>
    <row r="2100" spans="2:4">
      <c r="B2100" s="259"/>
      <c r="D2100" s="271"/>
    </row>
    <row r="2101" spans="2:4">
      <c r="B2101" s="259"/>
      <c r="D2101" s="271"/>
    </row>
    <row r="2102" spans="2:4">
      <c r="B2102" s="259"/>
      <c r="D2102" s="271"/>
    </row>
    <row r="2103" spans="2:4">
      <c r="B2103" s="259"/>
      <c r="D2103" s="271"/>
    </row>
    <row r="2104" spans="2:4">
      <c r="B2104" s="259"/>
      <c r="D2104" s="271"/>
    </row>
    <row r="2105" spans="2:4">
      <c r="B2105" s="259"/>
      <c r="D2105" s="271"/>
    </row>
    <row r="2106" spans="2:4">
      <c r="B2106" s="259"/>
      <c r="D2106" s="271"/>
    </row>
    <row r="2107" spans="2:4">
      <c r="B2107" s="259"/>
      <c r="D2107" s="271"/>
    </row>
    <row r="2108" spans="2:4">
      <c r="B2108" s="259"/>
      <c r="D2108" s="271"/>
    </row>
    <row r="2109" spans="2:4">
      <c r="B2109" s="259"/>
      <c r="D2109" s="271"/>
    </row>
    <row r="2110" spans="2:4">
      <c r="B2110" s="259"/>
      <c r="D2110" s="271"/>
    </row>
    <row r="2111" spans="2:4">
      <c r="B2111" s="259"/>
      <c r="D2111" s="271"/>
    </row>
    <row r="2112" spans="2:4">
      <c r="B2112" s="259"/>
      <c r="D2112" s="271"/>
    </row>
    <row r="2113" spans="2:4">
      <c r="B2113" s="259"/>
      <c r="D2113" s="271"/>
    </row>
    <row r="2114" spans="2:4">
      <c r="B2114" s="259"/>
      <c r="D2114" s="271"/>
    </row>
    <row r="2115" spans="2:4">
      <c r="B2115" s="259"/>
      <c r="D2115" s="271"/>
    </row>
    <row r="2116" spans="2:4">
      <c r="B2116" s="259"/>
      <c r="D2116" s="271"/>
    </row>
    <row r="2117" spans="2:4">
      <c r="B2117" s="259"/>
      <c r="D2117" s="271"/>
    </row>
    <row r="2118" spans="2:4">
      <c r="B2118" s="259"/>
      <c r="D2118" s="271"/>
    </row>
    <row r="2119" spans="2:4">
      <c r="B2119" s="259"/>
      <c r="D2119" s="271"/>
    </row>
    <row r="2120" spans="2:4">
      <c r="B2120" s="259"/>
      <c r="D2120" s="271"/>
    </row>
    <row r="2121" spans="2:4">
      <c r="B2121" s="259"/>
      <c r="D2121" s="271"/>
    </row>
    <row r="2122" spans="2:4">
      <c r="B2122" s="259"/>
      <c r="D2122" s="271"/>
    </row>
    <row r="2123" spans="2:4">
      <c r="B2123" s="259"/>
      <c r="D2123" s="271"/>
    </row>
    <row r="2124" spans="2:4">
      <c r="B2124" s="259"/>
      <c r="D2124" s="271"/>
    </row>
    <row r="2125" spans="2:4">
      <c r="B2125" s="259"/>
      <c r="D2125" s="271"/>
    </row>
    <row r="2126" spans="2:4">
      <c r="B2126" s="259"/>
      <c r="D2126" s="271"/>
    </row>
    <row r="2127" spans="2:4">
      <c r="B2127" s="259"/>
      <c r="D2127" s="271"/>
    </row>
    <row r="2128" spans="2:4">
      <c r="B2128" s="259"/>
      <c r="D2128" s="271"/>
    </row>
    <row r="2129" spans="2:4">
      <c r="B2129" s="259"/>
      <c r="D2129" s="271"/>
    </row>
    <row r="2130" spans="2:4">
      <c r="B2130" s="259"/>
      <c r="D2130" s="271"/>
    </row>
    <row r="2131" spans="2:4">
      <c r="B2131" s="259"/>
      <c r="D2131" s="271"/>
    </row>
    <row r="2132" spans="2:4">
      <c r="B2132" s="259"/>
      <c r="D2132" s="271"/>
    </row>
    <row r="2133" spans="2:4">
      <c r="B2133" s="259"/>
      <c r="D2133" s="271"/>
    </row>
    <row r="2134" spans="2:4">
      <c r="B2134" s="259"/>
      <c r="D2134" s="271"/>
    </row>
    <row r="2135" spans="2:4">
      <c r="B2135" s="259"/>
      <c r="D2135" s="271"/>
    </row>
    <row r="2136" spans="2:4">
      <c r="B2136" s="259"/>
      <c r="D2136" s="271"/>
    </row>
    <row r="2137" spans="2:4">
      <c r="B2137" s="259"/>
      <c r="D2137" s="271"/>
    </row>
    <row r="2138" spans="2:4">
      <c r="B2138" s="259"/>
      <c r="D2138" s="271"/>
    </row>
    <row r="2139" spans="2:4">
      <c r="B2139" s="259"/>
      <c r="D2139" s="271"/>
    </row>
    <row r="2140" spans="2:4">
      <c r="B2140" s="259"/>
      <c r="D2140" s="271"/>
    </row>
    <row r="2141" spans="2:4">
      <c r="B2141" s="259"/>
      <c r="D2141" s="271"/>
    </row>
    <row r="2142" spans="2:4">
      <c r="B2142" s="259"/>
      <c r="D2142" s="271"/>
    </row>
    <row r="2143" spans="2:4">
      <c r="B2143" s="259"/>
      <c r="D2143" s="271"/>
    </row>
    <row r="2144" spans="2:4">
      <c r="B2144" s="259"/>
      <c r="D2144" s="271"/>
    </row>
    <row r="2145" spans="2:4">
      <c r="B2145" s="259"/>
      <c r="D2145" s="271"/>
    </row>
    <row r="2146" spans="2:4">
      <c r="B2146" s="259"/>
      <c r="D2146" s="271"/>
    </row>
    <row r="2147" spans="2:4">
      <c r="B2147" s="259"/>
      <c r="D2147" s="271"/>
    </row>
    <row r="2148" spans="2:4">
      <c r="B2148" s="259"/>
      <c r="D2148" s="271"/>
    </row>
    <row r="2149" spans="2:4">
      <c r="B2149" s="259"/>
      <c r="D2149" s="271"/>
    </row>
    <row r="2150" spans="2:4">
      <c r="B2150" s="259"/>
      <c r="D2150" s="271"/>
    </row>
    <row r="2151" spans="2:4">
      <c r="B2151" s="259"/>
      <c r="D2151" s="271"/>
    </row>
    <row r="2152" spans="2:4">
      <c r="B2152" s="259"/>
      <c r="D2152" s="271"/>
    </row>
    <row r="2153" spans="2:4">
      <c r="B2153" s="259"/>
      <c r="D2153" s="271"/>
    </row>
    <row r="2154" spans="2:4">
      <c r="B2154" s="259"/>
      <c r="D2154" s="271"/>
    </row>
    <row r="2155" spans="2:4">
      <c r="B2155" s="259"/>
      <c r="D2155" s="271"/>
    </row>
    <row r="2156" spans="2:4">
      <c r="B2156" s="259"/>
      <c r="D2156" s="271"/>
    </row>
    <row r="2157" spans="2:4">
      <c r="B2157" s="259"/>
      <c r="D2157" s="271"/>
    </row>
    <row r="2158" spans="2:4">
      <c r="B2158" s="259"/>
      <c r="D2158" s="271"/>
    </row>
    <row r="2159" spans="2:4">
      <c r="B2159" s="259"/>
      <c r="D2159" s="271"/>
    </row>
    <row r="2160" spans="2:4">
      <c r="B2160" s="259"/>
      <c r="D2160" s="271"/>
    </row>
    <row r="2161" spans="2:4">
      <c r="B2161" s="259"/>
      <c r="D2161" s="271"/>
    </row>
    <row r="2162" spans="2:4">
      <c r="B2162" s="259"/>
      <c r="D2162" s="271"/>
    </row>
    <row r="2163" spans="2:4">
      <c r="B2163" s="259"/>
      <c r="D2163" s="271"/>
    </row>
    <row r="2164" spans="2:4">
      <c r="B2164" s="259"/>
      <c r="D2164" s="271"/>
    </row>
    <row r="2165" spans="2:4">
      <c r="B2165" s="259"/>
      <c r="D2165" s="271"/>
    </row>
    <row r="2166" spans="2:4">
      <c r="B2166" s="259"/>
      <c r="D2166" s="271"/>
    </row>
    <row r="2167" spans="2:4">
      <c r="B2167" s="259"/>
      <c r="D2167" s="271"/>
    </row>
    <row r="2168" spans="2:4">
      <c r="B2168" s="259"/>
      <c r="D2168" s="271"/>
    </row>
    <row r="2169" spans="2:4">
      <c r="B2169" s="259"/>
      <c r="D2169" s="271"/>
    </row>
    <row r="2170" spans="2:4">
      <c r="B2170" s="259"/>
      <c r="D2170" s="271"/>
    </row>
    <row r="2171" spans="2:4">
      <c r="B2171" s="259"/>
      <c r="D2171" s="271"/>
    </row>
    <row r="2172" spans="2:4">
      <c r="B2172" s="259"/>
      <c r="D2172" s="271"/>
    </row>
    <row r="2173" spans="2:4">
      <c r="B2173" s="259"/>
      <c r="D2173" s="271"/>
    </row>
    <row r="2174" spans="2:4">
      <c r="B2174" s="259"/>
      <c r="D2174" s="271"/>
    </row>
    <row r="2175" spans="2:4">
      <c r="B2175" s="259"/>
      <c r="D2175" s="271"/>
    </row>
    <row r="2176" spans="2:4">
      <c r="B2176" s="259"/>
      <c r="D2176" s="271"/>
    </row>
    <row r="2177" spans="2:4">
      <c r="B2177" s="259"/>
      <c r="D2177" s="271"/>
    </row>
    <row r="2178" spans="2:4">
      <c r="B2178" s="259"/>
      <c r="D2178" s="271"/>
    </row>
    <row r="2179" spans="2:4">
      <c r="B2179" s="259"/>
      <c r="D2179" s="271"/>
    </row>
    <row r="2180" spans="2:4">
      <c r="B2180" s="259"/>
      <c r="D2180" s="271"/>
    </row>
    <row r="2181" spans="2:4">
      <c r="B2181" s="259"/>
      <c r="D2181" s="271"/>
    </row>
    <row r="2182" spans="2:4">
      <c r="B2182" s="259"/>
      <c r="D2182" s="271"/>
    </row>
    <row r="2183" spans="2:4">
      <c r="B2183" s="259"/>
      <c r="D2183" s="271"/>
    </row>
    <row r="2184" spans="2:4">
      <c r="B2184" s="259"/>
      <c r="D2184" s="271"/>
    </row>
    <row r="2185" spans="2:4">
      <c r="B2185" s="259"/>
      <c r="D2185" s="271"/>
    </row>
    <row r="2186" spans="2:4">
      <c r="B2186" s="259"/>
      <c r="D2186" s="271"/>
    </row>
    <row r="2187" spans="2:4">
      <c r="B2187" s="259"/>
      <c r="D2187" s="271"/>
    </row>
    <row r="2188" spans="2:4">
      <c r="B2188" s="259"/>
      <c r="D2188" s="271"/>
    </row>
    <row r="2189" spans="2:4">
      <c r="B2189" s="259"/>
      <c r="D2189" s="271"/>
    </row>
    <row r="2190" spans="2:4">
      <c r="B2190" s="259"/>
      <c r="D2190" s="271"/>
    </row>
    <row r="2191" spans="2:4">
      <c r="B2191" s="259"/>
      <c r="D2191" s="271"/>
    </row>
    <row r="2192" spans="2:4">
      <c r="B2192" s="259"/>
      <c r="D2192" s="271"/>
    </row>
    <row r="2193" spans="2:4">
      <c r="B2193" s="259"/>
      <c r="D2193" s="271"/>
    </row>
    <row r="2194" spans="2:4">
      <c r="B2194" s="259"/>
      <c r="D2194" s="271"/>
    </row>
    <row r="2195" spans="2:4">
      <c r="B2195" s="259"/>
      <c r="D2195" s="271"/>
    </row>
    <row r="2196" spans="2:4">
      <c r="B2196" s="259"/>
      <c r="D2196" s="271"/>
    </row>
    <row r="2197" spans="2:4">
      <c r="B2197" s="259"/>
      <c r="D2197" s="271"/>
    </row>
    <row r="2198" spans="2:4">
      <c r="B2198" s="259"/>
      <c r="D2198" s="271"/>
    </row>
    <row r="2199" spans="2:4">
      <c r="B2199" s="259"/>
      <c r="D2199" s="271"/>
    </row>
    <row r="2200" spans="2:4">
      <c r="B2200" s="259"/>
      <c r="D2200" s="271"/>
    </row>
    <row r="2201" spans="2:4">
      <c r="B2201" s="259"/>
      <c r="D2201" s="271"/>
    </row>
    <row r="2202" spans="2:4">
      <c r="B2202" s="259"/>
      <c r="D2202" s="271"/>
    </row>
    <row r="2203" spans="2:4">
      <c r="B2203" s="259"/>
      <c r="D2203" s="271"/>
    </row>
    <row r="2204" spans="2:4">
      <c r="B2204" s="259"/>
      <c r="D2204" s="271"/>
    </row>
    <row r="2205" spans="2:4">
      <c r="B2205" s="259"/>
      <c r="D2205" s="271"/>
    </row>
    <row r="2206" spans="2:4">
      <c r="B2206" s="259"/>
      <c r="D2206" s="271"/>
    </row>
    <row r="2207" spans="2:4">
      <c r="B2207" s="259"/>
      <c r="D2207" s="271"/>
    </row>
    <row r="2208" spans="2:4">
      <c r="B2208" s="259"/>
      <c r="D2208" s="271"/>
    </row>
    <row r="2209" spans="2:4">
      <c r="B2209" s="259"/>
      <c r="D2209" s="271"/>
    </row>
    <row r="2210" spans="2:4">
      <c r="B2210" s="259"/>
      <c r="D2210" s="271"/>
    </row>
    <row r="2211" spans="2:4">
      <c r="B2211" s="259"/>
      <c r="D2211" s="271"/>
    </row>
    <row r="2212" spans="2:4">
      <c r="B2212" s="259"/>
      <c r="D2212" s="271"/>
    </row>
    <row r="2213" spans="2:4">
      <c r="B2213" s="259"/>
      <c r="D2213" s="271"/>
    </row>
    <row r="2214" spans="2:4">
      <c r="B2214" s="259"/>
      <c r="D2214" s="271"/>
    </row>
    <row r="2215" spans="2:4">
      <c r="B2215" s="259"/>
      <c r="D2215" s="271"/>
    </row>
    <row r="2216" spans="2:4">
      <c r="B2216" s="259"/>
      <c r="D2216" s="271"/>
    </row>
    <row r="2217" spans="2:4">
      <c r="B2217" s="259"/>
      <c r="D2217" s="271"/>
    </row>
    <row r="2218" spans="2:4">
      <c r="B2218" s="259"/>
      <c r="D2218" s="271"/>
    </row>
    <row r="2219" spans="2:4">
      <c r="B2219" s="259"/>
      <c r="D2219" s="271"/>
    </row>
    <row r="2220" spans="2:4">
      <c r="B2220" s="259"/>
      <c r="D2220" s="271"/>
    </row>
    <row r="2221" spans="2:4">
      <c r="B2221" s="259"/>
      <c r="D2221" s="271"/>
    </row>
    <row r="2222" spans="2:4">
      <c r="B2222" s="259"/>
      <c r="D2222" s="271"/>
    </row>
    <row r="2223" spans="2:4">
      <c r="B2223" s="259"/>
      <c r="D2223" s="271"/>
    </row>
    <row r="2224" spans="2:4">
      <c r="B2224" s="259"/>
      <c r="D2224" s="271"/>
    </row>
    <row r="2225" spans="2:4">
      <c r="B2225" s="259"/>
      <c r="D2225" s="271"/>
    </row>
    <row r="2226" spans="2:4">
      <c r="B2226" s="259"/>
      <c r="D2226" s="271"/>
    </row>
    <row r="2227" spans="2:4">
      <c r="B2227" s="259"/>
      <c r="D2227" s="271"/>
    </row>
    <row r="2228" spans="2:4">
      <c r="B2228" s="259"/>
      <c r="D2228" s="271"/>
    </row>
    <row r="2229" spans="2:4">
      <c r="B2229" s="259"/>
      <c r="D2229" s="271"/>
    </row>
    <row r="2230" spans="2:4">
      <c r="B2230" s="259"/>
      <c r="D2230" s="271"/>
    </row>
    <row r="2231" spans="2:4">
      <c r="B2231" s="259"/>
      <c r="D2231" s="271"/>
    </row>
    <row r="2232" spans="2:4">
      <c r="B2232" s="259"/>
      <c r="D2232" s="271"/>
    </row>
    <row r="2233" spans="2:4">
      <c r="B2233" s="259"/>
      <c r="D2233" s="271"/>
    </row>
    <row r="2234" spans="2:4">
      <c r="B2234" s="259"/>
      <c r="D2234" s="271"/>
    </row>
    <row r="2235" spans="2:4">
      <c r="B2235" s="259"/>
      <c r="D2235" s="271"/>
    </row>
    <row r="2236" spans="2:4">
      <c r="B2236" s="259"/>
      <c r="D2236" s="271"/>
    </row>
    <row r="2237" spans="2:4">
      <c r="B2237" s="259"/>
      <c r="D2237" s="271"/>
    </row>
    <row r="2238" spans="2:4">
      <c r="B2238" s="259"/>
      <c r="D2238" s="271"/>
    </row>
    <row r="2239" spans="2:4">
      <c r="B2239" s="259"/>
      <c r="D2239" s="271"/>
    </row>
    <row r="2240" spans="2:4">
      <c r="B2240" s="259"/>
      <c r="D2240" s="271"/>
    </row>
    <row r="2241" spans="2:4">
      <c r="B2241" s="259"/>
      <c r="D2241" s="271"/>
    </row>
    <row r="2242" spans="2:4">
      <c r="B2242" s="259"/>
      <c r="D2242" s="271"/>
    </row>
    <row r="2243" spans="2:4">
      <c r="B2243" s="259"/>
      <c r="D2243" s="271"/>
    </row>
    <row r="2244" spans="2:4">
      <c r="B2244" s="259"/>
      <c r="D2244" s="271"/>
    </row>
    <row r="2245" spans="2:4">
      <c r="B2245" s="259"/>
      <c r="D2245" s="271"/>
    </row>
    <row r="2246" spans="2:4">
      <c r="B2246" s="259"/>
      <c r="D2246" s="271"/>
    </row>
    <row r="2247" spans="2:4">
      <c r="B2247" s="259"/>
      <c r="D2247" s="271"/>
    </row>
    <row r="2248" spans="2:4">
      <c r="B2248" s="259"/>
      <c r="D2248" s="271"/>
    </row>
    <row r="2249" spans="2:4">
      <c r="B2249" s="259"/>
      <c r="D2249" s="271"/>
    </row>
    <row r="2250" spans="2:4">
      <c r="B2250" s="259"/>
      <c r="D2250" s="271"/>
    </row>
    <row r="2251" spans="2:4">
      <c r="B2251" s="259"/>
      <c r="D2251" s="271"/>
    </row>
    <row r="2252" spans="2:4">
      <c r="B2252" s="259"/>
      <c r="D2252" s="271"/>
    </row>
    <row r="2253" spans="2:4">
      <c r="B2253" s="259"/>
      <c r="D2253" s="271"/>
    </row>
    <row r="2254" spans="2:4">
      <c r="B2254" s="259"/>
      <c r="D2254" s="271"/>
    </row>
    <row r="2255" spans="2:4">
      <c r="B2255" s="259"/>
      <c r="D2255" s="271"/>
    </row>
    <row r="2256" spans="2:4">
      <c r="B2256" s="259"/>
      <c r="D2256" s="271"/>
    </row>
    <row r="2257" spans="2:4">
      <c r="B2257" s="259"/>
      <c r="D2257" s="271"/>
    </row>
    <row r="2258" spans="2:4">
      <c r="B2258" s="259"/>
      <c r="D2258" s="271"/>
    </row>
    <row r="2259" spans="2:4">
      <c r="B2259" s="259"/>
      <c r="D2259" s="271"/>
    </row>
    <row r="2260" spans="2:4">
      <c r="B2260" s="259"/>
      <c r="D2260" s="271"/>
    </row>
    <row r="2261" spans="2:4">
      <c r="B2261" s="259"/>
      <c r="D2261" s="271"/>
    </row>
    <row r="2262" spans="2:4">
      <c r="B2262" s="259"/>
      <c r="D2262" s="271"/>
    </row>
    <row r="2263" spans="2:4">
      <c r="B2263" s="259"/>
      <c r="D2263" s="271"/>
    </row>
    <row r="2264" spans="2:4">
      <c r="B2264" s="259"/>
      <c r="D2264" s="271"/>
    </row>
    <row r="2265" spans="2:4">
      <c r="B2265" s="259"/>
      <c r="D2265" s="271"/>
    </row>
    <row r="2266" spans="2:4">
      <c r="B2266" s="259"/>
      <c r="D2266" s="271"/>
    </row>
    <row r="2267" spans="2:4">
      <c r="B2267" s="259"/>
      <c r="D2267" s="271"/>
    </row>
    <row r="2268" spans="2:4">
      <c r="B2268" s="259"/>
      <c r="D2268" s="271"/>
    </row>
    <row r="2269" spans="2:4">
      <c r="B2269" s="259"/>
      <c r="D2269" s="271"/>
    </row>
    <row r="2270" spans="2:4">
      <c r="B2270" s="259"/>
      <c r="D2270" s="271"/>
    </row>
    <row r="2271" spans="2:4">
      <c r="B2271" s="259"/>
      <c r="D2271" s="271"/>
    </row>
    <row r="2272" spans="2:4">
      <c r="B2272" s="259"/>
      <c r="D2272" s="271"/>
    </row>
    <row r="2273" spans="2:4">
      <c r="B2273" s="259"/>
      <c r="D2273" s="271"/>
    </row>
    <row r="2274" spans="2:4">
      <c r="B2274" s="259"/>
      <c r="D2274" s="271"/>
    </row>
    <row r="2275" spans="2:4">
      <c r="B2275" s="259"/>
      <c r="D2275" s="271"/>
    </row>
    <row r="2276" spans="2:4">
      <c r="B2276" s="259"/>
      <c r="D2276" s="271"/>
    </row>
    <row r="2277" spans="2:4">
      <c r="B2277" s="259"/>
      <c r="D2277" s="271"/>
    </row>
    <row r="2278" spans="2:4">
      <c r="B2278" s="259"/>
      <c r="D2278" s="271"/>
    </row>
    <row r="2279" spans="2:4">
      <c r="B2279" s="259"/>
      <c r="D2279" s="271"/>
    </row>
    <row r="2280" spans="2:4">
      <c r="B2280" s="259"/>
      <c r="D2280" s="271"/>
    </row>
    <row r="2281" spans="2:4">
      <c r="B2281" s="259"/>
      <c r="D2281" s="271"/>
    </row>
    <row r="2282" spans="2:4">
      <c r="B2282" s="259"/>
      <c r="D2282" s="271"/>
    </row>
    <row r="2283" spans="2:4">
      <c r="B2283" s="259"/>
      <c r="D2283" s="271"/>
    </row>
    <row r="2284" spans="2:4">
      <c r="B2284" s="259"/>
      <c r="D2284" s="271"/>
    </row>
    <row r="2285" spans="2:4">
      <c r="B2285" s="259"/>
      <c r="D2285" s="271"/>
    </row>
    <row r="2286" spans="2:4">
      <c r="B2286" s="259"/>
      <c r="D2286" s="271"/>
    </row>
    <row r="2287" spans="2:4">
      <c r="B2287" s="259"/>
      <c r="D2287" s="271"/>
    </row>
    <row r="2288" spans="2:4">
      <c r="B2288" s="259"/>
      <c r="D2288" s="271"/>
    </row>
    <row r="2289" spans="2:4">
      <c r="B2289" s="259"/>
      <c r="D2289" s="271"/>
    </row>
    <row r="2290" spans="2:4">
      <c r="B2290" s="259"/>
      <c r="D2290" s="271"/>
    </row>
    <row r="2291" spans="2:4">
      <c r="B2291" s="259"/>
      <c r="D2291" s="271"/>
    </row>
    <row r="2292" spans="2:4">
      <c r="B2292" s="259"/>
      <c r="D2292" s="271"/>
    </row>
    <row r="2293" spans="2:4">
      <c r="B2293" s="259"/>
      <c r="D2293" s="271"/>
    </row>
    <row r="2294" spans="2:4">
      <c r="B2294" s="259"/>
      <c r="D2294" s="271"/>
    </row>
    <row r="2295" spans="2:4">
      <c r="B2295" s="259"/>
      <c r="D2295" s="271"/>
    </row>
    <row r="2296" spans="2:4">
      <c r="B2296" s="259"/>
      <c r="D2296" s="271"/>
    </row>
    <row r="2297" spans="2:4">
      <c r="B2297" s="259"/>
      <c r="D2297" s="271"/>
    </row>
    <row r="2298" spans="2:4">
      <c r="B2298" s="259"/>
      <c r="D2298" s="271"/>
    </row>
    <row r="2299" spans="2:4">
      <c r="B2299" s="259"/>
      <c r="D2299" s="271"/>
    </row>
    <row r="2300" spans="2:4">
      <c r="B2300" s="259"/>
      <c r="D2300" s="271"/>
    </row>
    <row r="2301" spans="2:4">
      <c r="B2301" s="259"/>
      <c r="D2301" s="271"/>
    </row>
    <row r="2302" spans="2:4">
      <c r="B2302" s="259"/>
      <c r="D2302" s="271"/>
    </row>
    <row r="2303" spans="2:4">
      <c r="B2303" s="259"/>
      <c r="D2303" s="271"/>
    </row>
    <row r="2304" spans="2:4">
      <c r="B2304" s="259"/>
      <c r="D2304" s="271"/>
    </row>
    <row r="2305" spans="2:4">
      <c r="B2305" s="259"/>
      <c r="D2305" s="271"/>
    </row>
    <row r="2306" spans="2:4">
      <c r="B2306" s="259"/>
      <c r="D2306" s="271"/>
    </row>
    <row r="2307" spans="2:4">
      <c r="B2307" s="259"/>
      <c r="D2307" s="271"/>
    </row>
    <row r="2308" spans="2:4">
      <c r="B2308" s="259"/>
      <c r="D2308" s="271"/>
    </row>
    <row r="2309" spans="2:4">
      <c r="B2309" s="259"/>
      <c r="D2309" s="271"/>
    </row>
    <row r="2310" spans="2:4">
      <c r="B2310" s="259"/>
      <c r="D2310" s="271"/>
    </row>
    <row r="2311" spans="2:4">
      <c r="B2311" s="259"/>
      <c r="D2311" s="271"/>
    </row>
    <row r="2312" spans="2:4">
      <c r="B2312" s="259"/>
      <c r="D2312" s="271"/>
    </row>
    <row r="2313" spans="2:4">
      <c r="B2313" s="259"/>
      <c r="D2313" s="271"/>
    </row>
    <row r="2314" spans="2:4">
      <c r="B2314" s="259"/>
      <c r="D2314" s="271"/>
    </row>
    <row r="2315" spans="2:4">
      <c r="B2315" s="259"/>
      <c r="D2315" s="271"/>
    </row>
    <row r="2316" spans="2:4">
      <c r="B2316" s="259"/>
      <c r="D2316" s="271"/>
    </row>
    <row r="2317" spans="2:4">
      <c r="B2317" s="259"/>
      <c r="D2317" s="271"/>
    </row>
    <row r="2318" spans="2:4">
      <c r="B2318" s="259"/>
      <c r="D2318" s="271"/>
    </row>
    <row r="2319" spans="2:4">
      <c r="B2319" s="259"/>
      <c r="D2319" s="271"/>
    </row>
    <row r="2320" spans="2:4">
      <c r="B2320" s="259"/>
      <c r="D2320" s="271"/>
    </row>
    <row r="2321" spans="2:4">
      <c r="B2321" s="259"/>
      <c r="D2321" s="271"/>
    </row>
    <row r="2322" spans="2:4">
      <c r="B2322" s="259"/>
      <c r="D2322" s="271"/>
    </row>
    <row r="2323" spans="2:4">
      <c r="B2323" s="259"/>
      <c r="D2323" s="271"/>
    </row>
    <row r="2324" spans="2:4">
      <c r="B2324" s="259"/>
      <c r="D2324" s="271"/>
    </row>
    <row r="2325" spans="2:4">
      <c r="B2325" s="259"/>
      <c r="D2325" s="271"/>
    </row>
    <row r="2326" spans="2:4">
      <c r="B2326" s="259"/>
      <c r="D2326" s="271"/>
    </row>
    <row r="2327" spans="2:4">
      <c r="B2327" s="259"/>
      <c r="D2327" s="271"/>
    </row>
    <row r="2328" spans="2:4">
      <c r="B2328" s="259"/>
      <c r="D2328" s="271"/>
    </row>
    <row r="2329" spans="2:4">
      <c r="B2329" s="259"/>
      <c r="D2329" s="271"/>
    </row>
    <row r="2330" spans="2:4">
      <c r="B2330" s="259"/>
      <c r="D2330" s="271"/>
    </row>
    <row r="2331" spans="2:4">
      <c r="B2331" s="259"/>
      <c r="D2331" s="271"/>
    </row>
    <row r="2332" spans="2:4">
      <c r="B2332" s="259"/>
      <c r="D2332" s="271"/>
    </row>
    <row r="2333" spans="2:4">
      <c r="B2333" s="259"/>
      <c r="D2333" s="271"/>
    </row>
    <row r="2334" spans="2:4">
      <c r="B2334" s="259"/>
      <c r="D2334" s="271"/>
    </row>
    <row r="2335" spans="2:4">
      <c r="B2335" s="259"/>
      <c r="D2335" s="271"/>
    </row>
    <row r="2336" spans="2:4">
      <c r="B2336" s="259"/>
      <c r="D2336" s="271"/>
    </row>
    <row r="2337" spans="2:4">
      <c r="B2337" s="259"/>
      <c r="D2337" s="271"/>
    </row>
    <row r="2338" spans="2:4">
      <c r="B2338" s="259"/>
      <c r="D2338" s="271"/>
    </row>
    <row r="2339" spans="2:4">
      <c r="B2339" s="259"/>
      <c r="D2339" s="271"/>
    </row>
    <row r="2340" spans="2:4">
      <c r="B2340" s="259"/>
      <c r="D2340" s="271"/>
    </row>
    <row r="2341" spans="2:4">
      <c r="B2341" s="259"/>
      <c r="D2341" s="271"/>
    </row>
    <row r="2342" spans="2:4">
      <c r="B2342" s="259"/>
      <c r="D2342" s="271"/>
    </row>
    <row r="2343" spans="2:4">
      <c r="B2343" s="259"/>
      <c r="D2343" s="271"/>
    </row>
    <row r="2344" spans="2:4">
      <c r="B2344" s="259"/>
      <c r="D2344" s="271"/>
    </row>
    <row r="2345" spans="2:4">
      <c r="B2345" s="259"/>
      <c r="D2345" s="271"/>
    </row>
    <row r="2346" spans="2:4">
      <c r="B2346" s="259"/>
      <c r="D2346" s="271"/>
    </row>
    <row r="2347" spans="2:4">
      <c r="B2347" s="259"/>
      <c r="D2347" s="271"/>
    </row>
    <row r="2348" spans="2:4">
      <c r="B2348" s="259"/>
      <c r="D2348" s="271"/>
    </row>
    <row r="2349" spans="2:4">
      <c r="B2349" s="259"/>
      <c r="D2349" s="271"/>
    </row>
    <row r="2350" spans="2:4">
      <c r="B2350" s="259"/>
      <c r="D2350" s="271"/>
    </row>
    <row r="2351" spans="2:4">
      <c r="B2351" s="259"/>
      <c r="D2351" s="271"/>
    </row>
    <row r="2352" spans="2:4">
      <c r="B2352" s="259"/>
      <c r="D2352" s="271"/>
    </row>
    <row r="2353" spans="2:4">
      <c r="B2353" s="259"/>
      <c r="D2353" s="271"/>
    </row>
    <row r="2354" spans="2:4">
      <c r="B2354" s="259"/>
      <c r="D2354" s="271"/>
    </row>
    <row r="2355" spans="2:4">
      <c r="B2355" s="259"/>
      <c r="D2355" s="271"/>
    </row>
    <row r="2356" spans="2:4">
      <c r="B2356" s="259"/>
      <c r="D2356" s="271"/>
    </row>
    <row r="2357" spans="2:4">
      <c r="B2357" s="259"/>
      <c r="D2357" s="271"/>
    </row>
    <row r="2358" spans="2:4">
      <c r="B2358" s="259"/>
      <c r="D2358" s="271"/>
    </row>
    <row r="2359" spans="2:4">
      <c r="B2359" s="259"/>
      <c r="D2359" s="271"/>
    </row>
    <row r="2360" spans="2:4">
      <c r="B2360" s="259"/>
      <c r="D2360" s="271"/>
    </row>
    <row r="2361" spans="2:4">
      <c r="B2361" s="259"/>
      <c r="D2361" s="271"/>
    </row>
    <row r="2362" spans="2:4">
      <c r="B2362" s="259"/>
      <c r="D2362" s="271"/>
    </row>
    <row r="2363" spans="2:4">
      <c r="B2363" s="259"/>
      <c r="D2363" s="271"/>
    </row>
    <row r="2364" spans="2:4">
      <c r="B2364" s="259"/>
      <c r="D2364" s="271"/>
    </row>
    <row r="2365" spans="2:4">
      <c r="B2365" s="259"/>
      <c r="D2365" s="271"/>
    </row>
    <row r="2366" spans="2:4">
      <c r="B2366" s="259"/>
      <c r="D2366" s="271"/>
    </row>
    <row r="2367" spans="2:4">
      <c r="B2367" s="259"/>
      <c r="D2367" s="271"/>
    </row>
    <row r="2368" spans="2:4">
      <c r="B2368" s="259"/>
      <c r="D2368" s="271"/>
    </row>
    <row r="2369" spans="2:4">
      <c r="B2369" s="259"/>
      <c r="D2369" s="271"/>
    </row>
    <row r="2370" spans="2:4">
      <c r="B2370" s="259"/>
      <c r="D2370" s="271"/>
    </row>
    <row r="2371" spans="2:4">
      <c r="B2371" s="259"/>
      <c r="D2371" s="271"/>
    </row>
    <row r="2372" spans="2:4">
      <c r="B2372" s="259"/>
      <c r="D2372" s="271"/>
    </row>
    <row r="2373" spans="2:4">
      <c r="B2373" s="259"/>
      <c r="D2373" s="271"/>
    </row>
    <row r="2374" spans="2:4">
      <c r="B2374" s="259"/>
      <c r="D2374" s="271"/>
    </row>
    <row r="2375" spans="2:4">
      <c r="B2375" s="259"/>
    </row>
    <row r="2376" spans="2:4">
      <c r="B2376" s="259"/>
    </row>
    <row r="2377" spans="2:4">
      <c r="B2377" s="259"/>
    </row>
    <row r="2378" spans="2:4">
      <c r="B2378" s="259"/>
    </row>
  </sheetData>
  <autoFilter ref="A1:M2378"/>
  <pageMargins left="0.39370078740157483" right="0.39370078740157483" top="0.70866141732283472" bottom="0.59055118110236227" header="0.31496062992125984" footer="0.31496062992125984"/>
  <pageSetup paperSize="9" scale="97" fitToHeight="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="110" workbookViewId="0">
      <pane ySplit="3" topLeftCell="A4" activePane="bottomLeft" state="frozen"/>
      <selection activeCell="F11" sqref="F11"/>
      <selection pane="bottomLeft" activeCell="F13" sqref="F13"/>
    </sheetView>
  </sheetViews>
  <sheetFormatPr defaultRowHeight="12.75"/>
  <cols>
    <col min="1" max="1" width="11" style="280" customWidth="1"/>
    <col min="2" max="2" width="54.42578125" style="280" customWidth="1"/>
    <col min="3" max="3" width="6.7109375" style="280" customWidth="1"/>
    <col min="4" max="4" width="7.85546875" style="280" customWidth="1"/>
    <col min="5" max="5" width="12.85546875" style="280" customWidth="1"/>
    <col min="6" max="6" width="17.140625" style="280" customWidth="1"/>
    <col min="7" max="7" width="9.140625" style="280"/>
    <col min="8" max="8" width="11" style="280" bestFit="1" customWidth="1"/>
    <col min="9" max="10" width="12.28515625" style="280" bestFit="1" customWidth="1"/>
    <col min="11" max="16384" width="9.140625" style="280"/>
  </cols>
  <sheetData>
    <row r="1" spans="1:10" ht="13.5" thickBot="1"/>
    <row r="2" spans="1:10" ht="15">
      <c r="A2" s="755" t="s">
        <v>49</v>
      </c>
      <c r="B2" s="756"/>
      <c r="C2" s="756"/>
      <c r="D2" s="756"/>
      <c r="E2" s="756"/>
      <c r="F2" s="757"/>
    </row>
    <row r="3" spans="1:10" ht="15.75" thickBot="1">
      <c r="A3" s="758" t="s">
        <v>583</v>
      </c>
      <c r="B3" s="759"/>
      <c r="C3" s="759"/>
      <c r="D3" s="759"/>
      <c r="E3" s="759"/>
      <c r="F3" s="760"/>
    </row>
    <row r="4" spans="1:10">
      <c r="A4" s="281"/>
      <c r="B4" s="282"/>
      <c r="C4" s="283"/>
      <c r="D4" s="283"/>
      <c r="E4" s="284"/>
      <c r="F4" s="285"/>
    </row>
    <row r="5" spans="1:10" ht="15.75">
      <c r="A5" s="286"/>
      <c r="B5" s="287" t="s">
        <v>584</v>
      </c>
      <c r="C5" s="288"/>
      <c r="D5" s="288"/>
      <c r="E5" s="288"/>
      <c r="F5" s="289"/>
    </row>
    <row r="6" spans="1:10" ht="15">
      <c r="A6" s="290"/>
      <c r="B6" s="291" t="s">
        <v>585</v>
      </c>
      <c r="C6" s="292"/>
      <c r="D6" s="292"/>
      <c r="E6" s="292"/>
      <c r="F6" s="293"/>
    </row>
    <row r="7" spans="1:10">
      <c r="A7" s="294"/>
      <c r="B7" s="284" t="s">
        <v>586</v>
      </c>
      <c r="C7" s="284"/>
      <c r="D7" s="284"/>
      <c r="E7" s="284"/>
      <c r="F7" s="295"/>
    </row>
    <row r="8" spans="1:10" ht="15.75" thickBot="1">
      <c r="A8" s="296"/>
      <c r="B8" s="297" t="s">
        <v>29</v>
      </c>
      <c r="C8" s="298"/>
      <c r="D8" s="298"/>
      <c r="E8" s="298"/>
      <c r="F8" s="299">
        <v>0</v>
      </c>
    </row>
    <row r="9" spans="1:10" ht="15">
      <c r="A9" s="290"/>
      <c r="B9" s="291" t="s">
        <v>587</v>
      </c>
      <c r="C9" s="292"/>
      <c r="D9" s="292"/>
      <c r="E9" s="292"/>
      <c r="F9" s="293"/>
    </row>
    <row r="10" spans="1:10">
      <c r="A10" s="281"/>
      <c r="B10" s="284" t="s">
        <v>588</v>
      </c>
      <c r="C10" s="284"/>
      <c r="D10" s="284"/>
      <c r="E10" s="284"/>
      <c r="F10" s="295">
        <f>'Elektro-Instalace'!H21+'Elektro-Instalace'!H31</f>
        <v>0</v>
      </c>
    </row>
    <row r="11" spans="1:10">
      <c r="A11" s="281"/>
      <c r="B11" s="284" t="s">
        <v>589</v>
      </c>
      <c r="C11" s="284"/>
      <c r="D11" s="284"/>
      <c r="E11" s="284"/>
      <c r="F11" s="295">
        <f>'Elektro-Instalace'!J21+'Elektro-Instalace'!J31</f>
        <v>0</v>
      </c>
    </row>
    <row r="12" spans="1:10">
      <c r="A12" s="281"/>
      <c r="B12" s="284" t="s">
        <v>590</v>
      </c>
      <c r="C12" s="284"/>
      <c r="D12" s="284"/>
      <c r="E12" s="284"/>
      <c r="F12" s="300">
        <f>F10*0.036</f>
        <v>0</v>
      </c>
    </row>
    <row r="13" spans="1:10">
      <c r="A13" s="281"/>
      <c r="B13" s="284" t="s">
        <v>591</v>
      </c>
      <c r="C13" s="284"/>
      <c r="D13" s="284"/>
      <c r="E13" s="284"/>
      <c r="F13" s="300">
        <f>F10*0.01</f>
        <v>0</v>
      </c>
    </row>
    <row r="14" spans="1:10">
      <c r="A14" s="281"/>
      <c r="B14" s="284" t="s">
        <v>592</v>
      </c>
      <c r="C14" s="284"/>
      <c r="D14" s="284"/>
      <c r="E14" s="284"/>
      <c r="F14" s="300">
        <f>F11*0.06</f>
        <v>0</v>
      </c>
    </row>
    <row r="15" spans="1:10">
      <c r="A15" s="281"/>
      <c r="B15" s="301" t="s">
        <v>593</v>
      </c>
      <c r="C15" s="284"/>
      <c r="D15" s="284"/>
      <c r="E15" s="284"/>
      <c r="F15" s="300">
        <f>0.05*(F10+F11)</f>
        <v>0</v>
      </c>
    </row>
    <row r="16" spans="1:10" ht="15" customHeight="1" thickBot="1">
      <c r="A16" s="296"/>
      <c r="B16" s="297" t="s">
        <v>29</v>
      </c>
      <c r="C16" s="302"/>
      <c r="D16" s="302"/>
      <c r="E16" s="302"/>
      <c r="F16" s="299">
        <f>SUM(F10:F15)</f>
        <v>0</v>
      </c>
      <c r="H16" s="303"/>
      <c r="I16" s="304"/>
      <c r="J16" s="304"/>
    </row>
    <row r="17" spans="1:10" ht="15">
      <c r="A17" s="290"/>
      <c r="B17" s="291" t="s">
        <v>594</v>
      </c>
      <c r="C17" s="292"/>
      <c r="D17" s="292"/>
      <c r="E17" s="292"/>
      <c r="F17" s="293"/>
    </row>
    <row r="18" spans="1:10">
      <c r="A18" s="281" t="s">
        <v>595</v>
      </c>
      <c r="B18" s="284" t="s">
        <v>596</v>
      </c>
      <c r="C18" s="284"/>
      <c r="D18" s="284"/>
      <c r="E18" s="284"/>
      <c r="F18" s="295">
        <v>0</v>
      </c>
      <c r="H18" s="303"/>
      <c r="I18" s="303"/>
      <c r="J18" s="303"/>
    </row>
    <row r="19" spans="1:10" ht="15.75" thickBot="1">
      <c r="A19" s="296"/>
      <c r="B19" s="297" t="s">
        <v>29</v>
      </c>
      <c r="C19" s="302"/>
      <c r="D19" s="302"/>
      <c r="E19" s="302"/>
      <c r="F19" s="299">
        <f>SUM(F18)</f>
        <v>0</v>
      </c>
    </row>
    <row r="20" spans="1:10" ht="15.75" thickBot="1">
      <c r="A20" s="305"/>
      <c r="B20" s="306" t="s">
        <v>597</v>
      </c>
      <c r="C20" s="307"/>
      <c r="D20" s="307"/>
      <c r="E20" s="307"/>
      <c r="F20" s="308">
        <f>F19+F16+F8</f>
        <v>0</v>
      </c>
    </row>
    <row r="21" spans="1:10">
      <c r="A21" s="281"/>
      <c r="B21" s="284"/>
      <c r="C21" s="284"/>
      <c r="D21" s="284"/>
      <c r="E21" s="284"/>
      <c r="F21" s="285"/>
    </row>
    <row r="22" spans="1:10">
      <c r="A22" s="294"/>
      <c r="B22" s="309" t="s">
        <v>598</v>
      </c>
      <c r="C22" s="310"/>
      <c r="D22" s="310"/>
      <c r="E22" s="310"/>
      <c r="F22" s="311"/>
    </row>
    <row r="23" spans="1:10">
      <c r="A23" s="281"/>
      <c r="B23" s="284" t="s">
        <v>599</v>
      </c>
      <c r="C23" s="282">
        <v>15</v>
      </c>
      <c r="D23" s="312" t="s">
        <v>600</v>
      </c>
      <c r="E23" s="313">
        <f>SUM(F20)</f>
        <v>0</v>
      </c>
      <c r="F23" s="300">
        <f>E23*0.15</f>
        <v>0</v>
      </c>
    </row>
    <row r="24" spans="1:10">
      <c r="A24" s="294"/>
      <c r="B24" s="284"/>
      <c r="C24" s="282"/>
      <c r="D24" s="312"/>
      <c r="E24" s="314"/>
      <c r="F24" s="300"/>
    </row>
    <row r="25" spans="1:10">
      <c r="A25" s="281"/>
      <c r="B25" s="315" t="s">
        <v>18</v>
      </c>
      <c r="C25" s="316"/>
      <c r="D25" s="316"/>
      <c r="E25" s="317"/>
      <c r="F25" s="318">
        <f>SUM(F23:F24)</f>
        <v>0</v>
      </c>
    </row>
    <row r="26" spans="1:10" ht="15.75" thickBot="1">
      <c r="A26" s="319"/>
      <c r="B26" s="320" t="s">
        <v>601</v>
      </c>
      <c r="C26" s="320"/>
      <c r="D26" s="320"/>
      <c r="E26" s="320"/>
      <c r="F26" s="321">
        <f>F25+F20</f>
        <v>0</v>
      </c>
    </row>
    <row r="27" spans="1:10">
      <c r="E27" s="322"/>
    </row>
    <row r="28" spans="1:10">
      <c r="A28" s="323" t="s">
        <v>602</v>
      </c>
      <c r="B28" s="323"/>
      <c r="C28" s="323"/>
    </row>
    <row r="29" spans="1:10">
      <c r="A29" s="324" t="s">
        <v>603</v>
      </c>
      <c r="B29" s="324"/>
      <c r="C29" s="323"/>
    </row>
    <row r="30" spans="1:10">
      <c r="A30" s="324" t="s">
        <v>604</v>
      </c>
      <c r="B30" s="324"/>
      <c r="C30" s="323"/>
    </row>
    <row r="31" spans="1:10">
      <c r="A31" s="325"/>
    </row>
    <row r="32" spans="1:10">
      <c r="A32" s="325"/>
    </row>
  </sheetData>
  <mergeCells count="2">
    <mergeCell ref="A2:F2"/>
    <mergeCell ref="A3:F3"/>
  </mergeCells>
  <pageMargins left="0.98425196850393704" right="0.19685039370078741" top="0.70866141732283472" bottom="0.6692913385826772" header="0.31496062992125984" footer="0.31496062992125984"/>
  <pageSetup paperSize="9" fitToHeight="0" orientation="landscape" cellComments="atEnd" r:id="rId1"/>
  <headerFooter alignWithMargins="0">
    <oddHeader xml:space="preserve">&amp;R
&amp;"Arial Narrow,Obyčejné"
</oddHeader>
    <oddFooter>&amp;LIng. Kateřina Svobodová
15.03.2017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topLeftCell="B22" zoomScaleSheetLayoutView="75" workbookViewId="0">
      <selection activeCell="G38" sqref="G38"/>
    </sheetView>
  </sheetViews>
  <sheetFormatPr defaultRowHeight="12.75"/>
  <cols>
    <col min="1" max="1" width="0.5703125" style="326" hidden="1" customWidth="1"/>
    <col min="2" max="2" width="7.140625" style="326" customWidth="1"/>
    <col min="3" max="3" width="9.140625" style="326"/>
    <col min="4" max="4" width="19.7109375" style="326" customWidth="1"/>
    <col min="5" max="5" width="6.85546875" style="326" customWidth="1"/>
    <col min="6" max="6" width="13.140625" style="326" customWidth="1"/>
    <col min="7" max="7" width="12.42578125" style="327" customWidth="1"/>
    <col min="8" max="8" width="13.5703125" style="326" customWidth="1"/>
    <col min="9" max="9" width="11.42578125" style="327" customWidth="1"/>
    <col min="10" max="10" width="7" style="327" customWidth="1"/>
    <col min="11" max="15" width="10.7109375" style="326" customWidth="1"/>
    <col min="16" max="16384" width="9.140625" style="326"/>
  </cols>
  <sheetData>
    <row r="1" spans="2:15" ht="12" customHeight="1"/>
    <row r="2" spans="2:15" ht="17.25" customHeight="1">
      <c r="B2" s="328"/>
      <c r="C2" s="329" t="s">
        <v>605</v>
      </c>
      <c r="E2" s="330"/>
      <c r="F2" s="329"/>
      <c r="G2" s="331"/>
      <c r="H2" s="332" t="s">
        <v>606</v>
      </c>
      <c r="I2" s="333">
        <f ca="1">TODAY()</f>
        <v>42817</v>
      </c>
      <c r="K2" s="328"/>
    </row>
    <row r="3" spans="2:15" ht="6" customHeight="1">
      <c r="C3" s="334"/>
      <c r="D3" s="335" t="s">
        <v>607</v>
      </c>
    </row>
    <row r="4" spans="2:15" ht="4.5" customHeight="1"/>
    <row r="5" spans="2:15" ht="13.5" customHeight="1">
      <c r="C5" s="336" t="s">
        <v>608</v>
      </c>
      <c r="D5" s="337" t="s">
        <v>609</v>
      </c>
      <c r="E5" s="338" t="s">
        <v>610</v>
      </c>
      <c r="F5" s="339"/>
      <c r="G5" s="340"/>
      <c r="H5" s="339"/>
      <c r="I5" s="340"/>
      <c r="O5" s="333"/>
    </row>
    <row r="7" spans="2:15">
      <c r="C7" s="341" t="s">
        <v>611</v>
      </c>
      <c r="D7" s="342"/>
      <c r="H7" s="343" t="s">
        <v>612</v>
      </c>
      <c r="J7" s="342"/>
      <c r="K7" s="342"/>
    </row>
    <row r="8" spans="2:15">
      <c r="D8" s="342"/>
      <c r="H8" s="343" t="s">
        <v>613</v>
      </c>
      <c r="J8" s="342"/>
      <c r="K8" s="342"/>
    </row>
    <row r="9" spans="2:15">
      <c r="C9" s="343"/>
      <c r="D9" s="342"/>
      <c r="H9" s="343"/>
      <c r="J9" s="342"/>
    </row>
    <row r="10" spans="2:15">
      <c r="H10" s="343"/>
      <c r="J10" s="342"/>
    </row>
    <row r="11" spans="2:15">
      <c r="C11" s="341" t="s">
        <v>614</v>
      </c>
      <c r="D11" s="342"/>
      <c r="H11" s="343" t="s">
        <v>612</v>
      </c>
      <c r="J11" s="342"/>
      <c r="K11" s="342"/>
    </row>
    <row r="12" spans="2:15">
      <c r="D12" s="342"/>
      <c r="H12" s="343" t="s">
        <v>613</v>
      </c>
      <c r="J12" s="342"/>
      <c r="K12" s="342"/>
    </row>
    <row r="13" spans="2:15" ht="12" customHeight="1">
      <c r="C13" s="343"/>
      <c r="D13" s="342"/>
      <c r="J13" s="343"/>
    </row>
    <row r="14" spans="2:15" ht="24.75" customHeight="1">
      <c r="C14" s="344" t="s">
        <v>615</v>
      </c>
      <c r="H14" s="344" t="s">
        <v>616</v>
      </c>
      <c r="J14" s="343"/>
    </row>
    <row r="15" spans="2:15" ht="12.75" customHeight="1">
      <c r="J15" s="343"/>
    </row>
    <row r="16" spans="2:15" ht="28.5" customHeight="1">
      <c r="C16" s="344" t="s">
        <v>617</v>
      </c>
      <c r="H16" s="344" t="s">
        <v>617</v>
      </c>
    </row>
    <row r="17" spans="2:12" ht="25.5" customHeight="1"/>
    <row r="18" spans="2:12" ht="13.5" customHeight="1">
      <c r="B18" s="345"/>
      <c r="C18" s="346"/>
      <c r="D18" s="346"/>
      <c r="E18" s="347"/>
      <c r="F18" s="348"/>
      <c r="G18" s="349"/>
      <c r="H18" s="350"/>
      <c r="I18" s="349"/>
      <c r="J18" s="351" t="s">
        <v>618</v>
      </c>
      <c r="K18" s="352"/>
    </row>
    <row r="19" spans="2:12" ht="15" customHeight="1">
      <c r="B19" s="353" t="s">
        <v>619</v>
      </c>
      <c r="C19" s="354"/>
      <c r="D19" s="355">
        <v>15</v>
      </c>
      <c r="E19" s="356" t="s">
        <v>0</v>
      </c>
      <c r="F19" s="357"/>
      <c r="G19" s="358"/>
      <c r="H19" s="358"/>
      <c r="I19" s="761">
        <f>ROUND(G31,0)</f>
        <v>0</v>
      </c>
      <c r="J19" s="762"/>
      <c r="K19" s="359"/>
    </row>
    <row r="20" spans="2:12">
      <c r="B20" s="353" t="s">
        <v>620</v>
      </c>
      <c r="C20" s="354"/>
      <c r="D20" s="355">
        <f>SazbaDPH1</f>
        <v>15</v>
      </c>
      <c r="E20" s="356" t="s">
        <v>0</v>
      </c>
      <c r="F20" s="360"/>
      <c r="G20" s="361"/>
      <c r="H20" s="361"/>
      <c r="I20" s="763">
        <f>ROUND(I19*D20/100,0)</f>
        <v>0</v>
      </c>
      <c r="J20" s="764"/>
      <c r="K20" s="359"/>
    </row>
    <row r="21" spans="2:12">
      <c r="B21" s="353" t="s">
        <v>619</v>
      </c>
      <c r="C21" s="354"/>
      <c r="D21" s="355">
        <v>21</v>
      </c>
      <c r="E21" s="356" t="s">
        <v>0</v>
      </c>
      <c r="F21" s="360"/>
      <c r="G21" s="361"/>
      <c r="H21" s="361"/>
      <c r="I21" s="763">
        <f>ROUND(H31,0)</f>
        <v>0</v>
      </c>
      <c r="J21" s="764"/>
      <c r="K21" s="359"/>
    </row>
    <row r="22" spans="2:12" ht="13.5" thickBot="1">
      <c r="B22" s="353" t="s">
        <v>620</v>
      </c>
      <c r="C22" s="354"/>
      <c r="D22" s="355">
        <f>SazbaDPH2</f>
        <v>21</v>
      </c>
      <c r="E22" s="356" t="s">
        <v>0</v>
      </c>
      <c r="F22" s="362"/>
      <c r="G22" s="363"/>
      <c r="H22" s="363"/>
      <c r="I22" s="765">
        <f>ROUND(I21*D21/100,0)</f>
        <v>0</v>
      </c>
      <c r="J22" s="766"/>
      <c r="K22" s="359"/>
    </row>
    <row r="23" spans="2:12" ht="16.5" thickBot="1">
      <c r="B23" s="364" t="s">
        <v>621</v>
      </c>
      <c r="C23" s="365"/>
      <c r="D23" s="365"/>
      <c r="E23" s="366"/>
      <c r="F23" s="367"/>
      <c r="G23" s="368"/>
      <c r="H23" s="368"/>
      <c r="I23" s="767">
        <f>SUM(I19:I22)</f>
        <v>0</v>
      </c>
      <c r="J23" s="768"/>
      <c r="K23" s="369"/>
    </row>
    <row r="26" spans="2:12" ht="1.5" customHeight="1"/>
    <row r="27" spans="2:12" ht="15.75" customHeight="1">
      <c r="B27" s="338" t="s">
        <v>622</v>
      </c>
      <c r="C27" s="370"/>
      <c r="D27" s="370"/>
      <c r="E27" s="370"/>
      <c r="F27" s="370"/>
      <c r="G27" s="370"/>
      <c r="H27" s="370"/>
      <c r="I27" s="370"/>
      <c r="J27" s="370"/>
      <c r="K27" s="370"/>
      <c r="L27" s="371"/>
    </row>
    <row r="28" spans="2:12" ht="5.25" customHeight="1">
      <c r="L28" s="371"/>
    </row>
    <row r="29" spans="2:12" ht="24" customHeight="1">
      <c r="B29" s="372" t="s">
        <v>623</v>
      </c>
      <c r="C29" s="373"/>
      <c r="D29" s="373"/>
      <c r="E29" s="374"/>
      <c r="F29" s="375" t="s">
        <v>1</v>
      </c>
      <c r="G29" s="376" t="str">
        <f>CONCATENATE("Základ DPH ",SazbaDPH1," %")</f>
        <v>Základ DPH 15 %</v>
      </c>
      <c r="H29" s="375" t="str">
        <f>CONCATENATE("Základ DPH ",SazbaDPH2," %")</f>
        <v>Základ DPH 21 %</v>
      </c>
      <c r="I29" s="375" t="s">
        <v>18</v>
      </c>
      <c r="J29" s="375" t="s">
        <v>0</v>
      </c>
    </row>
    <row r="30" spans="2:12">
      <c r="B30" s="377" t="s">
        <v>624</v>
      </c>
      <c r="C30" s="378" t="s">
        <v>625</v>
      </c>
      <c r="D30" s="379"/>
      <c r="E30" s="380"/>
      <c r="F30" s="381">
        <f>G30+H30+I30</f>
        <v>0</v>
      </c>
      <c r="G30" s="382">
        <f>G38</f>
        <v>0</v>
      </c>
      <c r="H30" s="383">
        <v>0</v>
      </c>
      <c r="I30" s="383">
        <f t="shared" ref="I30" si="0">(G30*SazbaDPH1)/100+(H30*SazbaDPH2)/100</f>
        <v>0</v>
      </c>
      <c r="J30" s="384" t="str">
        <f t="shared" ref="J30" si="1">IF(CelkemObjekty=0,"",F30/CelkemObjekty*100)</f>
        <v/>
      </c>
    </row>
    <row r="31" spans="2:12" ht="17.25" customHeight="1">
      <c r="B31" s="385" t="s">
        <v>57</v>
      </c>
      <c r="C31" s="386"/>
      <c r="D31" s="387"/>
      <c r="E31" s="388"/>
      <c r="F31" s="389">
        <f>SUM(F30:F30)</f>
        <v>0</v>
      </c>
      <c r="G31" s="389">
        <f>SUM(G30:G30)</f>
        <v>0</v>
      </c>
      <c r="H31" s="389">
        <f>SUM(H30:H30)</f>
        <v>0</v>
      </c>
      <c r="I31" s="389">
        <f>SUM(I30:I30)</f>
        <v>0</v>
      </c>
      <c r="J31" s="390" t="str">
        <f t="shared" ref="J31" si="2">IF(CelkemObjekty=0,"",F31/CelkemObjekty*100)</f>
        <v/>
      </c>
    </row>
    <row r="32" spans="2:12">
      <c r="B32" s="391"/>
      <c r="C32" s="391"/>
      <c r="D32" s="391"/>
      <c r="E32" s="391"/>
      <c r="F32" s="391"/>
      <c r="G32" s="391"/>
      <c r="H32" s="391"/>
      <c r="I32" s="391"/>
      <c r="J32" s="391"/>
      <c r="K32" s="391"/>
    </row>
    <row r="33" spans="2:11" ht="9.75" customHeight="1">
      <c r="B33" s="391"/>
      <c r="C33" s="391"/>
      <c r="D33" s="391"/>
      <c r="E33" s="391"/>
      <c r="F33" s="391"/>
      <c r="G33" s="391"/>
      <c r="H33" s="391"/>
      <c r="I33" s="391"/>
      <c r="J33" s="391"/>
      <c r="K33" s="391"/>
    </row>
    <row r="34" spans="2:11" ht="7.5" customHeight="1">
      <c r="B34" s="391"/>
      <c r="C34" s="391"/>
      <c r="D34" s="391"/>
      <c r="E34" s="391"/>
      <c r="F34" s="391"/>
      <c r="G34" s="391"/>
      <c r="H34" s="391"/>
      <c r="I34" s="391"/>
      <c r="J34" s="391"/>
      <c r="K34" s="391"/>
    </row>
    <row r="35" spans="2:11" ht="18">
      <c r="B35" s="338" t="s">
        <v>626</v>
      </c>
      <c r="C35" s="370"/>
      <c r="D35" s="370"/>
      <c r="E35" s="370"/>
      <c r="F35" s="370"/>
      <c r="G35" s="370"/>
      <c r="H35" s="370"/>
      <c r="I35" s="370"/>
      <c r="J35" s="370"/>
      <c r="K35" s="391"/>
    </row>
    <row r="36" spans="2:11">
      <c r="K36" s="391"/>
    </row>
    <row r="37" spans="2:11" ht="25.5">
      <c r="B37" s="392" t="s">
        <v>627</v>
      </c>
      <c r="C37" s="393" t="s">
        <v>628</v>
      </c>
      <c r="D37" s="373"/>
      <c r="E37" s="374"/>
      <c r="F37" s="375" t="s">
        <v>1</v>
      </c>
      <c r="G37" s="376" t="str">
        <f>CONCATENATE("Základ DPH ",SazbaDPH1," %")</f>
        <v>Základ DPH 15 %</v>
      </c>
      <c r="H37" s="375" t="str">
        <f>CONCATENATE("Základ DPH ",SazbaDPH2," %")</f>
        <v>Základ DPH 21 %</v>
      </c>
      <c r="I37" s="376" t="s">
        <v>18</v>
      </c>
      <c r="J37" s="375" t="s">
        <v>0</v>
      </c>
    </row>
    <row r="38" spans="2:11">
      <c r="B38" s="394" t="s">
        <v>624</v>
      </c>
      <c r="C38" s="395" t="s">
        <v>629</v>
      </c>
      <c r="D38" s="379"/>
      <c r="E38" s="380"/>
      <c r="F38" s="381">
        <f>G38+H38+I38</f>
        <v>0</v>
      </c>
      <c r="G38" s="382">
        <f>'001 001-1 KL'!C23</f>
        <v>0</v>
      </c>
      <c r="H38" s="383">
        <v>0</v>
      </c>
      <c r="I38" s="396">
        <f t="shared" ref="I38" si="3">(G38*SazbaDPH1)/100+(H38*SazbaDPH2)/100</f>
        <v>0</v>
      </c>
      <c r="J38" s="384" t="str">
        <f t="shared" ref="J38" si="4">IF(CelkemObjekty=0,"",F38/CelkemObjekty*100)</f>
        <v/>
      </c>
    </row>
    <row r="39" spans="2:11">
      <c r="B39" s="385" t="s">
        <v>57</v>
      </c>
      <c r="C39" s="386"/>
      <c r="D39" s="387"/>
      <c r="E39" s="388"/>
      <c r="F39" s="389">
        <f>SUM(F38:F38)</f>
        <v>0</v>
      </c>
      <c r="G39" s="397">
        <f>SUM(G38:G38)</f>
        <v>0</v>
      </c>
      <c r="H39" s="389">
        <f>SUM(H38:H38)</f>
        <v>0</v>
      </c>
      <c r="I39" s="397">
        <f>SUM(I38:I38)</f>
        <v>0</v>
      </c>
      <c r="J39" s="390" t="str">
        <f t="shared" ref="J39" si="5">IF(CelkemObjekty=0,"",F39/CelkemObjekty*100)</f>
        <v/>
      </c>
    </row>
    <row r="40" spans="2:11" ht="9" customHeight="1"/>
    <row r="41" spans="2:11" ht="6" customHeight="1"/>
    <row r="42" spans="2:11" ht="3" customHeight="1"/>
    <row r="43" spans="2:11" ht="6.75" customHeight="1"/>
    <row r="44" spans="2:11" ht="20.25" customHeight="1">
      <c r="B44" s="338" t="s">
        <v>630</v>
      </c>
      <c r="C44" s="370"/>
      <c r="D44" s="370"/>
      <c r="E44" s="370"/>
      <c r="F44" s="370"/>
      <c r="G44" s="370"/>
      <c r="H44" s="370"/>
      <c r="I44" s="370"/>
      <c r="J44" s="370"/>
    </row>
    <row r="45" spans="2:11" ht="9" customHeight="1"/>
    <row r="46" spans="2:11">
      <c r="B46" s="372" t="s">
        <v>631</v>
      </c>
      <c r="C46" s="373"/>
      <c r="D46" s="373"/>
      <c r="E46" s="375" t="s">
        <v>0</v>
      </c>
      <c r="F46" s="375" t="s">
        <v>24</v>
      </c>
      <c r="G46" s="376" t="s">
        <v>25</v>
      </c>
      <c r="H46" s="375" t="s">
        <v>30</v>
      </c>
      <c r="I46" s="376" t="s">
        <v>31</v>
      </c>
      <c r="J46" s="398" t="s">
        <v>632</v>
      </c>
    </row>
    <row r="47" spans="2:11">
      <c r="B47" s="377" t="s">
        <v>70</v>
      </c>
      <c r="C47" s="378" t="s">
        <v>633</v>
      </c>
      <c r="D47" s="379"/>
      <c r="E47" s="399" t="str">
        <f t="shared" ref="E47:E52" si="6">IF(SUM(SoucetDilu)=0,"",SUM(F47:J47)/SUM(SoucetDilu)*100)</f>
        <v/>
      </c>
      <c r="F47" s="383">
        <v>0</v>
      </c>
      <c r="G47" s="382">
        <v>0</v>
      </c>
      <c r="H47" s="383">
        <v>0</v>
      </c>
      <c r="I47" s="382">
        <v>0</v>
      </c>
      <c r="J47" s="383">
        <v>0</v>
      </c>
    </row>
    <row r="48" spans="2:11">
      <c r="B48" s="400" t="s">
        <v>634</v>
      </c>
      <c r="C48" s="401" t="s">
        <v>635</v>
      </c>
      <c r="D48" s="402"/>
      <c r="E48" s="403" t="str">
        <f t="shared" si="6"/>
        <v/>
      </c>
      <c r="F48" s="404">
        <v>0</v>
      </c>
      <c r="G48" s="396">
        <v>0</v>
      </c>
      <c r="H48" s="404">
        <v>0</v>
      </c>
      <c r="I48" s="396">
        <v>0</v>
      </c>
      <c r="J48" s="404">
        <v>0</v>
      </c>
    </row>
    <row r="49" spans="2:10">
      <c r="B49" s="400" t="s">
        <v>636</v>
      </c>
      <c r="C49" s="401" t="s">
        <v>637</v>
      </c>
      <c r="D49" s="402"/>
      <c r="E49" s="403" t="str">
        <f t="shared" si="6"/>
        <v/>
      </c>
      <c r="F49" s="404">
        <v>0</v>
      </c>
      <c r="G49" s="396">
        <v>0</v>
      </c>
      <c r="H49" s="404">
        <v>0</v>
      </c>
      <c r="I49" s="396">
        <v>0</v>
      </c>
      <c r="J49" s="404">
        <v>0</v>
      </c>
    </row>
    <row r="50" spans="2:10">
      <c r="B50" s="400" t="s">
        <v>86</v>
      </c>
      <c r="C50" s="401" t="s">
        <v>87</v>
      </c>
      <c r="D50" s="402"/>
      <c r="E50" s="403" t="str">
        <f t="shared" si="6"/>
        <v/>
      </c>
      <c r="F50" s="404">
        <v>0</v>
      </c>
      <c r="G50" s="396">
        <v>0</v>
      </c>
      <c r="H50" s="404">
        <v>0</v>
      </c>
      <c r="I50" s="396">
        <v>0</v>
      </c>
      <c r="J50" s="404">
        <v>0</v>
      </c>
    </row>
    <row r="51" spans="2:10">
      <c r="B51" s="400" t="s">
        <v>100</v>
      </c>
      <c r="C51" s="401" t="s">
        <v>101</v>
      </c>
      <c r="D51" s="402"/>
      <c r="E51" s="403" t="str">
        <f t="shared" si="6"/>
        <v/>
      </c>
      <c r="F51" s="404">
        <v>0</v>
      </c>
      <c r="G51" s="396">
        <v>0</v>
      </c>
      <c r="H51" s="404">
        <v>0</v>
      </c>
      <c r="I51" s="396">
        <v>0</v>
      </c>
      <c r="J51" s="404">
        <v>0</v>
      </c>
    </row>
    <row r="52" spans="2:10">
      <c r="B52" s="385" t="s">
        <v>57</v>
      </c>
      <c r="C52" s="386"/>
      <c r="D52" s="387"/>
      <c r="E52" s="405" t="str">
        <f t="shared" si="6"/>
        <v/>
      </c>
      <c r="F52" s="389">
        <f>SUM(F47:F51)</f>
        <v>0</v>
      </c>
      <c r="G52" s="397">
        <f>SUM(G47:G51)</f>
        <v>0</v>
      </c>
      <c r="H52" s="389">
        <f>SUM(H47:H51)</f>
        <v>0</v>
      </c>
      <c r="I52" s="397">
        <f>SUM(I47:I51)</f>
        <v>0</v>
      </c>
      <c r="J52" s="389">
        <f>SUM(J47:J51)</f>
        <v>0</v>
      </c>
    </row>
    <row r="54" spans="2:10" ht="2.25" customHeight="1"/>
    <row r="55" spans="2:10" ht="1.5" customHeight="1"/>
    <row r="56" spans="2:10" ht="0.75" customHeight="1"/>
    <row r="57" spans="2:10" ht="0.75" customHeight="1"/>
    <row r="58" spans="2:10" ht="0.75" customHeight="1"/>
    <row r="59" spans="2:10" ht="18">
      <c r="B59" s="338" t="s">
        <v>638</v>
      </c>
      <c r="C59" s="370"/>
      <c r="D59" s="370"/>
      <c r="E59" s="370"/>
      <c r="F59" s="370"/>
      <c r="G59" s="370"/>
      <c r="H59" s="370"/>
      <c r="I59" s="370"/>
      <c r="J59" s="370"/>
    </row>
    <row r="61" spans="2:10">
      <c r="B61" s="372" t="s">
        <v>639</v>
      </c>
      <c r="C61" s="373"/>
      <c r="D61" s="373"/>
      <c r="E61" s="406"/>
      <c r="F61" s="407"/>
      <c r="G61" s="376"/>
      <c r="H61" s="375" t="s">
        <v>1</v>
      </c>
      <c r="I61" s="326"/>
      <c r="J61" s="326"/>
    </row>
    <row r="62" spans="2:10">
      <c r="B62" s="377" t="s">
        <v>523</v>
      </c>
      <c r="C62" s="378"/>
      <c r="D62" s="379"/>
      <c r="E62" s="408"/>
      <c r="F62" s="409"/>
      <c r="G62" s="382"/>
      <c r="H62" s="383">
        <v>0</v>
      </c>
      <c r="I62" s="326"/>
      <c r="J62" s="326"/>
    </row>
    <row r="63" spans="2:10">
      <c r="B63" s="400" t="s">
        <v>640</v>
      </c>
      <c r="C63" s="401"/>
      <c r="D63" s="402"/>
      <c r="E63" s="410"/>
      <c r="F63" s="411"/>
      <c r="G63" s="396"/>
      <c r="H63" s="404">
        <v>0</v>
      </c>
      <c r="I63" s="326"/>
      <c r="J63" s="326"/>
    </row>
    <row r="64" spans="2:10">
      <c r="B64" s="400" t="s">
        <v>641</v>
      </c>
      <c r="C64" s="401"/>
      <c r="D64" s="402"/>
      <c r="E64" s="410"/>
      <c r="F64" s="411"/>
      <c r="G64" s="396"/>
      <c r="H64" s="404">
        <v>0</v>
      </c>
      <c r="I64" s="326"/>
      <c r="J64" s="326"/>
    </row>
    <row r="65" spans="2:10">
      <c r="B65" s="400" t="s">
        <v>642</v>
      </c>
      <c r="C65" s="401"/>
      <c r="D65" s="402"/>
      <c r="E65" s="410"/>
      <c r="F65" s="411"/>
      <c r="G65" s="396"/>
      <c r="H65" s="404">
        <v>0</v>
      </c>
      <c r="I65" s="326"/>
      <c r="J65" s="326"/>
    </row>
    <row r="66" spans="2:10">
      <c r="B66" s="400" t="s">
        <v>526</v>
      </c>
      <c r="C66" s="401"/>
      <c r="D66" s="402"/>
      <c r="E66" s="410"/>
      <c r="F66" s="411"/>
      <c r="G66" s="396"/>
      <c r="H66" s="404">
        <v>0</v>
      </c>
      <c r="I66" s="326"/>
      <c r="J66" s="326"/>
    </row>
    <row r="67" spans="2:10">
      <c r="B67" s="400" t="s">
        <v>528</v>
      </c>
      <c r="C67" s="401"/>
      <c r="D67" s="402"/>
      <c r="E67" s="410"/>
      <c r="F67" s="411"/>
      <c r="G67" s="396"/>
      <c r="H67" s="404">
        <v>0</v>
      </c>
      <c r="I67" s="326"/>
      <c r="J67" s="326"/>
    </row>
    <row r="68" spans="2:10">
      <c r="B68" s="400" t="s">
        <v>643</v>
      </c>
      <c r="C68" s="401"/>
      <c r="D68" s="402"/>
      <c r="E68" s="410"/>
      <c r="F68" s="411"/>
      <c r="G68" s="396"/>
      <c r="H68" s="404">
        <v>0</v>
      </c>
      <c r="I68" s="326"/>
      <c r="J68" s="326"/>
    </row>
    <row r="69" spans="2:10">
      <c r="B69" s="400" t="s">
        <v>644</v>
      </c>
      <c r="C69" s="401"/>
      <c r="D69" s="402"/>
      <c r="E69" s="410"/>
      <c r="F69" s="411"/>
      <c r="G69" s="396"/>
      <c r="H69" s="404">
        <f>'001 001-1 Rek'!I24</f>
        <v>0</v>
      </c>
      <c r="I69" s="326"/>
      <c r="J69" s="326"/>
    </row>
    <row r="70" spans="2:10">
      <c r="B70" s="385" t="s">
        <v>57</v>
      </c>
      <c r="C70" s="386"/>
      <c r="D70" s="387"/>
      <c r="E70" s="412"/>
      <c r="F70" s="413"/>
      <c r="G70" s="397"/>
      <c r="H70" s="389">
        <f>SUM(H62:H69)</f>
        <v>0</v>
      </c>
      <c r="I70" s="326"/>
      <c r="J70" s="326"/>
    </row>
    <row r="71" spans="2:10">
      <c r="I71" s="326"/>
      <c r="J71" s="326"/>
    </row>
  </sheetData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8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opLeftCell="A10" workbookViewId="0">
      <selection activeCell="R18" sqref="R18"/>
    </sheetView>
  </sheetViews>
  <sheetFormatPr defaultRowHeight="12.75"/>
  <cols>
    <col min="1" max="1" width="2" style="326" customWidth="1"/>
    <col min="2" max="2" width="15" style="326" customWidth="1"/>
    <col min="3" max="3" width="15.85546875" style="326" customWidth="1"/>
    <col min="4" max="4" width="14.5703125" style="326" customWidth="1"/>
    <col min="5" max="5" width="13.5703125" style="326" customWidth="1"/>
    <col min="6" max="6" width="16.5703125" style="326" customWidth="1"/>
    <col min="7" max="7" width="15.28515625" style="326" customWidth="1"/>
    <col min="8" max="16384" width="9.140625" style="326"/>
  </cols>
  <sheetData>
    <row r="1" spans="1:57" ht="24.75" customHeight="1" thickBot="1">
      <c r="A1" s="414" t="s">
        <v>645</v>
      </c>
      <c r="B1" s="415"/>
      <c r="C1" s="415"/>
      <c r="D1" s="415"/>
      <c r="E1" s="415"/>
      <c r="F1" s="415"/>
      <c r="G1" s="415"/>
    </row>
    <row r="2" spans="1:57" ht="12.75" customHeight="1">
      <c r="A2" s="416" t="s">
        <v>646</v>
      </c>
      <c r="B2" s="417"/>
      <c r="C2" s="418" t="s">
        <v>647</v>
      </c>
      <c r="D2" s="418" t="s">
        <v>648</v>
      </c>
      <c r="E2" s="419"/>
      <c r="F2" s="420" t="s">
        <v>649</v>
      </c>
      <c r="G2" s="421"/>
    </row>
    <row r="3" spans="1:57" ht="3" hidden="1" customHeight="1">
      <c r="A3" s="422"/>
      <c r="B3" s="423"/>
      <c r="C3" s="424"/>
      <c r="D3" s="424"/>
      <c r="E3" s="425"/>
      <c r="F3" s="426"/>
      <c r="G3" s="427"/>
    </row>
    <row r="4" spans="1:57" ht="12" customHeight="1">
      <c r="A4" s="428" t="s">
        <v>650</v>
      </c>
      <c r="B4" s="423"/>
      <c r="C4" s="424"/>
      <c r="D4" s="424"/>
      <c r="E4" s="425"/>
      <c r="F4" s="426" t="s">
        <v>651</v>
      </c>
      <c r="G4" s="429"/>
    </row>
    <row r="5" spans="1:57" ht="12.95" customHeight="1">
      <c r="A5" s="430" t="s">
        <v>624</v>
      </c>
      <c r="B5" s="431"/>
      <c r="C5" s="432" t="s">
        <v>625</v>
      </c>
      <c r="D5" s="433"/>
      <c r="E5" s="431"/>
      <c r="F5" s="426" t="s">
        <v>652</v>
      </c>
      <c r="G5" s="427"/>
    </row>
    <row r="6" spans="1:57" ht="12.95" customHeight="1">
      <c r="A6" s="428" t="s">
        <v>56</v>
      </c>
      <c r="B6" s="423"/>
      <c r="C6" s="424"/>
      <c r="D6" s="424"/>
      <c r="E6" s="425"/>
      <c r="F6" s="434" t="s">
        <v>653</v>
      </c>
      <c r="G6" s="435"/>
      <c r="O6" s="436"/>
    </row>
    <row r="7" spans="1:57" ht="12.95" customHeight="1">
      <c r="A7" s="437" t="s">
        <v>609</v>
      </c>
      <c r="B7" s="438"/>
      <c r="C7" s="439" t="s">
        <v>610</v>
      </c>
      <c r="D7" s="440"/>
      <c r="E7" s="440"/>
      <c r="F7" s="441" t="s">
        <v>654</v>
      </c>
      <c r="G7" s="435">
        <f>IF(G6=0,,ROUND((F30+F32)/G6,1))</f>
        <v>0</v>
      </c>
    </row>
    <row r="8" spans="1:57">
      <c r="A8" s="442" t="s">
        <v>655</v>
      </c>
      <c r="B8" s="426"/>
      <c r="C8" s="771"/>
      <c r="D8" s="771"/>
      <c r="E8" s="772"/>
      <c r="F8" s="443" t="s">
        <v>656</v>
      </c>
      <c r="G8" s="444"/>
      <c r="H8" s="445"/>
      <c r="I8" s="446"/>
    </row>
    <row r="9" spans="1:57">
      <c r="A9" s="442" t="s">
        <v>657</v>
      </c>
      <c r="B9" s="426"/>
      <c r="C9" s="771"/>
      <c r="D9" s="771"/>
      <c r="E9" s="772"/>
      <c r="F9" s="426"/>
      <c r="G9" s="447"/>
      <c r="H9" s="448"/>
    </row>
    <row r="10" spans="1:57">
      <c r="A10" s="442" t="s">
        <v>658</v>
      </c>
      <c r="B10" s="426"/>
      <c r="C10" s="771"/>
      <c r="D10" s="771"/>
      <c r="E10" s="771"/>
      <c r="F10" s="449"/>
      <c r="G10" s="450"/>
      <c r="H10" s="451"/>
    </row>
    <row r="11" spans="1:57" ht="13.5" customHeight="1">
      <c r="A11" s="442" t="s">
        <v>129</v>
      </c>
      <c r="B11" s="426"/>
      <c r="C11" s="771"/>
      <c r="D11" s="771"/>
      <c r="E11" s="771"/>
      <c r="F11" s="452" t="s">
        <v>659</v>
      </c>
      <c r="G11" s="453"/>
      <c r="H11" s="448"/>
      <c r="BA11" s="454"/>
      <c r="BB11" s="454"/>
      <c r="BC11" s="454"/>
      <c r="BD11" s="454"/>
      <c r="BE11" s="454"/>
    </row>
    <row r="12" spans="1:57" ht="12.75" customHeight="1">
      <c r="A12" s="455" t="s">
        <v>660</v>
      </c>
      <c r="B12" s="423"/>
      <c r="C12" s="773"/>
      <c r="D12" s="773"/>
      <c r="E12" s="773"/>
      <c r="F12" s="456" t="s">
        <v>661</v>
      </c>
      <c r="G12" s="457"/>
      <c r="H12" s="448"/>
    </row>
    <row r="13" spans="1:57" ht="28.5" customHeight="1" thickBot="1">
      <c r="A13" s="458" t="s">
        <v>662</v>
      </c>
      <c r="B13" s="459"/>
      <c r="C13" s="459"/>
      <c r="D13" s="459"/>
      <c r="E13" s="460"/>
      <c r="F13" s="460"/>
      <c r="G13" s="461"/>
      <c r="H13" s="448"/>
    </row>
    <row r="14" spans="1:57" ht="17.25" customHeight="1" thickBot="1">
      <c r="A14" s="462" t="s">
        <v>587</v>
      </c>
      <c r="B14" s="463"/>
      <c r="C14" s="464"/>
      <c r="D14" s="465" t="s">
        <v>663</v>
      </c>
      <c r="E14" s="466"/>
      <c r="F14" s="466"/>
      <c r="G14" s="464"/>
    </row>
    <row r="15" spans="1:57" ht="15.95" customHeight="1">
      <c r="A15" s="467"/>
      <c r="B15" s="468" t="s">
        <v>664</v>
      </c>
      <c r="C15" s="469">
        <f>'001 001-1 Rek'!E12</f>
        <v>0</v>
      </c>
      <c r="D15" s="470" t="str">
        <f>'001 001-1 Rek'!A17</f>
        <v>Ztížené výrobní podmínky</v>
      </c>
      <c r="E15" s="471"/>
      <c r="F15" s="472"/>
      <c r="G15" s="469">
        <f>'001 001-1 Rek'!I17</f>
        <v>0</v>
      </c>
    </row>
    <row r="16" spans="1:57" ht="15.95" customHeight="1">
      <c r="A16" s="467" t="s">
        <v>665</v>
      </c>
      <c r="B16" s="468" t="s">
        <v>666</v>
      </c>
      <c r="C16" s="469">
        <f>'001 001-1 Rek'!F12</f>
        <v>0</v>
      </c>
      <c r="D16" s="422" t="str">
        <f>'001 001-1 Rek'!A18</f>
        <v>Oborová přirážka</v>
      </c>
      <c r="E16" s="473"/>
      <c r="F16" s="474"/>
      <c r="G16" s="469">
        <f>'001 001-1 Rek'!I18</f>
        <v>0</v>
      </c>
    </row>
    <row r="17" spans="1:7" ht="15.95" customHeight="1">
      <c r="A17" s="467" t="s">
        <v>667</v>
      </c>
      <c r="B17" s="468" t="s">
        <v>668</v>
      </c>
      <c r="C17" s="469">
        <f>'001 001-1 Rek'!H12</f>
        <v>0</v>
      </c>
      <c r="D17" s="422" t="str">
        <f>'001 001-1 Rek'!A19</f>
        <v>Přesun stavebních kapacit</v>
      </c>
      <c r="E17" s="473"/>
      <c r="F17" s="474"/>
      <c r="G17" s="469">
        <f>'001 001-1 Rek'!I19</f>
        <v>0</v>
      </c>
    </row>
    <row r="18" spans="1:7" ht="15.95" customHeight="1">
      <c r="A18" s="475" t="s">
        <v>563</v>
      </c>
      <c r="B18" s="476" t="s">
        <v>669</v>
      </c>
      <c r="C18" s="469">
        <f>'001 001-1 Rek'!G12</f>
        <v>0</v>
      </c>
      <c r="D18" s="422" t="str">
        <f>'001 001-1 Rek'!A20</f>
        <v>Mimostaveništní doprava</v>
      </c>
      <c r="E18" s="473"/>
      <c r="F18" s="474"/>
      <c r="G18" s="469">
        <f>'001 001-1 Rek'!I20</f>
        <v>0</v>
      </c>
    </row>
    <row r="19" spans="1:7" ht="15.95" customHeight="1">
      <c r="A19" s="477" t="s">
        <v>670</v>
      </c>
      <c r="B19" s="468"/>
      <c r="C19" s="469">
        <f>SUM(C15:C18)</f>
        <v>0</v>
      </c>
      <c r="D19" s="422" t="str">
        <f>'001 001-1 Rek'!A21</f>
        <v>Zařízení staveniště</v>
      </c>
      <c r="E19" s="473"/>
      <c r="F19" s="474"/>
      <c r="G19" s="469">
        <f>'001 001-1 Rek'!I21</f>
        <v>0</v>
      </c>
    </row>
    <row r="20" spans="1:7" ht="15.95" customHeight="1">
      <c r="A20" s="477"/>
      <c r="B20" s="468"/>
      <c r="C20" s="469"/>
      <c r="D20" s="422" t="str">
        <f>'001 001-1 Rek'!A22</f>
        <v>Provoz investora</v>
      </c>
      <c r="E20" s="473"/>
      <c r="F20" s="474"/>
      <c r="G20" s="469">
        <f>'001 001-1 Rek'!I22</f>
        <v>0</v>
      </c>
    </row>
    <row r="21" spans="1:7" ht="15.95" customHeight="1">
      <c r="A21" s="477" t="s">
        <v>632</v>
      </c>
      <c r="B21" s="468"/>
      <c r="C21" s="469">
        <f>'001 001-1 Rek'!I12</f>
        <v>0</v>
      </c>
      <c r="D21" s="422" t="str">
        <f>'001 001-1 Rek'!A23</f>
        <v>Kompletační činnost (IČD)</v>
      </c>
      <c r="E21" s="473"/>
      <c r="F21" s="474"/>
      <c r="G21" s="469">
        <f>'001 001-1 Rek'!I23</f>
        <v>0</v>
      </c>
    </row>
    <row r="22" spans="1:7" ht="15.95" customHeight="1">
      <c r="A22" s="478" t="s">
        <v>671</v>
      </c>
      <c r="B22" s="448"/>
      <c r="C22" s="469">
        <f>C19+C21</f>
        <v>0</v>
      </c>
      <c r="D22" s="422" t="s">
        <v>672</v>
      </c>
      <c r="E22" s="473"/>
      <c r="F22" s="474"/>
      <c r="G22" s="469">
        <f>G23-SUM(G15:G21)</f>
        <v>0</v>
      </c>
    </row>
    <row r="23" spans="1:7" ht="15.95" customHeight="1" thickBot="1">
      <c r="A23" s="769" t="s">
        <v>673</v>
      </c>
      <c r="B23" s="770"/>
      <c r="C23" s="479">
        <f>C22+G23</f>
        <v>0</v>
      </c>
      <c r="D23" s="480" t="s">
        <v>674</v>
      </c>
      <c r="E23" s="481"/>
      <c r="F23" s="482"/>
      <c r="G23" s="469">
        <f>'001 001-1 Rek'!H25</f>
        <v>0</v>
      </c>
    </row>
    <row r="24" spans="1:7">
      <c r="A24" s="483" t="s">
        <v>675</v>
      </c>
      <c r="B24" s="484"/>
      <c r="C24" s="485"/>
      <c r="D24" s="484" t="s">
        <v>2</v>
      </c>
      <c r="E24" s="484"/>
      <c r="F24" s="486" t="s">
        <v>3</v>
      </c>
      <c r="G24" s="487"/>
    </row>
    <row r="25" spans="1:7">
      <c r="A25" s="478" t="s">
        <v>676</v>
      </c>
      <c r="B25" s="448"/>
      <c r="C25" s="488"/>
      <c r="D25" s="448" t="s">
        <v>676</v>
      </c>
      <c r="F25" s="489" t="s">
        <v>676</v>
      </c>
      <c r="G25" s="490"/>
    </row>
    <row r="26" spans="1:7" ht="37.5" customHeight="1">
      <c r="A26" s="478" t="s">
        <v>677</v>
      </c>
      <c r="B26" s="491"/>
      <c r="C26" s="488"/>
      <c r="D26" s="448" t="s">
        <v>677</v>
      </c>
      <c r="F26" s="489" t="s">
        <v>677</v>
      </c>
      <c r="G26" s="490"/>
    </row>
    <row r="27" spans="1:7">
      <c r="A27" s="478"/>
      <c r="B27" s="492"/>
      <c r="C27" s="488"/>
      <c r="D27" s="448"/>
      <c r="F27" s="489"/>
      <c r="G27" s="490"/>
    </row>
    <row r="28" spans="1:7">
      <c r="A28" s="478" t="s">
        <v>678</v>
      </c>
      <c r="B28" s="448"/>
      <c r="C28" s="488"/>
      <c r="D28" s="489" t="s">
        <v>679</v>
      </c>
      <c r="E28" s="488"/>
      <c r="F28" s="493" t="s">
        <v>679</v>
      </c>
      <c r="G28" s="490"/>
    </row>
    <row r="29" spans="1:7" ht="69" customHeight="1">
      <c r="A29" s="478"/>
      <c r="B29" s="448"/>
      <c r="C29" s="494"/>
      <c r="D29" s="495"/>
      <c r="E29" s="494"/>
      <c r="F29" s="448"/>
      <c r="G29" s="490"/>
    </row>
    <row r="30" spans="1:7">
      <c r="A30" s="496" t="s">
        <v>619</v>
      </c>
      <c r="B30" s="497"/>
      <c r="C30" s="498">
        <v>15</v>
      </c>
      <c r="D30" s="497" t="s">
        <v>680</v>
      </c>
      <c r="E30" s="499"/>
      <c r="F30" s="775">
        <f>C23-F32</f>
        <v>0</v>
      </c>
      <c r="G30" s="776"/>
    </row>
    <row r="31" spans="1:7">
      <c r="A31" s="496" t="s">
        <v>118</v>
      </c>
      <c r="B31" s="497"/>
      <c r="C31" s="498">
        <f>C30</f>
        <v>15</v>
      </c>
      <c r="D31" s="497" t="s">
        <v>681</v>
      </c>
      <c r="E31" s="499"/>
      <c r="F31" s="775">
        <f>ROUND(PRODUCT(F30,C31/100),0)</f>
        <v>0</v>
      </c>
      <c r="G31" s="776"/>
    </row>
    <row r="32" spans="1:7">
      <c r="A32" s="496" t="s">
        <v>619</v>
      </c>
      <c r="B32" s="497"/>
      <c r="C32" s="498">
        <v>0</v>
      </c>
      <c r="D32" s="497" t="s">
        <v>681</v>
      </c>
      <c r="E32" s="499"/>
      <c r="F32" s="775">
        <v>0</v>
      </c>
      <c r="G32" s="776"/>
    </row>
    <row r="33" spans="1:8">
      <c r="A33" s="496" t="s">
        <v>118</v>
      </c>
      <c r="B33" s="500"/>
      <c r="C33" s="501">
        <f>C32</f>
        <v>0</v>
      </c>
      <c r="D33" s="497" t="s">
        <v>681</v>
      </c>
      <c r="E33" s="474"/>
      <c r="F33" s="775">
        <f>ROUND(PRODUCT(F32,C33/100),0)</f>
        <v>0</v>
      </c>
      <c r="G33" s="776"/>
    </row>
    <row r="34" spans="1:8" s="505" customFormat="1" ht="19.5" customHeight="1" thickBot="1">
      <c r="A34" s="502" t="s">
        <v>682</v>
      </c>
      <c r="B34" s="503"/>
      <c r="C34" s="503"/>
      <c r="D34" s="503"/>
      <c r="E34" s="504"/>
      <c r="F34" s="777">
        <f>ROUND(SUM(F30:F33),0)</f>
        <v>0</v>
      </c>
      <c r="G34" s="778"/>
    </row>
    <row r="36" spans="1:8">
      <c r="A36" s="327" t="s">
        <v>683</v>
      </c>
      <c r="B36" s="327"/>
      <c r="C36" s="327"/>
      <c r="D36" s="327"/>
      <c r="E36" s="327"/>
      <c r="F36" s="327"/>
      <c r="G36" s="327"/>
      <c r="H36" s="326" t="s">
        <v>607</v>
      </c>
    </row>
    <row r="37" spans="1:8" ht="14.25" customHeight="1">
      <c r="A37" s="327"/>
      <c r="B37" s="779" t="s">
        <v>684</v>
      </c>
      <c r="C37" s="779"/>
      <c r="D37" s="779"/>
      <c r="E37" s="779"/>
      <c r="F37" s="779"/>
      <c r="G37" s="779"/>
      <c r="H37" s="326" t="s">
        <v>607</v>
      </c>
    </row>
    <row r="38" spans="1:8" ht="12.75" customHeight="1">
      <c r="A38" s="506"/>
      <c r="B38" s="779"/>
      <c r="C38" s="779"/>
      <c r="D38" s="779"/>
      <c r="E38" s="779"/>
      <c r="F38" s="779"/>
      <c r="G38" s="779"/>
      <c r="H38" s="326" t="s">
        <v>607</v>
      </c>
    </row>
    <row r="39" spans="1:8">
      <c r="A39" s="506"/>
      <c r="B39" s="779"/>
      <c r="C39" s="779"/>
      <c r="D39" s="779"/>
      <c r="E39" s="779"/>
      <c r="F39" s="779"/>
      <c r="G39" s="779"/>
      <c r="H39" s="326" t="s">
        <v>607</v>
      </c>
    </row>
    <row r="40" spans="1:8">
      <c r="A40" s="506"/>
      <c r="B40" s="779"/>
      <c r="C40" s="779"/>
      <c r="D40" s="779"/>
      <c r="E40" s="779"/>
      <c r="F40" s="779"/>
      <c r="G40" s="779"/>
      <c r="H40" s="326" t="s">
        <v>607</v>
      </c>
    </row>
    <row r="41" spans="1:8">
      <c r="A41" s="506"/>
      <c r="B41" s="779"/>
      <c r="C41" s="779"/>
      <c r="D41" s="779"/>
      <c r="E41" s="779"/>
      <c r="F41" s="779"/>
      <c r="G41" s="779"/>
      <c r="H41" s="326" t="s">
        <v>607</v>
      </c>
    </row>
    <row r="42" spans="1:8">
      <c r="A42" s="506"/>
      <c r="B42" s="779"/>
      <c r="C42" s="779"/>
      <c r="D42" s="779"/>
      <c r="E42" s="779"/>
      <c r="F42" s="779"/>
      <c r="G42" s="779"/>
      <c r="H42" s="326" t="s">
        <v>607</v>
      </c>
    </row>
    <row r="43" spans="1:8">
      <c r="A43" s="506"/>
      <c r="B43" s="779"/>
      <c r="C43" s="779"/>
      <c r="D43" s="779"/>
      <c r="E43" s="779"/>
      <c r="F43" s="779"/>
      <c r="G43" s="779"/>
      <c r="H43" s="326" t="s">
        <v>607</v>
      </c>
    </row>
    <row r="44" spans="1:8" ht="12.75" customHeight="1">
      <c r="A44" s="506"/>
      <c r="B44" s="779"/>
      <c r="C44" s="779"/>
      <c r="D44" s="779"/>
      <c r="E44" s="779"/>
      <c r="F44" s="779"/>
      <c r="G44" s="779"/>
      <c r="H44" s="326" t="s">
        <v>607</v>
      </c>
    </row>
    <row r="45" spans="1:8" ht="12.75" customHeight="1">
      <c r="A45" s="506"/>
      <c r="B45" s="779"/>
      <c r="C45" s="779"/>
      <c r="D45" s="779"/>
      <c r="E45" s="779"/>
      <c r="F45" s="779"/>
      <c r="G45" s="779"/>
      <c r="H45" s="326" t="s">
        <v>607</v>
      </c>
    </row>
    <row r="46" spans="1:8">
      <c r="B46" s="774"/>
      <c r="C46" s="774"/>
      <c r="D46" s="774"/>
      <c r="E46" s="774"/>
      <c r="F46" s="774"/>
      <c r="G46" s="774"/>
    </row>
    <row r="47" spans="1:8">
      <c r="B47" s="774"/>
      <c r="C47" s="774"/>
      <c r="D47" s="774"/>
      <c r="E47" s="774"/>
      <c r="F47" s="774"/>
      <c r="G47" s="774"/>
    </row>
    <row r="48" spans="1:8">
      <c r="B48" s="774"/>
      <c r="C48" s="774"/>
      <c r="D48" s="774"/>
      <c r="E48" s="774"/>
      <c r="F48" s="774"/>
      <c r="G48" s="774"/>
    </row>
    <row r="49" spans="2:7">
      <c r="B49" s="774"/>
      <c r="C49" s="774"/>
      <c r="D49" s="774"/>
      <c r="E49" s="774"/>
      <c r="F49" s="774"/>
      <c r="G49" s="774"/>
    </row>
    <row r="50" spans="2:7">
      <c r="B50" s="774"/>
      <c r="C50" s="774"/>
      <c r="D50" s="774"/>
      <c r="E50" s="774"/>
      <c r="F50" s="774"/>
      <c r="G50" s="774"/>
    </row>
    <row r="51" spans="2:7">
      <c r="B51" s="774"/>
      <c r="C51" s="774"/>
      <c r="D51" s="774"/>
      <c r="E51" s="774"/>
      <c r="F51" s="774"/>
      <c r="G51" s="774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78</vt:i4>
      </vt:variant>
    </vt:vector>
  </HeadingPairs>
  <TitlesOfParts>
    <vt:vector size="89" baseType="lpstr">
      <vt:lpstr>KL</vt:lpstr>
      <vt:lpstr>Pokyny pro vyplnění</vt:lpstr>
      <vt:lpstr>Stavba</vt:lpstr>
      <vt:lpstr>VzorPolozky</vt:lpstr>
      <vt:lpstr>1 1 Pol</vt:lpstr>
      <vt:lpstr>Elektro-Instalace</vt:lpstr>
      <vt:lpstr>Elektro-Rekapitulace</vt:lpstr>
      <vt:lpstr>Stavba-TZB</vt:lpstr>
      <vt:lpstr>001 001-1 KL</vt:lpstr>
      <vt:lpstr>001 001-1 Rek</vt:lpstr>
      <vt:lpstr>001 001-1 Pol</vt:lpstr>
      <vt:lpstr>Stavba!CelkemDPHVypocet</vt:lpstr>
      <vt:lpstr>KL!CelkemObjekty</vt:lpstr>
      <vt:lpstr>'Stavba-TZB'!CelkemObjekty</vt:lpstr>
      <vt:lpstr>CenaCelkem</vt:lpstr>
      <vt:lpstr>CenaCelkemBezDPH</vt:lpstr>
      <vt:lpstr>Stavba!CenaCelkemVypocet</vt:lpstr>
      <vt:lpstr>cisloobjektu</vt:lpstr>
      <vt:lpstr>Stavba!CisloStavby</vt:lpstr>
      <vt:lpstr>'Stavba-TZB'!CisloStavby</vt:lpstr>
      <vt:lpstr>CisloStavebnihoRozpoctu</vt:lpstr>
      <vt:lpstr>'Stavba-TZB'!dadresa</vt:lpstr>
      <vt:lpstr>dadresa</vt:lpstr>
      <vt:lpstr>Stavba!DIČ</vt:lpstr>
      <vt:lpstr>'Stavba-TZB'!DIČ</vt:lpstr>
      <vt:lpstr>'Stavba-TZB'!dmisto</vt:lpstr>
      <vt:lpstr>dmisto</vt:lpstr>
      <vt:lpstr>DPHSni</vt:lpstr>
      <vt:lpstr>DPHZakl</vt:lpstr>
      <vt:lpstr>Stavba!dpsc</vt:lpstr>
      <vt:lpstr>'Stavba-TZB'!dpsc</vt:lpstr>
      <vt:lpstr>Stavba!IČO</vt:lpstr>
      <vt:lpstr>'Stavba-TZB'!IČO</vt:lpstr>
      <vt:lpstr>Mena</vt:lpstr>
      <vt:lpstr>MistoStavby</vt:lpstr>
      <vt:lpstr>'Stavba-TZB'!NazevObjektu</vt:lpstr>
      <vt:lpstr>nazevobjektu</vt:lpstr>
      <vt:lpstr>Stavba!NazevStavby</vt:lpstr>
      <vt:lpstr>'Stavba-TZB'!NazevStavby</vt:lpstr>
      <vt:lpstr>NazevStavebnihoRozpoctu</vt:lpstr>
      <vt:lpstr>oadresa</vt:lpstr>
      <vt:lpstr>Stavba!Objednatel</vt:lpstr>
      <vt:lpstr>'Stavba-TZB'!Objednatel</vt:lpstr>
      <vt:lpstr>Stavba!Objekt</vt:lpstr>
      <vt:lpstr>'Stavba-TZB'!Objekt</vt:lpstr>
      <vt:lpstr>Stavba!odic</vt:lpstr>
      <vt:lpstr>'Stavba-TZB'!odic</vt:lpstr>
      <vt:lpstr>Stavba!oico</vt:lpstr>
      <vt:lpstr>'Stavba-TZB'!oico</vt:lpstr>
      <vt:lpstr>Stavba!omisto</vt:lpstr>
      <vt:lpstr>'Stavba-TZB'!omisto</vt:lpstr>
      <vt:lpstr>Stavba!onazev</vt:lpstr>
      <vt:lpstr>'Stavba-TZB'!onazev</vt:lpstr>
      <vt:lpstr>Stavba!opsc</vt:lpstr>
      <vt:lpstr>'Stavba-TZB'!opsc</vt:lpstr>
      <vt:lpstr>padresa</vt:lpstr>
      <vt:lpstr>pdic</vt:lpstr>
      <vt:lpstr>pico</vt:lpstr>
      <vt:lpstr>pmisto</vt:lpstr>
      <vt:lpstr>PoptavkaID</vt:lpstr>
      <vt:lpstr>pPSC</vt:lpstr>
      <vt:lpstr>'001 001-1 KL'!Print_Area</vt:lpstr>
      <vt:lpstr>'001 001-1 Pol'!Print_Area</vt:lpstr>
      <vt:lpstr>'001 001-1 Rek'!Print_Area</vt:lpstr>
      <vt:lpstr>'1 1 Pol'!Print_Area</vt:lpstr>
      <vt:lpstr>'Elektro-Rekapitulace'!Print_Area</vt:lpstr>
      <vt:lpstr>Stavba!Print_Area</vt:lpstr>
      <vt:lpstr>'Stavba-TZB'!Print_Area</vt:lpstr>
      <vt:lpstr>'001 001-1 Pol'!Print_Titles</vt:lpstr>
      <vt:lpstr>'001 001-1 Rek'!Print_Titles</vt:lpstr>
      <vt:lpstr>'1 1 Pol'!Print_Titles</vt:lpstr>
      <vt:lpstr>'Elektro-Instalace'!Print_Titles</vt:lpstr>
      <vt:lpstr>Projektant</vt:lpstr>
      <vt:lpstr>KL!SazbaDPH1</vt:lpstr>
      <vt:lpstr>Stavba!SazbaDPH1</vt:lpstr>
      <vt:lpstr>'Stavba-TZB'!SazbaDPH1</vt:lpstr>
      <vt:lpstr>KL!SazbaDPH2</vt:lpstr>
      <vt:lpstr>Stavba!SazbaDPH2</vt:lpstr>
      <vt:lpstr>'Stavba-TZB'!SazbaDPH2</vt:lpstr>
      <vt:lpstr>'Stavba-TZB'!SoucetDilu</vt:lpstr>
      <vt:lpstr>'Stavba-TZB'!StavbaCelkem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'Stavba-TZB'!Zhotovitel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winxp</cp:lastModifiedBy>
  <cp:lastPrinted>2017-03-23T10:30:46Z</cp:lastPrinted>
  <dcterms:created xsi:type="dcterms:W3CDTF">2009-04-08T07:15:50Z</dcterms:created>
  <dcterms:modified xsi:type="dcterms:W3CDTF">2017-03-23T10:45:39Z</dcterms:modified>
</cp:coreProperties>
</file>