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17\073_Křížová 8 _ zateplení štítu\Projekt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Pol'!$A$1:$U$66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56" i="12" l="1"/>
  <c r="G41" i="1" s="1"/>
  <c r="G8" i="12"/>
  <c r="M8" i="12" s="1"/>
  <c r="I8" i="12"/>
  <c r="K8" i="12"/>
  <c r="O8" i="12"/>
  <c r="Q8" i="12"/>
  <c r="U8" i="12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50" i="1" s="1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U17" i="12"/>
  <c r="U16" i="12" s="1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M30" i="12" s="1"/>
  <c r="I30" i="12"/>
  <c r="I29" i="12" s="1"/>
  <c r="K30" i="12"/>
  <c r="K29" i="12" s="1"/>
  <c r="O30" i="12"/>
  <c r="O29" i="12" s="1"/>
  <c r="Q30" i="12"/>
  <c r="Q29" i="12" s="1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O33" i="12" s="1"/>
  <c r="Q34" i="12"/>
  <c r="Q33" i="12" s="1"/>
  <c r="U34" i="12"/>
  <c r="U33" i="12" s="1"/>
  <c r="G35" i="12"/>
  <c r="I35" i="12"/>
  <c r="K35" i="12"/>
  <c r="M35" i="12"/>
  <c r="O35" i="12"/>
  <c r="Q35" i="12"/>
  <c r="U35" i="12"/>
  <c r="G37" i="12"/>
  <c r="G36" i="12" s="1"/>
  <c r="I54" i="1" s="1"/>
  <c r="I37" i="12"/>
  <c r="I36" i="12" s="1"/>
  <c r="K37" i="12"/>
  <c r="K36" i="12" s="1"/>
  <c r="M37" i="12"/>
  <c r="M36" i="12" s="1"/>
  <c r="O37" i="12"/>
  <c r="O36" i="12" s="1"/>
  <c r="Q37" i="12"/>
  <c r="Q36" i="12" s="1"/>
  <c r="U37" i="12"/>
  <c r="U36" i="12" s="1"/>
  <c r="G38" i="12"/>
  <c r="I55" i="1" s="1"/>
  <c r="I17" i="1" s="1"/>
  <c r="G39" i="12"/>
  <c r="M39" i="12" s="1"/>
  <c r="I39" i="12"/>
  <c r="I38" i="12" s="1"/>
  <c r="K39" i="12"/>
  <c r="O39" i="12"/>
  <c r="O38" i="12" s="1"/>
  <c r="Q39" i="12"/>
  <c r="Q38" i="12" s="1"/>
  <c r="U39" i="12"/>
  <c r="U38" i="12" s="1"/>
  <c r="G40" i="12"/>
  <c r="M40" i="12" s="1"/>
  <c r="I40" i="12"/>
  <c r="K40" i="12"/>
  <c r="K38" i="12" s="1"/>
  <c r="O40" i="12"/>
  <c r="Q40" i="12"/>
  <c r="U40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1" i="12"/>
  <c r="G49" i="12" s="1"/>
  <c r="I57" i="1" s="1"/>
  <c r="I19" i="1" s="1"/>
  <c r="I51" i="12"/>
  <c r="K51" i="12"/>
  <c r="O51" i="12"/>
  <c r="Q51" i="12"/>
  <c r="U51" i="12"/>
  <c r="G53" i="12"/>
  <c r="I53" i="12"/>
  <c r="I52" i="12" s="1"/>
  <c r="K53" i="12"/>
  <c r="K52" i="12" s="1"/>
  <c r="M53" i="12"/>
  <c r="O53" i="12"/>
  <c r="O52" i="12" s="1"/>
  <c r="Q53" i="12"/>
  <c r="Q52" i="12" s="1"/>
  <c r="U53" i="12"/>
  <c r="U52" i="12" s="1"/>
  <c r="G54" i="12"/>
  <c r="M54" i="12" s="1"/>
  <c r="M52" i="12" s="1"/>
  <c r="I54" i="12"/>
  <c r="K54" i="12"/>
  <c r="O54" i="12"/>
  <c r="Q54" i="12"/>
  <c r="U54" i="12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Q7" i="12" l="1"/>
  <c r="K7" i="12"/>
  <c r="G39" i="1"/>
  <c r="G42" i="1" s="1"/>
  <c r="G25" i="1" s="1"/>
  <c r="G26" i="1" s="1"/>
  <c r="G40" i="1"/>
  <c r="U7" i="12"/>
  <c r="O7" i="12"/>
  <c r="I7" i="12"/>
  <c r="O18" i="12"/>
  <c r="AE56" i="12"/>
  <c r="K41" i="12"/>
  <c r="U18" i="12"/>
  <c r="I33" i="12"/>
  <c r="G18" i="12"/>
  <c r="I51" i="1" s="1"/>
  <c r="M51" i="12"/>
  <c r="M49" i="12" s="1"/>
  <c r="M33" i="12"/>
  <c r="G52" i="12"/>
  <c r="I58" i="1" s="1"/>
  <c r="I20" i="1" s="1"/>
  <c r="G29" i="12"/>
  <c r="I52" i="1" s="1"/>
  <c r="M18" i="12"/>
  <c r="K18" i="12"/>
  <c r="I18" i="12"/>
  <c r="U49" i="12"/>
  <c r="U29" i="12"/>
  <c r="K33" i="12"/>
  <c r="Q49" i="12"/>
  <c r="O49" i="12"/>
  <c r="U41" i="12"/>
  <c r="Q41" i="12"/>
  <c r="O41" i="12"/>
  <c r="I49" i="12"/>
  <c r="M29" i="12"/>
  <c r="G41" i="12"/>
  <c r="I56" i="1" s="1"/>
  <c r="Q18" i="12"/>
  <c r="K49" i="12"/>
  <c r="I41" i="12"/>
  <c r="G7" i="12"/>
  <c r="M38" i="12"/>
  <c r="M41" i="12"/>
  <c r="M7" i="12"/>
  <c r="G33" i="12"/>
  <c r="I53" i="1" s="1"/>
  <c r="I49" i="1" l="1"/>
  <c r="G56" i="12"/>
  <c r="F41" i="1"/>
  <c r="H41" i="1" s="1"/>
  <c r="I41" i="1" s="1"/>
  <c r="F40" i="1"/>
  <c r="H40" i="1" s="1"/>
  <c r="I40" i="1" s="1"/>
  <c r="F39" i="1"/>
  <c r="F42" i="1" l="1"/>
  <c r="H39" i="1"/>
  <c r="H42" i="1" s="1"/>
  <c r="I16" i="1"/>
  <c r="I21" i="1" s="1"/>
  <c r="I59" i="1"/>
  <c r="J52" i="1" l="1"/>
  <c r="J56" i="1"/>
  <c r="J50" i="1"/>
  <c r="J57" i="1"/>
  <c r="J51" i="1"/>
  <c r="J55" i="1"/>
  <c r="J58" i="1"/>
  <c r="J49" i="1"/>
  <c r="J54" i="1"/>
  <c r="J53" i="1"/>
  <c r="I39" i="1"/>
  <c r="I42" i="1" s="1"/>
  <c r="G28" i="1"/>
  <c r="G23" i="1"/>
  <c r="G24" i="1" s="1"/>
  <c r="G29" i="1" s="1"/>
  <c r="J39" i="1" l="1"/>
  <c r="J42" i="1" s="1"/>
  <c r="J41" i="1"/>
  <c r="J40" i="1"/>
  <c r="J5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<sst xmlns="http://schemas.openxmlformats.org/spreadsheetml/2006/main" count="349" uniqueCount="188">
  <si>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</si>
  <si>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</si>
  <si>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</si>
  <si>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</si>
  <si>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</si>
  <si>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</si>
  <si>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</si>
  <si>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</si>
  <si>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</si>
  <si>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</si>
  <si>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</si>
  <si>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</si>
  <si>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</si>
  <si>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</si>
  <si>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</si>
  <si>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</si>
  <si>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</si>
  <si>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</si>
  <si>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</si>
  <si>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</si>
  <si>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</si>
  <si>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</si>
  <si>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</si>
  <si>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</si>
  <si>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</si>
  <si>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</si>
  <si>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</si>
  <si>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</si>
  <si>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</si>
  <si>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</si>
  <si>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</si>
  <si>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</si>
  <si>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</si>
  <si>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</si>
  <si>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</si>
  <si>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</si>
  <si>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</si>
  <si>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</si>
  <si>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</si>
  <si>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</si>
  <si>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</si>
  <si>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</si>
  <si>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</si>
  <si>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</si>
  <si>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fasády štítové zdi vč. zateplení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</si>
  <si>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</si>
  <si>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</si>
  <si>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</si>
  <si>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</si>
  <si>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</si>
  <si>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</si>
  <si>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</si>
  <si>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</si>
  <si>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</si>
  <si>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90</t>
  </si>
  <si>
    <t>Oplocení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</si>
  <si>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</si>
  <si>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</si>
  <si>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</si>
  <si>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</si>
  <si>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</si>
  <si>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</si>
  <si>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</si>
  <si>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</si>
  <si>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</si>
  <si>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</si>
  <si>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</si>
  <si>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</si>
  <si>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</si>
  <si>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</si>
  <si>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</si>
  <si>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</si>
  <si>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</si>
  <si>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</si>
  <si>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</si>
  <si>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</si>
  <si>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</si>
  <si>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</si>
  <si>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</si>
  <si>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</si>
  <si>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</si>
  <si>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</si>
  <si>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</si>
  <si>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</si>
  <si>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</si>
  <si>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</si>
  <si>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</si>
  <si>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</si>
  <si>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</si>
  <si>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</si>
  <si>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</si>
  <si>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</si>
  <si>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</si>
  <si>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</si>
  <si>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</si>
  <si>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622321133</t>
  </si>
  <si>
    <t>Zateplovací systém ETICS, fasáda, EPS F tl. 120 mm, s omítkou silikátovou, zrno 2 mm</t>
  </si>
  <si>
    <t>m2</t>
  </si>
  <si>
    <t>POL1_</t>
  </si>
  <si>
    <t>621481211RT2</t>
  </si>
  <si>
    <t>Montáž výztužné sítě (perlinky) do stěrky, včetně výztužné sítě a stěrkového tmelu</t>
  </si>
  <si>
    <t>28350220R</t>
  </si>
  <si>
    <t>Profil rohový LK plast s tkaninou 120x80mm 2,5m</t>
  </si>
  <si>
    <t>m</t>
  </si>
  <si>
    <t>POL3_</t>
  </si>
  <si>
    <t>602015183R00</t>
  </si>
  <si>
    <t>Omítka stěn tenkovrstvá pas silikát</t>
  </si>
  <si>
    <t>622421121</t>
  </si>
  <si>
    <t>Omítka vnější stěn, MVC, hrubá zatřená, s použitím suché maltové směsi</t>
  </si>
  <si>
    <t>622421211</t>
  </si>
  <si>
    <t>Omítka vnější tepelně izolační  tl. 6 cm, zakončená omítkou a nátěrem</t>
  </si>
  <si>
    <t>622904112</t>
  </si>
  <si>
    <t>Očištění fasád tlakovou vodou složitost 1 - 2</t>
  </si>
  <si>
    <t>623451169</t>
  </si>
  <si>
    <t>Příplatek za každých dalších 0,5 cm tl. jádra</t>
  </si>
  <si>
    <t>9001</t>
  </si>
  <si>
    <t>soubor</t>
  </si>
  <si>
    <t>289970111</t>
  </si>
  <si>
    <t>Vrstva geotextilie Geofiltex 300g/m2 pod lešení</t>
  </si>
  <si>
    <t>POL1_1</t>
  </si>
  <si>
    <t>941941032</t>
  </si>
  <si>
    <t>Montáž lešení leh.řad.s podlahami,š.do 1 m, H 30 m lešení SPRINT</t>
  </si>
  <si>
    <t>941941192</t>
  </si>
  <si>
    <t>Příplatek za každý měsíc použití lešení k pol.1032 lešení SPRINT</t>
  </si>
  <si>
    <t>941941832</t>
  </si>
  <si>
    <t>Demontáž lešení leh.řad.s podlahami,š.1 m, H 30 m lešení SPRINT</t>
  </si>
  <si>
    <t>944944011</t>
  </si>
  <si>
    <t>Montáž ochranné sítě z umělých vláken</t>
  </si>
  <si>
    <t>944944031</t>
  </si>
  <si>
    <t>Příplatek za každý měsíc použití sítí k pol. 4011</t>
  </si>
  <si>
    <t>944944081</t>
  </si>
  <si>
    <t>Demontáž ochranné sítě z umělých vláken</t>
  </si>
  <si>
    <t>944945012</t>
  </si>
  <si>
    <t>Montáž záchytné stříšky H 4,5 m, šířky do 2 m</t>
  </si>
  <si>
    <t>944945192</t>
  </si>
  <si>
    <t>Příplatek za každý měsíc použ.stříšky, k pol. 5012</t>
  </si>
  <si>
    <t>944945812</t>
  </si>
  <si>
    <t>Demontáž záchytné stříšky H 4,5 m, šířky do 2 m</t>
  </si>
  <si>
    <t>9501</t>
  </si>
  <si>
    <t>Průběžný úklid - každodenní důkladný úklid komunikačních ploch</t>
  </si>
  <si>
    <t>9502</t>
  </si>
  <si>
    <t>9503</t>
  </si>
  <si>
    <t>978015241</t>
  </si>
  <si>
    <t>Otlučení omítek vnějších MVC v složit.1-4 do 30 %</t>
  </si>
  <si>
    <t>978023411</t>
  </si>
  <si>
    <t>Vysekání a úprava spár zdiva cihelného mimo komín.</t>
  </si>
  <si>
    <t>999281151</t>
  </si>
  <si>
    <t>Přesun hmot pro opravy a údržbu do v. 25 m,nošením</t>
  </si>
  <si>
    <t>t</t>
  </si>
  <si>
    <t>POL7_</t>
  </si>
  <si>
    <t>764391220</t>
  </si>
  <si>
    <t>Závětrná lišta z Pz plechu, rš 330 mm</t>
  </si>
  <si>
    <t>998764203</t>
  </si>
  <si>
    <t>Přesun hmot pro klempířské konstr., výšky do 24 m</t>
  </si>
  <si>
    <t>979011111</t>
  </si>
  <si>
    <t>Svislá doprava suti a vybour. hmot za 2.NP a 1.PP</t>
  </si>
  <si>
    <t>POL8_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</si>
  <si>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</si>
  <si>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</si>
  <si>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</si>
  <si>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</si>
  <si>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</si>
  <si>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</si>
  <si>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</si>
  <si>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</si>
  <si>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</si>
  <si>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</si>
  <si>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</si>
  <si>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</si>
  <si>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>005121 R</t>
  </si>
  <si>
    <t>Zařízení staveniště</t>
  </si>
  <si>
    <t>Soubor</t>
  </si>
  <si>
    <t>POL99_8</t>
  </si>
  <si>
    <t>005122010R</t>
  </si>
  <si>
    <t>Provoz objednatele</t>
  </si>
  <si>
    <t>005211080R</t>
  </si>
  <si>
    <t>Bezpečnostní a hygienická opatření na staveništi</t>
  </si>
  <si>
    <t>005241010R</t>
  </si>
  <si>
    <t/>
  </si>
  <si>
    <t>SUM</t>
  </si>
  <si>
    <t>Poznámky uchazeče k zadání</t>
  </si>
  <si>
    <t>POPUZIV</t>
  </si>
  <si>
    <t>END</t>
  </si>
  <si>
    <t>Úprava oplocení mezi pozemky, každodenní montáž a demontáž. Výsledná úprava po dokončení.</t>
  </si>
  <si>
    <t>Zřízení čistící zóny pro nájemníky (PVC fólie a koberce vč. rohože), vč. následné likvidace a vyčištění koberců</t>
  </si>
  <si>
    <t>Dokumentace skutečného provedení (fotodokumentace, projekt)</t>
  </si>
  <si>
    <t>Závěrečný úklid vč. očištění sousední fasády s mytím oken, úklid soukromého dvora, očištění všech dotčených povrchů</t>
  </si>
  <si>
    <t>Křížova 8 - Oprava fasády štítové zdi vč. zateplení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</si>
</sst>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3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0" t="s">
        <v>41</v>
      </c>
      <c r="B2" s="210"/>
      <c r="C2" s="210"/>
      <c r="D2" s="210"/>
      <c r="E2" s="210"/>
      <c r="F2" s="210"/>
      <c r="G2" s="210"/>
    </row>
  </sheetData>
  <sheetProtection algorithmName="SHA-512" hashValue="1R7vv0AhG6XZRuctGwbI5VYpRTlh1ObsSA5uKmDoUhiZ44O9qlugQoWMvseGqLyi9nLevhcrN6PPAKPDMsixGg==" saltValue="MrG6g4WVMHi1OKC82Cw1Q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E4" sqref="E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45" t="s">
        <v>4</v>
      </c>
      <c r="C1" s="246"/>
      <c r="D1" s="246"/>
      <c r="E1" s="246"/>
      <c r="F1" s="246"/>
      <c r="G1" s="246"/>
      <c r="H1" s="246"/>
      <c r="I1" s="246"/>
      <c r="J1" s="247"/>
    </row>
    <row r="2" spans="1:15" ht="23.25" customHeight="1" x14ac:dyDescent="0.2">
      <c r="A2" s="4"/>
      <c r="B2" s="82" t="s">
        <v>24</v>
      </c>
      <c r="C2" s="83"/>
      <c r="D2" s="84" t="s">
        <v>43</v>
      </c>
      <c r="E2" s="84" t="s">
        <v>187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43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81">
        <v>1048</v>
      </c>
      <c r="B4" s="93" t="s">
        <v>46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27"/>
      <c r="E11" s="227"/>
      <c r="F11" s="227"/>
      <c r="G11" s="227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32"/>
      <c r="E12" s="232"/>
      <c r="F12" s="232"/>
      <c r="G12" s="232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3"/>
      <c r="E13" s="233"/>
      <c r="F13" s="233"/>
      <c r="G13" s="233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30"/>
      <c r="F16" s="231"/>
      <c r="G16" s="230"/>
      <c r="H16" s="231"/>
      <c r="I16" s="230">
        <f>SUMIF(F49:F58,A16,I49:I58)+SUMIF(F49:F58,"PSU",I49:I58)</f>
        <v>0</v>
      </c>
      <c r="J16" s="235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30"/>
      <c r="F17" s="231"/>
      <c r="G17" s="230"/>
      <c r="H17" s="231"/>
      <c r="I17" s="230">
        <f>SUMIF(F49:F58,A17,I49:I58)</f>
        <v>0</v>
      </c>
      <c r="J17" s="235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30"/>
      <c r="F18" s="231"/>
      <c r="G18" s="230"/>
      <c r="H18" s="231"/>
      <c r="I18" s="230">
        <f>SUMIF(F49:F58,A18,I49:I58)</f>
        <v>0</v>
      </c>
      <c r="J18" s="235"/>
    </row>
    <row r="19" spans="1:10" ht="23.25" customHeight="1" x14ac:dyDescent="0.2">
      <c r="A19" s="160" t="s">
        <v>69</v>
      </c>
      <c r="B19" s="58" t="s">
        <v>29</v>
      </c>
      <c r="C19" s="59"/>
      <c r="D19" s="60"/>
      <c r="E19" s="230"/>
      <c r="F19" s="231"/>
      <c r="G19" s="230"/>
      <c r="H19" s="231"/>
      <c r="I19" s="230">
        <f>SUMIF(F49:F58,A19,I49:I58)</f>
        <v>0</v>
      </c>
      <c r="J19" s="235"/>
    </row>
    <row r="20" spans="1:10" ht="23.25" customHeight="1" x14ac:dyDescent="0.2">
      <c r="A20" s="160" t="s">
        <v>70</v>
      </c>
      <c r="B20" s="58" t="s">
        <v>30</v>
      </c>
      <c r="C20" s="59"/>
      <c r="D20" s="60"/>
      <c r="E20" s="230"/>
      <c r="F20" s="231"/>
      <c r="G20" s="230"/>
      <c r="H20" s="231"/>
      <c r="I20" s="230">
        <f>SUMIF(F49:F58,A20,I49:I58)</f>
        <v>0</v>
      </c>
      <c r="J20" s="235"/>
    </row>
    <row r="21" spans="1:10" ht="23.25" customHeight="1" x14ac:dyDescent="0.2">
      <c r="A21" s="4"/>
      <c r="B21" s="75" t="s">
        <v>31</v>
      </c>
      <c r="C21" s="76"/>
      <c r="D21" s="77"/>
      <c r="E21" s="239"/>
      <c r="F21" s="240"/>
      <c r="G21" s="239"/>
      <c r="H21" s="240"/>
      <c r="I21" s="239">
        <f>SUM(I16:J20)</f>
        <v>0</v>
      </c>
      <c r="J21" s="244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37">
        <f>ZakladDPHSniVypocet</f>
        <v>0</v>
      </c>
      <c r="H23" s="238"/>
      <c r="I23" s="238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42">
        <f>ZakladDPHSni*SazbaDPH1/100</f>
        <v>0</v>
      </c>
      <c r="H24" s="243"/>
      <c r="I24" s="243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37">
        <f>ZakladDPHZaklVypocet</f>
        <v>0</v>
      </c>
      <c r="H25" s="238"/>
      <c r="I25" s="238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8">
        <f>ZakladDPHZakl*SazbaDPH2/100</f>
        <v>0</v>
      </c>
      <c r="H26" s="249"/>
      <c r="I26" s="249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50">
        <f>0</f>
        <v>0</v>
      </c>
      <c r="H27" s="250"/>
      <c r="I27" s="250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41">
        <f>ZakladDPHSniVypocet+ZakladDPHZaklVypocet</f>
        <v>0</v>
      </c>
      <c r="H28" s="241"/>
      <c r="I28" s="241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36">
        <f>ZakladDPHSni+DPHSni+ZakladDPHZakl+DPHZakl+Zaokrouhleni</f>
        <v>0</v>
      </c>
      <c r="H29" s="236"/>
      <c r="I29" s="236"/>
      <c r="J29" s="135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43017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47</v>
      </c>
      <c r="C39" s="215"/>
      <c r="D39" s="216"/>
      <c r="E39" s="216"/>
      <c r="F39" s="120">
        <f>'1 1 Pol'!AE56</f>
        <v>0</v>
      </c>
      <c r="G39" s="121">
        <f>'1 1 Pol'!AF56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43</v>
      </c>
      <c r="C40" s="217" t="s">
        <v>44</v>
      </c>
      <c r="D40" s="218"/>
      <c r="E40" s="218"/>
      <c r="F40" s="123">
        <f>'1 1 Pol'!AE56</f>
        <v>0</v>
      </c>
      <c r="G40" s="124">
        <f>'1 1 Pol'!AF56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19" t="s">
        <v>44</v>
      </c>
      <c r="D41" s="220"/>
      <c r="E41" s="220"/>
      <c r="F41" s="125">
        <f>'1 1 Pol'!AE56</f>
        <v>0</v>
      </c>
      <c r="G41" s="126">
        <f>'1 1 Pol'!AF56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21" t="s">
        <v>48</v>
      </c>
      <c r="C42" s="222"/>
      <c r="D42" s="222"/>
      <c r="E42" s="223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50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51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52</v>
      </c>
      <c r="C49" s="224" t="s">
        <v>53</v>
      </c>
      <c r="D49" s="225"/>
      <c r="E49" s="225"/>
      <c r="F49" s="152" t="s">
        <v>26</v>
      </c>
      <c r="G49" s="153"/>
      <c r="H49" s="153"/>
      <c r="I49" s="153">
        <f>'1 1 Pol'!G7</f>
        <v>0</v>
      </c>
      <c r="J49" s="148" t="str">
        <f>IF(I59=0,"",I49/I59*100)</f>
        <v/>
      </c>
    </row>
    <row r="50" spans="1:10" ht="25.5" customHeight="1" x14ac:dyDescent="0.2">
      <c r="A50" s="138"/>
      <c r="B50" s="140" t="s">
        <v>54</v>
      </c>
      <c r="C50" s="211" t="s">
        <v>55</v>
      </c>
      <c r="D50" s="212"/>
      <c r="E50" s="212"/>
      <c r="F50" s="154" t="s">
        <v>26</v>
      </c>
      <c r="G50" s="155"/>
      <c r="H50" s="155"/>
      <c r="I50" s="155">
        <f>'1 1 Pol'!G16</f>
        <v>0</v>
      </c>
      <c r="J50" s="149" t="str">
        <f>IF(I59=0,"",I50/I59*100)</f>
        <v/>
      </c>
    </row>
    <row r="51" spans="1:10" ht="25.5" customHeight="1" x14ac:dyDescent="0.2">
      <c r="A51" s="138"/>
      <c r="B51" s="140" t="s">
        <v>56</v>
      </c>
      <c r="C51" s="211" t="s">
        <v>57</v>
      </c>
      <c r="D51" s="212"/>
      <c r="E51" s="212"/>
      <c r="F51" s="154" t="s">
        <v>26</v>
      </c>
      <c r="G51" s="155"/>
      <c r="H51" s="155"/>
      <c r="I51" s="155">
        <f>'1 1 Pol'!G18</f>
        <v>0</v>
      </c>
      <c r="J51" s="149" t="str">
        <f>IF(I59=0,"",I51/I59*100)</f>
        <v/>
      </c>
    </row>
    <row r="52" spans="1:10" ht="25.5" customHeight="1" x14ac:dyDescent="0.2">
      <c r="A52" s="138"/>
      <c r="B52" s="140" t="s">
        <v>58</v>
      </c>
      <c r="C52" s="211" t="s">
        <v>59</v>
      </c>
      <c r="D52" s="212"/>
      <c r="E52" s="212"/>
      <c r="F52" s="154" t="s">
        <v>26</v>
      </c>
      <c r="G52" s="155"/>
      <c r="H52" s="155"/>
      <c r="I52" s="155">
        <f>'1 1 Pol'!G29</f>
        <v>0</v>
      </c>
      <c r="J52" s="149" t="str">
        <f>IF(I59=0,"",I52/I59*100)</f>
        <v/>
      </c>
    </row>
    <row r="53" spans="1:10" ht="25.5" customHeight="1" x14ac:dyDescent="0.2">
      <c r="A53" s="138"/>
      <c r="B53" s="140" t="s">
        <v>60</v>
      </c>
      <c r="C53" s="211" t="s">
        <v>61</v>
      </c>
      <c r="D53" s="212"/>
      <c r="E53" s="212"/>
      <c r="F53" s="154" t="s">
        <v>26</v>
      </c>
      <c r="G53" s="155"/>
      <c r="H53" s="155"/>
      <c r="I53" s="155">
        <f>'1 1 Pol'!G33</f>
        <v>0</v>
      </c>
      <c r="J53" s="149" t="str">
        <f>IF(I59=0,"",I53/I59*100)</f>
        <v/>
      </c>
    </row>
    <row r="54" spans="1:10" ht="25.5" customHeight="1" x14ac:dyDescent="0.2">
      <c r="A54" s="138"/>
      <c r="B54" s="140" t="s">
        <v>62</v>
      </c>
      <c r="C54" s="211" t="s">
        <v>63</v>
      </c>
      <c r="D54" s="212"/>
      <c r="E54" s="212"/>
      <c r="F54" s="154" t="s">
        <v>26</v>
      </c>
      <c r="G54" s="155"/>
      <c r="H54" s="155"/>
      <c r="I54" s="155">
        <f>'1 1 Pol'!G36</f>
        <v>0</v>
      </c>
      <c r="J54" s="149" t="str">
        <f>IF(I59=0,"",I54/I59*100)</f>
        <v/>
      </c>
    </row>
    <row r="55" spans="1:10" ht="25.5" customHeight="1" x14ac:dyDescent="0.2">
      <c r="A55" s="138"/>
      <c r="B55" s="140" t="s">
        <v>64</v>
      </c>
      <c r="C55" s="211" t="s">
        <v>65</v>
      </c>
      <c r="D55" s="212"/>
      <c r="E55" s="212"/>
      <c r="F55" s="154" t="s">
        <v>27</v>
      </c>
      <c r="G55" s="155"/>
      <c r="H55" s="155"/>
      <c r="I55" s="155">
        <f>'1 1 Pol'!G38</f>
        <v>0</v>
      </c>
      <c r="J55" s="149" t="str">
        <f>IF(I59=0,"",I55/I59*100)</f>
        <v/>
      </c>
    </row>
    <row r="56" spans="1:10" ht="25.5" customHeight="1" x14ac:dyDescent="0.2">
      <c r="A56" s="138"/>
      <c r="B56" s="140" t="s">
        <v>66</v>
      </c>
      <c r="C56" s="211" t="s">
        <v>67</v>
      </c>
      <c r="D56" s="212"/>
      <c r="E56" s="212"/>
      <c r="F56" s="154" t="s">
        <v>68</v>
      </c>
      <c r="G56" s="155"/>
      <c r="H56" s="155"/>
      <c r="I56" s="155">
        <f>'1 1 Pol'!G41</f>
        <v>0</v>
      </c>
      <c r="J56" s="149" t="str">
        <f>IF(I59=0,"",I56/I59*100)</f>
        <v/>
      </c>
    </row>
    <row r="57" spans="1:10" ht="25.5" customHeight="1" x14ac:dyDescent="0.2">
      <c r="A57" s="138"/>
      <c r="B57" s="140" t="s">
        <v>69</v>
      </c>
      <c r="C57" s="211" t="s">
        <v>29</v>
      </c>
      <c r="D57" s="212"/>
      <c r="E57" s="212"/>
      <c r="F57" s="154" t="s">
        <v>69</v>
      </c>
      <c r="G57" s="155"/>
      <c r="H57" s="155"/>
      <c r="I57" s="155">
        <f>'1 1 Pol'!G49</f>
        <v>0</v>
      </c>
      <c r="J57" s="149" t="str">
        <f>IF(I59=0,"",I57/I59*100)</f>
        <v/>
      </c>
    </row>
    <row r="58" spans="1:10" ht="25.5" customHeight="1" x14ac:dyDescent="0.2">
      <c r="A58" s="138"/>
      <c r="B58" s="147" t="s">
        <v>70</v>
      </c>
      <c r="C58" s="213" t="s">
        <v>30</v>
      </c>
      <c r="D58" s="214"/>
      <c r="E58" s="214"/>
      <c r="F58" s="156" t="s">
        <v>70</v>
      </c>
      <c r="G58" s="157"/>
      <c r="H58" s="157"/>
      <c r="I58" s="157">
        <f>'1 1 Pol'!G52</f>
        <v>0</v>
      </c>
      <c r="J58" s="150" t="str">
        <f>IF(I59=0,"",I58/I59*100)</f>
        <v/>
      </c>
    </row>
    <row r="59" spans="1:10" ht="25.5" customHeight="1" x14ac:dyDescent="0.2">
      <c r="A59" s="139"/>
      <c r="B59" s="143" t="s">
        <v>1</v>
      </c>
      <c r="C59" s="143"/>
      <c r="D59" s="144"/>
      <c r="E59" s="144"/>
      <c r="F59" s="158"/>
      <c r="G59" s="159"/>
      <c r="H59" s="159"/>
      <c r="I59" s="159">
        <f>SUM(I49:I58)</f>
        <v>0</v>
      </c>
      <c r="J59" s="151">
        <f>SUM(J49:J58)</f>
        <v>0</v>
      </c>
    </row>
    <row r="60" spans="1:10" x14ac:dyDescent="0.2">
      <c r="F60" s="103"/>
      <c r="G60" s="102"/>
      <c r="H60" s="103"/>
      <c r="I60" s="102"/>
      <c r="J60" s="104"/>
    </row>
    <row r="61" spans="1:10" x14ac:dyDescent="0.2">
      <c r="F61" s="103"/>
      <c r="G61" s="102"/>
      <c r="H61" s="103"/>
      <c r="I61" s="102"/>
      <c r="J61" s="104"/>
    </row>
    <row r="62" spans="1:10" x14ac:dyDescent="0.2">
      <c r="F62" s="103"/>
      <c r="G62" s="102"/>
      <c r="H62" s="103"/>
      <c r="I62" s="102"/>
      <c r="J62" s="104"/>
    </row>
  </sheetData>
  <sheetProtection algorithmName="SHA-512" hashValue="t5Lzn8jCEFi3Okgk05rgtwVycOSWVw09j9CtUvESRhEw06sKUj4MoRLHNxeA5eT2aif/B+22xPSjzUEpSuBv4g==" saltValue="x+ulcmLmZ6zV2io9Y1zAC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57:E57"/>
    <mergeCell ref="C58:E58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80" t="s">
        <v>8</v>
      </c>
      <c r="B2" s="79"/>
      <c r="C2" s="253"/>
      <c r="D2" s="253"/>
      <c r="E2" s="253"/>
      <c r="F2" s="253"/>
      <c r="G2" s="254"/>
    </row>
    <row r="3" spans="1:7" ht="24.95" customHeight="1" x14ac:dyDescent="0.2">
      <c r="A3" s="80" t="s">
        <v>9</v>
      </c>
      <c r="B3" s="79"/>
      <c r="C3" s="253"/>
      <c r="D3" s="253"/>
      <c r="E3" s="253"/>
      <c r="F3" s="253"/>
      <c r="G3" s="254"/>
    </row>
    <row r="4" spans="1:7" ht="24.95" customHeight="1" x14ac:dyDescent="0.2">
      <c r="A4" s="80" t="s">
        <v>10</v>
      </c>
      <c r="B4" s="79"/>
      <c r="C4" s="253"/>
      <c r="D4" s="253"/>
      <c r="E4" s="253"/>
      <c r="F4" s="253"/>
      <c r="G4" s="254"/>
    </row>
    <row r="5" spans="1:7" x14ac:dyDescent="0.2">
      <c r="B5" s="7"/>
      <c r="C5" s="8"/>
      <c r="D5" s="9"/>
    </row>
  </sheetData>
  <sheetProtection algorithmName="SHA-512" hashValue="YpagAZwyT53+EM9JM9fJd/jZBWIr4PfE4NFbIarMEvbZEqrO8eBWnYX+TAo8UibwQiyCPmoRKoTXhW3HEoHL3Q==" saltValue="ECQrsu8iokcnt6QAVHc0O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G1" t="s">
        <v>71</v>
      </c>
    </row>
    <row r="2" spans="1:60" ht="24.95" customHeight="1" x14ac:dyDescent="0.2">
      <c r="A2" s="162" t="s">
        <v>8</v>
      </c>
      <c r="B2" s="79" t="s">
        <v>43</v>
      </c>
      <c r="C2" s="268" t="s">
        <v>187</v>
      </c>
      <c r="D2" s="269"/>
      <c r="E2" s="269"/>
      <c r="F2" s="269"/>
      <c r="G2" s="270"/>
      <c r="AG2" t="s">
        <v>72</v>
      </c>
    </row>
    <row r="3" spans="1:60" ht="24.95" customHeight="1" x14ac:dyDescent="0.2">
      <c r="A3" s="162" t="s">
        <v>9</v>
      </c>
      <c r="B3" s="79" t="s">
        <v>43</v>
      </c>
      <c r="C3" s="268" t="s">
        <v>44</v>
      </c>
      <c r="D3" s="269"/>
      <c r="E3" s="269"/>
      <c r="F3" s="269"/>
      <c r="G3" s="270"/>
      <c r="AC3" s="101" t="s">
        <v>72</v>
      </c>
      <c r="AG3" t="s">
        <v>73</v>
      </c>
    </row>
    <row r="4" spans="1:60" ht="24.95" customHeight="1" x14ac:dyDescent="0.2">
      <c r="A4" s="163" t="s">
        <v>10</v>
      </c>
      <c r="B4" s="164" t="s">
        <v>43</v>
      </c>
      <c r="C4" s="271" t="s">
        <v>44</v>
      </c>
      <c r="D4" s="272"/>
      <c r="E4" s="272"/>
      <c r="F4" s="272"/>
      <c r="G4" s="273"/>
      <c r="AG4" t="s">
        <v>74</v>
      </c>
    </row>
    <row r="5" spans="1:60" x14ac:dyDescent="0.2">
      <c r="D5" s="161"/>
    </row>
    <row r="6" spans="1:60" ht="38.25" x14ac:dyDescent="0.2">
      <c r="A6" s="170" t="s">
        <v>75</v>
      </c>
      <c r="B6" s="168" t="s">
        <v>76</v>
      </c>
      <c r="C6" s="168" t="s">
        <v>77</v>
      </c>
      <c r="D6" s="169" t="s">
        <v>78</v>
      </c>
      <c r="E6" s="170" t="s">
        <v>79</v>
      </c>
      <c r="F6" s="165" t="s">
        <v>80</v>
      </c>
      <c r="G6" s="170" t="s">
        <v>31</v>
      </c>
      <c r="H6" s="171" t="s">
        <v>32</v>
      </c>
      <c r="I6" s="171" t="s">
        <v>81</v>
      </c>
      <c r="J6" s="171" t="s">
        <v>33</v>
      </c>
      <c r="K6" s="171" t="s">
        <v>82</v>
      </c>
      <c r="L6" s="171" t="s">
        <v>83</v>
      </c>
      <c r="M6" s="171" t="s">
        <v>84</v>
      </c>
      <c r="N6" s="171" t="s">
        <v>85</v>
      </c>
      <c r="O6" s="171" t="s">
        <v>86</v>
      </c>
      <c r="P6" s="171" t="s">
        <v>87</v>
      </c>
      <c r="Q6" s="171" t="s">
        <v>88</v>
      </c>
      <c r="R6" s="171" t="s">
        <v>89</v>
      </c>
      <c r="S6" s="171" t="s">
        <v>90</v>
      </c>
      <c r="T6" s="171" t="s">
        <v>91</v>
      </c>
      <c r="U6" s="171" t="s">
        <v>92</v>
      </c>
    </row>
    <row r="7" spans="1:60" x14ac:dyDescent="0.2">
      <c r="A7" s="172" t="s">
        <v>93</v>
      </c>
      <c r="B7" s="174" t="s">
        <v>52</v>
      </c>
      <c r="C7" s="175" t="s">
        <v>53</v>
      </c>
      <c r="D7" s="176"/>
      <c r="E7" s="181"/>
      <c r="F7" s="185"/>
      <c r="G7" s="185">
        <f>SUMIF(AG8:AG15,"&lt;&gt;NOR",G8:G15)</f>
        <v>0</v>
      </c>
      <c r="H7" s="185"/>
      <c r="I7" s="185">
        <f>SUM(I8:I15)</f>
        <v>0</v>
      </c>
      <c r="J7" s="185"/>
      <c r="K7" s="185">
        <f>SUM(K8:K15)</f>
        <v>0</v>
      </c>
      <c r="L7" s="185"/>
      <c r="M7" s="185">
        <f>SUM(M8:M15)</f>
        <v>0</v>
      </c>
      <c r="N7" s="185"/>
      <c r="O7" s="185">
        <f>SUM(O8:O15)</f>
        <v>7.3299999999999992</v>
      </c>
      <c r="P7" s="185"/>
      <c r="Q7" s="185">
        <f>SUM(Q8:Q15)</f>
        <v>0</v>
      </c>
      <c r="R7" s="185"/>
      <c r="S7" s="185"/>
      <c r="T7" s="186"/>
      <c r="U7" s="185">
        <f>SUM(U8:U15)</f>
        <v>3.72</v>
      </c>
      <c r="AG7" t="s">
        <v>94</v>
      </c>
    </row>
    <row r="8" spans="1:60" ht="22.5" outlineLevel="1" x14ac:dyDescent="0.2">
      <c r="A8" s="167">
        <v>1</v>
      </c>
      <c r="B8" s="177" t="s">
        <v>95</v>
      </c>
      <c r="C8" s="204" t="s">
        <v>96</v>
      </c>
      <c r="D8" s="179" t="s">
        <v>97</v>
      </c>
      <c r="E8" s="182">
        <v>79</v>
      </c>
      <c r="F8" s="187"/>
      <c r="G8" s="188">
        <f t="shared" ref="G8:G15" si="0">ROUND(E8*F8,2)</f>
        <v>0</v>
      </c>
      <c r="H8" s="187"/>
      <c r="I8" s="188">
        <f t="shared" ref="I8:I15" si="1">ROUND(E8*H8,2)</f>
        <v>0</v>
      </c>
      <c r="J8" s="187"/>
      <c r="K8" s="188">
        <f t="shared" ref="K8:K15" si="2">ROUND(E8*J8,2)</f>
        <v>0</v>
      </c>
      <c r="L8" s="188">
        <v>15</v>
      </c>
      <c r="M8" s="188">
        <f t="shared" ref="M8:M15" si="3">G8*(1+L8/100)</f>
        <v>0</v>
      </c>
      <c r="N8" s="188">
        <v>1.4290000000000001E-2</v>
      </c>
      <c r="O8" s="188">
        <f t="shared" ref="O8:O15" si="4">ROUND(E8*N8,2)</f>
        <v>1.1299999999999999</v>
      </c>
      <c r="P8" s="188">
        <v>0</v>
      </c>
      <c r="Q8" s="188">
        <f t="shared" ref="Q8:Q15" si="5">ROUND(E8*P8,2)</f>
        <v>0</v>
      </c>
      <c r="R8" s="188"/>
      <c r="S8" s="188"/>
      <c r="T8" s="189">
        <v>0</v>
      </c>
      <c r="U8" s="188">
        <f t="shared" ref="U8:U15" si="6"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98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ht="22.5" outlineLevel="1" x14ac:dyDescent="0.2">
      <c r="A9" s="167">
        <v>2</v>
      </c>
      <c r="B9" s="177" t="s">
        <v>99</v>
      </c>
      <c r="C9" s="204" t="s">
        <v>100</v>
      </c>
      <c r="D9" s="179" t="s">
        <v>97</v>
      </c>
      <c r="E9" s="182">
        <v>5</v>
      </c>
      <c r="F9" s="187"/>
      <c r="G9" s="188">
        <f t="shared" si="0"/>
        <v>0</v>
      </c>
      <c r="H9" s="187"/>
      <c r="I9" s="188">
        <f t="shared" si="1"/>
        <v>0</v>
      </c>
      <c r="J9" s="187"/>
      <c r="K9" s="188">
        <f t="shared" si="2"/>
        <v>0</v>
      </c>
      <c r="L9" s="188">
        <v>15</v>
      </c>
      <c r="M9" s="188">
        <f t="shared" si="3"/>
        <v>0</v>
      </c>
      <c r="N9" s="188">
        <v>3.6700000000000001E-3</v>
      </c>
      <c r="O9" s="188">
        <f t="shared" si="4"/>
        <v>0.02</v>
      </c>
      <c r="P9" s="188">
        <v>0</v>
      </c>
      <c r="Q9" s="188">
        <f t="shared" si="5"/>
        <v>0</v>
      </c>
      <c r="R9" s="188"/>
      <c r="S9" s="188"/>
      <c r="T9" s="189">
        <v>0.44400000000000001</v>
      </c>
      <c r="U9" s="188">
        <f t="shared" si="6"/>
        <v>2.2200000000000002</v>
      </c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98</v>
      </c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3</v>
      </c>
      <c r="B10" s="177" t="s">
        <v>101</v>
      </c>
      <c r="C10" s="204" t="s">
        <v>102</v>
      </c>
      <c r="D10" s="179" t="s">
        <v>103</v>
      </c>
      <c r="E10" s="182">
        <v>20</v>
      </c>
      <c r="F10" s="187"/>
      <c r="G10" s="188">
        <f t="shared" si="0"/>
        <v>0</v>
      </c>
      <c r="H10" s="187"/>
      <c r="I10" s="188">
        <f t="shared" si="1"/>
        <v>0</v>
      </c>
      <c r="J10" s="187"/>
      <c r="K10" s="188">
        <f t="shared" si="2"/>
        <v>0</v>
      </c>
      <c r="L10" s="188">
        <v>15</v>
      </c>
      <c r="M10" s="188">
        <f t="shared" si="3"/>
        <v>0</v>
      </c>
      <c r="N10" s="188">
        <v>1E-4</v>
      </c>
      <c r="O10" s="188">
        <f t="shared" si="4"/>
        <v>0</v>
      </c>
      <c r="P10" s="188">
        <v>0</v>
      </c>
      <c r="Q10" s="188">
        <f t="shared" si="5"/>
        <v>0</v>
      </c>
      <c r="R10" s="188"/>
      <c r="S10" s="188"/>
      <c r="T10" s="189">
        <v>0</v>
      </c>
      <c r="U10" s="188">
        <f t="shared" si="6"/>
        <v>0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104</v>
      </c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>
        <v>4</v>
      </c>
      <c r="B11" s="177" t="s">
        <v>105</v>
      </c>
      <c r="C11" s="204" t="s">
        <v>106</v>
      </c>
      <c r="D11" s="179" t="s">
        <v>97</v>
      </c>
      <c r="E11" s="182">
        <v>5</v>
      </c>
      <c r="F11" s="187"/>
      <c r="G11" s="188">
        <f t="shared" si="0"/>
        <v>0</v>
      </c>
      <c r="H11" s="187"/>
      <c r="I11" s="188">
        <f t="shared" si="1"/>
        <v>0</v>
      </c>
      <c r="J11" s="187"/>
      <c r="K11" s="188">
        <f t="shared" si="2"/>
        <v>0</v>
      </c>
      <c r="L11" s="188">
        <v>15</v>
      </c>
      <c r="M11" s="188">
        <f t="shared" si="3"/>
        <v>0</v>
      </c>
      <c r="N11" s="188">
        <v>2.8400000000000001E-3</v>
      </c>
      <c r="O11" s="188">
        <f t="shared" si="4"/>
        <v>0.01</v>
      </c>
      <c r="P11" s="188">
        <v>0</v>
      </c>
      <c r="Q11" s="188">
        <f t="shared" si="5"/>
        <v>0</v>
      </c>
      <c r="R11" s="188"/>
      <c r="S11" s="188"/>
      <c r="T11" s="189">
        <v>0.3</v>
      </c>
      <c r="U11" s="188">
        <f t="shared" si="6"/>
        <v>1.5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98</v>
      </c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2.5" outlineLevel="1" x14ac:dyDescent="0.2">
      <c r="A12" s="167">
        <v>5</v>
      </c>
      <c r="B12" s="177" t="s">
        <v>107</v>
      </c>
      <c r="C12" s="204" t="s">
        <v>108</v>
      </c>
      <c r="D12" s="179" t="s">
        <v>97</v>
      </c>
      <c r="E12" s="182">
        <v>79</v>
      </c>
      <c r="F12" s="187"/>
      <c r="G12" s="188">
        <f t="shared" si="0"/>
        <v>0</v>
      </c>
      <c r="H12" s="187"/>
      <c r="I12" s="188">
        <f t="shared" si="1"/>
        <v>0</v>
      </c>
      <c r="J12" s="187"/>
      <c r="K12" s="188">
        <f t="shared" si="2"/>
        <v>0</v>
      </c>
      <c r="L12" s="188">
        <v>15</v>
      </c>
      <c r="M12" s="188">
        <f t="shared" si="3"/>
        <v>0</v>
      </c>
      <c r="N12" s="188">
        <v>3.6150000000000002E-2</v>
      </c>
      <c r="O12" s="188">
        <f t="shared" si="4"/>
        <v>2.86</v>
      </c>
      <c r="P12" s="188">
        <v>0</v>
      </c>
      <c r="Q12" s="188">
        <f t="shared" si="5"/>
        <v>0</v>
      </c>
      <c r="R12" s="188"/>
      <c r="S12" s="188"/>
      <c r="T12" s="189">
        <v>0</v>
      </c>
      <c r="U12" s="188">
        <f t="shared" si="6"/>
        <v>0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98</v>
      </c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ht="22.5" outlineLevel="1" x14ac:dyDescent="0.2">
      <c r="A13" s="167">
        <v>6</v>
      </c>
      <c r="B13" s="177" t="s">
        <v>109</v>
      </c>
      <c r="C13" s="204" t="s">
        <v>110</v>
      </c>
      <c r="D13" s="179" t="s">
        <v>97</v>
      </c>
      <c r="E13" s="182">
        <v>25</v>
      </c>
      <c r="F13" s="187"/>
      <c r="G13" s="188">
        <f t="shared" si="0"/>
        <v>0</v>
      </c>
      <c r="H13" s="187"/>
      <c r="I13" s="188">
        <f t="shared" si="1"/>
        <v>0</v>
      </c>
      <c r="J13" s="187"/>
      <c r="K13" s="188">
        <f t="shared" si="2"/>
        <v>0</v>
      </c>
      <c r="L13" s="188">
        <v>15</v>
      </c>
      <c r="M13" s="188">
        <f t="shared" si="3"/>
        <v>0</v>
      </c>
      <c r="N13" s="188">
        <v>3.7499999999999999E-2</v>
      </c>
      <c r="O13" s="188">
        <f t="shared" si="4"/>
        <v>0.94</v>
      </c>
      <c r="P13" s="188">
        <v>0</v>
      </c>
      <c r="Q13" s="188">
        <f t="shared" si="5"/>
        <v>0</v>
      </c>
      <c r="R13" s="188"/>
      <c r="S13" s="188"/>
      <c r="T13" s="189">
        <v>0</v>
      </c>
      <c r="U13" s="188">
        <f t="shared" si="6"/>
        <v>0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98</v>
      </c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>
        <v>7</v>
      </c>
      <c r="B14" s="177" t="s">
        <v>111</v>
      </c>
      <c r="C14" s="204" t="s">
        <v>112</v>
      </c>
      <c r="D14" s="179" t="s">
        <v>97</v>
      </c>
      <c r="E14" s="182">
        <v>97</v>
      </c>
      <c r="F14" s="187"/>
      <c r="G14" s="188">
        <f t="shared" si="0"/>
        <v>0</v>
      </c>
      <c r="H14" s="187"/>
      <c r="I14" s="188">
        <f t="shared" si="1"/>
        <v>0</v>
      </c>
      <c r="J14" s="187"/>
      <c r="K14" s="188">
        <f t="shared" si="2"/>
        <v>0</v>
      </c>
      <c r="L14" s="188">
        <v>15</v>
      </c>
      <c r="M14" s="188">
        <f t="shared" si="3"/>
        <v>0</v>
      </c>
      <c r="N14" s="188">
        <v>2.0000000000000002E-5</v>
      </c>
      <c r="O14" s="188">
        <f t="shared" si="4"/>
        <v>0</v>
      </c>
      <c r="P14" s="188">
        <v>0</v>
      </c>
      <c r="Q14" s="188">
        <f t="shared" si="5"/>
        <v>0</v>
      </c>
      <c r="R14" s="188"/>
      <c r="S14" s="188"/>
      <c r="T14" s="189">
        <v>0</v>
      </c>
      <c r="U14" s="188">
        <f t="shared" si="6"/>
        <v>0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98</v>
      </c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8</v>
      </c>
      <c r="B15" s="177" t="s">
        <v>113</v>
      </c>
      <c r="C15" s="204" t="s">
        <v>114</v>
      </c>
      <c r="D15" s="179" t="s">
        <v>97</v>
      </c>
      <c r="E15" s="182">
        <v>316</v>
      </c>
      <c r="F15" s="187"/>
      <c r="G15" s="188">
        <f t="shared" si="0"/>
        <v>0</v>
      </c>
      <c r="H15" s="187"/>
      <c r="I15" s="188">
        <f t="shared" si="1"/>
        <v>0</v>
      </c>
      <c r="J15" s="187"/>
      <c r="K15" s="188">
        <f t="shared" si="2"/>
        <v>0</v>
      </c>
      <c r="L15" s="188">
        <v>15</v>
      </c>
      <c r="M15" s="188">
        <f t="shared" si="3"/>
        <v>0</v>
      </c>
      <c r="N15" s="188">
        <v>7.4999999999999997E-3</v>
      </c>
      <c r="O15" s="188">
        <f t="shared" si="4"/>
        <v>2.37</v>
      </c>
      <c r="P15" s="188">
        <v>0</v>
      </c>
      <c r="Q15" s="188">
        <f t="shared" si="5"/>
        <v>0</v>
      </c>
      <c r="R15" s="188"/>
      <c r="S15" s="188"/>
      <c r="T15" s="189">
        <v>0</v>
      </c>
      <c r="U15" s="188">
        <f t="shared" si="6"/>
        <v>0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98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x14ac:dyDescent="0.2">
      <c r="A16" s="173" t="s">
        <v>93</v>
      </c>
      <c r="B16" s="178" t="s">
        <v>54</v>
      </c>
      <c r="C16" s="205" t="s">
        <v>55</v>
      </c>
      <c r="D16" s="180"/>
      <c r="E16" s="183"/>
      <c r="F16" s="190"/>
      <c r="G16" s="190">
        <f>SUMIF(AG17:AG17,"&lt;&gt;NOR",G17:G17)</f>
        <v>0</v>
      </c>
      <c r="H16" s="190"/>
      <c r="I16" s="190">
        <f>SUM(I17:I17)</f>
        <v>0</v>
      </c>
      <c r="J16" s="190"/>
      <c r="K16" s="190">
        <f>SUM(K17:K17)</f>
        <v>0</v>
      </c>
      <c r="L16" s="190"/>
      <c r="M16" s="190">
        <f>SUM(M17:M17)</f>
        <v>0</v>
      </c>
      <c r="N16" s="190"/>
      <c r="O16" s="190">
        <f>SUM(O17:O17)</f>
        <v>0</v>
      </c>
      <c r="P16" s="190"/>
      <c r="Q16" s="190">
        <f>SUM(Q17:Q17)</f>
        <v>0</v>
      </c>
      <c r="R16" s="190"/>
      <c r="S16" s="190"/>
      <c r="T16" s="191"/>
      <c r="U16" s="190">
        <f>SUM(U17:U17)</f>
        <v>0</v>
      </c>
      <c r="AG16" t="s">
        <v>94</v>
      </c>
    </row>
    <row r="17" spans="1:60" ht="22.5" outlineLevel="1" x14ac:dyDescent="0.2">
      <c r="A17" s="167">
        <v>9</v>
      </c>
      <c r="B17" s="177" t="s">
        <v>115</v>
      </c>
      <c r="C17" s="204" t="s">
        <v>183</v>
      </c>
      <c r="D17" s="179" t="s">
        <v>116</v>
      </c>
      <c r="E17" s="182">
        <v>1</v>
      </c>
      <c r="F17" s="187"/>
      <c r="G17" s="188">
        <f>ROUND(E17*F17,2)</f>
        <v>0</v>
      </c>
      <c r="H17" s="187"/>
      <c r="I17" s="188">
        <f>ROUND(E17*H17,2)</f>
        <v>0</v>
      </c>
      <c r="J17" s="187"/>
      <c r="K17" s="188">
        <f>ROUND(E17*J17,2)</f>
        <v>0</v>
      </c>
      <c r="L17" s="188">
        <v>15</v>
      </c>
      <c r="M17" s="188">
        <f>G17*(1+L17/100)</f>
        <v>0</v>
      </c>
      <c r="N17" s="188">
        <v>0</v>
      </c>
      <c r="O17" s="188">
        <f>ROUND(E17*N17,2)</f>
        <v>0</v>
      </c>
      <c r="P17" s="188">
        <v>0</v>
      </c>
      <c r="Q17" s="188">
        <f>ROUND(E17*P17,2)</f>
        <v>0</v>
      </c>
      <c r="R17" s="188"/>
      <c r="S17" s="188"/>
      <c r="T17" s="189">
        <v>0</v>
      </c>
      <c r="U17" s="188">
        <f>ROUND(E17*T17,2)</f>
        <v>0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98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x14ac:dyDescent="0.2">
      <c r="A18" s="173" t="s">
        <v>93</v>
      </c>
      <c r="B18" s="178" t="s">
        <v>56</v>
      </c>
      <c r="C18" s="205" t="s">
        <v>57</v>
      </c>
      <c r="D18" s="180"/>
      <c r="E18" s="183"/>
      <c r="F18" s="190"/>
      <c r="G18" s="190">
        <f>SUMIF(AG19:AG28,"&lt;&gt;NOR",G19:G28)</f>
        <v>0</v>
      </c>
      <c r="H18" s="190"/>
      <c r="I18" s="190">
        <f>SUM(I19:I28)</f>
        <v>0</v>
      </c>
      <c r="J18" s="190"/>
      <c r="K18" s="190">
        <f>SUM(K19:K28)</f>
        <v>0</v>
      </c>
      <c r="L18" s="190"/>
      <c r="M18" s="190">
        <f>SUM(M19:M28)</f>
        <v>0</v>
      </c>
      <c r="N18" s="190"/>
      <c r="O18" s="190">
        <f>SUM(O19:O28)</f>
        <v>0</v>
      </c>
      <c r="P18" s="190"/>
      <c r="Q18" s="190">
        <f>SUM(Q19:Q28)</f>
        <v>0</v>
      </c>
      <c r="R18" s="190"/>
      <c r="S18" s="190"/>
      <c r="T18" s="191"/>
      <c r="U18" s="190">
        <f>SUM(U19:U28)</f>
        <v>0</v>
      </c>
      <c r="AG18" t="s">
        <v>94</v>
      </c>
    </row>
    <row r="19" spans="1:60" outlineLevel="1" x14ac:dyDescent="0.2">
      <c r="A19" s="167">
        <v>10</v>
      </c>
      <c r="B19" s="177" t="s">
        <v>117</v>
      </c>
      <c r="C19" s="204" t="s">
        <v>118</v>
      </c>
      <c r="D19" s="179" t="s">
        <v>97</v>
      </c>
      <c r="E19" s="182">
        <v>25</v>
      </c>
      <c r="F19" s="187"/>
      <c r="G19" s="188">
        <f t="shared" ref="G19:G28" si="7">ROUND(E19*F19,2)</f>
        <v>0</v>
      </c>
      <c r="H19" s="187"/>
      <c r="I19" s="188">
        <f t="shared" ref="I19:I28" si="8">ROUND(E19*H19,2)</f>
        <v>0</v>
      </c>
      <c r="J19" s="187"/>
      <c r="K19" s="188">
        <f t="shared" ref="K19:K28" si="9">ROUND(E19*J19,2)</f>
        <v>0</v>
      </c>
      <c r="L19" s="188">
        <v>15</v>
      </c>
      <c r="M19" s="188">
        <f t="shared" ref="M19:M28" si="10">G19*(1+L19/100)</f>
        <v>0</v>
      </c>
      <c r="N19" s="188">
        <v>0</v>
      </c>
      <c r="O19" s="188">
        <f t="shared" ref="O19:O28" si="11">ROUND(E19*N19,2)</f>
        <v>0</v>
      </c>
      <c r="P19" s="188">
        <v>0</v>
      </c>
      <c r="Q19" s="188">
        <f t="shared" ref="Q19:Q28" si="12">ROUND(E19*P19,2)</f>
        <v>0</v>
      </c>
      <c r="R19" s="188"/>
      <c r="S19" s="188"/>
      <c r="T19" s="189">
        <v>0</v>
      </c>
      <c r="U19" s="188">
        <f t="shared" ref="U19:U28" si="13">ROUND(E19*T19,2)</f>
        <v>0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119</v>
      </c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22.5" outlineLevel="1" x14ac:dyDescent="0.2">
      <c r="A20" s="167">
        <v>11</v>
      </c>
      <c r="B20" s="177" t="s">
        <v>120</v>
      </c>
      <c r="C20" s="204" t="s">
        <v>121</v>
      </c>
      <c r="D20" s="179" t="s">
        <v>97</v>
      </c>
      <c r="E20" s="182">
        <v>124</v>
      </c>
      <c r="F20" s="187"/>
      <c r="G20" s="188">
        <f t="shared" si="7"/>
        <v>0</v>
      </c>
      <c r="H20" s="187"/>
      <c r="I20" s="188">
        <f t="shared" si="8"/>
        <v>0</v>
      </c>
      <c r="J20" s="187"/>
      <c r="K20" s="188">
        <f t="shared" si="9"/>
        <v>0</v>
      </c>
      <c r="L20" s="188">
        <v>15</v>
      </c>
      <c r="M20" s="188">
        <f t="shared" si="10"/>
        <v>0</v>
      </c>
      <c r="N20" s="188">
        <v>0</v>
      </c>
      <c r="O20" s="188">
        <f t="shared" si="11"/>
        <v>0</v>
      </c>
      <c r="P20" s="188">
        <v>0</v>
      </c>
      <c r="Q20" s="188">
        <f t="shared" si="12"/>
        <v>0</v>
      </c>
      <c r="R20" s="188"/>
      <c r="S20" s="188"/>
      <c r="T20" s="189">
        <v>0</v>
      </c>
      <c r="U20" s="188">
        <f t="shared" si="13"/>
        <v>0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119</v>
      </c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 x14ac:dyDescent="0.2">
      <c r="A21" s="167">
        <v>12</v>
      </c>
      <c r="B21" s="177" t="s">
        <v>122</v>
      </c>
      <c r="C21" s="204" t="s">
        <v>123</v>
      </c>
      <c r="D21" s="179" t="s">
        <v>97</v>
      </c>
      <c r="E21" s="182">
        <v>248</v>
      </c>
      <c r="F21" s="187"/>
      <c r="G21" s="188">
        <f t="shared" si="7"/>
        <v>0</v>
      </c>
      <c r="H21" s="187"/>
      <c r="I21" s="188">
        <f t="shared" si="8"/>
        <v>0</v>
      </c>
      <c r="J21" s="187"/>
      <c r="K21" s="188">
        <f t="shared" si="9"/>
        <v>0</v>
      </c>
      <c r="L21" s="188">
        <v>15</v>
      </c>
      <c r="M21" s="188">
        <f t="shared" si="10"/>
        <v>0</v>
      </c>
      <c r="N21" s="188">
        <v>0</v>
      </c>
      <c r="O21" s="188">
        <f t="shared" si="11"/>
        <v>0</v>
      </c>
      <c r="P21" s="188">
        <v>0</v>
      </c>
      <c r="Q21" s="188">
        <f t="shared" si="12"/>
        <v>0</v>
      </c>
      <c r="R21" s="188"/>
      <c r="S21" s="188"/>
      <c r="T21" s="189">
        <v>0</v>
      </c>
      <c r="U21" s="188">
        <f t="shared" si="13"/>
        <v>0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119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ht="22.5" outlineLevel="1" x14ac:dyDescent="0.2">
      <c r="A22" s="167">
        <v>13</v>
      </c>
      <c r="B22" s="177" t="s">
        <v>124</v>
      </c>
      <c r="C22" s="204" t="s">
        <v>125</v>
      </c>
      <c r="D22" s="179" t="s">
        <v>97</v>
      </c>
      <c r="E22" s="182">
        <v>124</v>
      </c>
      <c r="F22" s="187"/>
      <c r="G22" s="188">
        <f t="shared" si="7"/>
        <v>0</v>
      </c>
      <c r="H22" s="187"/>
      <c r="I22" s="188">
        <f t="shared" si="8"/>
        <v>0</v>
      </c>
      <c r="J22" s="187"/>
      <c r="K22" s="188">
        <f t="shared" si="9"/>
        <v>0</v>
      </c>
      <c r="L22" s="188">
        <v>15</v>
      </c>
      <c r="M22" s="188">
        <f t="shared" si="10"/>
        <v>0</v>
      </c>
      <c r="N22" s="188">
        <v>0</v>
      </c>
      <c r="O22" s="188">
        <f t="shared" si="11"/>
        <v>0</v>
      </c>
      <c r="P22" s="188">
        <v>0</v>
      </c>
      <c r="Q22" s="188">
        <f t="shared" si="12"/>
        <v>0</v>
      </c>
      <c r="R22" s="188"/>
      <c r="S22" s="188"/>
      <c r="T22" s="189">
        <v>0</v>
      </c>
      <c r="U22" s="188">
        <f t="shared" si="13"/>
        <v>0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119</v>
      </c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>
        <v>14</v>
      </c>
      <c r="B23" s="177" t="s">
        <v>126</v>
      </c>
      <c r="C23" s="204" t="s">
        <v>127</v>
      </c>
      <c r="D23" s="179" t="s">
        <v>97</v>
      </c>
      <c r="E23" s="182">
        <v>124</v>
      </c>
      <c r="F23" s="187"/>
      <c r="G23" s="188">
        <f t="shared" si="7"/>
        <v>0</v>
      </c>
      <c r="H23" s="187"/>
      <c r="I23" s="188">
        <f t="shared" si="8"/>
        <v>0</v>
      </c>
      <c r="J23" s="187"/>
      <c r="K23" s="188">
        <f t="shared" si="9"/>
        <v>0</v>
      </c>
      <c r="L23" s="188">
        <v>15</v>
      </c>
      <c r="M23" s="188">
        <f t="shared" si="10"/>
        <v>0</v>
      </c>
      <c r="N23" s="188">
        <v>0</v>
      </c>
      <c r="O23" s="188">
        <f t="shared" si="11"/>
        <v>0</v>
      </c>
      <c r="P23" s="188">
        <v>0</v>
      </c>
      <c r="Q23" s="188">
        <f t="shared" si="12"/>
        <v>0</v>
      </c>
      <c r="R23" s="188"/>
      <c r="S23" s="188"/>
      <c r="T23" s="189">
        <v>0</v>
      </c>
      <c r="U23" s="188">
        <f t="shared" si="13"/>
        <v>0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119</v>
      </c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15</v>
      </c>
      <c r="B24" s="177" t="s">
        <v>128</v>
      </c>
      <c r="C24" s="204" t="s">
        <v>129</v>
      </c>
      <c r="D24" s="179" t="s">
        <v>97</v>
      </c>
      <c r="E24" s="182">
        <v>248</v>
      </c>
      <c r="F24" s="187"/>
      <c r="G24" s="188">
        <f t="shared" si="7"/>
        <v>0</v>
      </c>
      <c r="H24" s="187"/>
      <c r="I24" s="188">
        <f t="shared" si="8"/>
        <v>0</v>
      </c>
      <c r="J24" s="187"/>
      <c r="K24" s="188">
        <f t="shared" si="9"/>
        <v>0</v>
      </c>
      <c r="L24" s="188">
        <v>15</v>
      </c>
      <c r="M24" s="188">
        <f t="shared" si="10"/>
        <v>0</v>
      </c>
      <c r="N24" s="188">
        <v>0</v>
      </c>
      <c r="O24" s="188">
        <f t="shared" si="11"/>
        <v>0</v>
      </c>
      <c r="P24" s="188">
        <v>0</v>
      </c>
      <c r="Q24" s="188">
        <f t="shared" si="12"/>
        <v>0</v>
      </c>
      <c r="R24" s="188"/>
      <c r="S24" s="188"/>
      <c r="T24" s="189">
        <v>0</v>
      </c>
      <c r="U24" s="188">
        <f t="shared" si="13"/>
        <v>0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119</v>
      </c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>
        <v>16</v>
      </c>
      <c r="B25" s="177" t="s">
        <v>130</v>
      </c>
      <c r="C25" s="204" t="s">
        <v>131</v>
      </c>
      <c r="D25" s="179" t="s">
        <v>97</v>
      </c>
      <c r="E25" s="182">
        <v>124</v>
      </c>
      <c r="F25" s="187"/>
      <c r="G25" s="188">
        <f t="shared" si="7"/>
        <v>0</v>
      </c>
      <c r="H25" s="187"/>
      <c r="I25" s="188">
        <f t="shared" si="8"/>
        <v>0</v>
      </c>
      <c r="J25" s="187"/>
      <c r="K25" s="188">
        <f t="shared" si="9"/>
        <v>0</v>
      </c>
      <c r="L25" s="188">
        <v>15</v>
      </c>
      <c r="M25" s="188">
        <f t="shared" si="10"/>
        <v>0</v>
      </c>
      <c r="N25" s="188">
        <v>0</v>
      </c>
      <c r="O25" s="188">
        <f t="shared" si="11"/>
        <v>0</v>
      </c>
      <c r="P25" s="188">
        <v>0</v>
      </c>
      <c r="Q25" s="188">
        <f t="shared" si="12"/>
        <v>0</v>
      </c>
      <c r="R25" s="188"/>
      <c r="S25" s="188"/>
      <c r="T25" s="189">
        <v>0</v>
      </c>
      <c r="U25" s="188">
        <f t="shared" si="13"/>
        <v>0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119</v>
      </c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>
        <v>17</v>
      </c>
      <c r="B26" s="177" t="s">
        <v>132</v>
      </c>
      <c r="C26" s="204" t="s">
        <v>133</v>
      </c>
      <c r="D26" s="179" t="s">
        <v>103</v>
      </c>
      <c r="E26" s="182">
        <v>5.5</v>
      </c>
      <c r="F26" s="187"/>
      <c r="G26" s="188">
        <f t="shared" si="7"/>
        <v>0</v>
      </c>
      <c r="H26" s="187"/>
      <c r="I26" s="188">
        <f t="shared" si="8"/>
        <v>0</v>
      </c>
      <c r="J26" s="187"/>
      <c r="K26" s="188">
        <f t="shared" si="9"/>
        <v>0</v>
      </c>
      <c r="L26" s="188">
        <v>15</v>
      </c>
      <c r="M26" s="188">
        <f t="shared" si="10"/>
        <v>0</v>
      </c>
      <c r="N26" s="188">
        <v>0</v>
      </c>
      <c r="O26" s="188">
        <f t="shared" si="11"/>
        <v>0</v>
      </c>
      <c r="P26" s="188">
        <v>0</v>
      </c>
      <c r="Q26" s="188">
        <f t="shared" si="12"/>
        <v>0</v>
      </c>
      <c r="R26" s="188"/>
      <c r="S26" s="188"/>
      <c r="T26" s="189">
        <v>0</v>
      </c>
      <c r="U26" s="188">
        <f t="shared" si="13"/>
        <v>0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119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>
        <v>18</v>
      </c>
      <c r="B27" s="177" t="s">
        <v>134</v>
      </c>
      <c r="C27" s="204" t="s">
        <v>135</v>
      </c>
      <c r="D27" s="179" t="s">
        <v>103</v>
      </c>
      <c r="E27" s="182">
        <v>11</v>
      </c>
      <c r="F27" s="187"/>
      <c r="G27" s="188">
        <f t="shared" si="7"/>
        <v>0</v>
      </c>
      <c r="H27" s="187"/>
      <c r="I27" s="188">
        <f t="shared" si="8"/>
        <v>0</v>
      </c>
      <c r="J27" s="187"/>
      <c r="K27" s="188">
        <f t="shared" si="9"/>
        <v>0</v>
      </c>
      <c r="L27" s="188">
        <v>15</v>
      </c>
      <c r="M27" s="188">
        <f t="shared" si="10"/>
        <v>0</v>
      </c>
      <c r="N27" s="188">
        <v>0</v>
      </c>
      <c r="O27" s="188">
        <f t="shared" si="11"/>
        <v>0</v>
      </c>
      <c r="P27" s="188">
        <v>0</v>
      </c>
      <c r="Q27" s="188">
        <f t="shared" si="12"/>
        <v>0</v>
      </c>
      <c r="R27" s="188"/>
      <c r="S27" s="188"/>
      <c r="T27" s="189">
        <v>0</v>
      </c>
      <c r="U27" s="188">
        <f t="shared" si="13"/>
        <v>0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119</v>
      </c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19</v>
      </c>
      <c r="B28" s="177" t="s">
        <v>136</v>
      </c>
      <c r="C28" s="204" t="s">
        <v>137</v>
      </c>
      <c r="D28" s="179" t="s">
        <v>103</v>
      </c>
      <c r="E28" s="182">
        <v>5.5</v>
      </c>
      <c r="F28" s="187"/>
      <c r="G28" s="188">
        <f t="shared" si="7"/>
        <v>0</v>
      </c>
      <c r="H28" s="187"/>
      <c r="I28" s="188">
        <f t="shared" si="8"/>
        <v>0</v>
      </c>
      <c r="J28" s="187"/>
      <c r="K28" s="188">
        <f t="shared" si="9"/>
        <v>0</v>
      </c>
      <c r="L28" s="188">
        <v>15</v>
      </c>
      <c r="M28" s="188">
        <f t="shared" si="10"/>
        <v>0</v>
      </c>
      <c r="N28" s="188">
        <v>0</v>
      </c>
      <c r="O28" s="188">
        <f t="shared" si="11"/>
        <v>0</v>
      </c>
      <c r="P28" s="188">
        <v>0</v>
      </c>
      <c r="Q28" s="188">
        <f t="shared" si="12"/>
        <v>0</v>
      </c>
      <c r="R28" s="188"/>
      <c r="S28" s="188"/>
      <c r="T28" s="189">
        <v>0</v>
      </c>
      <c r="U28" s="188">
        <f t="shared" si="13"/>
        <v>0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119</v>
      </c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ht="25.5" x14ac:dyDescent="0.2">
      <c r="A29" s="173" t="s">
        <v>93</v>
      </c>
      <c r="B29" s="178" t="s">
        <v>58</v>
      </c>
      <c r="C29" s="205" t="s">
        <v>59</v>
      </c>
      <c r="D29" s="180"/>
      <c r="E29" s="183"/>
      <c r="F29" s="190"/>
      <c r="G29" s="190">
        <f>SUMIF(AG30:AG32,"&lt;&gt;NOR",G30:G32)</f>
        <v>0</v>
      </c>
      <c r="H29" s="190"/>
      <c r="I29" s="190">
        <f>SUM(I30:I32)</f>
        <v>0</v>
      </c>
      <c r="J29" s="190"/>
      <c r="K29" s="190">
        <f>SUM(K30:K32)</f>
        <v>0</v>
      </c>
      <c r="L29" s="190"/>
      <c r="M29" s="190">
        <f>SUM(M30:M32)</f>
        <v>0</v>
      </c>
      <c r="N29" s="190"/>
      <c r="O29" s="190">
        <f>SUM(O30:O32)</f>
        <v>0</v>
      </c>
      <c r="P29" s="190"/>
      <c r="Q29" s="190">
        <f>SUM(Q30:Q32)</f>
        <v>0</v>
      </c>
      <c r="R29" s="190"/>
      <c r="S29" s="190"/>
      <c r="T29" s="191"/>
      <c r="U29" s="190">
        <f>SUM(U30:U32)</f>
        <v>0</v>
      </c>
      <c r="AG29" t="s">
        <v>94</v>
      </c>
    </row>
    <row r="30" spans="1:60" ht="22.5" outlineLevel="1" x14ac:dyDescent="0.2">
      <c r="A30" s="167">
        <v>20</v>
      </c>
      <c r="B30" s="177" t="s">
        <v>138</v>
      </c>
      <c r="C30" s="204" t="s">
        <v>139</v>
      </c>
      <c r="D30" s="179" t="s">
        <v>116</v>
      </c>
      <c r="E30" s="182">
        <v>1</v>
      </c>
      <c r="F30" s="187"/>
      <c r="G30" s="188">
        <f>ROUND(E30*F30,2)</f>
        <v>0</v>
      </c>
      <c r="H30" s="187"/>
      <c r="I30" s="188">
        <f>ROUND(E30*H30,2)</f>
        <v>0</v>
      </c>
      <c r="J30" s="187"/>
      <c r="K30" s="188">
        <f>ROUND(E30*J30,2)</f>
        <v>0</v>
      </c>
      <c r="L30" s="188">
        <v>15</v>
      </c>
      <c r="M30" s="188">
        <f>G30*(1+L30/100)</f>
        <v>0</v>
      </c>
      <c r="N30" s="188">
        <v>0</v>
      </c>
      <c r="O30" s="188">
        <f>ROUND(E30*N30,2)</f>
        <v>0</v>
      </c>
      <c r="P30" s="188">
        <v>0</v>
      </c>
      <c r="Q30" s="188">
        <f>ROUND(E30*P30,2)</f>
        <v>0</v>
      </c>
      <c r="R30" s="188"/>
      <c r="S30" s="188"/>
      <c r="T30" s="189">
        <v>0</v>
      </c>
      <c r="U30" s="188">
        <f>ROUND(E30*T30,2)</f>
        <v>0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98</v>
      </c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ht="33.75" outlineLevel="1" x14ac:dyDescent="0.2">
      <c r="A31" s="167">
        <v>21</v>
      </c>
      <c r="B31" s="177" t="s">
        <v>140</v>
      </c>
      <c r="C31" s="204" t="s">
        <v>186</v>
      </c>
      <c r="D31" s="179" t="s">
        <v>116</v>
      </c>
      <c r="E31" s="182">
        <v>1</v>
      </c>
      <c r="F31" s="187"/>
      <c r="G31" s="188">
        <f>ROUND(E31*F31,2)</f>
        <v>0</v>
      </c>
      <c r="H31" s="187"/>
      <c r="I31" s="188">
        <f>ROUND(E31*H31,2)</f>
        <v>0</v>
      </c>
      <c r="J31" s="187"/>
      <c r="K31" s="188">
        <f>ROUND(E31*J31,2)</f>
        <v>0</v>
      </c>
      <c r="L31" s="188">
        <v>15</v>
      </c>
      <c r="M31" s="188">
        <f>G31*(1+L31/100)</f>
        <v>0</v>
      </c>
      <c r="N31" s="188">
        <v>0</v>
      </c>
      <c r="O31" s="188">
        <f>ROUND(E31*N31,2)</f>
        <v>0</v>
      </c>
      <c r="P31" s="188">
        <v>0</v>
      </c>
      <c r="Q31" s="188">
        <f>ROUND(E31*P31,2)</f>
        <v>0</v>
      </c>
      <c r="R31" s="188"/>
      <c r="S31" s="188"/>
      <c r="T31" s="189">
        <v>0</v>
      </c>
      <c r="U31" s="188">
        <f>ROUND(E31*T31,2)</f>
        <v>0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98</v>
      </c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ht="33.75" outlineLevel="1" x14ac:dyDescent="0.2">
      <c r="A32" s="167">
        <v>22</v>
      </c>
      <c r="B32" s="177" t="s">
        <v>141</v>
      </c>
      <c r="C32" s="204" t="s">
        <v>184</v>
      </c>
      <c r="D32" s="179" t="s">
        <v>116</v>
      </c>
      <c r="E32" s="182">
        <v>1</v>
      </c>
      <c r="F32" s="187"/>
      <c r="G32" s="188">
        <f>ROUND(E32*F32,2)</f>
        <v>0</v>
      </c>
      <c r="H32" s="187"/>
      <c r="I32" s="188">
        <f>ROUND(E32*H32,2)</f>
        <v>0</v>
      </c>
      <c r="J32" s="187"/>
      <c r="K32" s="188">
        <f>ROUND(E32*J32,2)</f>
        <v>0</v>
      </c>
      <c r="L32" s="188">
        <v>15</v>
      </c>
      <c r="M32" s="188">
        <f>G32*(1+L32/100)</f>
        <v>0</v>
      </c>
      <c r="N32" s="188">
        <v>0</v>
      </c>
      <c r="O32" s="188">
        <f>ROUND(E32*N32,2)</f>
        <v>0</v>
      </c>
      <c r="P32" s="188">
        <v>0</v>
      </c>
      <c r="Q32" s="188">
        <f>ROUND(E32*P32,2)</f>
        <v>0</v>
      </c>
      <c r="R32" s="188"/>
      <c r="S32" s="188"/>
      <c r="T32" s="189">
        <v>0</v>
      </c>
      <c r="U32" s="188">
        <f>ROUND(E32*T32,2)</f>
        <v>0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98</v>
      </c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x14ac:dyDescent="0.2">
      <c r="A33" s="173" t="s">
        <v>93</v>
      </c>
      <c r="B33" s="178" t="s">
        <v>60</v>
      </c>
      <c r="C33" s="205" t="s">
        <v>61</v>
      </c>
      <c r="D33" s="180"/>
      <c r="E33" s="183"/>
      <c r="F33" s="190"/>
      <c r="G33" s="190">
        <f>SUMIF(AG34:AG35,"&lt;&gt;NOR",G34:G35)</f>
        <v>0</v>
      </c>
      <c r="H33" s="190"/>
      <c r="I33" s="190">
        <f>SUM(I34:I35)</f>
        <v>0</v>
      </c>
      <c r="J33" s="190"/>
      <c r="K33" s="190">
        <f>SUM(K34:K35)</f>
        <v>0</v>
      </c>
      <c r="L33" s="190"/>
      <c r="M33" s="190">
        <f>SUM(M34:M35)</f>
        <v>0</v>
      </c>
      <c r="N33" s="190"/>
      <c r="O33" s="190">
        <f>SUM(O34:O35)</f>
        <v>0</v>
      </c>
      <c r="P33" s="190"/>
      <c r="Q33" s="190">
        <f>SUM(Q34:Q35)</f>
        <v>2.91</v>
      </c>
      <c r="R33" s="190"/>
      <c r="S33" s="190"/>
      <c r="T33" s="191"/>
      <c r="U33" s="190">
        <f>SUM(U34:U35)</f>
        <v>0</v>
      </c>
      <c r="AG33" t="s">
        <v>94</v>
      </c>
    </row>
    <row r="34" spans="1:60" outlineLevel="1" x14ac:dyDescent="0.2">
      <c r="A34" s="167">
        <v>23</v>
      </c>
      <c r="B34" s="177" t="s">
        <v>142</v>
      </c>
      <c r="C34" s="204" t="s">
        <v>143</v>
      </c>
      <c r="D34" s="179" t="s">
        <v>97</v>
      </c>
      <c r="E34" s="182">
        <v>97</v>
      </c>
      <c r="F34" s="187"/>
      <c r="G34" s="188">
        <f>ROUND(E34*F34,2)</f>
        <v>0</v>
      </c>
      <c r="H34" s="187"/>
      <c r="I34" s="188">
        <f>ROUND(E34*H34,2)</f>
        <v>0</v>
      </c>
      <c r="J34" s="187"/>
      <c r="K34" s="188">
        <f>ROUND(E34*J34,2)</f>
        <v>0</v>
      </c>
      <c r="L34" s="188">
        <v>15</v>
      </c>
      <c r="M34" s="188">
        <f>G34*(1+L34/100)</f>
        <v>0</v>
      </c>
      <c r="N34" s="188">
        <v>0</v>
      </c>
      <c r="O34" s="188">
        <f>ROUND(E34*N34,2)</f>
        <v>0</v>
      </c>
      <c r="P34" s="188">
        <v>1.6E-2</v>
      </c>
      <c r="Q34" s="188">
        <f>ROUND(E34*P34,2)</f>
        <v>1.55</v>
      </c>
      <c r="R34" s="188"/>
      <c r="S34" s="188"/>
      <c r="T34" s="189">
        <v>0</v>
      </c>
      <c r="U34" s="188">
        <f>ROUND(E34*T34,2)</f>
        <v>0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98</v>
      </c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>
        <v>24</v>
      </c>
      <c r="B35" s="177" t="s">
        <v>144</v>
      </c>
      <c r="C35" s="204" t="s">
        <v>145</v>
      </c>
      <c r="D35" s="179" t="s">
        <v>97</v>
      </c>
      <c r="E35" s="182">
        <v>97</v>
      </c>
      <c r="F35" s="187"/>
      <c r="G35" s="188">
        <f>ROUND(E35*F35,2)</f>
        <v>0</v>
      </c>
      <c r="H35" s="187"/>
      <c r="I35" s="188">
        <f>ROUND(E35*H35,2)</f>
        <v>0</v>
      </c>
      <c r="J35" s="187"/>
      <c r="K35" s="188">
        <f>ROUND(E35*J35,2)</f>
        <v>0</v>
      </c>
      <c r="L35" s="188">
        <v>15</v>
      </c>
      <c r="M35" s="188">
        <f>G35*(1+L35/100)</f>
        <v>0</v>
      </c>
      <c r="N35" s="188">
        <v>0</v>
      </c>
      <c r="O35" s="188">
        <f>ROUND(E35*N35,2)</f>
        <v>0</v>
      </c>
      <c r="P35" s="188">
        <v>1.4E-2</v>
      </c>
      <c r="Q35" s="188">
        <f>ROUND(E35*P35,2)</f>
        <v>1.36</v>
      </c>
      <c r="R35" s="188"/>
      <c r="S35" s="188"/>
      <c r="T35" s="189">
        <v>0</v>
      </c>
      <c r="U35" s="188">
        <f>ROUND(E35*T35,2)</f>
        <v>0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98</v>
      </c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x14ac:dyDescent="0.2">
      <c r="A36" s="173" t="s">
        <v>93</v>
      </c>
      <c r="B36" s="178" t="s">
        <v>62</v>
      </c>
      <c r="C36" s="205" t="s">
        <v>63</v>
      </c>
      <c r="D36" s="180"/>
      <c r="E36" s="183"/>
      <c r="F36" s="190"/>
      <c r="G36" s="190">
        <f>SUMIF(AG37:AG37,"&lt;&gt;NOR",G37:G37)</f>
        <v>0</v>
      </c>
      <c r="H36" s="190"/>
      <c r="I36" s="190">
        <f>SUM(I37:I37)</f>
        <v>0</v>
      </c>
      <c r="J36" s="190"/>
      <c r="K36" s="190">
        <f>SUM(K37:K37)</f>
        <v>0</v>
      </c>
      <c r="L36" s="190"/>
      <c r="M36" s="190">
        <f>SUM(M37:M37)</f>
        <v>0</v>
      </c>
      <c r="N36" s="190"/>
      <c r="O36" s="190">
        <f>SUM(O37:O37)</f>
        <v>0</v>
      </c>
      <c r="P36" s="190"/>
      <c r="Q36" s="190">
        <f>SUM(Q37:Q37)</f>
        <v>0</v>
      </c>
      <c r="R36" s="190"/>
      <c r="S36" s="190"/>
      <c r="T36" s="191"/>
      <c r="U36" s="190">
        <f>SUM(U37:U37)</f>
        <v>0</v>
      </c>
      <c r="AG36" t="s">
        <v>94</v>
      </c>
    </row>
    <row r="37" spans="1:60" ht="22.5" outlineLevel="1" x14ac:dyDescent="0.2">
      <c r="A37" s="167">
        <v>25</v>
      </c>
      <c r="B37" s="177" t="s">
        <v>146</v>
      </c>
      <c r="C37" s="204" t="s">
        <v>147</v>
      </c>
      <c r="D37" s="179" t="s">
        <v>148</v>
      </c>
      <c r="E37" s="182">
        <v>7.3279500000000004</v>
      </c>
      <c r="F37" s="187"/>
      <c r="G37" s="188">
        <f>ROUND(E37*F37,2)</f>
        <v>0</v>
      </c>
      <c r="H37" s="187"/>
      <c r="I37" s="188">
        <f>ROUND(E37*H37,2)</f>
        <v>0</v>
      </c>
      <c r="J37" s="187"/>
      <c r="K37" s="188">
        <f>ROUND(E37*J37,2)</f>
        <v>0</v>
      </c>
      <c r="L37" s="188">
        <v>15</v>
      </c>
      <c r="M37" s="188">
        <f>G37*(1+L37/100)</f>
        <v>0</v>
      </c>
      <c r="N37" s="188">
        <v>0</v>
      </c>
      <c r="O37" s="188">
        <f>ROUND(E37*N37,2)</f>
        <v>0</v>
      </c>
      <c r="P37" s="188">
        <v>0</v>
      </c>
      <c r="Q37" s="188">
        <f>ROUND(E37*P37,2)</f>
        <v>0</v>
      </c>
      <c r="R37" s="188"/>
      <c r="S37" s="188"/>
      <c r="T37" s="189">
        <v>0</v>
      </c>
      <c r="U37" s="188">
        <f>ROUND(E37*T37,2)</f>
        <v>0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149</v>
      </c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x14ac:dyDescent="0.2">
      <c r="A38" s="173" t="s">
        <v>93</v>
      </c>
      <c r="B38" s="178" t="s">
        <v>64</v>
      </c>
      <c r="C38" s="205" t="s">
        <v>65</v>
      </c>
      <c r="D38" s="180"/>
      <c r="E38" s="183"/>
      <c r="F38" s="190"/>
      <c r="G38" s="190">
        <f>SUMIF(AG39:AG40,"&lt;&gt;NOR",G39:G40)</f>
        <v>0</v>
      </c>
      <c r="H38" s="190"/>
      <c r="I38" s="190">
        <f>SUM(I39:I40)</f>
        <v>0</v>
      </c>
      <c r="J38" s="190"/>
      <c r="K38" s="190">
        <f>SUM(K39:K40)</f>
        <v>0</v>
      </c>
      <c r="L38" s="190"/>
      <c r="M38" s="190">
        <f>SUM(M39:M40)</f>
        <v>0</v>
      </c>
      <c r="N38" s="190"/>
      <c r="O38" s="190">
        <f>SUM(O39:O40)</f>
        <v>0.04</v>
      </c>
      <c r="P38" s="190"/>
      <c r="Q38" s="190">
        <f>SUM(Q39:Q40)</f>
        <v>0</v>
      </c>
      <c r="R38" s="190"/>
      <c r="S38" s="190"/>
      <c r="T38" s="191"/>
      <c r="U38" s="190">
        <f>SUM(U39:U40)</f>
        <v>0</v>
      </c>
      <c r="AG38" t="s">
        <v>94</v>
      </c>
    </row>
    <row r="39" spans="1:60" outlineLevel="1" x14ac:dyDescent="0.2">
      <c r="A39" s="167">
        <v>26</v>
      </c>
      <c r="B39" s="177" t="s">
        <v>150</v>
      </c>
      <c r="C39" s="204" t="s">
        <v>151</v>
      </c>
      <c r="D39" s="179" t="s">
        <v>103</v>
      </c>
      <c r="E39" s="182">
        <v>12</v>
      </c>
      <c r="F39" s="187"/>
      <c r="G39" s="188">
        <f>ROUND(E39*F39,2)</f>
        <v>0</v>
      </c>
      <c r="H39" s="187"/>
      <c r="I39" s="188">
        <f>ROUND(E39*H39,2)</f>
        <v>0</v>
      </c>
      <c r="J39" s="187"/>
      <c r="K39" s="188">
        <f>ROUND(E39*J39,2)</f>
        <v>0</v>
      </c>
      <c r="L39" s="188">
        <v>15</v>
      </c>
      <c r="M39" s="188">
        <f>G39*(1+L39/100)</f>
        <v>0</v>
      </c>
      <c r="N39" s="188">
        <v>2.9299999999999999E-3</v>
      </c>
      <c r="O39" s="188">
        <f>ROUND(E39*N39,2)</f>
        <v>0.04</v>
      </c>
      <c r="P39" s="188">
        <v>0</v>
      </c>
      <c r="Q39" s="188">
        <f>ROUND(E39*P39,2)</f>
        <v>0</v>
      </c>
      <c r="R39" s="188"/>
      <c r="S39" s="188"/>
      <c r="T39" s="189">
        <v>0</v>
      </c>
      <c r="U39" s="188">
        <f>ROUND(E39*T39,2)</f>
        <v>0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98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>
        <v>27</v>
      </c>
      <c r="B40" s="177" t="s">
        <v>152</v>
      </c>
      <c r="C40" s="204" t="s">
        <v>153</v>
      </c>
      <c r="D40" s="179" t="s">
        <v>0</v>
      </c>
      <c r="E40" s="184"/>
      <c r="F40" s="187"/>
      <c r="G40" s="188">
        <f>ROUND(E40*F40,2)</f>
        <v>0</v>
      </c>
      <c r="H40" s="187"/>
      <c r="I40" s="188">
        <f>ROUND(E40*H40,2)</f>
        <v>0</v>
      </c>
      <c r="J40" s="187"/>
      <c r="K40" s="188">
        <f>ROUND(E40*J40,2)</f>
        <v>0</v>
      </c>
      <c r="L40" s="188">
        <v>15</v>
      </c>
      <c r="M40" s="188">
        <f>G40*(1+L40/100)</f>
        <v>0</v>
      </c>
      <c r="N40" s="188">
        <v>0</v>
      </c>
      <c r="O40" s="188">
        <f>ROUND(E40*N40,2)</f>
        <v>0</v>
      </c>
      <c r="P40" s="188">
        <v>0</v>
      </c>
      <c r="Q40" s="188">
        <f>ROUND(E40*P40,2)</f>
        <v>0</v>
      </c>
      <c r="R40" s="188"/>
      <c r="S40" s="188"/>
      <c r="T40" s="189">
        <v>0</v>
      </c>
      <c r="U40" s="188">
        <f>ROUND(E40*T40,2)</f>
        <v>0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149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x14ac:dyDescent="0.2">
      <c r="A41" s="173" t="s">
        <v>93</v>
      </c>
      <c r="B41" s="178" t="s">
        <v>66</v>
      </c>
      <c r="C41" s="205" t="s">
        <v>67</v>
      </c>
      <c r="D41" s="180"/>
      <c r="E41" s="183"/>
      <c r="F41" s="190"/>
      <c r="G41" s="190">
        <f>SUMIF(AG42:AG48,"&lt;&gt;NOR",G42:G48)</f>
        <v>0</v>
      </c>
      <c r="H41" s="190"/>
      <c r="I41" s="190">
        <f>SUM(I42:I48)</f>
        <v>0</v>
      </c>
      <c r="J41" s="190"/>
      <c r="K41" s="190">
        <f>SUM(K42:K48)</f>
        <v>0</v>
      </c>
      <c r="L41" s="190"/>
      <c r="M41" s="190">
        <f>SUM(M42:M48)</f>
        <v>0</v>
      </c>
      <c r="N41" s="190"/>
      <c r="O41" s="190">
        <f>SUM(O42:O48)</f>
        <v>0</v>
      </c>
      <c r="P41" s="190"/>
      <c r="Q41" s="190">
        <f>SUM(Q42:Q48)</f>
        <v>0</v>
      </c>
      <c r="R41" s="190"/>
      <c r="S41" s="190"/>
      <c r="T41" s="191"/>
      <c r="U41" s="190">
        <f>SUM(U42:U48)</f>
        <v>0</v>
      </c>
      <c r="AG41" t="s">
        <v>94</v>
      </c>
    </row>
    <row r="42" spans="1:60" outlineLevel="1" x14ac:dyDescent="0.2">
      <c r="A42" s="167">
        <v>28</v>
      </c>
      <c r="B42" s="177" t="s">
        <v>154</v>
      </c>
      <c r="C42" s="204" t="s">
        <v>155</v>
      </c>
      <c r="D42" s="179" t="s">
        <v>148</v>
      </c>
      <c r="E42" s="182">
        <v>2.91</v>
      </c>
      <c r="F42" s="187"/>
      <c r="G42" s="188">
        <f t="shared" ref="G42:G48" si="14">ROUND(E42*F42,2)</f>
        <v>0</v>
      </c>
      <c r="H42" s="187"/>
      <c r="I42" s="188">
        <f t="shared" ref="I42:I48" si="15">ROUND(E42*H42,2)</f>
        <v>0</v>
      </c>
      <c r="J42" s="187"/>
      <c r="K42" s="188">
        <f t="shared" ref="K42:K48" si="16">ROUND(E42*J42,2)</f>
        <v>0</v>
      </c>
      <c r="L42" s="188">
        <v>15</v>
      </c>
      <c r="M42" s="188">
        <f t="shared" ref="M42:M48" si="17">G42*(1+L42/100)</f>
        <v>0</v>
      </c>
      <c r="N42" s="188">
        <v>0</v>
      </c>
      <c r="O42" s="188">
        <f t="shared" ref="O42:O48" si="18">ROUND(E42*N42,2)</f>
        <v>0</v>
      </c>
      <c r="P42" s="188">
        <v>0</v>
      </c>
      <c r="Q42" s="188">
        <f t="shared" ref="Q42:Q48" si="19">ROUND(E42*P42,2)</f>
        <v>0</v>
      </c>
      <c r="R42" s="188"/>
      <c r="S42" s="188"/>
      <c r="T42" s="189">
        <v>0</v>
      </c>
      <c r="U42" s="188">
        <f t="shared" ref="U42:U48" si="20">ROUND(E42*T42,2)</f>
        <v>0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156</v>
      </c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>
        <v>29</v>
      </c>
      <c r="B43" s="177" t="s">
        <v>157</v>
      </c>
      <c r="C43" s="204" t="s">
        <v>158</v>
      </c>
      <c r="D43" s="179" t="s">
        <v>148</v>
      </c>
      <c r="E43" s="182">
        <v>2.91</v>
      </c>
      <c r="F43" s="187"/>
      <c r="G43" s="188">
        <f t="shared" si="14"/>
        <v>0</v>
      </c>
      <c r="H43" s="187"/>
      <c r="I43" s="188">
        <f t="shared" si="15"/>
        <v>0</v>
      </c>
      <c r="J43" s="187"/>
      <c r="K43" s="188">
        <f t="shared" si="16"/>
        <v>0</v>
      </c>
      <c r="L43" s="188">
        <v>15</v>
      </c>
      <c r="M43" s="188">
        <f t="shared" si="17"/>
        <v>0</v>
      </c>
      <c r="N43" s="188">
        <v>0</v>
      </c>
      <c r="O43" s="188">
        <f t="shared" si="18"/>
        <v>0</v>
      </c>
      <c r="P43" s="188">
        <v>0</v>
      </c>
      <c r="Q43" s="188">
        <f t="shared" si="19"/>
        <v>0</v>
      </c>
      <c r="R43" s="188"/>
      <c r="S43" s="188"/>
      <c r="T43" s="189">
        <v>0</v>
      </c>
      <c r="U43" s="188">
        <f t="shared" si="20"/>
        <v>0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156</v>
      </c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>
        <v>30</v>
      </c>
      <c r="B44" s="177" t="s">
        <v>159</v>
      </c>
      <c r="C44" s="204" t="s">
        <v>160</v>
      </c>
      <c r="D44" s="179" t="s">
        <v>148</v>
      </c>
      <c r="E44" s="182">
        <v>2.91</v>
      </c>
      <c r="F44" s="187"/>
      <c r="G44" s="188">
        <f t="shared" si="14"/>
        <v>0</v>
      </c>
      <c r="H44" s="187"/>
      <c r="I44" s="188">
        <f t="shared" si="15"/>
        <v>0</v>
      </c>
      <c r="J44" s="187"/>
      <c r="K44" s="188">
        <f t="shared" si="16"/>
        <v>0</v>
      </c>
      <c r="L44" s="188">
        <v>15</v>
      </c>
      <c r="M44" s="188">
        <f t="shared" si="17"/>
        <v>0</v>
      </c>
      <c r="N44" s="188">
        <v>0</v>
      </c>
      <c r="O44" s="188">
        <f t="shared" si="18"/>
        <v>0</v>
      </c>
      <c r="P44" s="188">
        <v>0</v>
      </c>
      <c r="Q44" s="188">
        <f t="shared" si="19"/>
        <v>0</v>
      </c>
      <c r="R44" s="188"/>
      <c r="S44" s="188"/>
      <c r="T44" s="189">
        <v>0</v>
      </c>
      <c r="U44" s="188">
        <f t="shared" si="20"/>
        <v>0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156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>
        <v>31</v>
      </c>
      <c r="B45" s="177" t="s">
        <v>161</v>
      </c>
      <c r="C45" s="204" t="s">
        <v>162</v>
      </c>
      <c r="D45" s="179" t="s">
        <v>148</v>
      </c>
      <c r="E45" s="182">
        <v>2.91</v>
      </c>
      <c r="F45" s="187"/>
      <c r="G45" s="188">
        <f t="shared" si="14"/>
        <v>0</v>
      </c>
      <c r="H45" s="187"/>
      <c r="I45" s="188">
        <f t="shared" si="15"/>
        <v>0</v>
      </c>
      <c r="J45" s="187"/>
      <c r="K45" s="188">
        <f t="shared" si="16"/>
        <v>0</v>
      </c>
      <c r="L45" s="188">
        <v>15</v>
      </c>
      <c r="M45" s="188">
        <f t="shared" si="17"/>
        <v>0</v>
      </c>
      <c r="N45" s="188">
        <v>0</v>
      </c>
      <c r="O45" s="188">
        <f t="shared" si="18"/>
        <v>0</v>
      </c>
      <c r="P45" s="188">
        <v>0</v>
      </c>
      <c r="Q45" s="188">
        <f t="shared" si="19"/>
        <v>0</v>
      </c>
      <c r="R45" s="188"/>
      <c r="S45" s="188"/>
      <c r="T45" s="189">
        <v>0</v>
      </c>
      <c r="U45" s="188">
        <f t="shared" si="20"/>
        <v>0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156</v>
      </c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>
        <v>32</v>
      </c>
      <c r="B46" s="177" t="s">
        <v>163</v>
      </c>
      <c r="C46" s="204" t="s">
        <v>164</v>
      </c>
      <c r="D46" s="179" t="s">
        <v>148</v>
      </c>
      <c r="E46" s="182">
        <v>2.91</v>
      </c>
      <c r="F46" s="187"/>
      <c r="G46" s="188">
        <f t="shared" si="14"/>
        <v>0</v>
      </c>
      <c r="H46" s="187"/>
      <c r="I46" s="188">
        <f t="shared" si="15"/>
        <v>0</v>
      </c>
      <c r="J46" s="187"/>
      <c r="K46" s="188">
        <f t="shared" si="16"/>
        <v>0</v>
      </c>
      <c r="L46" s="188">
        <v>15</v>
      </c>
      <c r="M46" s="188">
        <f t="shared" si="17"/>
        <v>0</v>
      </c>
      <c r="N46" s="188">
        <v>0</v>
      </c>
      <c r="O46" s="188">
        <f t="shared" si="18"/>
        <v>0</v>
      </c>
      <c r="P46" s="188">
        <v>0</v>
      </c>
      <c r="Q46" s="188">
        <f t="shared" si="19"/>
        <v>0</v>
      </c>
      <c r="R46" s="188"/>
      <c r="S46" s="188"/>
      <c r="T46" s="189">
        <v>0</v>
      </c>
      <c r="U46" s="188">
        <f t="shared" si="20"/>
        <v>0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156</v>
      </c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>
        <v>33</v>
      </c>
      <c r="B47" s="177" t="s">
        <v>165</v>
      </c>
      <c r="C47" s="204" t="s">
        <v>166</v>
      </c>
      <c r="D47" s="179" t="s">
        <v>148</v>
      </c>
      <c r="E47" s="182">
        <v>2.91</v>
      </c>
      <c r="F47" s="187"/>
      <c r="G47" s="188">
        <f t="shared" si="14"/>
        <v>0</v>
      </c>
      <c r="H47" s="187"/>
      <c r="I47" s="188">
        <f t="shared" si="15"/>
        <v>0</v>
      </c>
      <c r="J47" s="187"/>
      <c r="K47" s="188">
        <f t="shared" si="16"/>
        <v>0</v>
      </c>
      <c r="L47" s="188">
        <v>15</v>
      </c>
      <c r="M47" s="188">
        <f t="shared" si="17"/>
        <v>0</v>
      </c>
      <c r="N47" s="188">
        <v>0</v>
      </c>
      <c r="O47" s="188">
        <f t="shared" si="18"/>
        <v>0</v>
      </c>
      <c r="P47" s="188">
        <v>0</v>
      </c>
      <c r="Q47" s="188">
        <f t="shared" si="19"/>
        <v>0</v>
      </c>
      <c r="R47" s="188"/>
      <c r="S47" s="188"/>
      <c r="T47" s="189">
        <v>0</v>
      </c>
      <c r="U47" s="188">
        <f t="shared" si="20"/>
        <v>0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156</v>
      </c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>
        <v>34</v>
      </c>
      <c r="B48" s="177" t="s">
        <v>167</v>
      </c>
      <c r="C48" s="204" t="s">
        <v>168</v>
      </c>
      <c r="D48" s="179" t="s">
        <v>148</v>
      </c>
      <c r="E48" s="182">
        <v>2.91</v>
      </c>
      <c r="F48" s="187"/>
      <c r="G48" s="188">
        <f t="shared" si="14"/>
        <v>0</v>
      </c>
      <c r="H48" s="187"/>
      <c r="I48" s="188">
        <f t="shared" si="15"/>
        <v>0</v>
      </c>
      <c r="J48" s="187"/>
      <c r="K48" s="188">
        <f t="shared" si="16"/>
        <v>0</v>
      </c>
      <c r="L48" s="188">
        <v>15</v>
      </c>
      <c r="M48" s="188">
        <f t="shared" si="17"/>
        <v>0</v>
      </c>
      <c r="N48" s="188">
        <v>0</v>
      </c>
      <c r="O48" s="188">
        <f t="shared" si="18"/>
        <v>0</v>
      </c>
      <c r="P48" s="188">
        <v>0</v>
      </c>
      <c r="Q48" s="188">
        <f t="shared" si="19"/>
        <v>0</v>
      </c>
      <c r="R48" s="188"/>
      <c r="S48" s="188"/>
      <c r="T48" s="189">
        <v>0</v>
      </c>
      <c r="U48" s="188">
        <f t="shared" si="20"/>
        <v>0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156</v>
      </c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x14ac:dyDescent="0.2">
      <c r="A49" s="173" t="s">
        <v>93</v>
      </c>
      <c r="B49" s="178" t="s">
        <v>69</v>
      </c>
      <c r="C49" s="205" t="s">
        <v>29</v>
      </c>
      <c r="D49" s="180"/>
      <c r="E49" s="183"/>
      <c r="F49" s="190"/>
      <c r="G49" s="190">
        <f>SUMIF(AG50:AG51,"&lt;&gt;NOR",G50:G51)</f>
        <v>0</v>
      </c>
      <c r="H49" s="190"/>
      <c r="I49" s="190">
        <f>SUM(I50:I51)</f>
        <v>0</v>
      </c>
      <c r="J49" s="190"/>
      <c r="K49" s="190">
        <f>SUM(K50:K51)</f>
        <v>0</v>
      </c>
      <c r="L49" s="190"/>
      <c r="M49" s="190">
        <f>SUM(M50:M51)</f>
        <v>0</v>
      </c>
      <c r="N49" s="190"/>
      <c r="O49" s="190">
        <f>SUM(O50:O51)</f>
        <v>0</v>
      </c>
      <c r="P49" s="190"/>
      <c r="Q49" s="190">
        <f>SUM(Q50:Q51)</f>
        <v>0</v>
      </c>
      <c r="R49" s="190"/>
      <c r="S49" s="190"/>
      <c r="T49" s="191"/>
      <c r="U49" s="190">
        <f>SUM(U50:U51)</f>
        <v>0</v>
      </c>
      <c r="AG49" t="s">
        <v>94</v>
      </c>
    </row>
    <row r="50" spans="1:60" outlineLevel="1" x14ac:dyDescent="0.2">
      <c r="A50" s="167">
        <v>35</v>
      </c>
      <c r="B50" s="177" t="s">
        <v>169</v>
      </c>
      <c r="C50" s="204" t="s">
        <v>170</v>
      </c>
      <c r="D50" s="179" t="s">
        <v>171</v>
      </c>
      <c r="E50" s="182">
        <v>1</v>
      </c>
      <c r="F50" s="187"/>
      <c r="G50" s="188">
        <f>ROUND(E50*F50,2)</f>
        <v>0</v>
      </c>
      <c r="H50" s="187"/>
      <c r="I50" s="188">
        <f>ROUND(E50*H50,2)</f>
        <v>0</v>
      </c>
      <c r="J50" s="187"/>
      <c r="K50" s="188">
        <f>ROUND(E50*J50,2)</f>
        <v>0</v>
      </c>
      <c r="L50" s="188">
        <v>15</v>
      </c>
      <c r="M50" s="188">
        <f>G50*(1+L50/100)</f>
        <v>0</v>
      </c>
      <c r="N50" s="188">
        <v>0</v>
      </c>
      <c r="O50" s="188">
        <f>ROUND(E50*N50,2)</f>
        <v>0</v>
      </c>
      <c r="P50" s="188">
        <v>0</v>
      </c>
      <c r="Q50" s="188">
        <f>ROUND(E50*P50,2)</f>
        <v>0</v>
      </c>
      <c r="R50" s="188"/>
      <c r="S50" s="188"/>
      <c r="T50" s="189">
        <v>0</v>
      </c>
      <c r="U50" s="188">
        <f>ROUND(E50*T50,2)</f>
        <v>0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 t="s">
        <v>172</v>
      </c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>
        <v>36</v>
      </c>
      <c r="B51" s="177" t="s">
        <v>173</v>
      </c>
      <c r="C51" s="204" t="s">
        <v>174</v>
      </c>
      <c r="D51" s="179" t="s">
        <v>171</v>
      </c>
      <c r="E51" s="182">
        <v>1</v>
      </c>
      <c r="F51" s="187"/>
      <c r="G51" s="188">
        <f>ROUND(E51*F51,2)</f>
        <v>0</v>
      </c>
      <c r="H51" s="187"/>
      <c r="I51" s="188">
        <f>ROUND(E51*H51,2)</f>
        <v>0</v>
      </c>
      <c r="J51" s="187"/>
      <c r="K51" s="188">
        <f>ROUND(E51*J51,2)</f>
        <v>0</v>
      </c>
      <c r="L51" s="188">
        <v>15</v>
      </c>
      <c r="M51" s="188">
        <f>G51*(1+L51/100)</f>
        <v>0</v>
      </c>
      <c r="N51" s="188">
        <v>0</v>
      </c>
      <c r="O51" s="188">
        <f>ROUND(E51*N51,2)</f>
        <v>0</v>
      </c>
      <c r="P51" s="188">
        <v>0</v>
      </c>
      <c r="Q51" s="188">
        <f>ROUND(E51*P51,2)</f>
        <v>0</v>
      </c>
      <c r="R51" s="188"/>
      <c r="S51" s="188"/>
      <c r="T51" s="189">
        <v>0</v>
      </c>
      <c r="U51" s="188">
        <f>ROUND(E51*T51,2)</f>
        <v>0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172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x14ac:dyDescent="0.2">
      <c r="A52" s="173" t="s">
        <v>93</v>
      </c>
      <c r="B52" s="178" t="s">
        <v>70</v>
      </c>
      <c r="C52" s="205" t="s">
        <v>30</v>
      </c>
      <c r="D52" s="180"/>
      <c r="E52" s="183"/>
      <c r="F52" s="190"/>
      <c r="G52" s="190">
        <f>SUMIF(AG53:AG54,"&lt;&gt;NOR",G53:G54)</f>
        <v>0</v>
      </c>
      <c r="H52" s="190"/>
      <c r="I52" s="190">
        <f>SUM(I53:I54)</f>
        <v>0</v>
      </c>
      <c r="J52" s="190"/>
      <c r="K52" s="190">
        <f>SUM(K53:K54)</f>
        <v>0</v>
      </c>
      <c r="L52" s="190"/>
      <c r="M52" s="190">
        <f>SUM(M53:M54)</f>
        <v>0</v>
      </c>
      <c r="N52" s="190"/>
      <c r="O52" s="190">
        <f>SUM(O53:O54)</f>
        <v>0</v>
      </c>
      <c r="P52" s="190"/>
      <c r="Q52" s="190">
        <f>SUM(Q53:Q54)</f>
        <v>0</v>
      </c>
      <c r="R52" s="190"/>
      <c r="S52" s="190"/>
      <c r="T52" s="191"/>
      <c r="U52" s="190">
        <f>SUM(U53:U54)</f>
        <v>0</v>
      </c>
      <c r="AG52" t="s">
        <v>94</v>
      </c>
    </row>
    <row r="53" spans="1:60" outlineLevel="1" x14ac:dyDescent="0.2">
      <c r="A53" s="167">
        <v>37</v>
      </c>
      <c r="B53" s="177" t="s">
        <v>175</v>
      </c>
      <c r="C53" s="204" t="s">
        <v>176</v>
      </c>
      <c r="D53" s="179" t="s">
        <v>171</v>
      </c>
      <c r="E53" s="182">
        <v>1</v>
      </c>
      <c r="F53" s="187"/>
      <c r="G53" s="188">
        <f>ROUND(E53*F53,2)</f>
        <v>0</v>
      </c>
      <c r="H53" s="187"/>
      <c r="I53" s="188">
        <f>ROUND(E53*H53,2)</f>
        <v>0</v>
      </c>
      <c r="J53" s="187"/>
      <c r="K53" s="188">
        <f>ROUND(E53*J53,2)</f>
        <v>0</v>
      </c>
      <c r="L53" s="188">
        <v>15</v>
      </c>
      <c r="M53" s="188">
        <f>G53*(1+L53/100)</f>
        <v>0</v>
      </c>
      <c r="N53" s="188">
        <v>0</v>
      </c>
      <c r="O53" s="188">
        <f>ROUND(E53*N53,2)</f>
        <v>0</v>
      </c>
      <c r="P53" s="188">
        <v>0</v>
      </c>
      <c r="Q53" s="188">
        <f>ROUND(E53*P53,2)</f>
        <v>0</v>
      </c>
      <c r="R53" s="188"/>
      <c r="S53" s="188"/>
      <c r="T53" s="189">
        <v>0</v>
      </c>
      <c r="U53" s="188">
        <f>ROUND(E53*T53,2)</f>
        <v>0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172</v>
      </c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ht="22.5" outlineLevel="1" x14ac:dyDescent="0.2">
      <c r="A54" s="192">
        <v>38</v>
      </c>
      <c r="B54" s="193" t="s">
        <v>177</v>
      </c>
      <c r="C54" s="206" t="s">
        <v>185</v>
      </c>
      <c r="D54" s="194" t="s">
        <v>171</v>
      </c>
      <c r="E54" s="195">
        <v>1</v>
      </c>
      <c r="F54" s="196"/>
      <c r="G54" s="197">
        <f>ROUND(E54*F54,2)</f>
        <v>0</v>
      </c>
      <c r="H54" s="196"/>
      <c r="I54" s="197">
        <f>ROUND(E54*H54,2)</f>
        <v>0</v>
      </c>
      <c r="J54" s="196"/>
      <c r="K54" s="197">
        <f>ROUND(E54*J54,2)</f>
        <v>0</v>
      </c>
      <c r="L54" s="197">
        <v>15</v>
      </c>
      <c r="M54" s="197">
        <f>G54*(1+L54/100)</f>
        <v>0</v>
      </c>
      <c r="N54" s="197">
        <v>0</v>
      </c>
      <c r="O54" s="197">
        <f>ROUND(E54*N54,2)</f>
        <v>0</v>
      </c>
      <c r="P54" s="197">
        <v>0</v>
      </c>
      <c r="Q54" s="197">
        <f>ROUND(E54*P54,2)</f>
        <v>0</v>
      </c>
      <c r="R54" s="197"/>
      <c r="S54" s="197"/>
      <c r="T54" s="198">
        <v>0</v>
      </c>
      <c r="U54" s="197">
        <f>ROUND(E54*T54,2)</f>
        <v>0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172</v>
      </c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x14ac:dyDescent="0.2">
      <c r="A55" s="6"/>
      <c r="B55" s="7" t="s">
        <v>178</v>
      </c>
      <c r="C55" s="207" t="s">
        <v>178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>
        <v>15</v>
      </c>
      <c r="AF55">
        <v>21</v>
      </c>
    </row>
    <row r="56" spans="1:60" x14ac:dyDescent="0.2">
      <c r="A56" s="199"/>
      <c r="B56" s="200" t="s">
        <v>31</v>
      </c>
      <c r="C56" s="208" t="s">
        <v>178</v>
      </c>
      <c r="D56" s="201"/>
      <c r="E56" s="202"/>
      <c r="F56" s="202"/>
      <c r="G56" s="203">
        <f>G7+G16+G18+G29+G33+G36+G38+G41+G49+G52</f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E56">
        <f>SUMIF(L7:L54,AE55,G7:G54)</f>
        <v>0</v>
      </c>
      <c r="AF56">
        <f>SUMIF(L7:L54,AF55,G7:G54)</f>
        <v>0</v>
      </c>
      <c r="AG56" t="s">
        <v>179</v>
      </c>
    </row>
    <row r="57" spans="1:60" x14ac:dyDescent="0.2">
      <c r="A57" s="6"/>
      <c r="B57" s="7" t="s">
        <v>178</v>
      </c>
      <c r="C57" s="207" t="s">
        <v>178</v>
      </c>
      <c r="D57" s="9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6"/>
      <c r="B58" s="7" t="s">
        <v>178</v>
      </c>
      <c r="C58" s="207" t="s">
        <v>178</v>
      </c>
      <c r="D58" s="9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74" t="s">
        <v>180</v>
      </c>
      <c r="B59" s="274"/>
      <c r="C59" s="275"/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5"/>
      <c r="B60" s="256"/>
      <c r="C60" s="257"/>
      <c r="D60" s="256"/>
      <c r="E60" s="256"/>
      <c r="F60" s="256"/>
      <c r="G60" s="258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G60" t="s">
        <v>181</v>
      </c>
    </row>
    <row r="61" spans="1:60" x14ac:dyDescent="0.2">
      <c r="A61" s="259"/>
      <c r="B61" s="260"/>
      <c r="C61" s="261"/>
      <c r="D61" s="260"/>
      <c r="E61" s="260"/>
      <c r="F61" s="260"/>
      <c r="G61" s="262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59"/>
      <c r="B62" s="260"/>
      <c r="C62" s="261"/>
      <c r="D62" s="260"/>
      <c r="E62" s="260"/>
      <c r="F62" s="260"/>
      <c r="G62" s="262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9"/>
      <c r="B63" s="260"/>
      <c r="C63" s="261"/>
      <c r="D63" s="260"/>
      <c r="E63" s="260"/>
      <c r="F63" s="260"/>
      <c r="G63" s="262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63"/>
      <c r="B64" s="264"/>
      <c r="C64" s="265"/>
      <c r="D64" s="264"/>
      <c r="E64" s="264"/>
      <c r="F64" s="264"/>
      <c r="G64" s="26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3" x14ac:dyDescent="0.2">
      <c r="A65" s="6"/>
      <c r="B65" s="7" t="s">
        <v>178</v>
      </c>
      <c r="C65" s="207" t="s">
        <v>178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3" x14ac:dyDescent="0.2">
      <c r="C66" s="209"/>
      <c r="D66" s="161"/>
      <c r="AG66" t="s">
        <v>182</v>
      </c>
    </row>
    <row r="67" spans="1:33" x14ac:dyDescent="0.2">
      <c r="D67" s="161"/>
    </row>
    <row r="68" spans="1:33" x14ac:dyDescent="0.2">
      <c r="D68" s="161"/>
    </row>
    <row r="69" spans="1:33" x14ac:dyDescent="0.2">
      <c r="D69" s="161"/>
    </row>
    <row r="70" spans="1:33" x14ac:dyDescent="0.2">
      <c r="D70" s="161"/>
    </row>
    <row r="71" spans="1:33" x14ac:dyDescent="0.2">
      <c r="D71" s="161"/>
    </row>
    <row r="72" spans="1:33" x14ac:dyDescent="0.2">
      <c r="D72" s="161"/>
    </row>
    <row r="73" spans="1:33" x14ac:dyDescent="0.2">
      <c r="D73" s="161"/>
    </row>
    <row r="74" spans="1:33" x14ac:dyDescent="0.2">
      <c r="D74" s="161"/>
    </row>
    <row r="75" spans="1:33" x14ac:dyDescent="0.2">
      <c r="D75" s="161"/>
    </row>
    <row r="76" spans="1:33" x14ac:dyDescent="0.2">
      <c r="D76" s="161"/>
    </row>
    <row r="77" spans="1:33" x14ac:dyDescent="0.2">
      <c r="D77" s="161"/>
    </row>
    <row r="78" spans="1:33" x14ac:dyDescent="0.2">
      <c r="D78" s="161"/>
    </row>
    <row r="79" spans="1:33" x14ac:dyDescent="0.2">
      <c r="D79" s="161"/>
    </row>
    <row r="80" spans="1:33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sheetProtection algorithmName="SHA-512" hashValue="0MxCG2mJR9D7znWGvJ9rzOv2UIW7mVvrYBYEIxFy20fZMvSNV2WXWjQwtDBL2lGGnfEzhxSsG9GKBHofT2Gzhw==" saltValue="N4yhSKxk6MdVaZUcVPVhLQ==" spinCount="100000" sheet="1" objects="1" scenarios="1"/>
  <mergeCells count="6">
    <mergeCell ref="A60:G64"/>
    <mergeCell ref="A1:G1"/>
    <mergeCell ref="C2:G2"/>
    <mergeCell ref="C3:G3"/>
    <mergeCell ref="C4:G4"/>
    <mergeCell ref="A59:C5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2017-10-09T13:29:08Z</dcterms:modified>
</cp:coreProperties>
</file>