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_PRIPRAVA VYZEV\Zxx_oprava bytů Bratislavská_cejl\projektová dokumentace\Cejl 49 byt č_12_2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Pol'!$A$1:$W$182</definedName>
    <definedName name="_xlnm.Print_Area" localSheetId="4">'1 2 Pol'!$A$1:$W$75</definedName>
    <definedName name="_xlnm.Print_Area" localSheetId="5">'1 3 Pol'!$A$1:$W$94</definedName>
    <definedName name="_xlnm.Print_Area" localSheetId="1">Stavba!$A$1:$J$81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0" i="1" l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16" i="1" s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H41" i="1" s="1"/>
  <c r="I41" i="1" s="1"/>
  <c r="F41" i="1"/>
  <c r="G40" i="1"/>
  <c r="F40" i="1"/>
  <c r="G39" i="1"/>
  <c r="F39" i="1"/>
  <c r="G84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0" i="14"/>
  <c r="I10" i="14"/>
  <c r="K10" i="14"/>
  <c r="M10" i="14"/>
  <c r="O10" i="14"/>
  <c r="Q10" i="14"/>
  <c r="V10" i="14"/>
  <c r="G11" i="14"/>
  <c r="I11" i="14"/>
  <c r="K11" i="14"/>
  <c r="M11" i="14"/>
  <c r="O11" i="14"/>
  <c r="Q11" i="14"/>
  <c r="V11" i="14"/>
  <c r="G12" i="14"/>
  <c r="G8" i="14" s="1"/>
  <c r="I12" i="14"/>
  <c r="K12" i="14"/>
  <c r="O12" i="14"/>
  <c r="O8" i="14" s="1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6" i="14"/>
  <c r="M16" i="14" s="1"/>
  <c r="I16" i="14"/>
  <c r="K16" i="14"/>
  <c r="O16" i="14"/>
  <c r="Q16" i="14"/>
  <c r="V16" i="14"/>
  <c r="G17" i="14"/>
  <c r="I17" i="14"/>
  <c r="K17" i="14"/>
  <c r="M17" i="14"/>
  <c r="O17" i="14"/>
  <c r="Q17" i="14"/>
  <c r="V17" i="14"/>
  <c r="G18" i="14"/>
  <c r="I18" i="14"/>
  <c r="K18" i="14"/>
  <c r="M18" i="14"/>
  <c r="O18" i="14"/>
  <c r="Q18" i="14"/>
  <c r="V18" i="14"/>
  <c r="G20" i="14"/>
  <c r="G19" i="14" s="1"/>
  <c r="I20" i="14"/>
  <c r="I19" i="14" s="1"/>
  <c r="K20" i="14"/>
  <c r="K19" i="14" s="1"/>
  <c r="O20" i="14"/>
  <c r="O19" i="14" s="1"/>
  <c r="Q20" i="14"/>
  <c r="Q19" i="14" s="1"/>
  <c r="V20" i="14"/>
  <c r="V19" i="14" s="1"/>
  <c r="G21" i="14"/>
  <c r="I21" i="14"/>
  <c r="K21" i="14"/>
  <c r="M21" i="14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G24" i="14"/>
  <c r="M24" i="14" s="1"/>
  <c r="I24" i="14"/>
  <c r="K24" i="14"/>
  <c r="O24" i="14"/>
  <c r="Q24" i="14"/>
  <c r="V24" i="14"/>
  <c r="G25" i="14"/>
  <c r="I25" i="14"/>
  <c r="K25" i="14"/>
  <c r="M25" i="14"/>
  <c r="O25" i="14"/>
  <c r="Q25" i="14"/>
  <c r="V25" i="14"/>
  <c r="G26" i="14"/>
  <c r="I26" i="14"/>
  <c r="K26" i="14"/>
  <c r="M26" i="14"/>
  <c r="O26" i="14"/>
  <c r="Q26" i="14"/>
  <c r="V26" i="14"/>
  <c r="G27" i="14"/>
  <c r="I27" i="14"/>
  <c r="K27" i="14"/>
  <c r="M27" i="14"/>
  <c r="O27" i="14"/>
  <c r="Q27" i="14"/>
  <c r="V27" i="14"/>
  <c r="G28" i="14"/>
  <c r="M28" i="14" s="1"/>
  <c r="I28" i="14"/>
  <c r="K28" i="14"/>
  <c r="O28" i="14"/>
  <c r="Q28" i="14"/>
  <c r="V28" i="14"/>
  <c r="G29" i="14"/>
  <c r="M29" i="14" s="1"/>
  <c r="I29" i="14"/>
  <c r="K29" i="14"/>
  <c r="O29" i="14"/>
  <c r="Q29" i="14"/>
  <c r="V29" i="14"/>
  <c r="G30" i="14"/>
  <c r="I30" i="14"/>
  <c r="K30" i="14"/>
  <c r="M30" i="14"/>
  <c r="O30" i="14"/>
  <c r="Q30" i="14"/>
  <c r="V30" i="14"/>
  <c r="G31" i="14"/>
  <c r="I31" i="14"/>
  <c r="K31" i="14"/>
  <c r="M31" i="14"/>
  <c r="O31" i="14"/>
  <c r="Q31" i="14"/>
  <c r="V31" i="14"/>
  <c r="G32" i="14"/>
  <c r="M32" i="14" s="1"/>
  <c r="I32" i="14"/>
  <c r="K32" i="14"/>
  <c r="O32" i="14"/>
  <c r="Q32" i="14"/>
  <c r="V32" i="14"/>
  <c r="G33" i="14"/>
  <c r="M33" i="14" s="1"/>
  <c r="I33" i="14"/>
  <c r="K33" i="14"/>
  <c r="O33" i="14"/>
  <c r="Q33" i="14"/>
  <c r="V33" i="14"/>
  <c r="G34" i="14"/>
  <c r="I34" i="14"/>
  <c r="K34" i="14"/>
  <c r="M34" i="14"/>
  <c r="O34" i="14"/>
  <c r="Q34" i="14"/>
  <c r="V34" i="14"/>
  <c r="G36" i="14"/>
  <c r="M36" i="14" s="1"/>
  <c r="I36" i="14"/>
  <c r="I35" i="14" s="1"/>
  <c r="K36" i="14"/>
  <c r="K35" i="14" s="1"/>
  <c r="O36" i="14"/>
  <c r="Q36" i="14"/>
  <c r="Q35" i="14" s="1"/>
  <c r="V36" i="14"/>
  <c r="V35" i="14" s="1"/>
  <c r="G37" i="14"/>
  <c r="I37" i="14"/>
  <c r="K37" i="14"/>
  <c r="M37" i="14"/>
  <c r="O37" i="14"/>
  <c r="Q37" i="14"/>
  <c r="V37" i="14"/>
  <c r="G38" i="14"/>
  <c r="I38" i="14"/>
  <c r="K38" i="14"/>
  <c r="M38" i="14"/>
  <c r="O38" i="14"/>
  <c r="Q38" i="14"/>
  <c r="V38" i="14"/>
  <c r="G39" i="14"/>
  <c r="M39" i="14" s="1"/>
  <c r="I39" i="14"/>
  <c r="K39" i="14"/>
  <c r="O39" i="14"/>
  <c r="O35" i="14" s="1"/>
  <c r="Q39" i="14"/>
  <c r="V39" i="14"/>
  <c r="G40" i="14"/>
  <c r="M40" i="14" s="1"/>
  <c r="I40" i="14"/>
  <c r="K40" i="14"/>
  <c r="O40" i="14"/>
  <c r="Q40" i="14"/>
  <c r="V40" i="14"/>
  <c r="G41" i="14"/>
  <c r="I41" i="14"/>
  <c r="K41" i="14"/>
  <c r="M41" i="14"/>
  <c r="O41" i="14"/>
  <c r="Q41" i="14"/>
  <c r="V41" i="14"/>
  <c r="G42" i="14"/>
  <c r="I42" i="14"/>
  <c r="K42" i="14"/>
  <c r="M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I45" i="14"/>
  <c r="K45" i="14"/>
  <c r="M45" i="14"/>
  <c r="O45" i="14"/>
  <c r="Q45" i="14"/>
  <c r="V45" i="14"/>
  <c r="G46" i="14"/>
  <c r="I46" i="14"/>
  <c r="K46" i="14"/>
  <c r="M46" i="14"/>
  <c r="O46" i="14"/>
  <c r="Q46" i="14"/>
  <c r="V46" i="14"/>
  <c r="G47" i="14"/>
  <c r="M47" i="14" s="1"/>
  <c r="I47" i="14"/>
  <c r="K47" i="14"/>
  <c r="O47" i="14"/>
  <c r="Q47" i="14"/>
  <c r="V47" i="14"/>
  <c r="G48" i="14"/>
  <c r="M48" i="14" s="1"/>
  <c r="I48" i="14"/>
  <c r="K48" i="14"/>
  <c r="O48" i="14"/>
  <c r="Q48" i="14"/>
  <c r="V48" i="14"/>
  <c r="G49" i="14"/>
  <c r="I49" i="14"/>
  <c r="K49" i="14"/>
  <c r="M49" i="14"/>
  <c r="O49" i="14"/>
  <c r="Q49" i="14"/>
  <c r="V49" i="14"/>
  <c r="G50" i="14"/>
  <c r="I50" i="14"/>
  <c r="K50" i="14"/>
  <c r="M50" i="14"/>
  <c r="O50" i="14"/>
  <c r="Q50" i="14"/>
  <c r="V50" i="14"/>
  <c r="G51" i="14"/>
  <c r="M51" i="14" s="1"/>
  <c r="I51" i="14"/>
  <c r="K51" i="14"/>
  <c r="O51" i="14"/>
  <c r="Q51" i="14"/>
  <c r="V51" i="14"/>
  <c r="G52" i="14"/>
  <c r="M52" i="14" s="1"/>
  <c r="I52" i="14"/>
  <c r="K52" i="14"/>
  <c r="O52" i="14"/>
  <c r="Q52" i="14"/>
  <c r="V52" i="14"/>
  <c r="G53" i="14"/>
  <c r="I53" i="14"/>
  <c r="K53" i="14"/>
  <c r="M53" i="14"/>
  <c r="O53" i="14"/>
  <c r="Q53" i="14"/>
  <c r="V53" i="14"/>
  <c r="G54" i="14"/>
  <c r="I54" i="14"/>
  <c r="K54" i="14"/>
  <c r="M54" i="14"/>
  <c r="O54" i="14"/>
  <c r="Q54" i="14"/>
  <c r="V54" i="14"/>
  <c r="G56" i="14"/>
  <c r="M56" i="14" s="1"/>
  <c r="I56" i="14"/>
  <c r="I55" i="14" s="1"/>
  <c r="K56" i="14"/>
  <c r="K55" i="14" s="1"/>
  <c r="O56" i="14"/>
  <c r="Q56" i="14"/>
  <c r="Q55" i="14" s="1"/>
  <c r="V56" i="14"/>
  <c r="V55" i="14" s="1"/>
  <c r="G57" i="14"/>
  <c r="I57" i="14"/>
  <c r="K57" i="14"/>
  <c r="M57" i="14"/>
  <c r="O57" i="14"/>
  <c r="Q57" i="14"/>
  <c r="V57" i="14"/>
  <c r="G58" i="14"/>
  <c r="I58" i="14"/>
  <c r="K58" i="14"/>
  <c r="M58" i="14"/>
  <c r="O58" i="14"/>
  <c r="Q58" i="14"/>
  <c r="V58" i="14"/>
  <c r="G59" i="14"/>
  <c r="M59" i="14" s="1"/>
  <c r="I59" i="14"/>
  <c r="K59" i="14"/>
  <c r="O59" i="14"/>
  <c r="O55" i="14" s="1"/>
  <c r="Q59" i="14"/>
  <c r="V59" i="14"/>
  <c r="G60" i="14"/>
  <c r="M60" i="14" s="1"/>
  <c r="I60" i="14"/>
  <c r="K60" i="14"/>
  <c r="O60" i="14"/>
  <c r="Q60" i="14"/>
  <c r="V60" i="14"/>
  <c r="G61" i="14"/>
  <c r="I61" i="14"/>
  <c r="K61" i="14"/>
  <c r="M61" i="14"/>
  <c r="O61" i="14"/>
  <c r="Q61" i="14"/>
  <c r="V61" i="14"/>
  <c r="G62" i="14"/>
  <c r="I62" i="14"/>
  <c r="K62" i="14"/>
  <c r="M62" i="14"/>
  <c r="O62" i="14"/>
  <c r="Q62" i="14"/>
  <c r="V62" i="14"/>
  <c r="G63" i="14"/>
  <c r="M63" i="14" s="1"/>
  <c r="I63" i="14"/>
  <c r="K63" i="14"/>
  <c r="O63" i="14"/>
  <c r="Q63" i="14"/>
  <c r="V63" i="14"/>
  <c r="G64" i="14"/>
  <c r="M64" i="14" s="1"/>
  <c r="I64" i="14"/>
  <c r="K64" i="14"/>
  <c r="O64" i="14"/>
  <c r="Q64" i="14"/>
  <c r="V64" i="14"/>
  <c r="G65" i="14"/>
  <c r="I65" i="14"/>
  <c r="K65" i="14"/>
  <c r="M65" i="14"/>
  <c r="O65" i="14"/>
  <c r="Q65" i="14"/>
  <c r="V65" i="14"/>
  <c r="G66" i="14"/>
  <c r="I66" i="14"/>
  <c r="K66" i="14"/>
  <c r="M66" i="14"/>
  <c r="O66" i="14"/>
  <c r="Q66" i="14"/>
  <c r="V66" i="14"/>
  <c r="G67" i="14"/>
  <c r="M67" i="14" s="1"/>
  <c r="I67" i="14"/>
  <c r="K67" i="14"/>
  <c r="O67" i="14"/>
  <c r="Q67" i="14"/>
  <c r="V67" i="14"/>
  <c r="G68" i="14"/>
  <c r="M68" i="14" s="1"/>
  <c r="I68" i="14"/>
  <c r="K68" i="14"/>
  <c r="O68" i="14"/>
  <c r="Q68" i="14"/>
  <c r="V68" i="14"/>
  <c r="G69" i="14"/>
  <c r="I69" i="14"/>
  <c r="K69" i="14"/>
  <c r="M69" i="14"/>
  <c r="O69" i="14"/>
  <c r="Q69" i="14"/>
  <c r="V69" i="14"/>
  <c r="G70" i="14"/>
  <c r="I70" i="14"/>
  <c r="K70" i="14"/>
  <c r="M70" i="14"/>
  <c r="O70" i="14"/>
  <c r="Q70" i="14"/>
  <c r="V70" i="14"/>
  <c r="G71" i="14"/>
  <c r="M71" i="14" s="1"/>
  <c r="I71" i="14"/>
  <c r="K71" i="14"/>
  <c r="O71" i="14"/>
  <c r="Q71" i="14"/>
  <c r="V71" i="14"/>
  <c r="G72" i="14"/>
  <c r="M72" i="14" s="1"/>
  <c r="I72" i="14"/>
  <c r="K72" i="14"/>
  <c r="O72" i="14"/>
  <c r="Q72" i="14"/>
  <c r="V72" i="14"/>
  <c r="G74" i="14"/>
  <c r="I74" i="14"/>
  <c r="I73" i="14" s="1"/>
  <c r="K74" i="14"/>
  <c r="M74" i="14"/>
  <c r="O74" i="14"/>
  <c r="Q74" i="14"/>
  <c r="Q73" i="14" s="1"/>
  <c r="V74" i="14"/>
  <c r="G75" i="14"/>
  <c r="M75" i="14" s="1"/>
  <c r="I75" i="14"/>
  <c r="K75" i="14"/>
  <c r="O75" i="14"/>
  <c r="O73" i="14" s="1"/>
  <c r="Q75" i="14"/>
  <c r="V75" i="14"/>
  <c r="G76" i="14"/>
  <c r="I76" i="14"/>
  <c r="K76" i="14"/>
  <c r="M76" i="14"/>
  <c r="O76" i="14"/>
  <c r="Q76" i="14"/>
  <c r="V76" i="14"/>
  <c r="G77" i="14"/>
  <c r="M77" i="14" s="1"/>
  <c r="I77" i="14"/>
  <c r="K77" i="14"/>
  <c r="K73" i="14" s="1"/>
  <c r="O77" i="14"/>
  <c r="Q77" i="14"/>
  <c r="V77" i="14"/>
  <c r="V73" i="14" s="1"/>
  <c r="G79" i="14"/>
  <c r="M79" i="14" s="1"/>
  <c r="M78" i="14" s="1"/>
  <c r="I79" i="14"/>
  <c r="I78" i="14" s="1"/>
  <c r="K79" i="14"/>
  <c r="K78" i="14" s="1"/>
  <c r="O79" i="14"/>
  <c r="O78" i="14" s="1"/>
  <c r="Q79" i="14"/>
  <c r="Q78" i="14" s="1"/>
  <c r="V79" i="14"/>
  <c r="V78" i="14" s="1"/>
  <c r="G80" i="14"/>
  <c r="I80" i="14"/>
  <c r="K80" i="14"/>
  <c r="M80" i="14"/>
  <c r="O80" i="14"/>
  <c r="Q80" i="14"/>
  <c r="V80" i="14"/>
  <c r="G81" i="14"/>
  <c r="I81" i="14"/>
  <c r="K81" i="14"/>
  <c r="M81" i="14"/>
  <c r="O81" i="14"/>
  <c r="Q81" i="14"/>
  <c r="V81" i="14"/>
  <c r="G82" i="14"/>
  <c r="I82" i="14"/>
  <c r="K82" i="14"/>
  <c r="M82" i="14"/>
  <c r="O82" i="14"/>
  <c r="Q82" i="14"/>
  <c r="V82" i="14"/>
  <c r="AE84" i="14"/>
  <c r="AF84" i="14"/>
  <c r="G65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I11" i="13"/>
  <c r="K11" i="13"/>
  <c r="M11" i="13"/>
  <c r="O11" i="13"/>
  <c r="Q11" i="13"/>
  <c r="V11" i="13"/>
  <c r="G12" i="13"/>
  <c r="G8" i="13" s="1"/>
  <c r="I12" i="13"/>
  <c r="K12" i="13"/>
  <c r="O12" i="13"/>
  <c r="O8" i="13" s="1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M16" i="13" s="1"/>
  <c r="I16" i="13"/>
  <c r="K16" i="13"/>
  <c r="O16" i="13"/>
  <c r="Q16" i="13"/>
  <c r="V16" i="13"/>
  <c r="G17" i="13"/>
  <c r="I17" i="13"/>
  <c r="K17" i="13"/>
  <c r="M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1" i="13"/>
  <c r="M21" i="13" s="1"/>
  <c r="I21" i="13"/>
  <c r="I20" i="13" s="1"/>
  <c r="K21" i="13"/>
  <c r="K20" i="13" s="1"/>
  <c r="O21" i="13"/>
  <c r="Q21" i="13"/>
  <c r="Q20" i="13" s="1"/>
  <c r="V21" i="13"/>
  <c r="V20" i="13" s="1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G24" i="13"/>
  <c r="G20" i="13" s="1"/>
  <c r="I24" i="13"/>
  <c r="K24" i="13"/>
  <c r="O24" i="13"/>
  <c r="O20" i="13" s="1"/>
  <c r="Q24" i="13"/>
  <c r="V24" i="13"/>
  <c r="G26" i="13"/>
  <c r="I26" i="13"/>
  <c r="K26" i="13"/>
  <c r="K25" i="13" s="1"/>
  <c r="M26" i="13"/>
  <c r="O26" i="13"/>
  <c r="Q26" i="13"/>
  <c r="V26" i="13"/>
  <c r="V25" i="13" s="1"/>
  <c r="G27" i="13"/>
  <c r="I27" i="13"/>
  <c r="K27" i="13"/>
  <c r="M27" i="13"/>
  <c r="O27" i="13"/>
  <c r="Q27" i="13"/>
  <c r="V27" i="13"/>
  <c r="G28" i="13"/>
  <c r="G25" i="13" s="1"/>
  <c r="I28" i="13"/>
  <c r="K28" i="13"/>
  <c r="O28" i="13"/>
  <c r="O25" i="13" s="1"/>
  <c r="Q28" i="13"/>
  <c r="V28" i="13"/>
  <c r="G29" i="13"/>
  <c r="M29" i="13" s="1"/>
  <c r="I29" i="13"/>
  <c r="I25" i="13" s="1"/>
  <c r="K29" i="13"/>
  <c r="O29" i="13"/>
  <c r="Q29" i="13"/>
  <c r="Q25" i="13" s="1"/>
  <c r="V29" i="13"/>
  <c r="G30" i="13"/>
  <c r="I30" i="13"/>
  <c r="K30" i="13"/>
  <c r="M30" i="13"/>
  <c r="O30" i="13"/>
  <c r="Q30" i="13"/>
  <c r="V30" i="13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G34" i="13"/>
  <c r="I34" i="13"/>
  <c r="K34" i="13"/>
  <c r="K33" i="13" s="1"/>
  <c r="M34" i="13"/>
  <c r="O34" i="13"/>
  <c r="Q34" i="13"/>
  <c r="V34" i="13"/>
  <c r="V33" i="13" s="1"/>
  <c r="G35" i="13"/>
  <c r="I35" i="13"/>
  <c r="K35" i="13"/>
  <c r="M35" i="13"/>
  <c r="O35" i="13"/>
  <c r="Q35" i="13"/>
  <c r="V35" i="13"/>
  <c r="G36" i="13"/>
  <c r="G33" i="13" s="1"/>
  <c r="I36" i="13"/>
  <c r="K36" i="13"/>
  <c r="O36" i="13"/>
  <c r="O33" i="13" s="1"/>
  <c r="Q36" i="13"/>
  <c r="V36" i="13"/>
  <c r="G37" i="13"/>
  <c r="M37" i="13" s="1"/>
  <c r="I37" i="13"/>
  <c r="I33" i="13" s="1"/>
  <c r="K37" i="13"/>
  <c r="O37" i="13"/>
  <c r="Q37" i="13"/>
  <c r="Q33" i="13" s="1"/>
  <c r="V37" i="13"/>
  <c r="G39" i="13"/>
  <c r="I39" i="13"/>
  <c r="I38" i="13" s="1"/>
  <c r="K39" i="13"/>
  <c r="M39" i="13"/>
  <c r="O39" i="13"/>
  <c r="Q39" i="13"/>
  <c r="Q38" i="13" s="1"/>
  <c r="V39" i="13"/>
  <c r="G40" i="13"/>
  <c r="G38" i="13" s="1"/>
  <c r="I40" i="13"/>
  <c r="K40" i="13"/>
  <c r="O40" i="13"/>
  <c r="O38" i="13" s="1"/>
  <c r="Q40" i="13"/>
  <c r="V40" i="13"/>
  <c r="G41" i="13"/>
  <c r="I41" i="13"/>
  <c r="K41" i="13"/>
  <c r="M41" i="13"/>
  <c r="O41" i="13"/>
  <c r="Q41" i="13"/>
  <c r="V41" i="13"/>
  <c r="G42" i="13"/>
  <c r="M42" i="13" s="1"/>
  <c r="I42" i="13"/>
  <c r="K42" i="13"/>
  <c r="K38" i="13" s="1"/>
  <c r="O42" i="13"/>
  <c r="Q42" i="13"/>
  <c r="V42" i="13"/>
  <c r="V38" i="13" s="1"/>
  <c r="G43" i="13"/>
  <c r="I43" i="13"/>
  <c r="K43" i="13"/>
  <c r="M43" i="13"/>
  <c r="O43" i="13"/>
  <c r="Q43" i="13"/>
  <c r="V43" i="13"/>
  <c r="G44" i="13"/>
  <c r="M44" i="13" s="1"/>
  <c r="I44" i="13"/>
  <c r="K44" i="13"/>
  <c r="O44" i="13"/>
  <c r="Q44" i="13"/>
  <c r="V44" i="13"/>
  <c r="G45" i="13"/>
  <c r="I45" i="13"/>
  <c r="K45" i="13"/>
  <c r="M45" i="13"/>
  <c r="O45" i="13"/>
  <c r="Q45" i="13"/>
  <c r="V45" i="13"/>
  <c r="G46" i="13"/>
  <c r="M46" i="13" s="1"/>
  <c r="I46" i="13"/>
  <c r="K46" i="13"/>
  <c r="O46" i="13"/>
  <c r="Q46" i="13"/>
  <c r="V46" i="13"/>
  <c r="G47" i="13"/>
  <c r="I47" i="13"/>
  <c r="K47" i="13"/>
  <c r="M47" i="13"/>
  <c r="O47" i="13"/>
  <c r="Q47" i="13"/>
  <c r="V47" i="13"/>
  <c r="G48" i="13"/>
  <c r="M48" i="13" s="1"/>
  <c r="I48" i="13"/>
  <c r="K48" i="13"/>
  <c r="O48" i="13"/>
  <c r="Q48" i="13"/>
  <c r="V48" i="13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Q50" i="13"/>
  <c r="V50" i="13"/>
  <c r="G51" i="13"/>
  <c r="I51" i="13"/>
  <c r="K51" i="13"/>
  <c r="M51" i="13"/>
  <c r="O51" i="13"/>
  <c r="Q51" i="13"/>
  <c r="V51" i="13"/>
  <c r="G52" i="13"/>
  <c r="M52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4" i="13"/>
  <c r="M54" i="13" s="1"/>
  <c r="I54" i="13"/>
  <c r="K54" i="13"/>
  <c r="O54" i="13"/>
  <c r="Q54" i="13"/>
  <c r="V54" i="13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59" i="13"/>
  <c r="I59" i="13"/>
  <c r="K59" i="13"/>
  <c r="M59" i="13"/>
  <c r="O59" i="13"/>
  <c r="Q59" i="13"/>
  <c r="V59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M62" i="13" s="1"/>
  <c r="I62" i="13"/>
  <c r="K62" i="13"/>
  <c r="O62" i="13"/>
  <c r="Q62" i="13"/>
  <c r="V62" i="13"/>
  <c r="G63" i="13"/>
  <c r="I63" i="13"/>
  <c r="K63" i="13"/>
  <c r="M63" i="13"/>
  <c r="O63" i="13"/>
  <c r="Q63" i="13"/>
  <c r="V63" i="13"/>
  <c r="AE65" i="13"/>
  <c r="AF65" i="13"/>
  <c r="G172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O15" i="12"/>
  <c r="G16" i="12"/>
  <c r="M16" i="12" s="1"/>
  <c r="M15" i="12" s="1"/>
  <c r="I16" i="12"/>
  <c r="I15" i="12" s="1"/>
  <c r="K16" i="12"/>
  <c r="K15" i="12" s="1"/>
  <c r="O16" i="12"/>
  <c r="Q16" i="12"/>
  <c r="Q15" i="12" s="1"/>
  <c r="V16" i="12"/>
  <c r="V15" i="12" s="1"/>
  <c r="G18" i="12"/>
  <c r="I18" i="12"/>
  <c r="K18" i="12"/>
  <c r="M18" i="12"/>
  <c r="O18" i="12"/>
  <c r="Q18" i="12"/>
  <c r="V18" i="12"/>
  <c r="G21" i="12"/>
  <c r="G20" i="12" s="1"/>
  <c r="I21" i="12"/>
  <c r="I20" i="12" s="1"/>
  <c r="K21" i="12"/>
  <c r="K20" i="12" s="1"/>
  <c r="O21" i="12"/>
  <c r="O20" i="12" s="1"/>
  <c r="Q21" i="12"/>
  <c r="Q20" i="12" s="1"/>
  <c r="V21" i="12"/>
  <c r="V20" i="12" s="1"/>
  <c r="G24" i="12"/>
  <c r="M24" i="12" s="1"/>
  <c r="I24" i="12"/>
  <c r="K24" i="12"/>
  <c r="O24" i="12"/>
  <c r="Q24" i="12"/>
  <c r="V24" i="12"/>
  <c r="G28" i="12"/>
  <c r="I28" i="12"/>
  <c r="K28" i="12"/>
  <c r="M28" i="12"/>
  <c r="O28" i="12"/>
  <c r="Q28" i="12"/>
  <c r="V28" i="12"/>
  <c r="G30" i="12"/>
  <c r="I30" i="12"/>
  <c r="K30" i="12"/>
  <c r="M30" i="12"/>
  <c r="O30" i="12"/>
  <c r="Q30" i="12"/>
  <c r="V30" i="12"/>
  <c r="G32" i="12"/>
  <c r="M32" i="12" s="1"/>
  <c r="I32" i="12"/>
  <c r="K32" i="12"/>
  <c r="O32" i="12"/>
  <c r="Q32" i="12"/>
  <c r="V32" i="12"/>
  <c r="I34" i="12"/>
  <c r="Q34" i="12"/>
  <c r="G35" i="12"/>
  <c r="I35" i="12"/>
  <c r="K35" i="12"/>
  <c r="K34" i="12" s="1"/>
  <c r="M35" i="12"/>
  <c r="O35" i="12"/>
  <c r="Q35" i="12"/>
  <c r="V35" i="12"/>
  <c r="V34" i="12" s="1"/>
  <c r="G37" i="12"/>
  <c r="I37" i="12"/>
  <c r="K37" i="12"/>
  <c r="M37" i="12"/>
  <c r="O37" i="12"/>
  <c r="Q37" i="12"/>
  <c r="V37" i="12"/>
  <c r="G39" i="12"/>
  <c r="G34" i="12" s="1"/>
  <c r="I39" i="12"/>
  <c r="K39" i="12"/>
  <c r="O39" i="12"/>
  <c r="O34" i="12" s="1"/>
  <c r="Q39" i="12"/>
  <c r="V39" i="12"/>
  <c r="G41" i="12"/>
  <c r="I41" i="12"/>
  <c r="O41" i="12"/>
  <c r="Q41" i="12"/>
  <c r="G42" i="12"/>
  <c r="I42" i="12"/>
  <c r="K42" i="12"/>
  <c r="K41" i="12" s="1"/>
  <c r="M42" i="12"/>
  <c r="M41" i="12" s="1"/>
  <c r="O42" i="12"/>
  <c r="Q42" i="12"/>
  <c r="V42" i="12"/>
  <c r="V41" i="12" s="1"/>
  <c r="K44" i="12"/>
  <c r="V44" i="12"/>
  <c r="G45" i="12"/>
  <c r="G44" i="12" s="1"/>
  <c r="I45" i="12"/>
  <c r="I44" i="12" s="1"/>
  <c r="K45" i="12"/>
  <c r="O45" i="12"/>
  <c r="O44" i="12" s="1"/>
  <c r="Q45" i="12"/>
  <c r="Q44" i="12" s="1"/>
  <c r="V45" i="12"/>
  <c r="G48" i="12"/>
  <c r="I48" i="12"/>
  <c r="I47" i="12" s="1"/>
  <c r="K48" i="12"/>
  <c r="K47" i="12" s="1"/>
  <c r="M48" i="12"/>
  <c r="O48" i="12"/>
  <c r="Q48" i="12"/>
  <c r="Q47" i="12" s="1"/>
  <c r="V48" i="12"/>
  <c r="V47" i="12" s="1"/>
  <c r="G50" i="12"/>
  <c r="I50" i="12"/>
  <c r="K50" i="12"/>
  <c r="M50" i="12"/>
  <c r="O50" i="12"/>
  <c r="Q50" i="12"/>
  <c r="V50" i="12"/>
  <c r="G51" i="12"/>
  <c r="G47" i="12" s="1"/>
  <c r="I51" i="12"/>
  <c r="K51" i="12"/>
  <c r="O51" i="12"/>
  <c r="O47" i="12" s="1"/>
  <c r="Q51" i="12"/>
  <c r="V51" i="12"/>
  <c r="G52" i="12"/>
  <c r="M52" i="12" s="1"/>
  <c r="I52" i="12"/>
  <c r="K52" i="12"/>
  <c r="O52" i="12"/>
  <c r="Q52" i="12"/>
  <c r="V52" i="12"/>
  <c r="G54" i="12"/>
  <c r="G53" i="12" s="1"/>
  <c r="I54" i="12"/>
  <c r="K54" i="12"/>
  <c r="K53" i="12" s="1"/>
  <c r="M54" i="12"/>
  <c r="O54" i="12"/>
  <c r="O53" i="12" s="1"/>
  <c r="Q54" i="12"/>
  <c r="V54" i="12"/>
  <c r="V53" i="12" s="1"/>
  <c r="G56" i="12"/>
  <c r="I56" i="12"/>
  <c r="K56" i="12"/>
  <c r="M56" i="12"/>
  <c r="O56" i="12"/>
  <c r="Q56" i="12"/>
  <c r="V56" i="12"/>
  <c r="G58" i="12"/>
  <c r="M58" i="12" s="1"/>
  <c r="I58" i="12"/>
  <c r="I53" i="12" s="1"/>
  <c r="K58" i="12"/>
  <c r="O58" i="12"/>
  <c r="Q58" i="12"/>
  <c r="Q53" i="12" s="1"/>
  <c r="V58" i="12"/>
  <c r="G60" i="12"/>
  <c r="I60" i="12"/>
  <c r="K60" i="12"/>
  <c r="M60" i="12"/>
  <c r="O60" i="12"/>
  <c r="Q60" i="12"/>
  <c r="V60" i="12"/>
  <c r="G62" i="12"/>
  <c r="I62" i="12"/>
  <c r="K62" i="12"/>
  <c r="M62" i="12"/>
  <c r="O62" i="12"/>
  <c r="Q62" i="12"/>
  <c r="V62" i="12"/>
  <c r="G64" i="12"/>
  <c r="I64" i="12"/>
  <c r="K64" i="12"/>
  <c r="M64" i="12"/>
  <c r="O64" i="12"/>
  <c r="Q64" i="12"/>
  <c r="V64" i="12"/>
  <c r="G66" i="12"/>
  <c r="M66" i="12" s="1"/>
  <c r="I66" i="12"/>
  <c r="K66" i="12"/>
  <c r="O66" i="12"/>
  <c r="Q66" i="12"/>
  <c r="V66" i="12"/>
  <c r="G68" i="12"/>
  <c r="I68" i="12"/>
  <c r="K68" i="12"/>
  <c r="M68" i="12"/>
  <c r="O68" i="12"/>
  <c r="Q68" i="12"/>
  <c r="V68" i="12"/>
  <c r="G71" i="12"/>
  <c r="I71" i="12"/>
  <c r="K71" i="12"/>
  <c r="M71" i="12"/>
  <c r="O71" i="12"/>
  <c r="Q71" i="12"/>
  <c r="V71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I76" i="12"/>
  <c r="K76" i="12"/>
  <c r="M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K81" i="12"/>
  <c r="V81" i="12"/>
  <c r="G82" i="12"/>
  <c r="G81" i="12" s="1"/>
  <c r="I82" i="12"/>
  <c r="I81" i="12" s="1"/>
  <c r="K82" i="12"/>
  <c r="M82" i="12"/>
  <c r="M81" i="12" s="1"/>
  <c r="O82" i="12"/>
  <c r="O81" i="12" s="1"/>
  <c r="Q82" i="12"/>
  <c r="Q81" i="12" s="1"/>
  <c r="V82" i="12"/>
  <c r="G83" i="12"/>
  <c r="O83" i="12"/>
  <c r="G84" i="12"/>
  <c r="I84" i="12"/>
  <c r="I83" i="12" s="1"/>
  <c r="K84" i="12"/>
  <c r="K83" i="12" s="1"/>
  <c r="M84" i="12"/>
  <c r="M83" i="12" s="1"/>
  <c r="O84" i="12"/>
  <c r="Q84" i="12"/>
  <c r="Q83" i="12" s="1"/>
  <c r="V84" i="12"/>
  <c r="V83" i="12" s="1"/>
  <c r="K86" i="12"/>
  <c r="V86" i="12"/>
  <c r="G87" i="12"/>
  <c r="G86" i="12" s="1"/>
  <c r="I87" i="12"/>
  <c r="I86" i="12" s="1"/>
  <c r="K87" i="12"/>
  <c r="M87" i="12"/>
  <c r="O87" i="12"/>
  <c r="O86" i="12" s="1"/>
  <c r="Q87" i="12"/>
  <c r="Q86" i="12" s="1"/>
  <c r="V87" i="12"/>
  <c r="G89" i="12"/>
  <c r="M89" i="12" s="1"/>
  <c r="I89" i="12"/>
  <c r="K89" i="12"/>
  <c r="O89" i="12"/>
  <c r="Q89" i="12"/>
  <c r="V89" i="12"/>
  <c r="G91" i="12"/>
  <c r="G90" i="12" s="1"/>
  <c r="I91" i="12"/>
  <c r="K91" i="12"/>
  <c r="K90" i="12" s="1"/>
  <c r="M91" i="12"/>
  <c r="O91" i="12"/>
  <c r="O90" i="12" s="1"/>
  <c r="Q91" i="12"/>
  <c r="V91" i="12"/>
  <c r="V90" i="12" s="1"/>
  <c r="G92" i="12"/>
  <c r="I92" i="12"/>
  <c r="K92" i="12"/>
  <c r="M92" i="12"/>
  <c r="O92" i="12"/>
  <c r="Q92" i="12"/>
  <c r="V92" i="12"/>
  <c r="G93" i="12"/>
  <c r="M93" i="12" s="1"/>
  <c r="I93" i="12"/>
  <c r="I90" i="12" s="1"/>
  <c r="K93" i="12"/>
  <c r="O93" i="12"/>
  <c r="Q93" i="12"/>
  <c r="Q90" i="12" s="1"/>
  <c r="V93" i="12"/>
  <c r="G94" i="12"/>
  <c r="I94" i="12"/>
  <c r="K94" i="12"/>
  <c r="M94" i="12"/>
  <c r="O94" i="12"/>
  <c r="Q94" i="12"/>
  <c r="V94" i="12"/>
  <c r="G95" i="12"/>
  <c r="I95" i="12"/>
  <c r="K95" i="12"/>
  <c r="M95" i="12"/>
  <c r="O95" i="12"/>
  <c r="Q95" i="12"/>
  <c r="V95" i="12"/>
  <c r="G97" i="12"/>
  <c r="G96" i="12" s="1"/>
  <c r="I97" i="12"/>
  <c r="I96" i="12" s="1"/>
  <c r="K97" i="12"/>
  <c r="K96" i="12" s="1"/>
  <c r="O97" i="12"/>
  <c r="O96" i="12" s="1"/>
  <c r="Q97" i="12"/>
  <c r="Q96" i="12" s="1"/>
  <c r="V97" i="12"/>
  <c r="V96" i="12" s="1"/>
  <c r="G99" i="12"/>
  <c r="I99" i="12"/>
  <c r="K99" i="12"/>
  <c r="M99" i="12"/>
  <c r="O99" i="12"/>
  <c r="Q99" i="12"/>
  <c r="V99" i="12"/>
  <c r="G101" i="12"/>
  <c r="G100" i="12" s="1"/>
  <c r="I101" i="12"/>
  <c r="I100" i="12" s="1"/>
  <c r="K101" i="12"/>
  <c r="O101" i="12"/>
  <c r="O100" i="12" s="1"/>
  <c r="Q101" i="12"/>
  <c r="Q100" i="12" s="1"/>
  <c r="V101" i="12"/>
  <c r="G102" i="12"/>
  <c r="M102" i="12" s="1"/>
  <c r="I102" i="12"/>
  <c r="K102" i="12"/>
  <c r="O102" i="12"/>
  <c r="Q102" i="12"/>
  <c r="V102" i="12"/>
  <c r="G103" i="12"/>
  <c r="I103" i="12"/>
  <c r="K103" i="12"/>
  <c r="K100" i="12" s="1"/>
  <c r="M103" i="12"/>
  <c r="O103" i="12"/>
  <c r="Q103" i="12"/>
  <c r="V103" i="12"/>
  <c r="V100" i="12" s="1"/>
  <c r="G104" i="12"/>
  <c r="I104" i="12"/>
  <c r="K104" i="12"/>
  <c r="M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I108" i="12"/>
  <c r="K108" i="12"/>
  <c r="M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2" i="12"/>
  <c r="I112" i="12"/>
  <c r="K112" i="12"/>
  <c r="M112" i="12"/>
  <c r="O112" i="12"/>
  <c r="Q112" i="12"/>
  <c r="V112" i="12"/>
  <c r="G114" i="12"/>
  <c r="M114" i="12" s="1"/>
  <c r="I114" i="12"/>
  <c r="I113" i="12" s="1"/>
  <c r="K114" i="12"/>
  <c r="K113" i="12" s="1"/>
  <c r="O114" i="12"/>
  <c r="Q114" i="12"/>
  <c r="Q113" i="12" s="1"/>
  <c r="V114" i="12"/>
  <c r="V113" i="12" s="1"/>
  <c r="G116" i="12"/>
  <c r="I116" i="12"/>
  <c r="K116" i="12"/>
  <c r="M116" i="12"/>
  <c r="O116" i="12"/>
  <c r="Q116" i="12"/>
  <c r="V116" i="12"/>
  <c r="G118" i="12"/>
  <c r="I118" i="12"/>
  <c r="K118" i="12"/>
  <c r="M118" i="12"/>
  <c r="O118" i="12"/>
  <c r="Q118" i="12"/>
  <c r="V118" i="12"/>
  <c r="G120" i="12"/>
  <c r="G113" i="12" s="1"/>
  <c r="I120" i="12"/>
  <c r="K120" i="12"/>
  <c r="O120" i="12"/>
  <c r="O113" i="12" s="1"/>
  <c r="Q120" i="12"/>
  <c r="V120" i="12"/>
  <c r="G124" i="12"/>
  <c r="M124" i="12" s="1"/>
  <c r="I124" i="12"/>
  <c r="K124" i="12"/>
  <c r="O124" i="12"/>
  <c r="Q124" i="12"/>
  <c r="V124" i="12"/>
  <c r="G127" i="12"/>
  <c r="I127" i="12"/>
  <c r="K127" i="12"/>
  <c r="M127" i="12"/>
  <c r="O127" i="12"/>
  <c r="Q127" i="12"/>
  <c r="V127" i="12"/>
  <c r="G129" i="12"/>
  <c r="I129" i="12"/>
  <c r="K129" i="12"/>
  <c r="M129" i="12"/>
  <c r="O129" i="12"/>
  <c r="Q129" i="12"/>
  <c r="V129" i="12"/>
  <c r="G131" i="12"/>
  <c r="M131" i="12" s="1"/>
  <c r="I131" i="12"/>
  <c r="I130" i="12" s="1"/>
  <c r="K131" i="12"/>
  <c r="K130" i="12" s="1"/>
  <c r="O131" i="12"/>
  <c r="Q131" i="12"/>
  <c r="Q130" i="12" s="1"/>
  <c r="V131" i="12"/>
  <c r="V130" i="12" s="1"/>
  <c r="G133" i="12"/>
  <c r="I133" i="12"/>
  <c r="K133" i="12"/>
  <c r="M133" i="12"/>
  <c r="O133" i="12"/>
  <c r="Q133" i="12"/>
  <c r="V133" i="12"/>
  <c r="G135" i="12"/>
  <c r="I135" i="12"/>
  <c r="K135" i="12"/>
  <c r="M135" i="12"/>
  <c r="O135" i="12"/>
  <c r="Q135" i="12"/>
  <c r="V135" i="12"/>
  <c r="G137" i="12"/>
  <c r="G130" i="12" s="1"/>
  <c r="I137" i="12"/>
  <c r="K137" i="12"/>
  <c r="O137" i="12"/>
  <c r="O130" i="12" s="1"/>
  <c r="Q137" i="12"/>
  <c r="V137" i="12"/>
  <c r="G139" i="12"/>
  <c r="I139" i="12"/>
  <c r="K139" i="12"/>
  <c r="K138" i="12" s="1"/>
  <c r="M139" i="12"/>
  <c r="O139" i="12"/>
  <c r="Q139" i="12"/>
  <c r="V139" i="12"/>
  <c r="V138" i="12" s="1"/>
  <c r="G141" i="12"/>
  <c r="I141" i="12"/>
  <c r="K141" i="12"/>
  <c r="M141" i="12"/>
  <c r="O141" i="12"/>
  <c r="Q141" i="12"/>
  <c r="V141" i="12"/>
  <c r="G143" i="12"/>
  <c r="G138" i="12" s="1"/>
  <c r="I143" i="12"/>
  <c r="K143" i="12"/>
  <c r="O143" i="12"/>
  <c r="O138" i="12" s="1"/>
  <c r="Q143" i="12"/>
  <c r="V143" i="12"/>
  <c r="G145" i="12"/>
  <c r="M145" i="12" s="1"/>
  <c r="I145" i="12"/>
  <c r="I138" i="12" s="1"/>
  <c r="K145" i="12"/>
  <c r="O145" i="12"/>
  <c r="Q145" i="12"/>
  <c r="Q138" i="12" s="1"/>
  <c r="V145" i="12"/>
  <c r="G147" i="12"/>
  <c r="I147" i="12"/>
  <c r="K147" i="12"/>
  <c r="M147" i="12"/>
  <c r="O147" i="12"/>
  <c r="Q147" i="12"/>
  <c r="V147" i="12"/>
  <c r="G149" i="12"/>
  <c r="I149" i="12"/>
  <c r="K149" i="12"/>
  <c r="M149" i="12"/>
  <c r="O149" i="12"/>
  <c r="Q149" i="12"/>
  <c r="V149" i="12"/>
  <c r="G150" i="12"/>
  <c r="O150" i="12"/>
  <c r="G151" i="12"/>
  <c r="M151" i="12" s="1"/>
  <c r="M150" i="12" s="1"/>
  <c r="I151" i="12"/>
  <c r="I150" i="12" s="1"/>
  <c r="K151" i="12"/>
  <c r="K150" i="12" s="1"/>
  <c r="O151" i="12"/>
  <c r="Q151" i="12"/>
  <c r="Q150" i="12" s="1"/>
  <c r="V151" i="12"/>
  <c r="V150" i="12" s="1"/>
  <c r="G153" i="12"/>
  <c r="G152" i="12" s="1"/>
  <c r="I153" i="12"/>
  <c r="K153" i="12"/>
  <c r="M153" i="12"/>
  <c r="O153" i="12"/>
  <c r="O152" i="12" s="1"/>
  <c r="Q153" i="12"/>
  <c r="V153" i="12"/>
  <c r="G156" i="12"/>
  <c r="M156" i="12" s="1"/>
  <c r="I156" i="12"/>
  <c r="K156" i="12"/>
  <c r="O156" i="12"/>
  <c r="Q156" i="12"/>
  <c r="V156" i="12"/>
  <c r="G157" i="12"/>
  <c r="M157" i="12" s="1"/>
  <c r="I157" i="12"/>
  <c r="I152" i="12" s="1"/>
  <c r="K157" i="12"/>
  <c r="O157" i="12"/>
  <c r="Q157" i="12"/>
  <c r="Q152" i="12" s="1"/>
  <c r="V157" i="12"/>
  <c r="G161" i="12"/>
  <c r="I161" i="12"/>
  <c r="K161" i="12"/>
  <c r="K152" i="12" s="1"/>
  <c r="M161" i="12"/>
  <c r="O161" i="12"/>
  <c r="Q161" i="12"/>
  <c r="V161" i="12"/>
  <c r="V152" i="12" s="1"/>
  <c r="G164" i="12"/>
  <c r="G163" i="12" s="1"/>
  <c r="I164" i="12"/>
  <c r="I163" i="12" s="1"/>
  <c r="K164" i="12"/>
  <c r="O164" i="12"/>
  <c r="O163" i="12" s="1"/>
  <c r="Q164" i="12"/>
  <c r="Q163" i="12" s="1"/>
  <c r="V164" i="12"/>
  <c r="G165" i="12"/>
  <c r="M165" i="12" s="1"/>
  <c r="I165" i="12"/>
  <c r="K165" i="12"/>
  <c r="O165" i="12"/>
  <c r="Q165" i="12"/>
  <c r="V165" i="12"/>
  <c r="G166" i="12"/>
  <c r="I166" i="12"/>
  <c r="K166" i="12"/>
  <c r="K163" i="12" s="1"/>
  <c r="M166" i="12"/>
  <c r="O166" i="12"/>
  <c r="Q166" i="12"/>
  <c r="V166" i="12"/>
  <c r="V163" i="12" s="1"/>
  <c r="G167" i="12"/>
  <c r="I167" i="12"/>
  <c r="K167" i="12"/>
  <c r="M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I170" i="12"/>
  <c r="K170" i="12"/>
  <c r="M170" i="12"/>
  <c r="O170" i="12"/>
  <c r="Q170" i="12"/>
  <c r="V170" i="12"/>
  <c r="AE172" i="12"/>
  <c r="AF172" i="12"/>
  <c r="I20" i="1"/>
  <c r="I19" i="1"/>
  <c r="I18" i="1"/>
  <c r="F44" i="1"/>
  <c r="G23" i="1" s="1"/>
  <c r="G44" i="1"/>
  <c r="G25" i="1" s="1"/>
  <c r="A25" i="1" s="1"/>
  <c r="A26" i="1" s="1"/>
  <c r="G26" i="1" s="1"/>
  <c r="H43" i="1"/>
  <c r="I43" i="1" s="1"/>
  <c r="H42" i="1"/>
  <c r="I42" i="1" s="1"/>
  <c r="H40" i="1"/>
  <c r="I40" i="1" s="1"/>
  <c r="H39" i="1"/>
  <c r="I39" i="1" s="1"/>
  <c r="I44" i="1" s="1"/>
  <c r="I17" i="1" l="1"/>
  <c r="I21" i="1" s="1"/>
  <c r="I81" i="1"/>
  <c r="J80" i="1" s="1"/>
  <c r="A23" i="1"/>
  <c r="A24" i="1" s="1"/>
  <c r="G24" i="1" s="1"/>
  <c r="A27" i="1" s="1"/>
  <c r="A29" i="1" s="1"/>
  <c r="G29" i="1" s="1"/>
  <c r="G27" i="1" s="1"/>
  <c r="G28" i="1"/>
  <c r="M73" i="14"/>
  <c r="M55" i="14"/>
  <c r="M35" i="14"/>
  <c r="M8" i="14"/>
  <c r="G73" i="14"/>
  <c r="M20" i="14"/>
  <c r="M19" i="14" s="1"/>
  <c r="M12" i="14"/>
  <c r="G78" i="14"/>
  <c r="G55" i="14"/>
  <c r="G35" i="14"/>
  <c r="M20" i="13"/>
  <c r="M8" i="13"/>
  <c r="M40" i="13"/>
  <c r="M38" i="13" s="1"/>
  <c r="M36" i="13"/>
  <c r="M33" i="13" s="1"/>
  <c r="M28" i="13"/>
  <c r="M25" i="13" s="1"/>
  <c r="M24" i="13"/>
  <c r="M12" i="13"/>
  <c r="M86" i="12"/>
  <c r="M53" i="12"/>
  <c r="M152" i="12"/>
  <c r="M90" i="12"/>
  <c r="M164" i="12"/>
  <c r="M163" i="12" s="1"/>
  <c r="M143" i="12"/>
  <c r="M138" i="12" s="1"/>
  <c r="M137" i="12"/>
  <c r="M130" i="12" s="1"/>
  <c r="M120" i="12"/>
  <c r="M113" i="12" s="1"/>
  <c r="M101" i="12"/>
  <c r="M100" i="12" s="1"/>
  <c r="M51" i="12"/>
  <c r="M47" i="12" s="1"/>
  <c r="M45" i="12"/>
  <c r="M44" i="12" s="1"/>
  <c r="M39" i="12"/>
  <c r="M34" i="12" s="1"/>
  <c r="M21" i="12"/>
  <c r="M20" i="12" s="1"/>
  <c r="M97" i="12"/>
  <c r="M96" i="12" s="1"/>
  <c r="J43" i="1"/>
  <c r="J39" i="1"/>
  <c r="J44" i="1" s="1"/>
  <c r="J40" i="1"/>
  <c r="J42" i="1"/>
  <c r="J41" i="1"/>
  <c r="H44" i="1"/>
  <c r="J28" i="1"/>
  <c r="J26" i="1"/>
  <c r="G38" i="1"/>
  <c r="F38" i="1"/>
  <c r="J23" i="1"/>
  <c r="J24" i="1"/>
  <c r="J25" i="1"/>
  <c r="J27" i="1"/>
  <c r="E24" i="1"/>
  <c r="E26" i="1"/>
  <c r="J75" i="1" l="1"/>
  <c r="J67" i="1"/>
  <c r="J59" i="1"/>
  <c r="J51" i="1"/>
  <c r="J72" i="1"/>
  <c r="J64" i="1"/>
  <c r="J71" i="1"/>
  <c r="J63" i="1"/>
  <c r="J55" i="1"/>
  <c r="J76" i="1"/>
  <c r="J68" i="1"/>
  <c r="J60" i="1"/>
  <c r="J78" i="1"/>
  <c r="J73" i="1"/>
  <c r="J65" i="1"/>
  <c r="J57" i="1"/>
  <c r="J79" i="1"/>
  <c r="J70" i="1"/>
  <c r="J62" i="1"/>
  <c r="J77" i="1"/>
  <c r="J69" i="1"/>
  <c r="J61" i="1"/>
  <c r="J53" i="1"/>
  <c r="J74" i="1"/>
  <c r="J66" i="1"/>
  <c r="J58" i="1"/>
  <c r="J56" i="1"/>
  <c r="J54" i="1"/>
  <c r="J52" i="1"/>
  <c r="J81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<sst xmlns="http://schemas.openxmlformats.org/spreadsheetml/2006/main" count="1778" uniqueCount="619">
  <si>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</si>
  <si>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</si>
  <si>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</si>
  <si>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</si>
  <si>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</si>
  <si>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</si>
  <si>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</si>
  <si>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</si>
  <si>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</si>
  <si>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</si>
  <si>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</si>
  <si>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</si>
  <si>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</si>
  <si>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</si>
  <si>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</si>
  <si>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</si>
  <si>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</si>
  <si>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</si>
  <si>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</si>
  <si>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</si>
  <si>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</si>
  <si>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</si>
  <si>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</si>
  <si>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</si>
  <si>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</si>
  <si>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</si>
  <si>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</si>
  <si>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</si>
  <si>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</si>
  <si>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</si>
  <si>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</si>
  <si>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</si>
  <si>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</si>
  <si>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</si>
  <si>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</si>
  <si>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</si>
  <si>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</si>
  <si>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</si>
  <si>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</si>
  <si>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</si>
  <si>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</si>
  <si>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</si>
  <si>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</si>
  <si>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17-05.06</t>
  </si>
  <si>
    <t>Cejl 49 - oprava bytové jednotky 12.2</t>
  </si>
  <si>
    <t>Stavba</t>
  </si>
  <si>
    <t>1</t>
  </si>
  <si>
    <t>Oprava bytové jednotky 12.2</t>
  </si>
  <si>
    <t>Stavební část</t>
  </si>
  <si>
    <t>2</t>
  </si>
  <si>
    <t>Elektroinstalace</t>
  </si>
  <si>
    <t>3</t>
  </si>
  <si>
    <t>ZTI, ÚT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</si>
  <si>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</si>
  <si>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</si>
  <si>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</si>
  <si>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</si>
  <si>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</si>
  <si>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</si>
  <si>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</si>
  <si>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</si>
  <si>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</si>
  <si>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</si>
  <si>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</si>
  <si>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</si>
  <si>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</si>
  <si>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</si>
  <si>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</si>
  <si>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</si>
  <si>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</si>
  <si>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</t>
  </si>
  <si>
    <t>Úpravy povrchu, podlahy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</si>
  <si>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</si>
  <si>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</si>
  <si>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</si>
  <si>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</si>
  <si>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</si>
  <si>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</si>
  <si>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</si>
  <si>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</si>
  <si>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</si>
  <si>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</si>
  <si>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</si>
  <si>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</si>
  <si>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</si>
  <si>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</si>
  <si>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</si>
  <si>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</si>
  <si>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</si>
  <si>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</si>
  <si>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</si>
  <si>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</si>
  <si>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</si>
  <si>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</si>
  <si>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</si>
  <si>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</si>
  <si>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</si>
  <si>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</si>
  <si>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764</t>
  </si>
  <si>
    <t>Konstrukce klempířské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</si>
  <si>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</si>
  <si>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</si>
  <si>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</si>
  <si>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</si>
  <si>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</si>
  <si>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</si>
  <si>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</si>
  <si>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</si>
  <si>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</si>
  <si>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</si>
  <si>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</si>
  <si>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</si>
  <si>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</si>
  <si>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</si>
  <si>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</si>
  <si>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</si>
  <si>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</si>
  <si>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</si>
  <si>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</si>
  <si>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</si>
  <si>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</si>
  <si>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</si>
  <si>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</si>
  <si>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</si>
  <si>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</si>
  <si>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</si>
  <si>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</si>
  <si>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</si>
  <si>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</si>
  <si>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</si>
  <si>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</si>
  <si>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</si>
  <si>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</si>
  <si>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</si>
  <si>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</si>
  <si>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</si>
  <si>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</si>
  <si>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</si>
  <si>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</si>
  <si>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</si>
  <si>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</si>
  <si>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</si>
  <si>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</si>
  <si>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</si>
  <si>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</si>
  <si>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319202321R00</t>
  </si>
  <si>
    <t>Vyrovnání povrchu zdiva přizděním do tl. 8 cm</t>
  </si>
  <si>
    <t>m2</t>
  </si>
  <si>
    <t>RTS 17/ I</t>
  </si>
  <si>
    <t>POL1_</t>
  </si>
  <si>
    <t>u sprch. koutu : 1,0*2*2,7</t>
  </si>
  <si>
    <t>VV</t>
  </si>
  <si>
    <t>342264051RT4</t>
  </si>
  <si>
    <t>Podhled sádrokartonový na zavěšenou ocel. konstr., desky požár. impreg. tl. 12,5 mm, bez izolace</t>
  </si>
  <si>
    <t>6,58</t>
  </si>
  <si>
    <t>342264098R00</t>
  </si>
  <si>
    <t>Příplatek k podhledu sádrokart. za plochu do 10 m2</t>
  </si>
  <si>
    <t>632451024R00</t>
  </si>
  <si>
    <t>Vyrovnávací potěr MC 15, v pásu, tl. 50 mm</t>
  </si>
  <si>
    <t>pod parapety : (1,06+1,1+1,09)*0,6</t>
  </si>
  <si>
    <t>612425931RTX</t>
  </si>
  <si>
    <t>Omítka vápenná ostění - štuková, s použitím suché maltové směsi</t>
  </si>
  <si>
    <t>Vlastní</t>
  </si>
  <si>
    <t>(0,9+2,8*2+1,06+1,1+1,09+1,98*2*3)*0,8</t>
  </si>
  <si>
    <t>602011112RT3</t>
  </si>
  <si>
    <t>Omítka jádrová, ručně, tloušťka vrstvy 15 mm</t>
  </si>
  <si>
    <t>1.02 : (2,47*2+2,84*2)*2,1-0,6*1,97</t>
  </si>
  <si>
    <t>1.03 : (2,96+1,179)*0,6</t>
  </si>
  <si>
    <t>612409991RT2</t>
  </si>
  <si>
    <t>Začištění omítek kolem oken,dveří apod., s použitím suché maltové směsi</t>
  </si>
  <si>
    <t>m</t>
  </si>
  <si>
    <t>1.01 : 2,13*2+1,52*2+0,68*2-0,9-0,8</t>
  </si>
  <si>
    <t>1.02 : 2,47*2+2,84*2</t>
  </si>
  <si>
    <t>1.03 : 2,96+1,179</t>
  </si>
  <si>
    <t>612421637R00</t>
  </si>
  <si>
    <t>Omítka vnitřní zdiva, MVC, štuková</t>
  </si>
  <si>
    <t>1.02 : (2,47*2+2,84*2)*0,6</t>
  </si>
  <si>
    <t>612421331R00</t>
  </si>
  <si>
    <t>Oprava vápen.omítek stěn do 30 % pl. - štukových</t>
  </si>
  <si>
    <t>1.03 : (5,58+4,18+3,949+0,13+1,179+2,96+0,44+1,52+0,5*6)*2,92-0,8*1,97</t>
  </si>
  <si>
    <t>612421431R00</t>
  </si>
  <si>
    <t>Oprava vápen.omítek stěn do 50 % pl. - štukových</t>
  </si>
  <si>
    <t>1.01 : (2,13*2+1,52*2+0,68*2)*2,92-0,9*2,8-0,8*1,97</t>
  </si>
  <si>
    <t>631663111R00</t>
  </si>
  <si>
    <t>Oprava trhlin epoxidovou pryskyřicí</t>
  </si>
  <si>
    <t>2,0</t>
  </si>
  <si>
    <t>771101116R00</t>
  </si>
  <si>
    <t>Vyrovnání podkladů samonivel. hmotou tl. do 30 mm</t>
  </si>
  <si>
    <t>POL1_1</t>
  </si>
  <si>
    <t>35,02</t>
  </si>
  <si>
    <t>23521594.AR</t>
  </si>
  <si>
    <t>Stěrka podlahová samonivelační - dodávka</t>
  </si>
  <si>
    <t>kg</t>
  </si>
  <si>
    <t>SPCM</t>
  </si>
  <si>
    <t>POL3_1</t>
  </si>
  <si>
    <t>Položka pořadí 12 : 35,02000*8</t>
  </si>
  <si>
    <t>648991113RT3</t>
  </si>
  <si>
    <t>Osazení parapet.desek plast. a lamin. š.nad 20cm, včetně dodávky plastové parapetní desky š. 300 mm</t>
  </si>
  <si>
    <t>1,06+1,1+1,09</t>
  </si>
  <si>
    <t>941955001R00</t>
  </si>
  <si>
    <t>Lešení lehké pomocné, výška podlahy do 1,2 m</t>
  </si>
  <si>
    <t>952901111R00</t>
  </si>
  <si>
    <t>Vyčištění budov o výšce podlaží do 4 m</t>
  </si>
  <si>
    <t>9501</t>
  </si>
  <si>
    <t>Zednické výpomoci pro řemesla</t>
  </si>
  <si>
    <t>soubor</t>
  </si>
  <si>
    <t>Indiv</t>
  </si>
  <si>
    <t>9502</t>
  </si>
  <si>
    <t>Průběžný úklid bytu vč. společných prostor domu - mokrou cestou</t>
  </si>
  <si>
    <t>9503</t>
  </si>
  <si>
    <t xml:space="preserve">Závěrečný úklid bytu vč. společných prostor domu </t>
  </si>
  <si>
    <t>963016111R00</t>
  </si>
  <si>
    <t>DMTZ podhledu SDK, kovová kce., 1xoplášť.12,5 mm</t>
  </si>
  <si>
    <t>963016994R00</t>
  </si>
  <si>
    <t>Příplatek za DMTZ vrstvy tepelné izolace tl.100 mm</t>
  </si>
  <si>
    <t>Položka pořadí 20 : 6,58000</t>
  </si>
  <si>
    <t>965081713RT1</t>
  </si>
  <si>
    <t>Bourání dlažeb keramických tl.10 mm, nad 1 m2, ručně, dlaždice keramické</t>
  </si>
  <si>
    <t>968062354R00</t>
  </si>
  <si>
    <t>Vybourání  rámů oken a dveří</t>
  </si>
  <si>
    <t>0,9*2,8+1,06*1,98+1,1*1,98+1,09*1,98</t>
  </si>
  <si>
    <t>968096002R00</t>
  </si>
  <si>
    <t xml:space="preserve">Bourání parapetů plastových š. do 50 cm </t>
  </si>
  <si>
    <t>Položka pořadí 14 : 3,25000</t>
  </si>
  <si>
    <t>978013141R00</t>
  </si>
  <si>
    <t>Otlučení omítek vnitřních stěn v rozsahu do 30 %</t>
  </si>
  <si>
    <t>Položka pořadí 9 : 65,40296</t>
  </si>
  <si>
    <t>978013161R00</t>
  </si>
  <si>
    <t>Otlučení omítek vnitřních stěn v rozsahu do 50 %</t>
  </si>
  <si>
    <t>Položka pořadí 10 : 21,19120</t>
  </si>
  <si>
    <t>978013191R00</t>
  </si>
  <si>
    <t>Otlučení omítek vnitřních stěn v rozsahu do 100 %</t>
  </si>
  <si>
    <t>Položka pořadí 6 : 23,60340</t>
  </si>
  <si>
    <t>Položka pořadí 8 : 6,37200</t>
  </si>
  <si>
    <t>978059521R00</t>
  </si>
  <si>
    <t>Odsekání vnitřních obkladů stěn do 2 m2</t>
  </si>
  <si>
    <t>725240812R00</t>
  </si>
  <si>
    <t>Demontáž sprchových mís bez výtokových armatur</t>
  </si>
  <si>
    <t>725290010RA0</t>
  </si>
  <si>
    <t>Demontáž klozetu včetně splachovací nádrže</t>
  </si>
  <si>
    <t>kus</t>
  </si>
  <si>
    <t>725290020RA0</t>
  </si>
  <si>
    <t>Demontáž umyvadla včetně baterie a konzol</t>
  </si>
  <si>
    <t>766662811R00</t>
  </si>
  <si>
    <t>Demontáž prahů dveří 1křídlových</t>
  </si>
  <si>
    <t>9601</t>
  </si>
  <si>
    <t>Demontáž a likvidace zařízení bytu (vestav.skříně, dřev. obklady, police apod.)</t>
  </si>
  <si>
    <t>9602</t>
  </si>
  <si>
    <t>Demontáže nepotřebných rozvodů TZB vč. odvozu a likvidace</t>
  </si>
  <si>
    <t>96504825</t>
  </si>
  <si>
    <t>Očištění povrchu podlah a odstranění nerovností</t>
  </si>
  <si>
    <t>999281108R00</t>
  </si>
  <si>
    <t>Přesun hmot pro opravy a údržbu do výšky 12 m</t>
  </si>
  <si>
    <t>t</t>
  </si>
  <si>
    <t>POL7_</t>
  </si>
  <si>
    <t>711210020RA0</t>
  </si>
  <si>
    <t>Stěrka hydroizolační těsnící hmotou, vč. dodplňků (pásky, rohy)</t>
  </si>
  <si>
    <t>POL2_7</t>
  </si>
  <si>
    <t>1.02 : 6,58+(2,47*2+2,84*2)*0,1+0,9*2*2,0</t>
  </si>
  <si>
    <t>713111221RO6</t>
  </si>
  <si>
    <t>Montáž parozábrany, zavěšené podhl., přelep. spojů, DEKFOL N AL 170 speciál</t>
  </si>
  <si>
    <t>Položka pořadí 2 : 6,58000</t>
  </si>
  <si>
    <t>998713202R00</t>
  </si>
  <si>
    <t>Přesun hmot pro izolace tepelné, výšky do 12 m</t>
  </si>
  <si>
    <t>72501</t>
  </si>
  <si>
    <t>Dřez nerezový s odkapem</t>
  </si>
  <si>
    <t>72502</t>
  </si>
  <si>
    <t>Varná deska indukční</t>
  </si>
  <si>
    <t>72503</t>
  </si>
  <si>
    <t>Vestavná trouba</t>
  </si>
  <si>
    <t>72504</t>
  </si>
  <si>
    <t>Cirkulační digestoř s uhlíkovým filtrem</t>
  </si>
  <si>
    <t>72505</t>
  </si>
  <si>
    <t>Zrcadlo nad umyvadlem</t>
  </si>
  <si>
    <t>764410260RT2</t>
  </si>
  <si>
    <t>Oplechování parapetů včetně rohů Pz, rš 400 mm, lepení Enkolitem</t>
  </si>
  <si>
    <t>998764202R00</t>
  </si>
  <si>
    <t>Přesun hmot pro klempířské konstr., výšky do 12 m</t>
  </si>
  <si>
    <t>766661112R00</t>
  </si>
  <si>
    <t>Montáž dveří do zárubně,otevíravých 1kř.do 0,8 m</t>
  </si>
  <si>
    <t>POL1_7</t>
  </si>
  <si>
    <t>766670021R00</t>
  </si>
  <si>
    <t>Montáž kliky a štítku</t>
  </si>
  <si>
    <t>76601</t>
  </si>
  <si>
    <t>Plastové okno, 2díl., izol.dvojsklo, 1060x1980 mm - D+M</t>
  </si>
  <si>
    <t>76602</t>
  </si>
  <si>
    <t>Plastové okno, 2díl., izol.dvojsklo, 1100x1980 mm - D+M</t>
  </si>
  <si>
    <t>76603</t>
  </si>
  <si>
    <t>Plastové okno, 2díl., izol.dvojsklo, 1090x1980 mm - D+M</t>
  </si>
  <si>
    <t>76604</t>
  </si>
  <si>
    <t>Vstupní plastové dveře, 1kř., plné, s nadsvětlíkem, 90x280 cm, kování tř. 4, kukátko, jmenovka, číslo bytu - D+M</t>
  </si>
  <si>
    <t>766695212R01</t>
  </si>
  <si>
    <t>Montáž prahů dveří jednokřídlových š. do 10 cm, vč. dodávky prahu  s vícevrstvým lakem</t>
  </si>
  <si>
    <t>766810010RAE</t>
  </si>
  <si>
    <t>Kuchyňské linky dodávka a montáž, linka 240 cm</t>
  </si>
  <si>
    <t>54914620R</t>
  </si>
  <si>
    <t>Dveřní kování PRAKTIK klíč Cr</t>
  </si>
  <si>
    <t>POL3_7</t>
  </si>
  <si>
    <t>61160110R</t>
  </si>
  <si>
    <t xml:space="preserve">Dveře vnitřní fólie KLASIK plné 1kř. 60x197 </t>
  </si>
  <si>
    <t>POL3_</t>
  </si>
  <si>
    <t>61160612R</t>
  </si>
  <si>
    <t xml:space="preserve">Dveře vnitřní fólie KLASIK 2/3 sklo 1kř. 80x197 </t>
  </si>
  <si>
    <t>998766202R00</t>
  </si>
  <si>
    <t>Přesun hmot pro truhlářské konstr., výšky do 12 m</t>
  </si>
  <si>
    <t>771475014R00</t>
  </si>
  <si>
    <t>Obklad soklíků keram.rovných, tmel,výška 5 cm</t>
  </si>
  <si>
    <t>771479001R00</t>
  </si>
  <si>
    <t>Řezání dlaždic keramických pro soklíky</t>
  </si>
  <si>
    <t>Položka pořadí 59 : 6,96000</t>
  </si>
  <si>
    <t>771575111RT6</t>
  </si>
  <si>
    <t>Montáž podlah keram.,hladké, tmel, 45x45 cm</t>
  </si>
  <si>
    <t>4,01+6,58</t>
  </si>
  <si>
    <t>771578011R00</t>
  </si>
  <si>
    <t>Spára podlaha - stěna, silikonem</t>
  </si>
  <si>
    <t>1.02 : 2,47*2+2,84*2+2,1*5+0,9*2,0+0,6+1,0</t>
  </si>
  <si>
    <t>771579795R00</t>
  </si>
  <si>
    <t>Příplatek za spárování vodotěsnou hmotou - plošně</t>
  </si>
  <si>
    <t>Položka pořadí 59 : 6,96000*0,1</t>
  </si>
  <si>
    <t>Položka pořadí 61 : 10,59000</t>
  </si>
  <si>
    <t>59764206R</t>
  </si>
  <si>
    <t>Dlažba keramická 300x300x9 mm dle výběru investora</t>
  </si>
  <si>
    <t>Položka pořadí 63 : 11,28600*1,12</t>
  </si>
  <si>
    <t>998771202R00</t>
  </si>
  <si>
    <t>Přesun hmot pro podlahy z dlaždic, výšky do 12 m</t>
  </si>
  <si>
    <t>776421100RU1</t>
  </si>
  <si>
    <t>Lepení podlahových soklíků z PVC a vinylu, včetně dodávky soklíku PVC</t>
  </si>
  <si>
    <t>1.03 : 5,58+4,18+3,949+0,13+1,179+2,96+0,44+1,52+0,5*6-0,8</t>
  </si>
  <si>
    <t>776522</t>
  </si>
  <si>
    <t>Montáž povlakových podlah z pásů PVC celoplošným lepením- PVC ve specifikaci</t>
  </si>
  <si>
    <t>24,43</t>
  </si>
  <si>
    <t>284123</t>
  </si>
  <si>
    <t>PVC podlaha  min.zátěžová třída dle klasifikace EN685- min. 23 nebo 31, protiskluznost R10</t>
  </si>
  <si>
    <t>Položka pořadí 67 : 24,43000*1,1</t>
  </si>
  <si>
    <t>998776202R00</t>
  </si>
  <si>
    <t>Přesun hmot pro podlahy povlakové, výšky do 12 m</t>
  </si>
  <si>
    <t>781101210R00</t>
  </si>
  <si>
    <t>Penetrace podkladu pod obklady</t>
  </si>
  <si>
    <t>Položka pořadí 71 : 23,60340</t>
  </si>
  <si>
    <t>781415016RT6</t>
  </si>
  <si>
    <t>Montáž obkladů stěn, porovin.,tmel, nad 20x25 cm</t>
  </si>
  <si>
    <t>781419706R00</t>
  </si>
  <si>
    <t>Příplatek za spárovací vodotěsnou hmotu - plošně</t>
  </si>
  <si>
    <t>781497121R00</t>
  </si>
  <si>
    <t xml:space="preserve">Lišta hliníková rohová k obkladům </t>
  </si>
  <si>
    <t>2,1</t>
  </si>
  <si>
    <t>597813720R</t>
  </si>
  <si>
    <t>Obkládačka 20x40 cm dle výběru investora</t>
  </si>
  <si>
    <t>Položka pořadí 71 : 23,60340*1,12</t>
  </si>
  <si>
    <t>998781202R00</t>
  </si>
  <si>
    <t>Přesun hmot pro obklady keramické, výšky do 12 m</t>
  </si>
  <si>
    <t>78301</t>
  </si>
  <si>
    <t>Nátěr zárubně,  základní nátěr + 2x synt. nátěr</t>
  </si>
  <si>
    <t>784402801R00</t>
  </si>
  <si>
    <t>Odstranění malby oškrábáním v místnosti H do 3,8 m</t>
  </si>
  <si>
    <t>784167101R00</t>
  </si>
  <si>
    <t>Vyhlazení disperzním tmelem</t>
  </si>
  <si>
    <t>784450020RA0</t>
  </si>
  <si>
    <t>Malba ze směsi Remal, penetrace 1x, bílá 2x</t>
  </si>
  <si>
    <t>POL2_</t>
  </si>
  <si>
    <t>784450025RA0</t>
  </si>
  <si>
    <t>Malba ze směsi Remal na SDK, penetrace 1x, bílá 2x</t>
  </si>
  <si>
    <t>30,6</t>
  </si>
  <si>
    <t>979087112R00</t>
  </si>
  <si>
    <t>Nakládání suti na dopravní prostředky</t>
  </si>
  <si>
    <t>POL8_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</si>
  <si>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</si>
  <si>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</si>
  <si>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</si>
  <si>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</si>
  <si>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</si>
  <si>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</si>
  <si>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</si>
  <si>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</si>
  <si>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</si>
  <si>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</si>
  <si>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</si>
  <si>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 xml:space="preserve">Poplatek za skládku 10 % příměsí </t>
  </si>
  <si>
    <t>SUM</t>
  </si>
  <si>
    <t>Poznámky uchazeče k zadání</t>
  </si>
  <si>
    <t>POPUZIV</t>
  </si>
  <si>
    <t>END</t>
  </si>
  <si>
    <t>101</t>
  </si>
  <si>
    <t>Doplnění rozvaděče ER, jistič B/3 20A  vč.montáže a zapojení,</t>
  </si>
  <si>
    <t>102</t>
  </si>
  <si>
    <t>Rozvaděč RB,</t>
  </si>
  <si>
    <t>103</t>
  </si>
  <si>
    <t>Rozvodnice na omítku, dveře kouř.orga.sklo, se zad.stěnou</t>
  </si>
  <si>
    <t>ks</t>
  </si>
  <si>
    <t>104</t>
  </si>
  <si>
    <t>Hlavní vypínač, 3-pól, In=20A</t>
  </si>
  <si>
    <t>105</t>
  </si>
  <si>
    <t>Jistič char B, 1-pólový, Icn=6kA, In=16A</t>
  </si>
  <si>
    <t>106</t>
  </si>
  <si>
    <t>Jistič, char B, 3-pólový, Icn=6kA, In=16A</t>
  </si>
  <si>
    <t>107</t>
  </si>
  <si>
    <t xml:space="preserve"> Chránič Ir=250A, typ AC, 2-pól, Idn=0.03A, In=25A</t>
  </si>
  <si>
    <t>108</t>
  </si>
  <si>
    <t>Chránič s nadproud.ochr,Ir=250A,AC,1+N,6kA,char.C, Idn=0.03A, In=10A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</si>
  <si>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</si>
  <si>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</si>
  <si>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</si>
  <si>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</si>
  <si>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</si>
  <si>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</si>
  <si>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204</t>
  </si>
  <si>
    <t>Svítidlo typ A</t>
  </si>
  <si>
    <t>205</t>
  </si>
  <si>
    <t>Svítidlo typ B</t>
  </si>
  <si>
    <t>206</t>
  </si>
  <si>
    <t>Svítidlo typ C</t>
  </si>
  <si>
    <t>207</t>
  </si>
  <si>
    <t>Svítidlo typ D</t>
  </si>
  <si>
    <t>308</t>
  </si>
  <si>
    <t>Vodič CY 4 ZŽ</t>
  </si>
  <si>
    <t>309</t>
  </si>
  <si>
    <t>Vodič CY 6 ZŽ</t>
  </si>
  <si>
    <t>311</t>
  </si>
  <si>
    <t>Kabel CYKY 3Ax1,5 vč. uložení a zapojení, ukončení</t>
  </si>
  <si>
    <t>312</t>
  </si>
  <si>
    <t>Kabel CYKY 3Cx1,5 vč. uložení a zapojení, ukončení</t>
  </si>
  <si>
    <t>313</t>
  </si>
  <si>
    <t>Kabel CYKY 5Cx1,5 vč. uložení a zapojení, ukončení</t>
  </si>
  <si>
    <t>314</t>
  </si>
  <si>
    <t>Kabel CYKY 3Cx2,5 vč. uložení a zapojení, ukončení</t>
  </si>
  <si>
    <t>315</t>
  </si>
  <si>
    <t>Kabel CYKY 5Cx2,5 vč. uložení a zapojení, ukončení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</si>
  <si>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</si>
  <si>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</si>
  <si>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</si>
  <si>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</si>
  <si>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</si>
  <si>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</si>
  <si>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</si>
  <si>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</si>
  <si>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</si>
  <si>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</si>
  <si>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524</t>
  </si>
  <si>
    <t>Spínač řaz.6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</si>
  <si>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</si>
  <si>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</si>
  <si>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</si>
  <si>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</si>
  <si>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</si>
  <si>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</si>
  <si>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</si>
  <si>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</si>
  <si>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</si>
  <si>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</si>
  <si>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</si>
  <si>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</si>
  <si>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532</t>
  </si>
  <si>
    <t>El. topná vložka do žebříku v koupelně, 230V, IP44 , 300W, bílá</t>
  </si>
  <si>
    <t>5321</t>
  </si>
  <si>
    <t>Ventilátor Silent verze, koupelnový s Hygrostatem</t>
  </si>
  <si>
    <t>533</t>
  </si>
  <si>
    <t>AUTONOMNÍ HLÁSIČ KOUŘE</t>
  </si>
  <si>
    <t>534</t>
  </si>
  <si>
    <t>Bernard svorka vč. Cu pásku</t>
  </si>
  <si>
    <t>535</t>
  </si>
  <si>
    <t>Termostat týdenní, digitální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</si>
  <si>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</si>
  <si>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</si>
  <si>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</si>
  <si>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</si>
  <si>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</si>
  <si>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</si>
  <si>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</si>
  <si>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</si>
  <si>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</si>
  <si>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</si>
  <si>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</si>
  <si>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</si>
  <si>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</si>
  <si>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</si>
  <si>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</si>
  <si>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</si>
  <si>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</si>
  <si>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</si>
  <si>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</si>
  <si>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</si>
  <si>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</si>
  <si>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</si>
  <si>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 xml:space="preserve">Napojení rozvodů STA na stávající </t>
  </si>
  <si>
    <t>551</t>
  </si>
  <si>
    <t>Výstražné tabulky</t>
  </si>
  <si>
    <t>721176103R00</t>
  </si>
  <si>
    <t>Potrubí HT připojovací D 50 x 1,8 mm</t>
  </si>
  <si>
    <t>721176104R00</t>
  </si>
  <si>
    <t>Potrubí HT připojovací D 75 x 1,9 mm</t>
  </si>
  <si>
    <t>RTS 14/ I</t>
  </si>
  <si>
    <t>721176105R00</t>
  </si>
  <si>
    <t>Potrubí HT připojovací D 110 x 2,7 mm</t>
  </si>
  <si>
    <t>721194103R00</t>
  </si>
  <si>
    <t>Vyvedení odpadních výpustek D 32 x 1,8</t>
  </si>
  <si>
    <t>RTS 16/ II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</si>
  <si>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</si>
  <si>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</si>
  <si>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</si>
  <si>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</si>
  <si>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</si>
  <si>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</si>
  <si>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7211709</t>
  </si>
  <si>
    <t>Oprava vsazení odbočky do D 110</t>
  </si>
  <si>
    <t>72117095</t>
  </si>
  <si>
    <t>Oprava vsazení odbočky do D 50</t>
  </si>
  <si>
    <t>998721203R00</t>
  </si>
  <si>
    <t>Přesun hmot pro vnitřní kanalizaci, výšky do 24 m</t>
  </si>
  <si>
    <t>722172331R00</t>
  </si>
  <si>
    <t>Potrubí z PPR PN20, D 20x3,4 mm vč. vysekání rýhy</t>
  </si>
  <si>
    <t>722172411R00</t>
  </si>
  <si>
    <t>Potrubí z PPR PN20, D 20x2,8 mm vč. vysekání rýhy</t>
  </si>
  <si>
    <t>722172332R00</t>
  </si>
  <si>
    <t>Potrubí z PPR PN20, D 25x4,2 mm vč. vysekání rýhy</t>
  </si>
  <si>
    <t>722181212RT8</t>
  </si>
  <si>
    <t>Izolace návleková tl. stěny 9 mm vnitřní průměr do 25 mm</t>
  </si>
  <si>
    <t>722190401R00</t>
  </si>
  <si>
    <t>Vyvedení a upevnění výpustek DN 15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</si>
  <si>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</si>
  <si>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</si>
  <si>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</si>
  <si>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</si>
  <si>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</si>
  <si>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</si>
  <si>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722492</t>
  </si>
  <si>
    <t>Rohový ventil kombinovaný pro napojení dřezu a myčky nádobí</t>
  </si>
  <si>
    <t>7222493</t>
  </si>
  <si>
    <t>Kulový kohout uzavírací DN 25, pro napojení kotle a zásobníku teplé vody</t>
  </si>
  <si>
    <t>7221319</t>
  </si>
  <si>
    <t>Oprava-potrubí vsazení odbočky DN 32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</si>
  <si>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</si>
  <si>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</si>
  <si>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</si>
  <si>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</si>
  <si>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</si>
  <si>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DN 50</t>
  </si>
  <si>
    <t>998722203R00</t>
  </si>
  <si>
    <t>Přesun hmot pro vnitřní vodovod, výšky do 24 m</t>
  </si>
  <si>
    <t>725013161R00</t>
  </si>
  <si>
    <t>Klozet kombi + sedátko, bílý</t>
  </si>
  <si>
    <t>726211123R00</t>
  </si>
  <si>
    <t>Modul-WC Kombifix Eco, UP320, h 108 cm</t>
  </si>
  <si>
    <t>725017161R00</t>
  </si>
  <si>
    <t>Umyvadlo na šrouby , 50 x 41 cm, bílé</t>
  </si>
  <si>
    <t>725249102R00</t>
  </si>
  <si>
    <t>Montáž sprchových mís a vaniček</t>
  </si>
  <si>
    <t>mat</t>
  </si>
  <si>
    <t>Sprchová vanička čvrtkruh, 90cm protiskluz, nožičky, panel</t>
  </si>
  <si>
    <t>725249103R00</t>
  </si>
  <si>
    <t>Montáž sprchových koutů</t>
  </si>
  <si>
    <t>Sprchový kout čtvrtkruhový posuvný čtyřdílný, bílý 90 cm,výška 185 cm,bezpečnostní transparentní, sk</t>
  </si>
  <si>
    <t>725823114RT1</t>
  </si>
  <si>
    <t>Baterie dřezová stojánková ruční, bez otvír.odpadu standardní, vč. napojovacích hadiček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</si>
  <si>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</si>
  <si>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</si>
  <si>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</si>
  <si>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</si>
  <si>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</si>
  <si>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</si>
  <si>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Sprchová souprava chrom, růžice posuvný držák, plast. mýdlenka, hadice 150cm</t>
  </si>
  <si>
    <t>POL12_0</t>
  </si>
  <si>
    <t>725860251R00</t>
  </si>
  <si>
    <t>Sifon umyvadlový chromovaný</t>
  </si>
  <si>
    <t>725860202R00</t>
  </si>
  <si>
    <t>Sifon dřezový D 40, 50 mm, 6/4''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</si>
  <si>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</si>
  <si>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</si>
  <si>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</si>
  <si>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</si>
  <si>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7258601</t>
  </si>
  <si>
    <t>Kondenzační sifon s nálevkou DN 32,pro okap z pojišťovacího ventilu kotle a zásobníku na teplou vodu</t>
  </si>
  <si>
    <t>55484471.AR</t>
  </si>
  <si>
    <t>Dveře sprchové třídilné 90cm, sklo čiré SD2/90 S</t>
  </si>
  <si>
    <t>998725203R00</t>
  </si>
  <si>
    <t>Přesun hmot pro zařizovací předměty, výšky do 24 m</t>
  </si>
  <si>
    <t>7312493</t>
  </si>
  <si>
    <t>Montáž závěsných kotlů s externím zásobníkem TV</t>
  </si>
  <si>
    <t>Elektrokotel 2,0-18,0 kW s externím zásobníkem TV o objemu 58l</t>
  </si>
  <si>
    <t>735157665R00</t>
  </si>
  <si>
    <t>Otopná těl.panel.Radik Ventil Kompakt 22  600/ 900</t>
  </si>
  <si>
    <t>735157680R00</t>
  </si>
  <si>
    <t>Otopná těl.panel.Radik Ventil Kompakt 22  900/ 400</t>
  </si>
  <si>
    <t>735171174R00</t>
  </si>
  <si>
    <t>Těleso trub. Koralux Rondo Comfort-M KRTM 1820.600</t>
  </si>
  <si>
    <t>Elektrické topné těleso 900W/230V do zásuvky přes regulátor</t>
  </si>
  <si>
    <t>55137306A</t>
  </si>
  <si>
    <t>Hlavice termostatická</t>
  </si>
  <si>
    <t>Termostatický ventil přímý</t>
  </si>
  <si>
    <t>HM armatura rohová, bílá, vč. termohlavice pro připojení trubkového tělesa se stř. přip.</t>
  </si>
  <si>
    <t>H armatura rohová, uzavíratelné šroubení s vypouštěním, pro připojení otopného tělesa ventilkompakt</t>
  </si>
  <si>
    <t>734209113R00</t>
  </si>
  <si>
    <t>Montáž armatur závitových,se 2závity, G 1/2</t>
  </si>
  <si>
    <t>733161104R00</t>
  </si>
  <si>
    <t>Potrubí měděné  D 15 x 1 mm, polotvrdé</t>
  </si>
  <si>
    <t>733161106R00</t>
  </si>
  <si>
    <t>Potrubí měděné D 18 x 1 mm, polotvrdé</t>
  </si>
  <si>
    <t>722181213RT5</t>
  </si>
  <si>
    <t>Izolace návleková tl. stěny 13 mm vnitřní průměr 15 mm</t>
  </si>
  <si>
    <t>722181213RT6</t>
  </si>
  <si>
    <t>Izolace návleková tl. stěny 13 mm vnitřní průměr 18 mm</t>
  </si>
  <si>
    <t>Napuštění, odvzdušnění potrubí a ot. těles tlaková zkouška</t>
  </si>
  <si>
    <t>998735203R00</t>
  </si>
  <si>
    <t>Přesun hmot pro otopná tělesa, výšky do 24 m</t>
  </si>
  <si>
    <t>2403</t>
  </si>
  <si>
    <t>Nerezová cirkulační digestoř výsuvný, vč. tuk filtrů 500 m/h / 230 V, vč. osvětlení, hluk 57dB(A)</t>
  </si>
  <si>
    <t>2404</t>
  </si>
  <si>
    <t>Tichý potrubní ventilátor, průtok vzduchu 95m3/h, ze zpětnou klapkou, doběhem a hygrostatem, provedení s kuličkovými ložisky (max. 37db(A)</t>
  </si>
  <si>
    <t>2405</t>
  </si>
  <si>
    <t>Vnitřní krycí mřížka na ventilátor</t>
  </si>
  <si>
    <t>2406</t>
  </si>
  <si>
    <t>Úprava otvoru pro osazení ventilátoru (vyvložkování potinkovým SPIRO potrubím)</t>
  </si>
  <si>
    <t>01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</si>
  <si>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</si>
  <si>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</si>
  <si>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</si>
  <si>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</si>
  <si>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</si>
  <si>
    <t>04</t>
  </si>
  <si>
    <t>Zednické výpomoci pro řemesla (vysekání a zapravení drážek)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</si>
</sst>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3" t="s">
        <v>41</v>
      </c>
      <c r="B2" s="193"/>
      <c r="C2" s="193"/>
      <c r="D2" s="193"/>
      <c r="E2" s="193"/>
      <c r="F2" s="193"/>
      <c r="G2" s="193"/>
    </row>
  </sheetData>
  <sheetProtection algorithmName="SHA-512" hashValue="vTy5Kh3AmFmKO06L2im6m2tLShRBbA3OIziEAvQtZjYZWwcyVmhFSjOdzmRkBnjTY6s4YYj9zI997MkXZyg6hA==" saltValue="Rn5enwaTiv7OrM2XzG4QnA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4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19" t="s">
        <v>4</v>
      </c>
      <c r="C1" s="220"/>
      <c r="D1" s="220"/>
      <c r="E1" s="220"/>
      <c r="F1" s="220"/>
      <c r="G1" s="220"/>
      <c r="H1" s="220"/>
      <c r="I1" s="220"/>
      <c r="J1" s="221"/>
    </row>
    <row r="2" spans="1:15" ht="36" customHeight="1" x14ac:dyDescent="0.2">
      <c r="A2" s="3"/>
      <c r="B2" s="79" t="s">
        <v>24</v>
      </c>
      <c r="C2" s="80"/>
      <c r="D2" s="81" t="s">
        <v>43</v>
      </c>
      <c r="E2" s="225" t="s">
        <v>44</v>
      </c>
      <c r="F2" s="226"/>
      <c r="G2" s="226"/>
      <c r="H2" s="226"/>
      <c r="I2" s="226"/>
      <c r="J2" s="227"/>
      <c r="O2" s="2"/>
    </row>
    <row r="3" spans="1:15" ht="27" hidden="1" customHeight="1" x14ac:dyDescent="0.2">
      <c r="A3" s="3"/>
      <c r="B3" s="82"/>
      <c r="C3" s="80"/>
      <c r="D3" s="83"/>
      <c r="E3" s="228"/>
      <c r="F3" s="229"/>
      <c r="G3" s="229"/>
      <c r="H3" s="229"/>
      <c r="I3" s="229"/>
      <c r="J3" s="230"/>
    </row>
    <row r="4" spans="1:15" ht="23.25" customHeight="1" x14ac:dyDescent="0.2">
      <c r="A4" s="3"/>
      <c r="B4" s="84"/>
      <c r="C4" s="85"/>
      <c r="D4" s="86"/>
      <c r="E4" s="217"/>
      <c r="F4" s="217"/>
      <c r="G4" s="217"/>
      <c r="H4" s="217"/>
      <c r="I4" s="217"/>
      <c r="J4" s="218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2"/>
      <c r="E11" s="232"/>
      <c r="F11" s="232"/>
      <c r="G11" s="232"/>
      <c r="H11" s="27" t="s">
        <v>42</v>
      </c>
      <c r="I11" s="88"/>
      <c r="J11" s="10"/>
    </row>
    <row r="12" spans="1:15" ht="15.75" customHeight="1" x14ac:dyDescent="0.2">
      <c r="A12" s="3"/>
      <c r="B12" s="41"/>
      <c r="C12" s="25"/>
      <c r="D12" s="215"/>
      <c r="E12" s="215"/>
      <c r="F12" s="215"/>
      <c r="G12" s="215"/>
      <c r="H12" s="27" t="s">
        <v>36</v>
      </c>
      <c r="I12" s="88"/>
      <c r="J12" s="10"/>
    </row>
    <row r="13" spans="1:15" ht="15.75" customHeight="1" x14ac:dyDescent="0.2">
      <c r="A13" s="3"/>
      <c r="B13" s="42"/>
      <c r="C13" s="87"/>
      <c r="D13" s="216"/>
      <c r="E13" s="216"/>
      <c r="F13" s="216"/>
      <c r="G13" s="216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1"/>
      <c r="F15" s="231"/>
      <c r="G15" s="233"/>
      <c r="H15" s="233"/>
      <c r="I15" s="233" t="s">
        <v>31</v>
      </c>
      <c r="J15" s="234"/>
    </row>
    <row r="16" spans="1:15" ht="23.25" customHeight="1" x14ac:dyDescent="0.2">
      <c r="A16" s="140" t="s">
        <v>26</v>
      </c>
      <c r="B16" s="57" t="s">
        <v>26</v>
      </c>
      <c r="C16" s="58"/>
      <c r="D16" s="59"/>
      <c r="E16" s="208"/>
      <c r="F16" s="209"/>
      <c r="G16" s="208"/>
      <c r="H16" s="209"/>
      <c r="I16" s="208">
        <f>SUMIF(F51:F80,A16,I51:I80)+SUMIF(F51:F80,"PSU",I51:I80)</f>
        <v>0</v>
      </c>
      <c r="J16" s="210"/>
    </row>
    <row r="17" spans="1:10" ht="23.25" customHeight="1" x14ac:dyDescent="0.2">
      <c r="A17" s="140" t="s">
        <v>27</v>
      </c>
      <c r="B17" s="57" t="s">
        <v>27</v>
      </c>
      <c r="C17" s="58"/>
      <c r="D17" s="59"/>
      <c r="E17" s="208"/>
      <c r="F17" s="209"/>
      <c r="G17" s="208"/>
      <c r="H17" s="209"/>
      <c r="I17" s="208">
        <f>SUMIF(F51:F80,A17,I51:I80)</f>
        <v>0</v>
      </c>
      <c r="J17" s="210"/>
    </row>
    <row r="18" spans="1:10" ht="23.25" customHeight="1" x14ac:dyDescent="0.2">
      <c r="A18" s="140" t="s">
        <v>28</v>
      </c>
      <c r="B18" s="57" t="s">
        <v>28</v>
      </c>
      <c r="C18" s="58"/>
      <c r="D18" s="59"/>
      <c r="E18" s="208"/>
      <c r="F18" s="209"/>
      <c r="G18" s="208"/>
      <c r="H18" s="209"/>
      <c r="I18" s="208">
        <f>SUMIF(F51:F80,A18,I51:I80)</f>
        <v>0</v>
      </c>
      <c r="J18" s="210"/>
    </row>
    <row r="19" spans="1:10" ht="23.25" customHeight="1" x14ac:dyDescent="0.2">
      <c r="A19" s="140" t="s">
        <v>117</v>
      </c>
      <c r="B19" s="57" t="s">
        <v>29</v>
      </c>
      <c r="C19" s="58"/>
      <c r="D19" s="59"/>
      <c r="E19" s="208"/>
      <c r="F19" s="209"/>
      <c r="G19" s="208"/>
      <c r="H19" s="209"/>
      <c r="I19" s="208">
        <f>SUMIF(F51:F80,A19,I51:I80)</f>
        <v>0</v>
      </c>
      <c r="J19" s="210"/>
    </row>
    <row r="20" spans="1:10" ht="23.25" customHeight="1" x14ac:dyDescent="0.2">
      <c r="A20" s="140" t="s">
        <v>118</v>
      </c>
      <c r="B20" s="57" t="s">
        <v>30</v>
      </c>
      <c r="C20" s="58"/>
      <c r="D20" s="59"/>
      <c r="E20" s="208"/>
      <c r="F20" s="209"/>
      <c r="G20" s="208"/>
      <c r="H20" s="209"/>
      <c r="I20" s="208">
        <f>SUMIF(F51:F80,A20,I51:I80)</f>
        <v>0</v>
      </c>
      <c r="J20" s="210"/>
    </row>
    <row r="21" spans="1:10" ht="23.25" customHeight="1" x14ac:dyDescent="0.2">
      <c r="A21" s="3"/>
      <c r="B21" s="74" t="s">
        <v>31</v>
      </c>
      <c r="C21" s="75"/>
      <c r="D21" s="76"/>
      <c r="E21" s="211"/>
      <c r="F21" s="235"/>
      <c r="G21" s="211"/>
      <c r="H21" s="235"/>
      <c r="I21" s="211">
        <f>SUM(I16:J20)</f>
        <v>0</v>
      </c>
      <c r="J21" s="212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6">
        <f>ZakladDPHSniVypocet</f>
        <v>0</v>
      </c>
      <c r="H23" s="207"/>
      <c r="I23" s="207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4">
        <f>IF(A24&gt;50, ROUNDUP(A23, 0), ROUNDDOWN(A23, 0))</f>
        <v>0</v>
      </c>
      <c r="H24" s="205"/>
      <c r="I24" s="205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6">
        <f>ZakladDPHZaklVypocet</f>
        <v>0</v>
      </c>
      <c r="H25" s="207"/>
      <c r="I25" s="207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2">
        <f>IF(A26&gt;50, ROUNDUP(A25, 0), ROUNDDOWN(A25, 0))</f>
        <v>0</v>
      </c>
      <c r="H26" s="223"/>
      <c r="I26" s="223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4">
        <f>CenaCelkem-(ZakladDPHSni+DPHSni+ZakladDPHZakl+DPHZakl)</f>
        <v>0</v>
      </c>
      <c r="H27" s="224"/>
      <c r="I27" s="224"/>
      <c r="J27" s="63" t="str">
        <f t="shared" si="0"/>
        <v>CZK</v>
      </c>
    </row>
    <row r="28" spans="1:10" ht="27.75" hidden="1" customHeight="1" thickBot="1" x14ac:dyDescent="0.25">
      <c r="A28" s="3"/>
      <c r="B28" s="117" t="s">
        <v>25</v>
      </c>
      <c r="C28" s="118"/>
      <c r="D28" s="118"/>
      <c r="E28" s="119"/>
      <c r="F28" s="120"/>
      <c r="G28" s="214">
        <f>ZakladDPHSniVypocet+ZakladDPHZaklVypocet</f>
        <v>0</v>
      </c>
      <c r="H28" s="214"/>
      <c r="I28" s="214"/>
      <c r="J28" s="12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7" t="s">
        <v>37</v>
      </c>
      <c r="C29" s="122"/>
      <c r="D29" s="122"/>
      <c r="E29" s="122"/>
      <c r="F29" s="122"/>
      <c r="G29" s="213">
        <f>IF(A29&gt;50, ROUNDUP(A27, 0), ROUNDDOWN(A27, 0))</f>
        <v>0</v>
      </c>
      <c r="H29" s="213"/>
      <c r="I29" s="213"/>
      <c r="J29" s="123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/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3" t="s">
        <v>2</v>
      </c>
      <c r="E35" s="203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4" t="s">
        <v>17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">
      <c r="A38" s="93" t="s">
        <v>39</v>
      </c>
      <c r="B38" s="97" t="s">
        <v>18</v>
      </c>
      <c r="C38" s="98" t="s">
        <v>6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19</v>
      </c>
      <c r="I38" s="101" t="s">
        <v>1</v>
      </c>
      <c r="J38" s="102" t="s">
        <v>0</v>
      </c>
    </row>
    <row r="39" spans="1:10" ht="25.5" hidden="1" customHeight="1" x14ac:dyDescent="0.2">
      <c r="A39" s="93">
        <v>1</v>
      </c>
      <c r="B39" s="103" t="s">
        <v>45</v>
      </c>
      <c r="C39" s="199"/>
      <c r="D39" s="200"/>
      <c r="E39" s="200"/>
      <c r="F39" s="104">
        <f>'1 1 Pol'!AE172+'1 2 Pol'!AE65+'1 3 Pol'!AE84</f>
        <v>0</v>
      </c>
      <c r="G39" s="105">
        <f>'1 1 Pol'!AF172+'1 2 Pol'!AF65+'1 3 Pol'!AF84</f>
        <v>0</v>
      </c>
      <c r="H39" s="106">
        <f>(F39*SazbaDPH1/100)+(G39*SazbaDPH2/100)</f>
        <v>0</v>
      </c>
      <c r="I39" s="106">
        <f>F39+G39+H39</f>
        <v>0</v>
      </c>
      <c r="J39" s="107" t="str">
        <f>IF(CenaCelkemVypocet=0,"",I39/CenaCelkemVypocet*100)</f>
        <v/>
      </c>
    </row>
    <row r="40" spans="1:10" ht="25.5" customHeight="1" x14ac:dyDescent="0.2">
      <c r="A40" s="93">
        <v>2</v>
      </c>
      <c r="B40" s="108" t="s">
        <v>46</v>
      </c>
      <c r="C40" s="201" t="s">
        <v>47</v>
      </c>
      <c r="D40" s="202"/>
      <c r="E40" s="202"/>
      <c r="F40" s="109">
        <f>'1 1 Pol'!AE172+'1 2 Pol'!AE65+'1 3 Pol'!AE84</f>
        <v>0</v>
      </c>
      <c r="G40" s="110">
        <f>'1 1 Pol'!AF172+'1 2 Pol'!AF65+'1 3 Pol'!AF84</f>
        <v>0</v>
      </c>
      <c r="H40" s="110">
        <f>(F40*SazbaDPH1/100)+(G40*SazbaDPH2/100)</f>
        <v>0</v>
      </c>
      <c r="I40" s="110">
        <f>F40+G40+H40</f>
        <v>0</v>
      </c>
      <c r="J40" s="111" t="str">
        <f>IF(CenaCelkemVypocet=0,"",I40/CenaCelkemVypocet*100)</f>
        <v/>
      </c>
    </row>
    <row r="41" spans="1:10" ht="25.5" customHeight="1" x14ac:dyDescent="0.2">
      <c r="A41" s="93">
        <v>3</v>
      </c>
      <c r="B41" s="112" t="s">
        <v>46</v>
      </c>
      <c r="C41" s="199" t="s">
        <v>48</v>
      </c>
      <c r="D41" s="200"/>
      <c r="E41" s="200"/>
      <c r="F41" s="113">
        <f>'1 1 Pol'!AE172</f>
        <v>0</v>
      </c>
      <c r="G41" s="106">
        <f>'1 1 Pol'!AF172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customHeight="1" x14ac:dyDescent="0.2">
      <c r="A42" s="93">
        <v>3</v>
      </c>
      <c r="B42" s="112" t="s">
        <v>49</v>
      </c>
      <c r="C42" s="199" t="s">
        <v>50</v>
      </c>
      <c r="D42" s="200"/>
      <c r="E42" s="200"/>
      <c r="F42" s="113">
        <f>'1 2 Pol'!AE65</f>
        <v>0</v>
      </c>
      <c r="G42" s="106">
        <f>'1 2 Pol'!AF65</f>
        <v>0</v>
      </c>
      <c r="H42" s="106">
        <f>(F42*SazbaDPH1/100)+(G42*SazbaDPH2/100)</f>
        <v>0</v>
      </c>
      <c r="I42" s="106">
        <f>F42+G42+H42</f>
        <v>0</v>
      </c>
      <c r="J42" s="107" t="str">
        <f>IF(CenaCelkemVypocet=0,"",I42/CenaCelkemVypocet*100)</f>
        <v/>
      </c>
    </row>
    <row r="43" spans="1:10" ht="25.5" customHeight="1" x14ac:dyDescent="0.2">
      <c r="A43" s="93">
        <v>3</v>
      </c>
      <c r="B43" s="112" t="s">
        <v>51</v>
      </c>
      <c r="C43" s="199" t="s">
        <v>52</v>
      </c>
      <c r="D43" s="200"/>
      <c r="E43" s="200"/>
      <c r="F43" s="113">
        <f>'1 3 Pol'!AE84</f>
        <v>0</v>
      </c>
      <c r="G43" s="106">
        <f>'1 3 Pol'!AF84</f>
        <v>0</v>
      </c>
      <c r="H43" s="106">
        <f>(F43*SazbaDPH1/100)+(G43*SazbaDPH2/100)</f>
        <v>0</v>
      </c>
      <c r="I43" s="106">
        <f>F43+G43+H43</f>
        <v>0</v>
      </c>
      <c r="J43" s="107" t="str">
        <f>IF(CenaCelkemVypocet=0,"",I43/CenaCelkemVypocet*100)</f>
        <v/>
      </c>
    </row>
    <row r="44" spans="1:10" ht="25.5" customHeight="1" x14ac:dyDescent="0.2">
      <c r="A44" s="93"/>
      <c r="B44" s="196" t="s">
        <v>53</v>
      </c>
      <c r="C44" s="197"/>
      <c r="D44" s="197"/>
      <c r="E44" s="198"/>
      <c r="F44" s="114">
        <f>SUMIF(A39:A43,"=1",F39:F43)</f>
        <v>0</v>
      </c>
      <c r="G44" s="115">
        <f>SUMIF(A39:A43,"=1",G39:G43)</f>
        <v>0</v>
      </c>
      <c r="H44" s="115">
        <f>SUMIF(A39:A43,"=1",H39:H43)</f>
        <v>0</v>
      </c>
      <c r="I44" s="115">
        <f>SUMIF(A39:A43,"=1",I39:I43)</f>
        <v>0</v>
      </c>
      <c r="J44" s="116">
        <f>SUMIF(A39:A43,"=1",J39:J43)</f>
        <v>0</v>
      </c>
    </row>
    <row r="48" spans="1:10" ht="15.75" x14ac:dyDescent="0.25">
      <c r="B48" s="124" t="s">
        <v>55</v>
      </c>
    </row>
    <row r="50" spans="1:10" ht="25.5" customHeight="1" x14ac:dyDescent="0.2">
      <c r="A50" s="125"/>
      <c r="B50" s="128" t="s">
        <v>18</v>
      </c>
      <c r="C50" s="128" t="s">
        <v>6</v>
      </c>
      <c r="D50" s="129"/>
      <c r="E50" s="129"/>
      <c r="F50" s="130" t="s">
        <v>56</v>
      </c>
      <c r="G50" s="130"/>
      <c r="H50" s="130"/>
      <c r="I50" s="130" t="s">
        <v>31</v>
      </c>
      <c r="J50" s="130" t="s">
        <v>0</v>
      </c>
    </row>
    <row r="51" spans="1:10" ht="25.5" customHeight="1" x14ac:dyDescent="0.2">
      <c r="A51" s="126"/>
      <c r="B51" s="131" t="s">
        <v>57</v>
      </c>
      <c r="C51" s="194" t="s">
        <v>58</v>
      </c>
      <c r="D51" s="195"/>
      <c r="E51" s="195"/>
      <c r="F51" s="136" t="s">
        <v>26</v>
      </c>
      <c r="G51" s="137"/>
      <c r="H51" s="137"/>
      <c r="I51" s="137">
        <f>'1 2 Pol'!G8</f>
        <v>0</v>
      </c>
      <c r="J51" s="134" t="str">
        <f>IF(I81=0,"",I51/I81*100)</f>
        <v/>
      </c>
    </row>
    <row r="52" spans="1:10" ht="25.5" customHeight="1" x14ac:dyDescent="0.2">
      <c r="A52" s="126"/>
      <c r="B52" s="131" t="s">
        <v>59</v>
      </c>
      <c r="C52" s="194" t="s">
        <v>60</v>
      </c>
      <c r="D52" s="195"/>
      <c r="E52" s="195"/>
      <c r="F52" s="136" t="s">
        <v>26</v>
      </c>
      <c r="G52" s="137"/>
      <c r="H52" s="137"/>
      <c r="I52" s="137">
        <f>'1 2 Pol'!G20</f>
        <v>0</v>
      </c>
      <c r="J52" s="134" t="str">
        <f>IF(I81=0,"",I52/I81*100)</f>
        <v/>
      </c>
    </row>
    <row r="53" spans="1:10" ht="25.5" customHeight="1" x14ac:dyDescent="0.2">
      <c r="A53" s="126"/>
      <c r="B53" s="131" t="s">
        <v>61</v>
      </c>
      <c r="C53" s="194" t="s">
        <v>62</v>
      </c>
      <c r="D53" s="195"/>
      <c r="E53" s="195"/>
      <c r="F53" s="136" t="s">
        <v>26</v>
      </c>
      <c r="G53" s="137"/>
      <c r="H53" s="137"/>
      <c r="I53" s="137">
        <f>'1 2 Pol'!G25</f>
        <v>0</v>
      </c>
      <c r="J53" s="134" t="str">
        <f>IF(I81=0,"",I53/I81*100)</f>
        <v/>
      </c>
    </row>
    <row r="54" spans="1:10" ht="25.5" customHeight="1" x14ac:dyDescent="0.2">
      <c r="A54" s="126"/>
      <c r="B54" s="131" t="s">
        <v>63</v>
      </c>
      <c r="C54" s="194" t="s">
        <v>64</v>
      </c>
      <c r="D54" s="195"/>
      <c r="E54" s="195"/>
      <c r="F54" s="136" t="s">
        <v>26</v>
      </c>
      <c r="G54" s="137"/>
      <c r="H54" s="137"/>
      <c r="I54" s="137">
        <f>'1 2 Pol'!G33</f>
        <v>0</v>
      </c>
      <c r="J54" s="134" t="str">
        <f>IF(I81=0,"",I54/I81*100)</f>
        <v/>
      </c>
    </row>
    <row r="55" spans="1:10" ht="25.5" customHeight="1" x14ac:dyDescent="0.2">
      <c r="A55" s="126"/>
      <c r="B55" s="131" t="s">
        <v>65</v>
      </c>
      <c r="C55" s="194" t="s">
        <v>66</v>
      </c>
      <c r="D55" s="195"/>
      <c r="E55" s="195"/>
      <c r="F55" s="136" t="s">
        <v>26</v>
      </c>
      <c r="G55" s="137"/>
      <c r="H55" s="137"/>
      <c r="I55" s="137">
        <f>'1 2 Pol'!G38</f>
        <v>0</v>
      </c>
      <c r="J55" s="134" t="str">
        <f>IF(I81=0,"",I55/I81*100)</f>
        <v/>
      </c>
    </row>
    <row r="56" spans="1:10" ht="25.5" customHeight="1" x14ac:dyDescent="0.2">
      <c r="A56" s="126"/>
      <c r="B56" s="131" t="s">
        <v>67</v>
      </c>
      <c r="C56" s="194" t="s">
        <v>68</v>
      </c>
      <c r="D56" s="195"/>
      <c r="E56" s="195"/>
      <c r="F56" s="136" t="s">
        <v>26</v>
      </c>
      <c r="G56" s="137"/>
      <c r="H56" s="137"/>
      <c r="I56" s="137">
        <f>'1 3 Pol'!G78</f>
        <v>0</v>
      </c>
      <c r="J56" s="134" t="str">
        <f>IF(I81=0,"",I56/I81*100)</f>
        <v/>
      </c>
    </row>
    <row r="57" spans="1:10" ht="25.5" customHeight="1" x14ac:dyDescent="0.2">
      <c r="A57" s="126"/>
      <c r="B57" s="131" t="s">
        <v>51</v>
      </c>
      <c r="C57" s="194" t="s">
        <v>69</v>
      </c>
      <c r="D57" s="195"/>
      <c r="E57" s="195"/>
      <c r="F57" s="136" t="s">
        <v>26</v>
      </c>
      <c r="G57" s="137"/>
      <c r="H57" s="137"/>
      <c r="I57" s="137">
        <f>'1 1 Pol'!G8</f>
        <v>0</v>
      </c>
      <c r="J57" s="134" t="str">
        <f>IF(I81=0,"",I57/I81*100)</f>
        <v/>
      </c>
    </row>
    <row r="58" spans="1:10" ht="25.5" customHeight="1" x14ac:dyDescent="0.2">
      <c r="A58" s="126"/>
      <c r="B58" s="131" t="s">
        <v>70</v>
      </c>
      <c r="C58" s="194" t="s">
        <v>71</v>
      </c>
      <c r="D58" s="195"/>
      <c r="E58" s="195"/>
      <c r="F58" s="136" t="s">
        <v>26</v>
      </c>
      <c r="G58" s="137"/>
      <c r="H58" s="137"/>
      <c r="I58" s="137">
        <f>'1 1 Pol'!G15</f>
        <v>0</v>
      </c>
      <c r="J58" s="134" t="str">
        <f>IF(I81=0,"",I58/I81*100)</f>
        <v/>
      </c>
    </row>
    <row r="59" spans="1:10" ht="25.5" customHeight="1" x14ac:dyDescent="0.2">
      <c r="A59" s="126"/>
      <c r="B59" s="131" t="s">
        <v>72</v>
      </c>
      <c r="C59" s="194" t="s">
        <v>73</v>
      </c>
      <c r="D59" s="195"/>
      <c r="E59" s="195"/>
      <c r="F59" s="136" t="s">
        <v>26</v>
      </c>
      <c r="G59" s="137"/>
      <c r="H59" s="137"/>
      <c r="I59" s="137">
        <f>'1 1 Pol'!G20</f>
        <v>0</v>
      </c>
      <c r="J59" s="134" t="str">
        <f>IF(I81=0,"",I59/I81*100)</f>
        <v/>
      </c>
    </row>
    <row r="60" spans="1:10" ht="25.5" customHeight="1" x14ac:dyDescent="0.2">
      <c r="A60" s="126"/>
      <c r="B60" s="131" t="s">
        <v>74</v>
      </c>
      <c r="C60" s="194" t="s">
        <v>75</v>
      </c>
      <c r="D60" s="195"/>
      <c r="E60" s="195"/>
      <c r="F60" s="136" t="s">
        <v>26</v>
      </c>
      <c r="G60" s="137"/>
      <c r="H60" s="137"/>
      <c r="I60" s="137">
        <f>'1 1 Pol'!G34</f>
        <v>0</v>
      </c>
      <c r="J60" s="134" t="str">
        <f>IF(I81=0,"",I60/I81*100)</f>
        <v/>
      </c>
    </row>
    <row r="61" spans="1:10" ht="25.5" customHeight="1" x14ac:dyDescent="0.2">
      <c r="A61" s="126"/>
      <c r="B61" s="131" t="s">
        <v>76</v>
      </c>
      <c r="C61" s="194" t="s">
        <v>77</v>
      </c>
      <c r="D61" s="195"/>
      <c r="E61" s="195"/>
      <c r="F61" s="136" t="s">
        <v>26</v>
      </c>
      <c r="G61" s="137"/>
      <c r="H61" s="137"/>
      <c r="I61" s="137">
        <f>'1 1 Pol'!G41</f>
        <v>0</v>
      </c>
      <c r="J61" s="134" t="str">
        <f>IF(I81=0,"",I61/I81*100)</f>
        <v/>
      </c>
    </row>
    <row r="62" spans="1:10" ht="25.5" customHeight="1" x14ac:dyDescent="0.2">
      <c r="A62" s="126"/>
      <c r="B62" s="131" t="s">
        <v>78</v>
      </c>
      <c r="C62" s="194" t="s">
        <v>79</v>
      </c>
      <c r="D62" s="195"/>
      <c r="E62" s="195"/>
      <c r="F62" s="136" t="s">
        <v>26</v>
      </c>
      <c r="G62" s="137"/>
      <c r="H62" s="137"/>
      <c r="I62" s="137">
        <f>'1 1 Pol'!G44</f>
        <v>0</v>
      </c>
      <c r="J62" s="134" t="str">
        <f>IF(I81=0,"",I62/I81*100)</f>
        <v/>
      </c>
    </row>
    <row r="63" spans="1:10" ht="25.5" customHeight="1" x14ac:dyDescent="0.2">
      <c r="A63" s="126"/>
      <c r="B63" s="131" t="s">
        <v>80</v>
      </c>
      <c r="C63" s="194" t="s">
        <v>81</v>
      </c>
      <c r="D63" s="195"/>
      <c r="E63" s="195"/>
      <c r="F63" s="136" t="s">
        <v>26</v>
      </c>
      <c r="G63" s="137"/>
      <c r="H63" s="137"/>
      <c r="I63" s="137">
        <f>'1 1 Pol'!G47</f>
        <v>0</v>
      </c>
      <c r="J63" s="134" t="str">
        <f>IF(I81=0,"",I63/I81*100)</f>
        <v/>
      </c>
    </row>
    <row r="64" spans="1:10" ht="25.5" customHeight="1" x14ac:dyDescent="0.2">
      <c r="A64" s="126"/>
      <c r="B64" s="131" t="s">
        <v>82</v>
      </c>
      <c r="C64" s="194" t="s">
        <v>83</v>
      </c>
      <c r="D64" s="195"/>
      <c r="E64" s="195"/>
      <c r="F64" s="136" t="s">
        <v>26</v>
      </c>
      <c r="G64" s="137"/>
      <c r="H64" s="137"/>
      <c r="I64" s="137">
        <f>'1 1 Pol'!G53</f>
        <v>0</v>
      </c>
      <c r="J64" s="134" t="str">
        <f>IF(I81=0,"",I64/I81*100)</f>
        <v/>
      </c>
    </row>
    <row r="65" spans="1:10" ht="25.5" customHeight="1" x14ac:dyDescent="0.2">
      <c r="A65" s="126"/>
      <c r="B65" s="131" t="s">
        <v>84</v>
      </c>
      <c r="C65" s="194" t="s">
        <v>85</v>
      </c>
      <c r="D65" s="195"/>
      <c r="E65" s="195"/>
      <c r="F65" s="136" t="s">
        <v>26</v>
      </c>
      <c r="G65" s="137"/>
      <c r="H65" s="137"/>
      <c r="I65" s="137">
        <f>'1 1 Pol'!G81</f>
        <v>0</v>
      </c>
      <c r="J65" s="134" t="str">
        <f>IF(I81=0,"",I65/I81*100)</f>
        <v/>
      </c>
    </row>
    <row r="66" spans="1:10" ht="25.5" customHeight="1" x14ac:dyDescent="0.2">
      <c r="A66" s="126"/>
      <c r="B66" s="131" t="s">
        <v>86</v>
      </c>
      <c r="C66" s="194" t="s">
        <v>87</v>
      </c>
      <c r="D66" s="195"/>
      <c r="E66" s="195"/>
      <c r="F66" s="136" t="s">
        <v>27</v>
      </c>
      <c r="G66" s="137"/>
      <c r="H66" s="137"/>
      <c r="I66" s="137">
        <f>'1 1 Pol'!G83</f>
        <v>0</v>
      </c>
      <c r="J66" s="134" t="str">
        <f>IF(I81=0,"",I66/I81*100)</f>
        <v/>
      </c>
    </row>
    <row r="67" spans="1:10" ht="25.5" customHeight="1" x14ac:dyDescent="0.2">
      <c r="A67" s="126"/>
      <c r="B67" s="131" t="s">
        <v>88</v>
      </c>
      <c r="C67" s="194" t="s">
        <v>89</v>
      </c>
      <c r="D67" s="195"/>
      <c r="E67" s="195"/>
      <c r="F67" s="136" t="s">
        <v>27</v>
      </c>
      <c r="G67" s="137"/>
      <c r="H67" s="137"/>
      <c r="I67" s="137">
        <f>'1 1 Pol'!G86</f>
        <v>0</v>
      </c>
      <c r="J67" s="134" t="str">
        <f>IF(I81=0,"",I67/I81*100)</f>
        <v/>
      </c>
    </row>
    <row r="68" spans="1:10" ht="25.5" customHeight="1" x14ac:dyDescent="0.2">
      <c r="A68" s="126"/>
      <c r="B68" s="131" t="s">
        <v>90</v>
      </c>
      <c r="C68" s="194" t="s">
        <v>91</v>
      </c>
      <c r="D68" s="195"/>
      <c r="E68" s="195"/>
      <c r="F68" s="136" t="s">
        <v>27</v>
      </c>
      <c r="G68" s="137"/>
      <c r="H68" s="137"/>
      <c r="I68" s="137">
        <f>'1 3 Pol'!G8</f>
        <v>0</v>
      </c>
      <c r="J68" s="134" t="str">
        <f>IF(I81=0,"",I68/I81*100)</f>
        <v/>
      </c>
    </row>
    <row r="69" spans="1:10" ht="25.5" customHeight="1" x14ac:dyDescent="0.2">
      <c r="A69" s="126"/>
      <c r="B69" s="131" t="s">
        <v>92</v>
      </c>
      <c r="C69" s="194" t="s">
        <v>93</v>
      </c>
      <c r="D69" s="195"/>
      <c r="E69" s="195"/>
      <c r="F69" s="136" t="s">
        <v>27</v>
      </c>
      <c r="G69" s="137"/>
      <c r="H69" s="137"/>
      <c r="I69" s="137">
        <f>'1 3 Pol'!G19</f>
        <v>0</v>
      </c>
      <c r="J69" s="134" t="str">
        <f>IF(I81=0,"",I69/I81*100)</f>
        <v/>
      </c>
    </row>
    <row r="70" spans="1:10" ht="25.5" customHeight="1" x14ac:dyDescent="0.2">
      <c r="A70" s="126"/>
      <c r="B70" s="131" t="s">
        <v>94</v>
      </c>
      <c r="C70" s="194" t="s">
        <v>95</v>
      </c>
      <c r="D70" s="195"/>
      <c r="E70" s="195"/>
      <c r="F70" s="136" t="s">
        <v>27</v>
      </c>
      <c r="G70" s="137"/>
      <c r="H70" s="137"/>
      <c r="I70" s="137">
        <f>'1 1 Pol'!G90+'1 3 Pol'!G35</f>
        <v>0</v>
      </c>
      <c r="J70" s="134" t="str">
        <f>IF(I81=0,"",I70/I81*100)</f>
        <v/>
      </c>
    </row>
    <row r="71" spans="1:10" ht="25.5" customHeight="1" x14ac:dyDescent="0.2">
      <c r="A71" s="126"/>
      <c r="B71" s="131" t="s">
        <v>96</v>
      </c>
      <c r="C71" s="194" t="s">
        <v>97</v>
      </c>
      <c r="D71" s="195"/>
      <c r="E71" s="195"/>
      <c r="F71" s="136" t="s">
        <v>27</v>
      </c>
      <c r="G71" s="137"/>
      <c r="H71" s="137"/>
      <c r="I71" s="137">
        <f>'1 3 Pol'!G55</f>
        <v>0</v>
      </c>
      <c r="J71" s="134" t="str">
        <f>IF(I81=0,"",I71/I81*100)</f>
        <v/>
      </c>
    </row>
    <row r="72" spans="1:10" ht="25.5" customHeight="1" x14ac:dyDescent="0.2">
      <c r="A72" s="126"/>
      <c r="B72" s="131" t="s">
        <v>98</v>
      </c>
      <c r="C72" s="194" t="s">
        <v>99</v>
      </c>
      <c r="D72" s="195"/>
      <c r="E72" s="195"/>
      <c r="F72" s="136" t="s">
        <v>27</v>
      </c>
      <c r="G72" s="137"/>
      <c r="H72" s="137"/>
      <c r="I72" s="137">
        <f>'1 1 Pol'!G96</f>
        <v>0</v>
      </c>
      <c r="J72" s="134" t="str">
        <f>IF(I81=0,"",I72/I81*100)</f>
        <v/>
      </c>
    </row>
    <row r="73" spans="1:10" ht="25.5" customHeight="1" x14ac:dyDescent="0.2">
      <c r="A73" s="126"/>
      <c r="B73" s="131" t="s">
        <v>100</v>
      </c>
      <c r="C73" s="194" t="s">
        <v>101</v>
      </c>
      <c r="D73" s="195"/>
      <c r="E73" s="195"/>
      <c r="F73" s="136" t="s">
        <v>27</v>
      </c>
      <c r="G73" s="137"/>
      <c r="H73" s="137"/>
      <c r="I73" s="137">
        <f>'1 1 Pol'!G100</f>
        <v>0</v>
      </c>
      <c r="J73" s="134" t="str">
        <f>IF(I81=0,"",I73/I81*100)</f>
        <v/>
      </c>
    </row>
    <row r="74" spans="1:10" ht="25.5" customHeight="1" x14ac:dyDescent="0.2">
      <c r="A74" s="126"/>
      <c r="B74" s="131" t="s">
        <v>102</v>
      </c>
      <c r="C74" s="194" t="s">
        <v>103</v>
      </c>
      <c r="D74" s="195"/>
      <c r="E74" s="195"/>
      <c r="F74" s="136" t="s">
        <v>27</v>
      </c>
      <c r="G74" s="137"/>
      <c r="H74" s="137"/>
      <c r="I74" s="137">
        <f>'1 1 Pol'!G113</f>
        <v>0</v>
      </c>
      <c r="J74" s="134" t="str">
        <f>IF(I81=0,"",I74/I81*100)</f>
        <v/>
      </c>
    </row>
    <row r="75" spans="1:10" ht="25.5" customHeight="1" x14ac:dyDescent="0.2">
      <c r="A75" s="126"/>
      <c r="B75" s="131" t="s">
        <v>104</v>
      </c>
      <c r="C75" s="194" t="s">
        <v>105</v>
      </c>
      <c r="D75" s="195"/>
      <c r="E75" s="195"/>
      <c r="F75" s="136" t="s">
        <v>27</v>
      </c>
      <c r="G75" s="137"/>
      <c r="H75" s="137"/>
      <c r="I75" s="137">
        <f>'1 1 Pol'!G130</f>
        <v>0</v>
      </c>
      <c r="J75" s="134" t="str">
        <f>IF(I81=0,"",I75/I81*100)</f>
        <v/>
      </c>
    </row>
    <row r="76" spans="1:10" ht="25.5" customHeight="1" x14ac:dyDescent="0.2">
      <c r="A76" s="126"/>
      <c r="B76" s="131" t="s">
        <v>106</v>
      </c>
      <c r="C76" s="194" t="s">
        <v>107</v>
      </c>
      <c r="D76" s="195"/>
      <c r="E76" s="195"/>
      <c r="F76" s="136" t="s">
        <v>27</v>
      </c>
      <c r="G76" s="137"/>
      <c r="H76" s="137"/>
      <c r="I76" s="137">
        <f>'1 1 Pol'!G138</f>
        <v>0</v>
      </c>
      <c r="J76" s="134" t="str">
        <f>IF(I81=0,"",I76/I81*100)</f>
        <v/>
      </c>
    </row>
    <row r="77" spans="1:10" ht="25.5" customHeight="1" x14ac:dyDescent="0.2">
      <c r="A77" s="126"/>
      <c r="B77" s="131" t="s">
        <v>108</v>
      </c>
      <c r="C77" s="194" t="s">
        <v>109</v>
      </c>
      <c r="D77" s="195"/>
      <c r="E77" s="195"/>
      <c r="F77" s="136" t="s">
        <v>27</v>
      </c>
      <c r="G77" s="137"/>
      <c r="H77" s="137"/>
      <c r="I77" s="137">
        <f>'1 1 Pol'!G150</f>
        <v>0</v>
      </c>
      <c r="J77" s="134" t="str">
        <f>IF(I81=0,"",I77/I81*100)</f>
        <v/>
      </c>
    </row>
    <row r="78" spans="1:10" ht="25.5" customHeight="1" x14ac:dyDescent="0.2">
      <c r="A78" s="126"/>
      <c r="B78" s="131" t="s">
        <v>110</v>
      </c>
      <c r="C78" s="194" t="s">
        <v>111</v>
      </c>
      <c r="D78" s="195"/>
      <c r="E78" s="195"/>
      <c r="F78" s="136" t="s">
        <v>27</v>
      </c>
      <c r="G78" s="137"/>
      <c r="H78" s="137"/>
      <c r="I78" s="137">
        <f>'1 1 Pol'!G152</f>
        <v>0</v>
      </c>
      <c r="J78" s="134" t="str">
        <f>IF(I81=0,"",I78/I81*100)</f>
        <v/>
      </c>
    </row>
    <row r="79" spans="1:10" ht="25.5" customHeight="1" x14ac:dyDescent="0.2">
      <c r="A79" s="126"/>
      <c r="B79" s="131" t="s">
        <v>112</v>
      </c>
      <c r="C79" s="194" t="s">
        <v>113</v>
      </c>
      <c r="D79" s="195"/>
      <c r="E79" s="195"/>
      <c r="F79" s="136" t="s">
        <v>28</v>
      </c>
      <c r="G79" s="137"/>
      <c r="H79" s="137"/>
      <c r="I79" s="137">
        <f>'1 3 Pol'!G73</f>
        <v>0</v>
      </c>
      <c r="J79" s="134" t="str">
        <f>IF(I81=0,"",I79/I81*100)</f>
        <v/>
      </c>
    </row>
    <row r="80" spans="1:10" ht="25.5" customHeight="1" x14ac:dyDescent="0.2">
      <c r="A80" s="126"/>
      <c r="B80" s="131" t="s">
        <v>114</v>
      </c>
      <c r="C80" s="194" t="s">
        <v>115</v>
      </c>
      <c r="D80" s="195"/>
      <c r="E80" s="195"/>
      <c r="F80" s="136" t="s">
        <v>116</v>
      </c>
      <c r="G80" s="137"/>
      <c r="H80" s="137"/>
      <c r="I80" s="137">
        <f>'1 1 Pol'!G163</f>
        <v>0</v>
      </c>
      <c r="J80" s="134" t="str">
        <f>IF(I81=0,"",I80/I81*100)</f>
        <v/>
      </c>
    </row>
    <row r="81" spans="1:10" ht="25.5" customHeight="1" x14ac:dyDescent="0.2">
      <c r="A81" s="127"/>
      <c r="B81" s="132" t="s">
        <v>1</v>
      </c>
      <c r="C81" s="132"/>
      <c r="D81" s="133"/>
      <c r="E81" s="133"/>
      <c r="F81" s="138"/>
      <c r="G81" s="139"/>
      <c r="H81" s="139"/>
      <c r="I81" s="139">
        <f>SUM(I51:I80)</f>
        <v>0</v>
      </c>
      <c r="J81" s="135">
        <f>SUM(J51:J80)</f>
        <v>0</v>
      </c>
    </row>
    <row r="82" spans="1:10" x14ac:dyDescent="0.2">
      <c r="F82" s="91"/>
      <c r="G82" s="90"/>
      <c r="H82" s="91"/>
      <c r="I82" s="90"/>
      <c r="J82" s="92"/>
    </row>
    <row r="83" spans="1:10" x14ac:dyDescent="0.2">
      <c r="F83" s="91"/>
      <c r="G83" s="90"/>
      <c r="H83" s="91"/>
      <c r="I83" s="90"/>
      <c r="J83" s="92"/>
    </row>
    <row r="84" spans="1:10" x14ac:dyDescent="0.2">
      <c r="F84" s="91"/>
      <c r="G84" s="90"/>
      <c r="H84" s="91"/>
      <c r="I84" s="90"/>
      <c r="J84" s="92"/>
    </row>
  </sheetData>
  <sheetProtection algorithmName="SHA-512" hashValue="JzQpA93U91J9lV4RVPQ+yKyUoWUwalsSOIIhvsYCqOLgwotBclaN3h8jx/p/cJJF59ZYOVpvRTmhsN/yUYPjyQ==" saltValue="wZKOzeD1BJkQhTpCqAZMu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80:E80"/>
    <mergeCell ref="C75:E75"/>
    <mergeCell ref="C76:E76"/>
    <mergeCell ref="C77:E77"/>
    <mergeCell ref="C78:E78"/>
    <mergeCell ref="C79:E7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6" t="s">
        <v>7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78" t="s">
        <v>8</v>
      </c>
      <c r="B2" s="77"/>
      <c r="C2" s="238"/>
      <c r="D2" s="238"/>
      <c r="E2" s="238"/>
      <c r="F2" s="238"/>
      <c r="G2" s="239"/>
    </row>
    <row r="3" spans="1:7" ht="24.95" customHeight="1" x14ac:dyDescent="0.2">
      <c r="A3" s="78" t="s">
        <v>9</v>
      </c>
      <c r="B3" s="77"/>
      <c r="C3" s="238"/>
      <c r="D3" s="238"/>
      <c r="E3" s="238"/>
      <c r="F3" s="238"/>
      <c r="G3" s="239"/>
    </row>
    <row r="4" spans="1:7" ht="24.95" customHeight="1" x14ac:dyDescent="0.2">
      <c r="A4" s="78" t="s">
        <v>10</v>
      </c>
      <c r="B4" s="77"/>
      <c r="C4" s="238"/>
      <c r="D4" s="238"/>
      <c r="E4" s="238"/>
      <c r="F4" s="238"/>
      <c r="G4" s="239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89" customWidth="1"/>
    <col min="3" max="3" width="38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0" t="s">
        <v>7</v>
      </c>
      <c r="B1" s="240"/>
      <c r="C1" s="240"/>
      <c r="D1" s="240"/>
      <c r="E1" s="240"/>
      <c r="F1" s="240"/>
      <c r="G1" s="240"/>
      <c r="AG1" t="s">
        <v>119</v>
      </c>
    </row>
    <row r="2" spans="1:60" ht="25.15" customHeight="1" x14ac:dyDescent="0.2">
      <c r="A2" s="142" t="s">
        <v>8</v>
      </c>
      <c r="B2" s="77" t="s">
        <v>43</v>
      </c>
      <c r="C2" s="241" t="s">
        <v>44</v>
      </c>
      <c r="D2" s="242"/>
      <c r="E2" s="242"/>
      <c r="F2" s="242"/>
      <c r="G2" s="243"/>
      <c r="AG2" t="s">
        <v>120</v>
      </c>
    </row>
    <row r="3" spans="1:60" ht="25.15" customHeight="1" x14ac:dyDescent="0.2">
      <c r="A3" s="142" t="s">
        <v>9</v>
      </c>
      <c r="B3" s="77" t="s">
        <v>46</v>
      </c>
      <c r="C3" s="241" t="s">
        <v>47</v>
      </c>
      <c r="D3" s="242"/>
      <c r="E3" s="242"/>
      <c r="F3" s="242"/>
      <c r="G3" s="243"/>
      <c r="AC3" s="89" t="s">
        <v>120</v>
      </c>
      <c r="AG3" t="s">
        <v>121</v>
      </c>
    </row>
    <row r="4" spans="1:60" ht="25.15" customHeight="1" x14ac:dyDescent="0.2">
      <c r="A4" s="143" t="s">
        <v>10</v>
      </c>
      <c r="B4" s="144" t="s">
        <v>46</v>
      </c>
      <c r="C4" s="244" t="s">
        <v>48</v>
      </c>
      <c r="D4" s="245"/>
      <c r="E4" s="245"/>
      <c r="F4" s="245"/>
      <c r="G4" s="246"/>
      <c r="AG4" t="s">
        <v>122</v>
      </c>
    </row>
    <row r="5" spans="1:60" x14ac:dyDescent="0.2">
      <c r="D5" s="141"/>
    </row>
    <row r="6" spans="1:60" ht="38.25" x14ac:dyDescent="0.2">
      <c r="A6" s="146" t="s">
        <v>123</v>
      </c>
      <c r="B6" s="148" t="s">
        <v>124</v>
      </c>
      <c r="C6" s="148" t="s">
        <v>125</v>
      </c>
      <c r="D6" s="147" t="s">
        <v>126</v>
      </c>
      <c r="E6" s="146" t="s">
        <v>127</v>
      </c>
      <c r="F6" s="145" t="s">
        <v>128</v>
      </c>
      <c r="G6" s="146" t="s">
        <v>31</v>
      </c>
      <c r="H6" s="149" t="s">
        <v>32</v>
      </c>
      <c r="I6" s="149" t="s">
        <v>129</v>
      </c>
      <c r="J6" s="149" t="s">
        <v>33</v>
      </c>
      <c r="K6" s="149" t="s">
        <v>130</v>
      </c>
      <c r="L6" s="149" t="s">
        <v>131</v>
      </c>
      <c r="M6" s="149" t="s">
        <v>132</v>
      </c>
      <c r="N6" s="149" t="s">
        <v>133</v>
      </c>
      <c r="O6" s="149" t="s">
        <v>134</v>
      </c>
      <c r="P6" s="149" t="s">
        <v>135</v>
      </c>
      <c r="Q6" s="149" t="s">
        <v>136</v>
      </c>
      <c r="R6" s="149" t="s">
        <v>137</v>
      </c>
      <c r="S6" s="149" t="s">
        <v>138</v>
      </c>
      <c r="T6" s="149" t="s">
        <v>139</v>
      </c>
      <c r="U6" s="149" t="s">
        <v>140</v>
      </c>
      <c r="V6" s="149" t="s">
        <v>141</v>
      </c>
      <c r="W6" s="149" t="s">
        <v>142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5" t="s">
        <v>143</v>
      </c>
      <c r="B8" s="166" t="s">
        <v>51</v>
      </c>
      <c r="C8" s="185" t="s">
        <v>69</v>
      </c>
      <c r="D8" s="167"/>
      <c r="E8" s="168"/>
      <c r="F8" s="169"/>
      <c r="G8" s="170">
        <f>SUMIF(AG9:AG14,"&lt;&gt;NOR",G9:G14)</f>
        <v>0</v>
      </c>
      <c r="H8" s="164"/>
      <c r="I8" s="164">
        <f>SUM(I9:I14)</f>
        <v>0</v>
      </c>
      <c r="J8" s="164"/>
      <c r="K8" s="164">
        <f>SUM(K9:K14)</f>
        <v>0</v>
      </c>
      <c r="L8" s="164"/>
      <c r="M8" s="164">
        <f>SUM(M9:M14)</f>
        <v>0</v>
      </c>
      <c r="N8" s="164"/>
      <c r="O8" s="164">
        <f>SUM(O9:O14)</f>
        <v>0.42</v>
      </c>
      <c r="P8" s="164"/>
      <c r="Q8" s="164">
        <f>SUM(Q9:Q14)</f>
        <v>0</v>
      </c>
      <c r="R8" s="164"/>
      <c r="S8" s="164"/>
      <c r="T8" s="164"/>
      <c r="U8" s="164"/>
      <c r="V8" s="164">
        <f>SUM(V9:V14)</f>
        <v>13.760000000000002</v>
      </c>
      <c r="W8" s="164"/>
      <c r="AG8" t="s">
        <v>144</v>
      </c>
    </row>
    <row r="9" spans="1:60" outlineLevel="1" x14ac:dyDescent="0.2">
      <c r="A9" s="171">
        <v>1</v>
      </c>
      <c r="B9" s="172" t="s">
        <v>145</v>
      </c>
      <c r="C9" s="186" t="s">
        <v>146</v>
      </c>
      <c r="D9" s="173" t="s">
        <v>147</v>
      </c>
      <c r="E9" s="174">
        <v>5.4</v>
      </c>
      <c r="F9" s="175"/>
      <c r="G9" s="176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15</v>
      </c>
      <c r="M9" s="160">
        <f>G9*(1+L9/100)</f>
        <v>0</v>
      </c>
      <c r="N9" s="160">
        <v>5.3060000000000003E-2</v>
      </c>
      <c r="O9" s="160">
        <f>ROUND(E9*N9,2)</f>
        <v>0.28999999999999998</v>
      </c>
      <c r="P9" s="160">
        <v>0</v>
      </c>
      <c r="Q9" s="160">
        <f>ROUND(E9*P9,2)</f>
        <v>0</v>
      </c>
      <c r="R9" s="160"/>
      <c r="S9" s="160" t="s">
        <v>148</v>
      </c>
      <c r="T9" s="160" t="s">
        <v>148</v>
      </c>
      <c r="U9" s="160">
        <v>0.61</v>
      </c>
      <c r="V9" s="160">
        <f>ROUND(E9*U9,2)</f>
        <v>3.29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149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187" t="s">
        <v>150</v>
      </c>
      <c r="D10" s="162"/>
      <c r="E10" s="163">
        <v>5.4</v>
      </c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151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ht="22.5" outlineLevel="1" x14ac:dyDescent="0.2">
      <c r="A11" s="171">
        <v>2</v>
      </c>
      <c r="B11" s="172" t="s">
        <v>152</v>
      </c>
      <c r="C11" s="186" t="s">
        <v>153</v>
      </c>
      <c r="D11" s="173" t="s">
        <v>147</v>
      </c>
      <c r="E11" s="174">
        <v>6.58</v>
      </c>
      <c r="F11" s="175"/>
      <c r="G11" s="176">
        <f>ROUND(E11*F11,2)</f>
        <v>0</v>
      </c>
      <c r="H11" s="161"/>
      <c r="I11" s="160">
        <f>ROUND(E11*H11,2)</f>
        <v>0</v>
      </c>
      <c r="J11" s="161"/>
      <c r="K11" s="160">
        <f>ROUND(E11*J11,2)</f>
        <v>0</v>
      </c>
      <c r="L11" s="160">
        <v>15</v>
      </c>
      <c r="M11" s="160">
        <f>G11*(1+L11/100)</f>
        <v>0</v>
      </c>
      <c r="N11" s="160">
        <v>2.01E-2</v>
      </c>
      <c r="O11" s="160">
        <f>ROUND(E11*N11,2)</f>
        <v>0.13</v>
      </c>
      <c r="P11" s="160">
        <v>0</v>
      </c>
      <c r="Q11" s="160">
        <f>ROUND(E11*P11,2)</f>
        <v>0</v>
      </c>
      <c r="R11" s="160"/>
      <c r="S11" s="160" t="s">
        <v>148</v>
      </c>
      <c r="T11" s="160" t="s">
        <v>148</v>
      </c>
      <c r="U11" s="160">
        <v>1.0109999999999999</v>
      </c>
      <c r="V11" s="160">
        <f>ROUND(E11*U11,2)</f>
        <v>6.65</v>
      </c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149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187" t="s">
        <v>154</v>
      </c>
      <c r="D12" s="162"/>
      <c r="E12" s="163">
        <v>6.58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151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71">
        <v>3</v>
      </c>
      <c r="B13" s="172" t="s">
        <v>155</v>
      </c>
      <c r="C13" s="186" t="s">
        <v>156</v>
      </c>
      <c r="D13" s="173" t="s">
        <v>147</v>
      </c>
      <c r="E13" s="174">
        <v>6.58</v>
      </c>
      <c r="F13" s="175"/>
      <c r="G13" s="176">
        <f>ROUND(E13*F13,2)</f>
        <v>0</v>
      </c>
      <c r="H13" s="161"/>
      <c r="I13" s="160">
        <f>ROUND(E13*H13,2)</f>
        <v>0</v>
      </c>
      <c r="J13" s="161"/>
      <c r="K13" s="160">
        <f>ROUND(E13*J13,2)</f>
        <v>0</v>
      </c>
      <c r="L13" s="160">
        <v>15</v>
      </c>
      <c r="M13" s="160">
        <f>G13*(1+L13/100)</f>
        <v>0</v>
      </c>
      <c r="N13" s="160">
        <v>0</v>
      </c>
      <c r="O13" s="160">
        <f>ROUND(E13*N13,2)</f>
        <v>0</v>
      </c>
      <c r="P13" s="160">
        <v>0</v>
      </c>
      <c r="Q13" s="160">
        <f>ROUND(E13*P13,2)</f>
        <v>0</v>
      </c>
      <c r="R13" s="160"/>
      <c r="S13" s="160" t="s">
        <v>148</v>
      </c>
      <c r="T13" s="160" t="s">
        <v>148</v>
      </c>
      <c r="U13" s="160">
        <v>0.57999999999999996</v>
      </c>
      <c r="V13" s="160">
        <f>ROUND(E13*U13,2)</f>
        <v>3.82</v>
      </c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149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187" t="s">
        <v>154</v>
      </c>
      <c r="D14" s="162"/>
      <c r="E14" s="163">
        <v>6.58</v>
      </c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151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x14ac:dyDescent="0.2">
      <c r="A15" s="165" t="s">
        <v>143</v>
      </c>
      <c r="B15" s="166" t="s">
        <v>70</v>
      </c>
      <c r="C15" s="185" t="s">
        <v>71</v>
      </c>
      <c r="D15" s="167"/>
      <c r="E15" s="168"/>
      <c r="F15" s="169"/>
      <c r="G15" s="170">
        <f>SUMIF(AG16:AG19,"&lt;&gt;NOR",G16:G19)</f>
        <v>0</v>
      </c>
      <c r="H15" s="164"/>
      <c r="I15" s="164">
        <f>SUM(I16:I19)</f>
        <v>0</v>
      </c>
      <c r="J15" s="164"/>
      <c r="K15" s="164">
        <f>SUM(K16:K19)</f>
        <v>0</v>
      </c>
      <c r="L15" s="164"/>
      <c r="M15" s="164">
        <f>SUM(M16:M19)</f>
        <v>0</v>
      </c>
      <c r="N15" s="164"/>
      <c r="O15" s="164">
        <f>SUM(O16:O19)</f>
        <v>0.84</v>
      </c>
      <c r="P15" s="164"/>
      <c r="Q15" s="164">
        <f>SUM(Q16:Q19)</f>
        <v>0</v>
      </c>
      <c r="R15" s="164"/>
      <c r="S15" s="164"/>
      <c r="T15" s="164"/>
      <c r="U15" s="164"/>
      <c r="V15" s="164">
        <f>SUM(V16:V19)</f>
        <v>21.369999999999997</v>
      </c>
      <c r="W15" s="164"/>
      <c r="AG15" t="s">
        <v>144</v>
      </c>
    </row>
    <row r="16" spans="1:60" outlineLevel="1" x14ac:dyDescent="0.2">
      <c r="A16" s="171">
        <v>4</v>
      </c>
      <c r="B16" s="172" t="s">
        <v>157</v>
      </c>
      <c r="C16" s="186" t="s">
        <v>158</v>
      </c>
      <c r="D16" s="173" t="s">
        <v>147</v>
      </c>
      <c r="E16" s="174">
        <v>1.95</v>
      </c>
      <c r="F16" s="175"/>
      <c r="G16" s="176">
        <f>ROUND(E16*F16,2)</f>
        <v>0</v>
      </c>
      <c r="H16" s="161"/>
      <c r="I16" s="160">
        <f>ROUND(E16*H16,2)</f>
        <v>0</v>
      </c>
      <c r="J16" s="161"/>
      <c r="K16" s="160">
        <f>ROUND(E16*J16,2)</f>
        <v>0</v>
      </c>
      <c r="L16" s="160">
        <v>15</v>
      </c>
      <c r="M16" s="160">
        <f>G16*(1+L16/100)</f>
        <v>0</v>
      </c>
      <c r="N16" s="160">
        <v>0.1231</v>
      </c>
      <c r="O16" s="160">
        <f>ROUND(E16*N16,2)</f>
        <v>0.24</v>
      </c>
      <c r="P16" s="160">
        <v>0</v>
      </c>
      <c r="Q16" s="160">
        <f>ROUND(E16*P16,2)</f>
        <v>0</v>
      </c>
      <c r="R16" s="160"/>
      <c r="S16" s="160" t="s">
        <v>148</v>
      </c>
      <c r="T16" s="160" t="s">
        <v>148</v>
      </c>
      <c r="U16" s="160">
        <v>0.45</v>
      </c>
      <c r="V16" s="160">
        <f>ROUND(E16*U16,2)</f>
        <v>0.88</v>
      </c>
      <c r="W16" s="160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149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7"/>
      <c r="B17" s="158"/>
      <c r="C17" s="187" t="s">
        <v>159</v>
      </c>
      <c r="D17" s="162"/>
      <c r="E17" s="163">
        <v>1.95</v>
      </c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151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ht="22.5" outlineLevel="1" x14ac:dyDescent="0.2">
      <c r="A18" s="171">
        <v>5</v>
      </c>
      <c r="B18" s="172" t="s">
        <v>160</v>
      </c>
      <c r="C18" s="186" t="s">
        <v>161</v>
      </c>
      <c r="D18" s="173" t="s">
        <v>147</v>
      </c>
      <c r="E18" s="174">
        <v>17.303999999999998</v>
      </c>
      <c r="F18" s="175"/>
      <c r="G18" s="176">
        <f>ROUND(E18*F18,2)</f>
        <v>0</v>
      </c>
      <c r="H18" s="161"/>
      <c r="I18" s="160">
        <f>ROUND(E18*H18,2)</f>
        <v>0</v>
      </c>
      <c r="J18" s="161"/>
      <c r="K18" s="160">
        <f>ROUND(E18*J18,2)</f>
        <v>0</v>
      </c>
      <c r="L18" s="160">
        <v>15</v>
      </c>
      <c r="M18" s="160">
        <f>G18*(1+L18/100)</f>
        <v>0</v>
      </c>
      <c r="N18" s="160">
        <v>3.4909999999999997E-2</v>
      </c>
      <c r="O18" s="160">
        <f>ROUND(E18*N18,2)</f>
        <v>0.6</v>
      </c>
      <c r="P18" s="160">
        <v>0</v>
      </c>
      <c r="Q18" s="160">
        <f>ROUND(E18*P18,2)</f>
        <v>0</v>
      </c>
      <c r="R18" s="160"/>
      <c r="S18" s="160" t="s">
        <v>162</v>
      </c>
      <c r="T18" s="160" t="s">
        <v>148</v>
      </c>
      <c r="U18" s="160">
        <v>1.1841699999999999</v>
      </c>
      <c r="V18" s="160">
        <f>ROUND(E18*U18,2)</f>
        <v>20.49</v>
      </c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149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7"/>
      <c r="B19" s="158"/>
      <c r="C19" s="187" t="s">
        <v>163</v>
      </c>
      <c r="D19" s="162"/>
      <c r="E19" s="163">
        <v>17.303999999999998</v>
      </c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151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x14ac:dyDescent="0.2">
      <c r="A20" s="165" t="s">
        <v>143</v>
      </c>
      <c r="B20" s="166" t="s">
        <v>72</v>
      </c>
      <c r="C20" s="185" t="s">
        <v>73</v>
      </c>
      <c r="D20" s="167"/>
      <c r="E20" s="168"/>
      <c r="F20" s="169"/>
      <c r="G20" s="170">
        <f>SUMIF(AG21:AG33,"&lt;&gt;NOR",G21:G33)</f>
        <v>0</v>
      </c>
      <c r="H20" s="164"/>
      <c r="I20" s="164">
        <f>SUM(I21:I33)</f>
        <v>0</v>
      </c>
      <c r="J20" s="164"/>
      <c r="K20" s="164">
        <f>SUM(K21:K33)</f>
        <v>0</v>
      </c>
      <c r="L20" s="164"/>
      <c r="M20" s="164">
        <f>SUM(M21:M33)</f>
        <v>0</v>
      </c>
      <c r="N20" s="164"/>
      <c r="O20" s="164">
        <f>SUM(O21:O33)</f>
        <v>2.54</v>
      </c>
      <c r="P20" s="164"/>
      <c r="Q20" s="164">
        <f>SUM(Q21:Q33)</f>
        <v>0</v>
      </c>
      <c r="R20" s="164"/>
      <c r="S20" s="164"/>
      <c r="T20" s="164"/>
      <c r="U20" s="164"/>
      <c r="V20" s="164">
        <f>SUM(V21:V33)</f>
        <v>52.290000000000006</v>
      </c>
      <c r="W20" s="164"/>
      <c r="AG20" t="s">
        <v>144</v>
      </c>
    </row>
    <row r="21" spans="1:60" outlineLevel="1" x14ac:dyDescent="0.2">
      <c r="A21" s="171">
        <v>6</v>
      </c>
      <c r="B21" s="172" t="s">
        <v>164</v>
      </c>
      <c r="C21" s="186" t="s">
        <v>165</v>
      </c>
      <c r="D21" s="173" t="s">
        <v>147</v>
      </c>
      <c r="E21" s="174">
        <v>23.603400000000001</v>
      </c>
      <c r="F21" s="175"/>
      <c r="G21" s="176">
        <f>ROUND(E21*F21,2)</f>
        <v>0</v>
      </c>
      <c r="H21" s="161"/>
      <c r="I21" s="160">
        <f>ROUND(E21*H21,2)</f>
        <v>0</v>
      </c>
      <c r="J21" s="161"/>
      <c r="K21" s="160">
        <f>ROUND(E21*J21,2)</f>
        <v>0</v>
      </c>
      <c r="L21" s="160">
        <v>15</v>
      </c>
      <c r="M21" s="160">
        <f>G21*(1+L21/100)</f>
        <v>0</v>
      </c>
      <c r="N21" s="160">
        <v>2.5999999999999999E-2</v>
      </c>
      <c r="O21" s="160">
        <f>ROUND(E21*N21,2)</f>
        <v>0.61</v>
      </c>
      <c r="P21" s="160">
        <v>0</v>
      </c>
      <c r="Q21" s="160">
        <f>ROUND(E21*P21,2)</f>
        <v>0</v>
      </c>
      <c r="R21" s="160"/>
      <c r="S21" s="160" t="s">
        <v>148</v>
      </c>
      <c r="T21" s="160" t="s">
        <v>148</v>
      </c>
      <c r="U21" s="160">
        <v>0.42</v>
      </c>
      <c r="V21" s="160">
        <f>ROUND(E21*U21,2)</f>
        <v>9.91</v>
      </c>
      <c r="W21" s="16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149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187" t="s">
        <v>166</v>
      </c>
      <c r="D22" s="162"/>
      <c r="E22" s="163">
        <v>21.12</v>
      </c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151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187" t="s">
        <v>167</v>
      </c>
      <c r="D23" s="162"/>
      <c r="E23" s="163">
        <v>2.4834000000000001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151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ht="22.5" outlineLevel="1" x14ac:dyDescent="0.2">
      <c r="A24" s="171">
        <v>7</v>
      </c>
      <c r="B24" s="172" t="s">
        <v>168</v>
      </c>
      <c r="C24" s="186" t="s">
        <v>169</v>
      </c>
      <c r="D24" s="173" t="s">
        <v>170</v>
      </c>
      <c r="E24" s="174">
        <v>21.719000000000001</v>
      </c>
      <c r="F24" s="175"/>
      <c r="G24" s="176">
        <f>ROUND(E24*F24,2)</f>
        <v>0</v>
      </c>
      <c r="H24" s="161"/>
      <c r="I24" s="160">
        <f>ROUND(E24*H24,2)</f>
        <v>0</v>
      </c>
      <c r="J24" s="161"/>
      <c r="K24" s="160">
        <f>ROUND(E24*J24,2)</f>
        <v>0</v>
      </c>
      <c r="L24" s="160">
        <v>15</v>
      </c>
      <c r="M24" s="160">
        <f>G24*(1+L24/100)</f>
        <v>0</v>
      </c>
      <c r="N24" s="160">
        <v>2.3800000000000002E-3</v>
      </c>
      <c r="O24" s="160">
        <f>ROUND(E24*N24,2)</f>
        <v>0.05</v>
      </c>
      <c r="P24" s="160">
        <v>0</v>
      </c>
      <c r="Q24" s="160">
        <f>ROUND(E24*P24,2)</f>
        <v>0</v>
      </c>
      <c r="R24" s="160"/>
      <c r="S24" s="160" t="s">
        <v>148</v>
      </c>
      <c r="T24" s="160" t="s">
        <v>148</v>
      </c>
      <c r="U24" s="160">
        <v>0.18232999999999999</v>
      </c>
      <c r="V24" s="160">
        <f>ROUND(E24*U24,2)</f>
        <v>3.96</v>
      </c>
      <c r="W24" s="160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149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7"/>
      <c r="B25" s="158"/>
      <c r="C25" s="187" t="s">
        <v>171</v>
      </c>
      <c r="D25" s="162"/>
      <c r="E25" s="163">
        <v>6.96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151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187" t="s">
        <v>172</v>
      </c>
      <c r="D26" s="162"/>
      <c r="E26" s="163">
        <v>10.62</v>
      </c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151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7"/>
      <c r="B27" s="158"/>
      <c r="C27" s="187" t="s">
        <v>173</v>
      </c>
      <c r="D27" s="162"/>
      <c r="E27" s="163">
        <v>4.1390000000000002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151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71">
        <v>8</v>
      </c>
      <c r="B28" s="172" t="s">
        <v>174</v>
      </c>
      <c r="C28" s="186" t="s">
        <v>175</v>
      </c>
      <c r="D28" s="173" t="s">
        <v>147</v>
      </c>
      <c r="E28" s="174">
        <v>6.3719999999999999</v>
      </c>
      <c r="F28" s="175"/>
      <c r="G28" s="176">
        <f>ROUND(E28*F28,2)</f>
        <v>0</v>
      </c>
      <c r="H28" s="161"/>
      <c r="I28" s="160">
        <f>ROUND(E28*H28,2)</f>
        <v>0</v>
      </c>
      <c r="J28" s="161"/>
      <c r="K28" s="160">
        <f>ROUND(E28*J28,2)</f>
        <v>0</v>
      </c>
      <c r="L28" s="160">
        <v>15</v>
      </c>
      <c r="M28" s="160">
        <f>G28*(1+L28/100)</f>
        <v>0</v>
      </c>
      <c r="N28" s="160">
        <v>4.7660000000000001E-2</v>
      </c>
      <c r="O28" s="160">
        <f>ROUND(E28*N28,2)</f>
        <v>0.3</v>
      </c>
      <c r="P28" s="160">
        <v>0</v>
      </c>
      <c r="Q28" s="160">
        <f>ROUND(E28*P28,2)</f>
        <v>0</v>
      </c>
      <c r="R28" s="160"/>
      <c r="S28" s="160" t="s">
        <v>148</v>
      </c>
      <c r="T28" s="160" t="s">
        <v>148</v>
      </c>
      <c r="U28" s="160">
        <v>0.65600000000000003</v>
      </c>
      <c r="V28" s="160">
        <f>ROUND(E28*U28,2)</f>
        <v>4.18</v>
      </c>
      <c r="W28" s="16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149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7"/>
      <c r="B29" s="158"/>
      <c r="C29" s="187" t="s">
        <v>176</v>
      </c>
      <c r="D29" s="162"/>
      <c r="E29" s="163">
        <v>6.3719999999999999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151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71">
        <v>9</v>
      </c>
      <c r="B30" s="172" t="s">
        <v>177</v>
      </c>
      <c r="C30" s="186" t="s">
        <v>178</v>
      </c>
      <c r="D30" s="173" t="s">
        <v>147</v>
      </c>
      <c r="E30" s="174">
        <v>65.402959999999993</v>
      </c>
      <c r="F30" s="175"/>
      <c r="G30" s="176">
        <f>ROUND(E30*F30,2)</f>
        <v>0</v>
      </c>
      <c r="H30" s="161"/>
      <c r="I30" s="160">
        <f>ROUND(E30*H30,2)</f>
        <v>0</v>
      </c>
      <c r="J30" s="161"/>
      <c r="K30" s="160">
        <f>ROUND(E30*J30,2)</f>
        <v>0</v>
      </c>
      <c r="L30" s="160">
        <v>15</v>
      </c>
      <c r="M30" s="160">
        <f>G30*(1+L30/100)</f>
        <v>0</v>
      </c>
      <c r="N30" s="160">
        <v>1.5740000000000001E-2</v>
      </c>
      <c r="O30" s="160">
        <f>ROUND(E30*N30,2)</f>
        <v>1.03</v>
      </c>
      <c r="P30" s="160">
        <v>0</v>
      </c>
      <c r="Q30" s="160">
        <f>ROUND(E30*P30,2)</f>
        <v>0</v>
      </c>
      <c r="R30" s="160"/>
      <c r="S30" s="160" t="s">
        <v>148</v>
      </c>
      <c r="T30" s="160" t="s">
        <v>148</v>
      </c>
      <c r="U30" s="160">
        <v>0.33481</v>
      </c>
      <c r="V30" s="160">
        <f>ROUND(E30*U30,2)</f>
        <v>21.9</v>
      </c>
      <c r="W30" s="160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149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ht="33.75" outlineLevel="1" x14ac:dyDescent="0.2">
      <c r="A31" s="157"/>
      <c r="B31" s="158"/>
      <c r="C31" s="187" t="s">
        <v>179</v>
      </c>
      <c r="D31" s="162"/>
      <c r="E31" s="163">
        <v>65.402959999999993</v>
      </c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151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71">
        <v>10</v>
      </c>
      <c r="B32" s="172" t="s">
        <v>180</v>
      </c>
      <c r="C32" s="186" t="s">
        <v>181</v>
      </c>
      <c r="D32" s="173" t="s">
        <v>147</v>
      </c>
      <c r="E32" s="174">
        <v>21.191199999999998</v>
      </c>
      <c r="F32" s="175"/>
      <c r="G32" s="176">
        <f>ROUND(E32*F32,2)</f>
        <v>0</v>
      </c>
      <c r="H32" s="161"/>
      <c r="I32" s="160">
        <f>ROUND(E32*H32,2)</f>
        <v>0</v>
      </c>
      <c r="J32" s="161"/>
      <c r="K32" s="160">
        <f>ROUND(E32*J32,2)</f>
        <v>0</v>
      </c>
      <c r="L32" s="160">
        <v>15</v>
      </c>
      <c r="M32" s="160">
        <f>G32*(1+L32/100)</f>
        <v>0</v>
      </c>
      <c r="N32" s="160">
        <v>2.606E-2</v>
      </c>
      <c r="O32" s="160">
        <f>ROUND(E32*N32,2)</f>
        <v>0.55000000000000004</v>
      </c>
      <c r="P32" s="160">
        <v>0</v>
      </c>
      <c r="Q32" s="160">
        <f>ROUND(E32*P32,2)</f>
        <v>0</v>
      </c>
      <c r="R32" s="160"/>
      <c r="S32" s="160" t="s">
        <v>148</v>
      </c>
      <c r="T32" s="160" t="s">
        <v>148</v>
      </c>
      <c r="U32" s="160">
        <v>0.58225000000000005</v>
      </c>
      <c r="V32" s="160">
        <f>ROUND(E32*U32,2)</f>
        <v>12.34</v>
      </c>
      <c r="W32" s="16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149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187" t="s">
        <v>182</v>
      </c>
      <c r="D33" s="162"/>
      <c r="E33" s="163">
        <v>21.191199999999998</v>
      </c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151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x14ac:dyDescent="0.2">
      <c r="A34" s="165" t="s">
        <v>143</v>
      </c>
      <c r="B34" s="166" t="s">
        <v>74</v>
      </c>
      <c r="C34" s="185" t="s">
        <v>75</v>
      </c>
      <c r="D34" s="167"/>
      <c r="E34" s="168"/>
      <c r="F34" s="169"/>
      <c r="G34" s="170">
        <f>SUMIF(AG35:AG40,"&lt;&gt;NOR",G35:G40)</f>
        <v>0</v>
      </c>
      <c r="H34" s="164"/>
      <c r="I34" s="164">
        <f>SUM(I35:I40)</f>
        <v>0</v>
      </c>
      <c r="J34" s="164"/>
      <c r="K34" s="164">
        <f>SUM(K35:K40)</f>
        <v>0</v>
      </c>
      <c r="L34" s="164"/>
      <c r="M34" s="164">
        <f>SUM(M35:M40)</f>
        <v>0</v>
      </c>
      <c r="N34" s="164"/>
      <c r="O34" s="164">
        <f>SUM(O35:O40)</f>
        <v>0.01</v>
      </c>
      <c r="P34" s="164"/>
      <c r="Q34" s="164">
        <f>SUM(Q35:Q40)</f>
        <v>0</v>
      </c>
      <c r="R34" s="164"/>
      <c r="S34" s="164"/>
      <c r="T34" s="164"/>
      <c r="U34" s="164"/>
      <c r="V34" s="164">
        <f>SUM(V35:V40)</f>
        <v>0.15</v>
      </c>
      <c r="W34" s="164"/>
      <c r="AG34" t="s">
        <v>144</v>
      </c>
    </row>
    <row r="35" spans="1:60" outlineLevel="1" x14ac:dyDescent="0.2">
      <c r="A35" s="171">
        <v>11</v>
      </c>
      <c r="B35" s="172" t="s">
        <v>183</v>
      </c>
      <c r="C35" s="186" t="s">
        <v>184</v>
      </c>
      <c r="D35" s="173" t="s">
        <v>170</v>
      </c>
      <c r="E35" s="174">
        <v>2</v>
      </c>
      <c r="F35" s="175"/>
      <c r="G35" s="176">
        <f>ROUND(E35*F35,2)</f>
        <v>0</v>
      </c>
      <c r="H35" s="161"/>
      <c r="I35" s="160">
        <f>ROUND(E35*H35,2)</f>
        <v>0</v>
      </c>
      <c r="J35" s="161"/>
      <c r="K35" s="160">
        <f>ROUND(E35*J35,2)</f>
        <v>0</v>
      </c>
      <c r="L35" s="160">
        <v>15</v>
      </c>
      <c r="M35" s="160">
        <f>G35*(1+L35/100)</f>
        <v>0</v>
      </c>
      <c r="N35" s="160">
        <v>3.0000000000000001E-3</v>
      </c>
      <c r="O35" s="160">
        <f>ROUND(E35*N35,2)</f>
        <v>0.01</v>
      </c>
      <c r="P35" s="160">
        <v>0</v>
      </c>
      <c r="Q35" s="160">
        <f>ROUND(E35*P35,2)</f>
        <v>0</v>
      </c>
      <c r="R35" s="160"/>
      <c r="S35" s="160" t="s">
        <v>148</v>
      </c>
      <c r="T35" s="160" t="s">
        <v>148</v>
      </c>
      <c r="U35" s="160">
        <v>7.3999999999999996E-2</v>
      </c>
      <c r="V35" s="160">
        <f>ROUND(E35*U35,2)</f>
        <v>0.15</v>
      </c>
      <c r="W35" s="160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149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7"/>
      <c r="B36" s="158"/>
      <c r="C36" s="187" t="s">
        <v>185</v>
      </c>
      <c r="D36" s="162"/>
      <c r="E36" s="163">
        <v>2</v>
      </c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151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71">
        <v>12</v>
      </c>
      <c r="B37" s="172" t="s">
        <v>186</v>
      </c>
      <c r="C37" s="186" t="s">
        <v>187</v>
      </c>
      <c r="D37" s="173" t="s">
        <v>147</v>
      </c>
      <c r="E37" s="174">
        <v>35.020000000000003</v>
      </c>
      <c r="F37" s="175"/>
      <c r="G37" s="176">
        <f>ROUND(E37*F37,2)</f>
        <v>0</v>
      </c>
      <c r="H37" s="161"/>
      <c r="I37" s="160">
        <f>ROUND(E37*H37,2)</f>
        <v>0</v>
      </c>
      <c r="J37" s="161"/>
      <c r="K37" s="160">
        <f>ROUND(E37*J37,2)</f>
        <v>0</v>
      </c>
      <c r="L37" s="160">
        <v>15</v>
      </c>
      <c r="M37" s="160">
        <f>G37*(1+L37/100)</f>
        <v>0</v>
      </c>
      <c r="N37" s="160">
        <v>0</v>
      </c>
      <c r="O37" s="160">
        <f>ROUND(E37*N37,2)</f>
        <v>0</v>
      </c>
      <c r="P37" s="160">
        <v>0</v>
      </c>
      <c r="Q37" s="160">
        <f>ROUND(E37*P37,2)</f>
        <v>0</v>
      </c>
      <c r="R37" s="160"/>
      <c r="S37" s="160" t="s">
        <v>148</v>
      </c>
      <c r="T37" s="160" t="s">
        <v>148</v>
      </c>
      <c r="U37" s="160">
        <v>0</v>
      </c>
      <c r="V37" s="160">
        <f>ROUND(E37*U37,2)</f>
        <v>0</v>
      </c>
      <c r="W37" s="160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188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7"/>
      <c r="B38" s="158"/>
      <c r="C38" s="187" t="s">
        <v>189</v>
      </c>
      <c r="D38" s="162"/>
      <c r="E38" s="163">
        <v>35.020000000000003</v>
      </c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151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71">
        <v>13</v>
      </c>
      <c r="B39" s="172" t="s">
        <v>190</v>
      </c>
      <c r="C39" s="186" t="s">
        <v>191</v>
      </c>
      <c r="D39" s="173" t="s">
        <v>192</v>
      </c>
      <c r="E39" s="174">
        <v>280.16000000000003</v>
      </c>
      <c r="F39" s="175"/>
      <c r="G39" s="176">
        <f>ROUND(E39*F39,2)</f>
        <v>0</v>
      </c>
      <c r="H39" s="161"/>
      <c r="I39" s="160">
        <f>ROUND(E39*H39,2)</f>
        <v>0</v>
      </c>
      <c r="J39" s="161"/>
      <c r="K39" s="160">
        <f>ROUND(E39*J39,2)</f>
        <v>0</v>
      </c>
      <c r="L39" s="160">
        <v>15</v>
      </c>
      <c r="M39" s="160">
        <f>G39*(1+L39/100)</f>
        <v>0</v>
      </c>
      <c r="N39" s="160">
        <v>0</v>
      </c>
      <c r="O39" s="160">
        <f>ROUND(E39*N39,2)</f>
        <v>0</v>
      </c>
      <c r="P39" s="160">
        <v>0</v>
      </c>
      <c r="Q39" s="160">
        <f>ROUND(E39*P39,2)</f>
        <v>0</v>
      </c>
      <c r="R39" s="160" t="s">
        <v>193</v>
      </c>
      <c r="S39" s="160" t="s">
        <v>148</v>
      </c>
      <c r="T39" s="160" t="s">
        <v>148</v>
      </c>
      <c r="U39" s="160">
        <v>0</v>
      </c>
      <c r="V39" s="160">
        <f>ROUND(E39*U39,2)</f>
        <v>0</v>
      </c>
      <c r="W39" s="160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194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7"/>
      <c r="B40" s="158"/>
      <c r="C40" s="187" t="s">
        <v>195</v>
      </c>
      <c r="D40" s="162"/>
      <c r="E40" s="163">
        <v>280.16000000000003</v>
      </c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151</v>
      </c>
      <c r="AH40" s="150">
        <v>5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x14ac:dyDescent="0.2">
      <c r="A41" s="165" t="s">
        <v>143</v>
      </c>
      <c r="B41" s="166" t="s">
        <v>76</v>
      </c>
      <c r="C41" s="185" t="s">
        <v>77</v>
      </c>
      <c r="D41" s="167"/>
      <c r="E41" s="168"/>
      <c r="F41" s="169"/>
      <c r="G41" s="170">
        <f>SUMIF(AG42:AG43,"&lt;&gt;NOR",G42:G43)</f>
        <v>0</v>
      </c>
      <c r="H41" s="164"/>
      <c r="I41" s="164">
        <f>SUM(I42:I43)</f>
        <v>0</v>
      </c>
      <c r="J41" s="164"/>
      <c r="K41" s="164">
        <f>SUM(K42:K43)</f>
        <v>0</v>
      </c>
      <c r="L41" s="164"/>
      <c r="M41" s="164">
        <f>SUM(M42:M43)</f>
        <v>0</v>
      </c>
      <c r="N41" s="164"/>
      <c r="O41" s="164">
        <f>SUM(O42:O43)</f>
        <v>0.02</v>
      </c>
      <c r="P41" s="164"/>
      <c r="Q41" s="164">
        <f>SUM(Q42:Q43)</f>
        <v>0</v>
      </c>
      <c r="R41" s="164"/>
      <c r="S41" s="164"/>
      <c r="T41" s="164"/>
      <c r="U41" s="164"/>
      <c r="V41" s="164">
        <f>SUM(V42:V43)</f>
        <v>1.38</v>
      </c>
      <c r="W41" s="164"/>
      <c r="AG41" t="s">
        <v>144</v>
      </c>
    </row>
    <row r="42" spans="1:60" ht="22.5" outlineLevel="1" x14ac:dyDescent="0.2">
      <c r="A42" s="171">
        <v>14</v>
      </c>
      <c r="B42" s="172" t="s">
        <v>196</v>
      </c>
      <c r="C42" s="186" t="s">
        <v>197</v>
      </c>
      <c r="D42" s="173" t="s">
        <v>170</v>
      </c>
      <c r="E42" s="174">
        <v>3.25</v>
      </c>
      <c r="F42" s="175"/>
      <c r="G42" s="176">
        <f>ROUND(E42*F42,2)</f>
        <v>0</v>
      </c>
      <c r="H42" s="161"/>
      <c r="I42" s="160">
        <f>ROUND(E42*H42,2)</f>
        <v>0</v>
      </c>
      <c r="J42" s="161"/>
      <c r="K42" s="160">
        <f>ROUND(E42*J42,2)</f>
        <v>0</v>
      </c>
      <c r="L42" s="160">
        <v>15</v>
      </c>
      <c r="M42" s="160">
        <f>G42*(1+L42/100)</f>
        <v>0</v>
      </c>
      <c r="N42" s="160">
        <v>6.1599999999999997E-3</v>
      </c>
      <c r="O42" s="160">
        <f>ROUND(E42*N42,2)</f>
        <v>0.02</v>
      </c>
      <c r="P42" s="160">
        <v>0</v>
      </c>
      <c r="Q42" s="160">
        <f>ROUND(E42*P42,2)</f>
        <v>0</v>
      </c>
      <c r="R42" s="160"/>
      <c r="S42" s="160" t="s">
        <v>148</v>
      </c>
      <c r="T42" s="160" t="s">
        <v>148</v>
      </c>
      <c r="U42" s="160">
        <v>0.42499999999999999</v>
      </c>
      <c r="V42" s="160">
        <f>ROUND(E42*U42,2)</f>
        <v>1.38</v>
      </c>
      <c r="W42" s="160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149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187" t="s">
        <v>198</v>
      </c>
      <c r="D43" s="162"/>
      <c r="E43" s="163">
        <v>3.25</v>
      </c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151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x14ac:dyDescent="0.2">
      <c r="A44" s="165" t="s">
        <v>143</v>
      </c>
      <c r="B44" s="166" t="s">
        <v>78</v>
      </c>
      <c r="C44" s="185" t="s">
        <v>79</v>
      </c>
      <c r="D44" s="167"/>
      <c r="E44" s="168"/>
      <c r="F44" s="169"/>
      <c r="G44" s="170">
        <f>SUMIF(AG45:AG46,"&lt;&gt;NOR",G45:G46)</f>
        <v>0</v>
      </c>
      <c r="H44" s="164"/>
      <c r="I44" s="164">
        <f>SUM(I45:I46)</f>
        <v>0</v>
      </c>
      <c r="J44" s="164"/>
      <c r="K44" s="164">
        <f>SUM(K45:K46)</f>
        <v>0</v>
      </c>
      <c r="L44" s="164"/>
      <c r="M44" s="164">
        <f>SUM(M45:M46)</f>
        <v>0</v>
      </c>
      <c r="N44" s="164"/>
      <c r="O44" s="164">
        <f>SUM(O45:O46)</f>
        <v>0</v>
      </c>
      <c r="P44" s="164"/>
      <c r="Q44" s="164">
        <f>SUM(Q45:Q46)</f>
        <v>0</v>
      </c>
      <c r="R44" s="164"/>
      <c r="S44" s="164"/>
      <c r="T44" s="164"/>
      <c r="U44" s="164"/>
      <c r="V44" s="164">
        <f>SUM(V45:V46)</f>
        <v>0</v>
      </c>
      <c r="W44" s="164"/>
      <c r="AG44" t="s">
        <v>144</v>
      </c>
    </row>
    <row r="45" spans="1:60" outlineLevel="1" x14ac:dyDescent="0.2">
      <c r="A45" s="171">
        <v>15</v>
      </c>
      <c r="B45" s="172" t="s">
        <v>199</v>
      </c>
      <c r="C45" s="186" t="s">
        <v>200</v>
      </c>
      <c r="D45" s="173" t="s">
        <v>147</v>
      </c>
      <c r="E45" s="174">
        <v>35.020000000000003</v>
      </c>
      <c r="F45" s="175"/>
      <c r="G45" s="176">
        <f>ROUND(E45*F45,2)</f>
        <v>0</v>
      </c>
      <c r="H45" s="161"/>
      <c r="I45" s="160">
        <f>ROUND(E45*H45,2)</f>
        <v>0</v>
      </c>
      <c r="J45" s="161"/>
      <c r="K45" s="160">
        <f>ROUND(E45*J45,2)</f>
        <v>0</v>
      </c>
      <c r="L45" s="160">
        <v>15</v>
      </c>
      <c r="M45" s="160">
        <f>G45*(1+L45/100)</f>
        <v>0</v>
      </c>
      <c r="N45" s="160">
        <v>0</v>
      </c>
      <c r="O45" s="160">
        <f>ROUND(E45*N45,2)</f>
        <v>0</v>
      </c>
      <c r="P45" s="160">
        <v>0</v>
      </c>
      <c r="Q45" s="160">
        <f>ROUND(E45*P45,2)</f>
        <v>0</v>
      </c>
      <c r="R45" s="160"/>
      <c r="S45" s="160" t="s">
        <v>148</v>
      </c>
      <c r="T45" s="160" t="s">
        <v>148</v>
      </c>
      <c r="U45" s="160">
        <v>0</v>
      </c>
      <c r="V45" s="160">
        <f>ROUND(E45*U45,2)</f>
        <v>0</v>
      </c>
      <c r="W45" s="160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188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7"/>
      <c r="B46" s="158"/>
      <c r="C46" s="187" t="s">
        <v>189</v>
      </c>
      <c r="D46" s="162"/>
      <c r="E46" s="163">
        <v>35.020000000000003</v>
      </c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151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ht="25.5" x14ac:dyDescent="0.2">
      <c r="A47" s="165" t="s">
        <v>143</v>
      </c>
      <c r="B47" s="166" t="s">
        <v>80</v>
      </c>
      <c r="C47" s="185" t="s">
        <v>81</v>
      </c>
      <c r="D47" s="167"/>
      <c r="E47" s="168"/>
      <c r="F47" s="169"/>
      <c r="G47" s="170">
        <f>SUMIF(AG48:AG52,"&lt;&gt;NOR",G48:G52)</f>
        <v>0</v>
      </c>
      <c r="H47" s="164"/>
      <c r="I47" s="164">
        <f>SUM(I48:I52)</f>
        <v>0</v>
      </c>
      <c r="J47" s="164"/>
      <c r="K47" s="164">
        <f>SUM(K48:K52)</f>
        <v>0</v>
      </c>
      <c r="L47" s="164"/>
      <c r="M47" s="164">
        <f>SUM(M48:M52)</f>
        <v>0</v>
      </c>
      <c r="N47" s="164"/>
      <c r="O47" s="164">
        <f>SUM(O48:O52)</f>
        <v>0</v>
      </c>
      <c r="P47" s="164"/>
      <c r="Q47" s="164">
        <f>SUM(Q48:Q52)</f>
        <v>0</v>
      </c>
      <c r="R47" s="164"/>
      <c r="S47" s="164"/>
      <c r="T47" s="164"/>
      <c r="U47" s="164"/>
      <c r="V47" s="164">
        <f>SUM(V48:V52)</f>
        <v>0</v>
      </c>
      <c r="W47" s="164"/>
      <c r="AG47" t="s">
        <v>144</v>
      </c>
    </row>
    <row r="48" spans="1:60" outlineLevel="1" x14ac:dyDescent="0.2">
      <c r="A48" s="171">
        <v>16</v>
      </c>
      <c r="B48" s="172" t="s">
        <v>201</v>
      </c>
      <c r="C48" s="186" t="s">
        <v>202</v>
      </c>
      <c r="D48" s="173" t="s">
        <v>147</v>
      </c>
      <c r="E48" s="174">
        <v>35.020000000000003</v>
      </c>
      <c r="F48" s="175"/>
      <c r="G48" s="176">
        <f>ROUND(E48*F48,2)</f>
        <v>0</v>
      </c>
      <c r="H48" s="161"/>
      <c r="I48" s="160">
        <f>ROUND(E48*H48,2)</f>
        <v>0</v>
      </c>
      <c r="J48" s="161"/>
      <c r="K48" s="160">
        <f>ROUND(E48*J48,2)</f>
        <v>0</v>
      </c>
      <c r="L48" s="160">
        <v>15</v>
      </c>
      <c r="M48" s="160">
        <f>G48*(1+L48/100)</f>
        <v>0</v>
      </c>
      <c r="N48" s="160">
        <v>0</v>
      </c>
      <c r="O48" s="160">
        <f>ROUND(E48*N48,2)</f>
        <v>0</v>
      </c>
      <c r="P48" s="160">
        <v>0</v>
      </c>
      <c r="Q48" s="160">
        <f>ROUND(E48*P48,2)</f>
        <v>0</v>
      </c>
      <c r="R48" s="160"/>
      <c r="S48" s="160" t="s">
        <v>148</v>
      </c>
      <c r="T48" s="160" t="s">
        <v>148</v>
      </c>
      <c r="U48" s="160">
        <v>0</v>
      </c>
      <c r="V48" s="160">
        <f>ROUND(E48*U48,2)</f>
        <v>0</v>
      </c>
      <c r="W48" s="160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188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7"/>
      <c r="B49" s="158"/>
      <c r="C49" s="187" t="s">
        <v>189</v>
      </c>
      <c r="D49" s="162"/>
      <c r="E49" s="163">
        <v>35.020000000000003</v>
      </c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151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77">
        <v>17</v>
      </c>
      <c r="B50" s="178" t="s">
        <v>203</v>
      </c>
      <c r="C50" s="188" t="s">
        <v>204</v>
      </c>
      <c r="D50" s="179" t="s">
        <v>205</v>
      </c>
      <c r="E50" s="180">
        <v>1</v>
      </c>
      <c r="F50" s="181"/>
      <c r="G50" s="182">
        <f>ROUND(E50*F50,2)</f>
        <v>0</v>
      </c>
      <c r="H50" s="161"/>
      <c r="I50" s="160">
        <f>ROUND(E50*H50,2)</f>
        <v>0</v>
      </c>
      <c r="J50" s="161"/>
      <c r="K50" s="160">
        <f>ROUND(E50*J50,2)</f>
        <v>0</v>
      </c>
      <c r="L50" s="160">
        <v>15</v>
      </c>
      <c r="M50" s="160">
        <f>G50*(1+L50/100)</f>
        <v>0</v>
      </c>
      <c r="N50" s="160">
        <v>0</v>
      </c>
      <c r="O50" s="160">
        <f>ROUND(E50*N50,2)</f>
        <v>0</v>
      </c>
      <c r="P50" s="160">
        <v>0</v>
      </c>
      <c r="Q50" s="160">
        <f>ROUND(E50*P50,2)</f>
        <v>0</v>
      </c>
      <c r="R50" s="160"/>
      <c r="S50" s="160" t="s">
        <v>162</v>
      </c>
      <c r="T50" s="160" t="s">
        <v>206</v>
      </c>
      <c r="U50" s="160">
        <v>0</v>
      </c>
      <c r="V50" s="160">
        <f>ROUND(E50*U50,2)</f>
        <v>0</v>
      </c>
      <c r="W50" s="160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149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ht="22.5" outlineLevel="1" x14ac:dyDescent="0.2">
      <c r="A51" s="177">
        <v>18</v>
      </c>
      <c r="B51" s="178" t="s">
        <v>207</v>
      </c>
      <c r="C51" s="188" t="s">
        <v>208</v>
      </c>
      <c r="D51" s="179" t="s">
        <v>205</v>
      </c>
      <c r="E51" s="180">
        <v>1</v>
      </c>
      <c r="F51" s="181"/>
      <c r="G51" s="182">
        <f>ROUND(E51*F51,2)</f>
        <v>0</v>
      </c>
      <c r="H51" s="161"/>
      <c r="I51" s="160">
        <f>ROUND(E51*H51,2)</f>
        <v>0</v>
      </c>
      <c r="J51" s="161"/>
      <c r="K51" s="160">
        <f>ROUND(E51*J51,2)</f>
        <v>0</v>
      </c>
      <c r="L51" s="160">
        <v>15</v>
      </c>
      <c r="M51" s="160">
        <f>G51*(1+L51/100)</f>
        <v>0</v>
      </c>
      <c r="N51" s="160">
        <v>0</v>
      </c>
      <c r="O51" s="160">
        <f>ROUND(E51*N51,2)</f>
        <v>0</v>
      </c>
      <c r="P51" s="160">
        <v>0</v>
      </c>
      <c r="Q51" s="160">
        <f>ROUND(E51*P51,2)</f>
        <v>0</v>
      </c>
      <c r="R51" s="160"/>
      <c r="S51" s="160" t="s">
        <v>162</v>
      </c>
      <c r="T51" s="160" t="s">
        <v>206</v>
      </c>
      <c r="U51" s="160">
        <v>0</v>
      </c>
      <c r="V51" s="160">
        <f>ROUND(E51*U51,2)</f>
        <v>0</v>
      </c>
      <c r="W51" s="160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149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77">
        <v>19</v>
      </c>
      <c r="B52" s="178" t="s">
        <v>209</v>
      </c>
      <c r="C52" s="188" t="s">
        <v>210</v>
      </c>
      <c r="D52" s="179" t="s">
        <v>205</v>
      </c>
      <c r="E52" s="180">
        <v>1</v>
      </c>
      <c r="F52" s="181"/>
      <c r="G52" s="182">
        <f>ROUND(E52*F52,2)</f>
        <v>0</v>
      </c>
      <c r="H52" s="161"/>
      <c r="I52" s="160">
        <f>ROUND(E52*H52,2)</f>
        <v>0</v>
      </c>
      <c r="J52" s="161"/>
      <c r="K52" s="160">
        <f>ROUND(E52*J52,2)</f>
        <v>0</v>
      </c>
      <c r="L52" s="160">
        <v>15</v>
      </c>
      <c r="M52" s="160">
        <f>G52*(1+L52/100)</f>
        <v>0</v>
      </c>
      <c r="N52" s="160">
        <v>0</v>
      </c>
      <c r="O52" s="160">
        <f>ROUND(E52*N52,2)</f>
        <v>0</v>
      </c>
      <c r="P52" s="160">
        <v>0</v>
      </c>
      <c r="Q52" s="160">
        <f>ROUND(E52*P52,2)</f>
        <v>0</v>
      </c>
      <c r="R52" s="160"/>
      <c r="S52" s="160" t="s">
        <v>162</v>
      </c>
      <c r="T52" s="160" t="s">
        <v>206</v>
      </c>
      <c r="U52" s="160">
        <v>0</v>
      </c>
      <c r="V52" s="160">
        <f>ROUND(E52*U52,2)</f>
        <v>0</v>
      </c>
      <c r="W52" s="160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149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x14ac:dyDescent="0.2">
      <c r="A53" s="165" t="s">
        <v>143</v>
      </c>
      <c r="B53" s="166" t="s">
        <v>82</v>
      </c>
      <c r="C53" s="185" t="s">
        <v>83</v>
      </c>
      <c r="D53" s="167"/>
      <c r="E53" s="168"/>
      <c r="F53" s="169"/>
      <c r="G53" s="170">
        <f>SUMIF(AG54:AG80,"&lt;&gt;NOR",G54:G80)</f>
        <v>0</v>
      </c>
      <c r="H53" s="164"/>
      <c r="I53" s="164">
        <f>SUM(I54:I80)</f>
        <v>0</v>
      </c>
      <c r="J53" s="164"/>
      <c r="K53" s="164">
        <f>SUM(K54:K80)</f>
        <v>0</v>
      </c>
      <c r="L53" s="164"/>
      <c r="M53" s="164">
        <f>SUM(M54:M80)</f>
        <v>0</v>
      </c>
      <c r="N53" s="164"/>
      <c r="O53" s="164">
        <f>SUM(O54:O80)</f>
        <v>0.02</v>
      </c>
      <c r="P53" s="164"/>
      <c r="Q53" s="164">
        <f>SUM(Q54:Q80)</f>
        <v>4.3499999999999996</v>
      </c>
      <c r="R53" s="164"/>
      <c r="S53" s="164"/>
      <c r="T53" s="164"/>
      <c r="U53" s="164"/>
      <c r="V53" s="164">
        <f>SUM(V54:V80)</f>
        <v>681.47</v>
      </c>
      <c r="W53" s="164"/>
      <c r="AG53" t="s">
        <v>144</v>
      </c>
    </row>
    <row r="54" spans="1:60" outlineLevel="1" x14ac:dyDescent="0.2">
      <c r="A54" s="171">
        <v>20</v>
      </c>
      <c r="B54" s="172" t="s">
        <v>211</v>
      </c>
      <c r="C54" s="186" t="s">
        <v>212</v>
      </c>
      <c r="D54" s="173" t="s">
        <v>147</v>
      </c>
      <c r="E54" s="174">
        <v>6.58</v>
      </c>
      <c r="F54" s="175"/>
      <c r="G54" s="176">
        <f>ROUND(E54*F54,2)</f>
        <v>0</v>
      </c>
      <c r="H54" s="161"/>
      <c r="I54" s="160">
        <f>ROUND(E54*H54,2)</f>
        <v>0</v>
      </c>
      <c r="J54" s="161"/>
      <c r="K54" s="160">
        <f>ROUND(E54*J54,2)</f>
        <v>0</v>
      </c>
      <c r="L54" s="160">
        <v>15</v>
      </c>
      <c r="M54" s="160">
        <f>G54*(1+L54/100)</f>
        <v>0</v>
      </c>
      <c r="N54" s="160">
        <v>3.3E-4</v>
      </c>
      <c r="O54" s="160">
        <f>ROUND(E54*N54,2)</f>
        <v>0</v>
      </c>
      <c r="P54" s="160">
        <v>1.183E-2</v>
      </c>
      <c r="Q54" s="160">
        <f>ROUND(E54*P54,2)</f>
        <v>0.08</v>
      </c>
      <c r="R54" s="160"/>
      <c r="S54" s="160" t="s">
        <v>148</v>
      </c>
      <c r="T54" s="160" t="s">
        <v>148</v>
      </c>
      <c r="U54" s="160">
        <v>0.34599999999999997</v>
      </c>
      <c r="V54" s="160">
        <f>ROUND(E54*U54,2)</f>
        <v>2.2799999999999998</v>
      </c>
      <c r="W54" s="160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149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7"/>
      <c r="B55" s="158"/>
      <c r="C55" s="187" t="s">
        <v>154</v>
      </c>
      <c r="D55" s="162"/>
      <c r="E55" s="163">
        <v>6.58</v>
      </c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151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71">
        <v>21</v>
      </c>
      <c r="B56" s="172" t="s">
        <v>213</v>
      </c>
      <c r="C56" s="186" t="s">
        <v>214</v>
      </c>
      <c r="D56" s="173" t="s">
        <v>147</v>
      </c>
      <c r="E56" s="174">
        <v>6.58</v>
      </c>
      <c r="F56" s="175"/>
      <c r="G56" s="176">
        <f>ROUND(E56*F56,2)</f>
        <v>0</v>
      </c>
      <c r="H56" s="161"/>
      <c r="I56" s="160">
        <f>ROUND(E56*H56,2)</f>
        <v>0</v>
      </c>
      <c r="J56" s="161"/>
      <c r="K56" s="160">
        <f>ROUND(E56*J56,2)</f>
        <v>0</v>
      </c>
      <c r="L56" s="160">
        <v>15</v>
      </c>
      <c r="M56" s="160">
        <f>G56*(1+L56/100)</f>
        <v>0</v>
      </c>
      <c r="N56" s="160">
        <v>0</v>
      </c>
      <c r="O56" s="160">
        <f>ROUND(E56*N56,2)</f>
        <v>0</v>
      </c>
      <c r="P56" s="160">
        <v>3.2000000000000002E-3</v>
      </c>
      <c r="Q56" s="160">
        <f>ROUND(E56*P56,2)</f>
        <v>0.02</v>
      </c>
      <c r="R56" s="160"/>
      <c r="S56" s="160" t="s">
        <v>148</v>
      </c>
      <c r="T56" s="160" t="s">
        <v>148</v>
      </c>
      <c r="U56" s="160">
        <v>6.3E-2</v>
      </c>
      <c r="V56" s="160">
        <f>ROUND(E56*U56,2)</f>
        <v>0.41</v>
      </c>
      <c r="W56" s="160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149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7"/>
      <c r="B57" s="158"/>
      <c r="C57" s="187" t="s">
        <v>215</v>
      </c>
      <c r="D57" s="162"/>
      <c r="E57" s="163">
        <v>6.58</v>
      </c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151</v>
      </c>
      <c r="AH57" s="150">
        <v>5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ht="22.5" outlineLevel="1" x14ac:dyDescent="0.2">
      <c r="A58" s="171">
        <v>22</v>
      </c>
      <c r="B58" s="172" t="s">
        <v>216</v>
      </c>
      <c r="C58" s="186" t="s">
        <v>217</v>
      </c>
      <c r="D58" s="173" t="s">
        <v>147</v>
      </c>
      <c r="E58" s="174">
        <v>6.58</v>
      </c>
      <c r="F58" s="175"/>
      <c r="G58" s="176">
        <f>ROUND(E58*F58,2)</f>
        <v>0</v>
      </c>
      <c r="H58" s="161"/>
      <c r="I58" s="160">
        <f>ROUND(E58*H58,2)</f>
        <v>0</v>
      </c>
      <c r="J58" s="161"/>
      <c r="K58" s="160">
        <f>ROUND(E58*J58,2)</f>
        <v>0</v>
      </c>
      <c r="L58" s="160">
        <v>15</v>
      </c>
      <c r="M58" s="160">
        <f>G58*(1+L58/100)</f>
        <v>0</v>
      </c>
      <c r="N58" s="160">
        <v>0</v>
      </c>
      <c r="O58" s="160">
        <f>ROUND(E58*N58,2)</f>
        <v>0</v>
      </c>
      <c r="P58" s="160">
        <v>0.02</v>
      </c>
      <c r="Q58" s="160">
        <f>ROUND(E58*P58,2)</f>
        <v>0.13</v>
      </c>
      <c r="R58" s="160"/>
      <c r="S58" s="160" t="s">
        <v>148</v>
      </c>
      <c r="T58" s="160" t="s">
        <v>148</v>
      </c>
      <c r="U58" s="160">
        <v>0.23</v>
      </c>
      <c r="V58" s="160">
        <f>ROUND(E58*U58,2)</f>
        <v>1.51</v>
      </c>
      <c r="W58" s="160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149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57"/>
      <c r="B59" s="158"/>
      <c r="C59" s="187" t="s">
        <v>154</v>
      </c>
      <c r="D59" s="162"/>
      <c r="E59" s="163">
        <v>6.58</v>
      </c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151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71">
        <v>23</v>
      </c>
      <c r="B60" s="172" t="s">
        <v>218</v>
      </c>
      <c r="C60" s="186" t="s">
        <v>219</v>
      </c>
      <c r="D60" s="173" t="s">
        <v>147</v>
      </c>
      <c r="E60" s="174">
        <v>8.9550000000000001</v>
      </c>
      <c r="F60" s="175"/>
      <c r="G60" s="176">
        <f>ROUND(E60*F60,2)</f>
        <v>0</v>
      </c>
      <c r="H60" s="161"/>
      <c r="I60" s="160">
        <f>ROUND(E60*H60,2)</f>
        <v>0</v>
      </c>
      <c r="J60" s="161"/>
      <c r="K60" s="160">
        <f>ROUND(E60*J60,2)</f>
        <v>0</v>
      </c>
      <c r="L60" s="160">
        <v>15</v>
      </c>
      <c r="M60" s="160">
        <f>G60*(1+L60/100)</f>
        <v>0</v>
      </c>
      <c r="N60" s="160">
        <v>2.1900000000000001E-3</v>
      </c>
      <c r="O60" s="160">
        <f>ROUND(E60*N60,2)</f>
        <v>0.02</v>
      </c>
      <c r="P60" s="160">
        <v>7.4999999999999997E-2</v>
      </c>
      <c r="Q60" s="160">
        <f>ROUND(E60*P60,2)</f>
        <v>0.67</v>
      </c>
      <c r="R60" s="160"/>
      <c r="S60" s="160" t="s">
        <v>148</v>
      </c>
      <c r="T60" s="160" t="s">
        <v>148</v>
      </c>
      <c r="U60" s="160">
        <v>0.95499999999999996</v>
      </c>
      <c r="V60" s="160">
        <f>ROUND(E60*U60,2)</f>
        <v>8.5500000000000007</v>
      </c>
      <c r="W60" s="160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149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7"/>
      <c r="B61" s="158"/>
      <c r="C61" s="187" t="s">
        <v>220</v>
      </c>
      <c r="D61" s="162"/>
      <c r="E61" s="163">
        <v>8.9550000000000001</v>
      </c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151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71">
        <v>24</v>
      </c>
      <c r="B62" s="172" t="s">
        <v>221</v>
      </c>
      <c r="C62" s="186" t="s">
        <v>222</v>
      </c>
      <c r="D62" s="173" t="s">
        <v>170</v>
      </c>
      <c r="E62" s="174">
        <v>3.25</v>
      </c>
      <c r="F62" s="175"/>
      <c r="G62" s="176">
        <f>ROUND(E62*F62,2)</f>
        <v>0</v>
      </c>
      <c r="H62" s="161"/>
      <c r="I62" s="160">
        <f>ROUND(E62*H62,2)</f>
        <v>0</v>
      </c>
      <c r="J62" s="161"/>
      <c r="K62" s="160">
        <f>ROUND(E62*J62,2)</f>
        <v>0</v>
      </c>
      <c r="L62" s="160">
        <v>15</v>
      </c>
      <c r="M62" s="160">
        <f>G62*(1+L62/100)</f>
        <v>0</v>
      </c>
      <c r="N62" s="160">
        <v>0</v>
      </c>
      <c r="O62" s="160">
        <f>ROUND(E62*N62,2)</f>
        <v>0</v>
      </c>
      <c r="P62" s="160">
        <v>1.383E-2</v>
      </c>
      <c r="Q62" s="160">
        <f>ROUND(E62*P62,2)</f>
        <v>0.04</v>
      </c>
      <c r="R62" s="160"/>
      <c r="S62" s="160" t="s">
        <v>148</v>
      </c>
      <c r="T62" s="160" t="s">
        <v>148</v>
      </c>
      <c r="U62" s="160">
        <v>0.12</v>
      </c>
      <c r="V62" s="160">
        <f>ROUND(E62*U62,2)</f>
        <v>0.39</v>
      </c>
      <c r="W62" s="160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149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57"/>
      <c r="B63" s="158"/>
      <c r="C63" s="187" t="s">
        <v>223</v>
      </c>
      <c r="D63" s="162"/>
      <c r="E63" s="163">
        <v>3.25</v>
      </c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151</v>
      </c>
      <c r="AH63" s="150">
        <v>5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71">
        <v>25</v>
      </c>
      <c r="B64" s="172" t="s">
        <v>224</v>
      </c>
      <c r="C64" s="186" t="s">
        <v>225</v>
      </c>
      <c r="D64" s="173" t="s">
        <v>147</v>
      </c>
      <c r="E64" s="174">
        <v>65.402959999999993</v>
      </c>
      <c r="F64" s="175"/>
      <c r="G64" s="176">
        <f>ROUND(E64*F64,2)</f>
        <v>0</v>
      </c>
      <c r="H64" s="161"/>
      <c r="I64" s="160">
        <f>ROUND(E64*H64,2)</f>
        <v>0</v>
      </c>
      <c r="J64" s="161"/>
      <c r="K64" s="160">
        <f>ROUND(E64*J64,2)</f>
        <v>0</v>
      </c>
      <c r="L64" s="160">
        <v>15</v>
      </c>
      <c r="M64" s="160">
        <f>G64*(1+L64/100)</f>
        <v>0</v>
      </c>
      <c r="N64" s="160">
        <v>0</v>
      </c>
      <c r="O64" s="160">
        <f>ROUND(E64*N64,2)</f>
        <v>0</v>
      </c>
      <c r="P64" s="160">
        <v>0.01</v>
      </c>
      <c r="Q64" s="160">
        <f>ROUND(E64*P64,2)</f>
        <v>0.65</v>
      </c>
      <c r="R64" s="160"/>
      <c r="S64" s="160" t="s">
        <v>148</v>
      </c>
      <c r="T64" s="160" t="s">
        <v>148</v>
      </c>
      <c r="U64" s="160">
        <v>0.08</v>
      </c>
      <c r="V64" s="160">
        <f>ROUND(E64*U64,2)</f>
        <v>5.23</v>
      </c>
      <c r="W64" s="160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149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7"/>
      <c r="B65" s="158"/>
      <c r="C65" s="187" t="s">
        <v>226</v>
      </c>
      <c r="D65" s="162"/>
      <c r="E65" s="163">
        <v>65.402959999999993</v>
      </c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151</v>
      </c>
      <c r="AH65" s="150">
        <v>5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71">
        <v>26</v>
      </c>
      <c r="B66" s="172" t="s">
        <v>227</v>
      </c>
      <c r="C66" s="186" t="s">
        <v>228</v>
      </c>
      <c r="D66" s="173" t="s">
        <v>147</v>
      </c>
      <c r="E66" s="174">
        <v>21.191199999999998</v>
      </c>
      <c r="F66" s="175"/>
      <c r="G66" s="176">
        <f>ROUND(E66*F66,2)</f>
        <v>0</v>
      </c>
      <c r="H66" s="161"/>
      <c r="I66" s="160">
        <f>ROUND(E66*H66,2)</f>
        <v>0</v>
      </c>
      <c r="J66" s="161"/>
      <c r="K66" s="160">
        <f>ROUND(E66*J66,2)</f>
        <v>0</v>
      </c>
      <c r="L66" s="160">
        <v>15</v>
      </c>
      <c r="M66" s="160">
        <f>G66*(1+L66/100)</f>
        <v>0</v>
      </c>
      <c r="N66" s="160">
        <v>0</v>
      </c>
      <c r="O66" s="160">
        <f>ROUND(E66*N66,2)</f>
        <v>0</v>
      </c>
      <c r="P66" s="160">
        <v>0.02</v>
      </c>
      <c r="Q66" s="160">
        <f>ROUND(E66*P66,2)</f>
        <v>0.42</v>
      </c>
      <c r="R66" s="160"/>
      <c r="S66" s="160" t="s">
        <v>148</v>
      </c>
      <c r="T66" s="160" t="s">
        <v>148</v>
      </c>
      <c r="U66" s="160">
        <v>0.13</v>
      </c>
      <c r="V66" s="160">
        <f>ROUND(E66*U66,2)</f>
        <v>2.75</v>
      </c>
      <c r="W66" s="160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149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57"/>
      <c r="B67" s="158"/>
      <c r="C67" s="187" t="s">
        <v>229</v>
      </c>
      <c r="D67" s="162"/>
      <c r="E67" s="163">
        <v>21.191199999999998</v>
      </c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151</v>
      </c>
      <c r="AH67" s="150">
        <v>5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71">
        <v>27</v>
      </c>
      <c r="B68" s="172" t="s">
        <v>230</v>
      </c>
      <c r="C68" s="186" t="s">
        <v>231</v>
      </c>
      <c r="D68" s="173" t="s">
        <v>147</v>
      </c>
      <c r="E68" s="174">
        <v>29.9754</v>
      </c>
      <c r="F68" s="175"/>
      <c r="G68" s="176">
        <f>ROUND(E68*F68,2)</f>
        <v>0</v>
      </c>
      <c r="H68" s="161"/>
      <c r="I68" s="160">
        <f>ROUND(E68*H68,2)</f>
        <v>0</v>
      </c>
      <c r="J68" s="161"/>
      <c r="K68" s="160">
        <f>ROUND(E68*J68,2)</f>
        <v>0</v>
      </c>
      <c r="L68" s="160">
        <v>15</v>
      </c>
      <c r="M68" s="160">
        <f>G68*(1+L68/100)</f>
        <v>0</v>
      </c>
      <c r="N68" s="160">
        <v>0</v>
      </c>
      <c r="O68" s="160">
        <f>ROUND(E68*N68,2)</f>
        <v>0</v>
      </c>
      <c r="P68" s="160">
        <v>4.5999999999999999E-2</v>
      </c>
      <c r="Q68" s="160">
        <f>ROUND(E68*P68,2)</f>
        <v>1.38</v>
      </c>
      <c r="R68" s="160"/>
      <c r="S68" s="160" t="s">
        <v>148</v>
      </c>
      <c r="T68" s="160" t="s">
        <v>148</v>
      </c>
      <c r="U68" s="160">
        <v>0.26</v>
      </c>
      <c r="V68" s="160">
        <f>ROUND(E68*U68,2)</f>
        <v>7.79</v>
      </c>
      <c r="W68" s="160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188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57"/>
      <c r="B69" s="158"/>
      <c r="C69" s="187" t="s">
        <v>232</v>
      </c>
      <c r="D69" s="162"/>
      <c r="E69" s="163">
        <v>23.603400000000001</v>
      </c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151</v>
      </c>
      <c r="AH69" s="150">
        <v>5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7"/>
      <c r="B70" s="158"/>
      <c r="C70" s="187" t="s">
        <v>233</v>
      </c>
      <c r="D70" s="162"/>
      <c r="E70" s="163">
        <v>6.3719999999999999</v>
      </c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151</v>
      </c>
      <c r="AH70" s="150">
        <v>5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71">
        <v>28</v>
      </c>
      <c r="B71" s="172" t="s">
        <v>234</v>
      </c>
      <c r="C71" s="186" t="s">
        <v>235</v>
      </c>
      <c r="D71" s="173" t="s">
        <v>147</v>
      </c>
      <c r="E71" s="174">
        <v>23.603400000000001</v>
      </c>
      <c r="F71" s="175"/>
      <c r="G71" s="176">
        <f>ROUND(E71*F71,2)</f>
        <v>0</v>
      </c>
      <c r="H71" s="161"/>
      <c r="I71" s="160">
        <f>ROUND(E71*H71,2)</f>
        <v>0</v>
      </c>
      <c r="J71" s="161"/>
      <c r="K71" s="160">
        <f>ROUND(E71*J71,2)</f>
        <v>0</v>
      </c>
      <c r="L71" s="160">
        <v>15</v>
      </c>
      <c r="M71" s="160">
        <f>G71*(1+L71/100)</f>
        <v>0</v>
      </c>
      <c r="N71" s="160">
        <v>0</v>
      </c>
      <c r="O71" s="160">
        <f>ROUND(E71*N71,2)</f>
        <v>0</v>
      </c>
      <c r="P71" s="160">
        <v>0</v>
      </c>
      <c r="Q71" s="160">
        <f>ROUND(E71*P71,2)</f>
        <v>0</v>
      </c>
      <c r="R71" s="160"/>
      <c r="S71" s="160" t="s">
        <v>148</v>
      </c>
      <c r="T71" s="160" t="s">
        <v>148</v>
      </c>
      <c r="U71" s="160">
        <v>1.92</v>
      </c>
      <c r="V71" s="160">
        <f>ROUND(E71*U71,2)</f>
        <v>45.32</v>
      </c>
      <c r="W71" s="160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188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57"/>
      <c r="B72" s="158"/>
      <c r="C72" s="187" t="s">
        <v>232</v>
      </c>
      <c r="D72" s="162"/>
      <c r="E72" s="163">
        <v>23.603400000000001</v>
      </c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151</v>
      </c>
      <c r="AH72" s="150">
        <v>5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77">
        <v>29</v>
      </c>
      <c r="B73" s="178" t="s">
        <v>236</v>
      </c>
      <c r="C73" s="188" t="s">
        <v>237</v>
      </c>
      <c r="D73" s="179" t="s">
        <v>205</v>
      </c>
      <c r="E73" s="180">
        <v>1</v>
      </c>
      <c r="F73" s="181"/>
      <c r="G73" s="182">
        <f t="shared" ref="G73:G79" si="0">ROUND(E73*F73,2)</f>
        <v>0</v>
      </c>
      <c r="H73" s="161"/>
      <c r="I73" s="160">
        <f t="shared" ref="I73:I79" si="1">ROUND(E73*H73,2)</f>
        <v>0</v>
      </c>
      <c r="J73" s="161"/>
      <c r="K73" s="160">
        <f t="shared" ref="K73:K79" si="2">ROUND(E73*J73,2)</f>
        <v>0</v>
      </c>
      <c r="L73" s="160">
        <v>15</v>
      </c>
      <c r="M73" s="160">
        <f t="shared" ref="M73:M79" si="3">G73*(1+L73/100)</f>
        <v>0</v>
      </c>
      <c r="N73" s="160">
        <v>0</v>
      </c>
      <c r="O73" s="160">
        <f t="shared" ref="O73:O79" si="4">ROUND(E73*N73,2)</f>
        <v>0</v>
      </c>
      <c r="P73" s="160">
        <v>2.4500000000000001E-2</v>
      </c>
      <c r="Q73" s="160">
        <f t="shared" ref="Q73:Q79" si="5">ROUND(E73*P73,2)</f>
        <v>0.02</v>
      </c>
      <c r="R73" s="160"/>
      <c r="S73" s="160" t="s">
        <v>148</v>
      </c>
      <c r="T73" s="160" t="s">
        <v>148</v>
      </c>
      <c r="U73" s="160">
        <v>0.38300000000000001</v>
      </c>
      <c r="V73" s="160">
        <f t="shared" ref="V73:V79" si="6">ROUND(E73*U73,2)</f>
        <v>0.38</v>
      </c>
      <c r="W73" s="160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149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77">
        <v>30</v>
      </c>
      <c r="B74" s="178" t="s">
        <v>238</v>
      </c>
      <c r="C74" s="188" t="s">
        <v>239</v>
      </c>
      <c r="D74" s="179" t="s">
        <v>240</v>
      </c>
      <c r="E74" s="180">
        <v>1</v>
      </c>
      <c r="F74" s="181"/>
      <c r="G74" s="182">
        <f t="shared" si="0"/>
        <v>0</v>
      </c>
      <c r="H74" s="161"/>
      <c r="I74" s="160">
        <f t="shared" si="1"/>
        <v>0</v>
      </c>
      <c r="J74" s="161"/>
      <c r="K74" s="160">
        <f t="shared" si="2"/>
        <v>0</v>
      </c>
      <c r="L74" s="160">
        <v>15</v>
      </c>
      <c r="M74" s="160">
        <f t="shared" si="3"/>
        <v>0</v>
      </c>
      <c r="N74" s="160">
        <v>0</v>
      </c>
      <c r="O74" s="160">
        <f t="shared" si="4"/>
        <v>0</v>
      </c>
      <c r="P74" s="160">
        <v>1.933E-2</v>
      </c>
      <c r="Q74" s="160">
        <f t="shared" si="5"/>
        <v>0.02</v>
      </c>
      <c r="R74" s="160"/>
      <c r="S74" s="160" t="s">
        <v>162</v>
      </c>
      <c r="T74" s="160" t="s">
        <v>148</v>
      </c>
      <c r="U74" s="160">
        <v>300.86599999999999</v>
      </c>
      <c r="V74" s="160">
        <f t="shared" si="6"/>
        <v>300.87</v>
      </c>
      <c r="W74" s="160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149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77">
        <v>31</v>
      </c>
      <c r="B75" s="178" t="s">
        <v>241</v>
      </c>
      <c r="C75" s="188" t="s">
        <v>242</v>
      </c>
      <c r="D75" s="179" t="s">
        <v>240</v>
      </c>
      <c r="E75" s="180">
        <v>1</v>
      </c>
      <c r="F75" s="181"/>
      <c r="G75" s="182">
        <f t="shared" si="0"/>
        <v>0</v>
      </c>
      <c r="H75" s="161"/>
      <c r="I75" s="160">
        <f t="shared" si="1"/>
        <v>0</v>
      </c>
      <c r="J75" s="161"/>
      <c r="K75" s="160">
        <f t="shared" si="2"/>
        <v>0</v>
      </c>
      <c r="L75" s="160">
        <v>15</v>
      </c>
      <c r="M75" s="160">
        <f t="shared" si="3"/>
        <v>0</v>
      </c>
      <c r="N75" s="160">
        <v>0</v>
      </c>
      <c r="O75" s="160">
        <f t="shared" si="4"/>
        <v>0</v>
      </c>
      <c r="P75" s="160">
        <v>3.1870000000000002E-2</v>
      </c>
      <c r="Q75" s="160">
        <f t="shared" si="5"/>
        <v>0.03</v>
      </c>
      <c r="R75" s="160"/>
      <c r="S75" s="160" t="s">
        <v>162</v>
      </c>
      <c r="T75" s="160" t="s">
        <v>148</v>
      </c>
      <c r="U75" s="160">
        <v>301.73200000000003</v>
      </c>
      <c r="V75" s="160">
        <f t="shared" si="6"/>
        <v>301.73</v>
      </c>
      <c r="W75" s="160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149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77">
        <v>32</v>
      </c>
      <c r="B76" s="178" t="s">
        <v>243</v>
      </c>
      <c r="C76" s="188" t="s">
        <v>244</v>
      </c>
      <c r="D76" s="179" t="s">
        <v>240</v>
      </c>
      <c r="E76" s="180">
        <v>2</v>
      </c>
      <c r="F76" s="181"/>
      <c r="G76" s="182">
        <f t="shared" si="0"/>
        <v>0</v>
      </c>
      <c r="H76" s="161"/>
      <c r="I76" s="160">
        <f t="shared" si="1"/>
        <v>0</v>
      </c>
      <c r="J76" s="161"/>
      <c r="K76" s="160">
        <f t="shared" si="2"/>
        <v>0</v>
      </c>
      <c r="L76" s="160">
        <v>15</v>
      </c>
      <c r="M76" s="160">
        <f t="shared" si="3"/>
        <v>0</v>
      </c>
      <c r="N76" s="160">
        <v>0</v>
      </c>
      <c r="O76" s="160">
        <f t="shared" si="4"/>
        <v>0</v>
      </c>
      <c r="P76" s="160">
        <v>1.8E-3</v>
      </c>
      <c r="Q76" s="160">
        <f t="shared" si="5"/>
        <v>0</v>
      </c>
      <c r="R76" s="160"/>
      <c r="S76" s="160" t="s">
        <v>148</v>
      </c>
      <c r="T76" s="160" t="s">
        <v>148</v>
      </c>
      <c r="U76" s="160">
        <v>0.11</v>
      </c>
      <c r="V76" s="160">
        <f t="shared" si="6"/>
        <v>0.22</v>
      </c>
      <c r="W76" s="160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149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ht="22.5" outlineLevel="1" x14ac:dyDescent="0.2">
      <c r="A77" s="177">
        <v>33</v>
      </c>
      <c r="B77" s="178" t="s">
        <v>245</v>
      </c>
      <c r="C77" s="188" t="s">
        <v>246</v>
      </c>
      <c r="D77" s="179" t="s">
        <v>205</v>
      </c>
      <c r="E77" s="180">
        <v>1</v>
      </c>
      <c r="F77" s="181"/>
      <c r="G77" s="182">
        <f t="shared" si="0"/>
        <v>0</v>
      </c>
      <c r="H77" s="161"/>
      <c r="I77" s="160">
        <f t="shared" si="1"/>
        <v>0</v>
      </c>
      <c r="J77" s="161"/>
      <c r="K77" s="160">
        <f t="shared" si="2"/>
        <v>0</v>
      </c>
      <c r="L77" s="160">
        <v>15</v>
      </c>
      <c r="M77" s="160">
        <f t="shared" si="3"/>
        <v>0</v>
      </c>
      <c r="N77" s="160">
        <v>0</v>
      </c>
      <c r="O77" s="160">
        <f t="shared" si="4"/>
        <v>0</v>
      </c>
      <c r="P77" s="160">
        <v>0</v>
      </c>
      <c r="Q77" s="160">
        <f t="shared" si="5"/>
        <v>0</v>
      </c>
      <c r="R77" s="160"/>
      <c r="S77" s="160" t="s">
        <v>162</v>
      </c>
      <c r="T77" s="160" t="s">
        <v>206</v>
      </c>
      <c r="U77" s="160">
        <v>0</v>
      </c>
      <c r="V77" s="160">
        <f t="shared" si="6"/>
        <v>0</v>
      </c>
      <c r="W77" s="160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188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ht="22.5" outlineLevel="1" x14ac:dyDescent="0.2">
      <c r="A78" s="177">
        <v>34</v>
      </c>
      <c r="B78" s="178" t="s">
        <v>247</v>
      </c>
      <c r="C78" s="188" t="s">
        <v>248</v>
      </c>
      <c r="D78" s="179" t="s">
        <v>205</v>
      </c>
      <c r="E78" s="180">
        <v>1</v>
      </c>
      <c r="F78" s="181"/>
      <c r="G78" s="182">
        <f t="shared" si="0"/>
        <v>0</v>
      </c>
      <c r="H78" s="161"/>
      <c r="I78" s="160">
        <f t="shared" si="1"/>
        <v>0</v>
      </c>
      <c r="J78" s="161"/>
      <c r="K78" s="160">
        <f t="shared" si="2"/>
        <v>0</v>
      </c>
      <c r="L78" s="160">
        <v>15</v>
      </c>
      <c r="M78" s="160">
        <f t="shared" si="3"/>
        <v>0</v>
      </c>
      <c r="N78" s="160">
        <v>0</v>
      </c>
      <c r="O78" s="160">
        <f t="shared" si="4"/>
        <v>0</v>
      </c>
      <c r="P78" s="160">
        <v>0</v>
      </c>
      <c r="Q78" s="160">
        <f t="shared" si="5"/>
        <v>0</v>
      </c>
      <c r="R78" s="160"/>
      <c r="S78" s="160" t="s">
        <v>162</v>
      </c>
      <c r="T78" s="160" t="s">
        <v>206</v>
      </c>
      <c r="U78" s="160">
        <v>0</v>
      </c>
      <c r="V78" s="160">
        <f t="shared" si="6"/>
        <v>0</v>
      </c>
      <c r="W78" s="160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149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71">
        <v>35</v>
      </c>
      <c r="B79" s="172" t="s">
        <v>249</v>
      </c>
      <c r="C79" s="186" t="s">
        <v>250</v>
      </c>
      <c r="D79" s="173" t="s">
        <v>147</v>
      </c>
      <c r="E79" s="174">
        <v>35.020000000000003</v>
      </c>
      <c r="F79" s="175"/>
      <c r="G79" s="176">
        <f t="shared" si="0"/>
        <v>0</v>
      </c>
      <c r="H79" s="161"/>
      <c r="I79" s="160">
        <f t="shared" si="1"/>
        <v>0</v>
      </c>
      <c r="J79" s="161"/>
      <c r="K79" s="160">
        <f t="shared" si="2"/>
        <v>0</v>
      </c>
      <c r="L79" s="160">
        <v>15</v>
      </c>
      <c r="M79" s="160">
        <f t="shared" si="3"/>
        <v>0</v>
      </c>
      <c r="N79" s="160">
        <v>0</v>
      </c>
      <c r="O79" s="160">
        <f t="shared" si="4"/>
        <v>0</v>
      </c>
      <c r="P79" s="160">
        <v>2.5510000000000001E-2</v>
      </c>
      <c r="Q79" s="160">
        <f t="shared" si="5"/>
        <v>0.89</v>
      </c>
      <c r="R79" s="160"/>
      <c r="S79" s="160" t="s">
        <v>162</v>
      </c>
      <c r="T79" s="160" t="s">
        <v>206</v>
      </c>
      <c r="U79" s="160">
        <v>0.11550000000000001</v>
      </c>
      <c r="V79" s="160">
        <f t="shared" si="6"/>
        <v>4.04</v>
      </c>
      <c r="W79" s="160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149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57"/>
      <c r="B80" s="158"/>
      <c r="C80" s="187" t="s">
        <v>189</v>
      </c>
      <c r="D80" s="162"/>
      <c r="E80" s="163">
        <v>35.020000000000003</v>
      </c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151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x14ac:dyDescent="0.2">
      <c r="A81" s="165" t="s">
        <v>143</v>
      </c>
      <c r="B81" s="166" t="s">
        <v>84</v>
      </c>
      <c r="C81" s="185" t="s">
        <v>85</v>
      </c>
      <c r="D81" s="167"/>
      <c r="E81" s="168"/>
      <c r="F81" s="169"/>
      <c r="G81" s="170">
        <f>SUMIF(AG82:AG82,"&lt;&gt;NOR",G82:G82)</f>
        <v>0</v>
      </c>
      <c r="H81" s="164"/>
      <c r="I81" s="164">
        <f>SUM(I82:I82)</f>
        <v>0</v>
      </c>
      <c r="J81" s="164"/>
      <c r="K81" s="164">
        <f>SUM(K82:K82)</f>
        <v>0</v>
      </c>
      <c r="L81" s="164"/>
      <c r="M81" s="164">
        <f>SUM(M82:M82)</f>
        <v>0</v>
      </c>
      <c r="N81" s="164"/>
      <c r="O81" s="164">
        <f>SUM(O82:O82)</f>
        <v>0</v>
      </c>
      <c r="P81" s="164"/>
      <c r="Q81" s="164">
        <f>SUM(Q82:Q82)</f>
        <v>0</v>
      </c>
      <c r="R81" s="164"/>
      <c r="S81" s="164"/>
      <c r="T81" s="164"/>
      <c r="U81" s="164"/>
      <c r="V81" s="164">
        <f>SUM(V82:V82)</f>
        <v>7.31</v>
      </c>
      <c r="W81" s="164"/>
      <c r="AG81" t="s">
        <v>144</v>
      </c>
    </row>
    <row r="82" spans="1:60" outlineLevel="1" x14ac:dyDescent="0.2">
      <c r="A82" s="177">
        <v>36</v>
      </c>
      <c r="B82" s="178" t="s">
        <v>251</v>
      </c>
      <c r="C82" s="188" t="s">
        <v>252</v>
      </c>
      <c r="D82" s="179" t="s">
        <v>253</v>
      </c>
      <c r="E82" s="180">
        <v>3.8614700000000002</v>
      </c>
      <c r="F82" s="181"/>
      <c r="G82" s="182">
        <f>ROUND(E82*F82,2)</f>
        <v>0</v>
      </c>
      <c r="H82" s="161"/>
      <c r="I82" s="160">
        <f>ROUND(E82*H82,2)</f>
        <v>0</v>
      </c>
      <c r="J82" s="161"/>
      <c r="K82" s="160">
        <f>ROUND(E82*J82,2)</f>
        <v>0</v>
      </c>
      <c r="L82" s="160">
        <v>15</v>
      </c>
      <c r="M82" s="160">
        <f>G82*(1+L82/100)</f>
        <v>0</v>
      </c>
      <c r="N82" s="160">
        <v>0</v>
      </c>
      <c r="O82" s="160">
        <f>ROUND(E82*N82,2)</f>
        <v>0</v>
      </c>
      <c r="P82" s="160">
        <v>0</v>
      </c>
      <c r="Q82" s="160">
        <f>ROUND(E82*P82,2)</f>
        <v>0</v>
      </c>
      <c r="R82" s="160"/>
      <c r="S82" s="160" t="s">
        <v>148</v>
      </c>
      <c r="T82" s="160" t="s">
        <v>148</v>
      </c>
      <c r="U82" s="160">
        <v>1.8919999999999999</v>
      </c>
      <c r="V82" s="160">
        <f>ROUND(E82*U82,2)</f>
        <v>7.31</v>
      </c>
      <c r="W82" s="160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254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x14ac:dyDescent="0.2">
      <c r="A83" s="165" t="s">
        <v>143</v>
      </c>
      <c r="B83" s="166" t="s">
        <v>86</v>
      </c>
      <c r="C83" s="185" t="s">
        <v>87</v>
      </c>
      <c r="D83" s="167"/>
      <c r="E83" s="168"/>
      <c r="F83" s="169"/>
      <c r="G83" s="170">
        <f>SUMIF(AG84:AG85,"&lt;&gt;NOR",G84:G85)</f>
        <v>0</v>
      </c>
      <c r="H83" s="164"/>
      <c r="I83" s="164">
        <f>SUM(I84:I85)</f>
        <v>0</v>
      </c>
      <c r="J83" s="164"/>
      <c r="K83" s="164">
        <f>SUM(K84:K85)</f>
        <v>0</v>
      </c>
      <c r="L83" s="164"/>
      <c r="M83" s="164">
        <f>SUM(M84:M85)</f>
        <v>0</v>
      </c>
      <c r="N83" s="164"/>
      <c r="O83" s="164">
        <f>SUM(O84:O85)</f>
        <v>0</v>
      </c>
      <c r="P83" s="164"/>
      <c r="Q83" s="164">
        <f>SUM(Q84:Q85)</f>
        <v>0</v>
      </c>
      <c r="R83" s="164"/>
      <c r="S83" s="164"/>
      <c r="T83" s="164"/>
      <c r="U83" s="164"/>
      <c r="V83" s="164">
        <f>SUM(V84:V85)</f>
        <v>4.9000000000000004</v>
      </c>
      <c r="W83" s="164"/>
      <c r="AG83" t="s">
        <v>144</v>
      </c>
    </row>
    <row r="84" spans="1:60" ht="22.5" outlineLevel="1" x14ac:dyDescent="0.2">
      <c r="A84" s="171">
        <v>37</v>
      </c>
      <c r="B84" s="172" t="s">
        <v>255</v>
      </c>
      <c r="C84" s="186" t="s">
        <v>256</v>
      </c>
      <c r="D84" s="173" t="s">
        <v>147</v>
      </c>
      <c r="E84" s="174">
        <v>11.242000000000001</v>
      </c>
      <c r="F84" s="175"/>
      <c r="G84" s="176">
        <f>ROUND(E84*F84,2)</f>
        <v>0</v>
      </c>
      <c r="H84" s="161"/>
      <c r="I84" s="160">
        <f>ROUND(E84*H84,2)</f>
        <v>0</v>
      </c>
      <c r="J84" s="161"/>
      <c r="K84" s="160">
        <f>ROUND(E84*J84,2)</f>
        <v>0</v>
      </c>
      <c r="L84" s="160">
        <v>15</v>
      </c>
      <c r="M84" s="160">
        <f>G84*(1+L84/100)</f>
        <v>0</v>
      </c>
      <c r="N84" s="160">
        <v>0</v>
      </c>
      <c r="O84" s="160">
        <f>ROUND(E84*N84,2)</f>
        <v>0</v>
      </c>
      <c r="P84" s="160">
        <v>0</v>
      </c>
      <c r="Q84" s="160">
        <f>ROUND(E84*P84,2)</f>
        <v>0</v>
      </c>
      <c r="R84" s="160"/>
      <c r="S84" s="160" t="s">
        <v>148</v>
      </c>
      <c r="T84" s="160" t="s">
        <v>148</v>
      </c>
      <c r="U84" s="160">
        <v>0.43608999999999998</v>
      </c>
      <c r="V84" s="160">
        <f>ROUND(E84*U84,2)</f>
        <v>4.9000000000000004</v>
      </c>
      <c r="W84" s="160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257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57"/>
      <c r="B85" s="158"/>
      <c r="C85" s="187" t="s">
        <v>258</v>
      </c>
      <c r="D85" s="162"/>
      <c r="E85" s="163">
        <v>11.242000000000001</v>
      </c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151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x14ac:dyDescent="0.2">
      <c r="A86" s="165" t="s">
        <v>143</v>
      </c>
      <c r="B86" s="166" t="s">
        <v>88</v>
      </c>
      <c r="C86" s="185" t="s">
        <v>89</v>
      </c>
      <c r="D86" s="167"/>
      <c r="E86" s="168"/>
      <c r="F86" s="169"/>
      <c r="G86" s="170">
        <f>SUMIF(AG87:AG89,"&lt;&gt;NOR",G87:G89)</f>
        <v>0</v>
      </c>
      <c r="H86" s="164"/>
      <c r="I86" s="164">
        <f>SUM(I87:I89)</f>
        <v>0</v>
      </c>
      <c r="J86" s="164"/>
      <c r="K86" s="164">
        <f>SUM(K87:K89)</f>
        <v>0</v>
      </c>
      <c r="L86" s="164"/>
      <c r="M86" s="164">
        <f>SUM(M87:M89)</f>
        <v>0</v>
      </c>
      <c r="N86" s="164"/>
      <c r="O86" s="164">
        <f>SUM(O87:O89)</f>
        <v>0</v>
      </c>
      <c r="P86" s="164"/>
      <c r="Q86" s="164">
        <f>SUM(Q87:Q89)</f>
        <v>0</v>
      </c>
      <c r="R86" s="164"/>
      <c r="S86" s="164"/>
      <c r="T86" s="164"/>
      <c r="U86" s="164"/>
      <c r="V86" s="164">
        <f>SUM(V87:V89)</f>
        <v>1.05</v>
      </c>
      <c r="W86" s="164"/>
      <c r="AG86" t="s">
        <v>144</v>
      </c>
    </row>
    <row r="87" spans="1:60" ht="22.5" outlineLevel="1" x14ac:dyDescent="0.2">
      <c r="A87" s="171">
        <v>38</v>
      </c>
      <c r="B87" s="172" t="s">
        <v>259</v>
      </c>
      <c r="C87" s="186" t="s">
        <v>260</v>
      </c>
      <c r="D87" s="173" t="s">
        <v>147</v>
      </c>
      <c r="E87" s="174">
        <v>6.58</v>
      </c>
      <c r="F87" s="175"/>
      <c r="G87" s="176">
        <f>ROUND(E87*F87,2)</f>
        <v>0</v>
      </c>
      <c r="H87" s="161"/>
      <c r="I87" s="160">
        <f>ROUND(E87*H87,2)</f>
        <v>0</v>
      </c>
      <c r="J87" s="161"/>
      <c r="K87" s="160">
        <f>ROUND(E87*J87,2)</f>
        <v>0</v>
      </c>
      <c r="L87" s="160">
        <v>15</v>
      </c>
      <c r="M87" s="160">
        <f>G87*(1+L87/100)</f>
        <v>0</v>
      </c>
      <c r="N87" s="160">
        <v>1.9000000000000001E-4</v>
      </c>
      <c r="O87" s="160">
        <f>ROUND(E87*N87,2)</f>
        <v>0</v>
      </c>
      <c r="P87" s="160">
        <v>0</v>
      </c>
      <c r="Q87" s="160">
        <f>ROUND(E87*P87,2)</f>
        <v>0</v>
      </c>
      <c r="R87" s="160"/>
      <c r="S87" s="160" t="s">
        <v>148</v>
      </c>
      <c r="T87" s="160" t="s">
        <v>148</v>
      </c>
      <c r="U87" s="160">
        <v>0.16</v>
      </c>
      <c r="V87" s="160">
        <f>ROUND(E87*U87,2)</f>
        <v>1.05</v>
      </c>
      <c r="W87" s="160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149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7"/>
      <c r="B88" s="158"/>
      <c r="C88" s="187" t="s">
        <v>261</v>
      </c>
      <c r="D88" s="162"/>
      <c r="E88" s="163">
        <v>6.58</v>
      </c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50"/>
      <c r="Y88" s="150"/>
      <c r="Z88" s="150"/>
      <c r="AA88" s="150"/>
      <c r="AB88" s="150"/>
      <c r="AC88" s="150"/>
      <c r="AD88" s="150"/>
      <c r="AE88" s="150"/>
      <c r="AF88" s="150"/>
      <c r="AG88" s="150" t="s">
        <v>151</v>
      </c>
      <c r="AH88" s="150">
        <v>5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57">
        <v>39</v>
      </c>
      <c r="B89" s="158" t="s">
        <v>262</v>
      </c>
      <c r="C89" s="189" t="s">
        <v>263</v>
      </c>
      <c r="D89" s="159" t="s">
        <v>0</v>
      </c>
      <c r="E89" s="183"/>
      <c r="F89" s="161"/>
      <c r="G89" s="160">
        <f>ROUND(E89*F89,2)</f>
        <v>0</v>
      </c>
      <c r="H89" s="161"/>
      <c r="I89" s="160">
        <f>ROUND(E89*H89,2)</f>
        <v>0</v>
      </c>
      <c r="J89" s="161"/>
      <c r="K89" s="160">
        <f>ROUND(E89*J89,2)</f>
        <v>0</v>
      </c>
      <c r="L89" s="160">
        <v>15</v>
      </c>
      <c r="M89" s="160">
        <f>G89*(1+L89/100)</f>
        <v>0</v>
      </c>
      <c r="N89" s="160">
        <v>0</v>
      </c>
      <c r="O89" s="160">
        <f>ROUND(E89*N89,2)</f>
        <v>0</v>
      </c>
      <c r="P89" s="160">
        <v>0</v>
      </c>
      <c r="Q89" s="160">
        <f>ROUND(E89*P89,2)</f>
        <v>0</v>
      </c>
      <c r="R89" s="160"/>
      <c r="S89" s="160" t="s">
        <v>148</v>
      </c>
      <c r="T89" s="160" t="s">
        <v>148</v>
      </c>
      <c r="U89" s="160">
        <v>0</v>
      </c>
      <c r="V89" s="160">
        <f>ROUND(E89*U89,2)</f>
        <v>0</v>
      </c>
      <c r="W89" s="160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254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x14ac:dyDescent="0.2">
      <c r="A90" s="165" t="s">
        <v>143</v>
      </c>
      <c r="B90" s="166" t="s">
        <v>94</v>
      </c>
      <c r="C90" s="185" t="s">
        <v>95</v>
      </c>
      <c r="D90" s="167"/>
      <c r="E90" s="168"/>
      <c r="F90" s="169"/>
      <c r="G90" s="170">
        <f>SUMIF(AG91:AG95,"&lt;&gt;NOR",G91:G95)</f>
        <v>0</v>
      </c>
      <c r="H90" s="164"/>
      <c r="I90" s="164">
        <f>SUM(I91:I95)</f>
        <v>0</v>
      </c>
      <c r="J90" s="164"/>
      <c r="K90" s="164">
        <f>SUM(K91:K95)</f>
        <v>0</v>
      </c>
      <c r="L90" s="164"/>
      <c r="M90" s="164">
        <f>SUM(M91:M95)</f>
        <v>0</v>
      </c>
      <c r="N90" s="164"/>
      <c r="O90" s="164">
        <f>SUM(O91:O95)</f>
        <v>0</v>
      </c>
      <c r="P90" s="164"/>
      <c r="Q90" s="164">
        <f>SUM(Q91:Q95)</f>
        <v>0</v>
      </c>
      <c r="R90" s="164"/>
      <c r="S90" s="164"/>
      <c r="T90" s="164"/>
      <c r="U90" s="164"/>
      <c r="V90" s="164">
        <f>SUM(V91:V95)</f>
        <v>0</v>
      </c>
      <c r="W90" s="164"/>
      <c r="AG90" t="s">
        <v>144</v>
      </c>
    </row>
    <row r="91" spans="1:60" outlineLevel="1" x14ac:dyDescent="0.2">
      <c r="A91" s="177">
        <v>40</v>
      </c>
      <c r="B91" s="178" t="s">
        <v>264</v>
      </c>
      <c r="C91" s="188" t="s">
        <v>265</v>
      </c>
      <c r="D91" s="179" t="s">
        <v>240</v>
      </c>
      <c r="E91" s="180">
        <v>1</v>
      </c>
      <c r="F91" s="181"/>
      <c r="G91" s="182">
        <f>ROUND(E91*F91,2)</f>
        <v>0</v>
      </c>
      <c r="H91" s="161"/>
      <c r="I91" s="160">
        <f>ROUND(E91*H91,2)</f>
        <v>0</v>
      </c>
      <c r="J91" s="161"/>
      <c r="K91" s="160">
        <f>ROUND(E91*J91,2)</f>
        <v>0</v>
      </c>
      <c r="L91" s="160">
        <v>15</v>
      </c>
      <c r="M91" s="160">
        <f>G91*(1+L91/100)</f>
        <v>0</v>
      </c>
      <c r="N91" s="160">
        <v>0</v>
      </c>
      <c r="O91" s="160">
        <f>ROUND(E91*N91,2)</f>
        <v>0</v>
      </c>
      <c r="P91" s="160">
        <v>0</v>
      </c>
      <c r="Q91" s="160">
        <f>ROUND(E91*P91,2)</f>
        <v>0</v>
      </c>
      <c r="R91" s="160"/>
      <c r="S91" s="160" t="s">
        <v>162</v>
      </c>
      <c r="T91" s="160" t="s">
        <v>206</v>
      </c>
      <c r="U91" s="160">
        <v>0</v>
      </c>
      <c r="V91" s="160">
        <f>ROUND(E91*U91,2)</f>
        <v>0</v>
      </c>
      <c r="W91" s="160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149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77">
        <v>41</v>
      </c>
      <c r="B92" s="178" t="s">
        <v>266</v>
      </c>
      <c r="C92" s="188" t="s">
        <v>267</v>
      </c>
      <c r="D92" s="179" t="s">
        <v>240</v>
      </c>
      <c r="E92" s="180">
        <v>1</v>
      </c>
      <c r="F92" s="181"/>
      <c r="G92" s="182">
        <f>ROUND(E92*F92,2)</f>
        <v>0</v>
      </c>
      <c r="H92" s="161"/>
      <c r="I92" s="160">
        <f>ROUND(E92*H92,2)</f>
        <v>0</v>
      </c>
      <c r="J92" s="161"/>
      <c r="K92" s="160">
        <f>ROUND(E92*J92,2)</f>
        <v>0</v>
      </c>
      <c r="L92" s="160">
        <v>15</v>
      </c>
      <c r="M92" s="160">
        <f>G92*(1+L92/100)</f>
        <v>0</v>
      </c>
      <c r="N92" s="160">
        <v>0</v>
      </c>
      <c r="O92" s="160">
        <f>ROUND(E92*N92,2)</f>
        <v>0</v>
      </c>
      <c r="P92" s="160">
        <v>0</v>
      </c>
      <c r="Q92" s="160">
        <f>ROUND(E92*P92,2)</f>
        <v>0</v>
      </c>
      <c r="R92" s="160"/>
      <c r="S92" s="160" t="s">
        <v>162</v>
      </c>
      <c r="T92" s="160" t="s">
        <v>206</v>
      </c>
      <c r="U92" s="160">
        <v>0</v>
      </c>
      <c r="V92" s="160">
        <f>ROUND(E92*U92,2)</f>
        <v>0</v>
      </c>
      <c r="W92" s="160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149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77">
        <v>42</v>
      </c>
      <c r="B93" s="178" t="s">
        <v>268</v>
      </c>
      <c r="C93" s="188" t="s">
        <v>269</v>
      </c>
      <c r="D93" s="179" t="s">
        <v>240</v>
      </c>
      <c r="E93" s="180">
        <v>1</v>
      </c>
      <c r="F93" s="181"/>
      <c r="G93" s="182">
        <f>ROUND(E93*F93,2)</f>
        <v>0</v>
      </c>
      <c r="H93" s="161"/>
      <c r="I93" s="160">
        <f>ROUND(E93*H93,2)</f>
        <v>0</v>
      </c>
      <c r="J93" s="161"/>
      <c r="K93" s="160">
        <f>ROUND(E93*J93,2)</f>
        <v>0</v>
      </c>
      <c r="L93" s="160">
        <v>15</v>
      </c>
      <c r="M93" s="160">
        <f>G93*(1+L93/100)</f>
        <v>0</v>
      </c>
      <c r="N93" s="160">
        <v>0</v>
      </c>
      <c r="O93" s="160">
        <f>ROUND(E93*N93,2)</f>
        <v>0</v>
      </c>
      <c r="P93" s="160">
        <v>0</v>
      </c>
      <c r="Q93" s="160">
        <f>ROUND(E93*P93,2)</f>
        <v>0</v>
      </c>
      <c r="R93" s="160"/>
      <c r="S93" s="160" t="s">
        <v>162</v>
      </c>
      <c r="T93" s="160" t="s">
        <v>206</v>
      </c>
      <c r="U93" s="160">
        <v>0</v>
      </c>
      <c r="V93" s="160">
        <f>ROUND(E93*U93,2)</f>
        <v>0</v>
      </c>
      <c r="W93" s="160"/>
      <c r="X93" s="150"/>
      <c r="Y93" s="150"/>
      <c r="Z93" s="150"/>
      <c r="AA93" s="150"/>
      <c r="AB93" s="150"/>
      <c r="AC93" s="150"/>
      <c r="AD93" s="150"/>
      <c r="AE93" s="150"/>
      <c r="AF93" s="150"/>
      <c r="AG93" s="150" t="s">
        <v>149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">
      <c r="A94" s="177">
        <v>43</v>
      </c>
      <c r="B94" s="178" t="s">
        <v>270</v>
      </c>
      <c r="C94" s="188" t="s">
        <v>271</v>
      </c>
      <c r="D94" s="179" t="s">
        <v>240</v>
      </c>
      <c r="E94" s="180">
        <v>1</v>
      </c>
      <c r="F94" s="181"/>
      <c r="G94" s="182">
        <f>ROUND(E94*F94,2)</f>
        <v>0</v>
      </c>
      <c r="H94" s="161"/>
      <c r="I94" s="160">
        <f>ROUND(E94*H94,2)</f>
        <v>0</v>
      </c>
      <c r="J94" s="161"/>
      <c r="K94" s="160">
        <f>ROUND(E94*J94,2)</f>
        <v>0</v>
      </c>
      <c r="L94" s="160">
        <v>15</v>
      </c>
      <c r="M94" s="160">
        <f>G94*(1+L94/100)</f>
        <v>0</v>
      </c>
      <c r="N94" s="160">
        <v>0</v>
      </c>
      <c r="O94" s="160">
        <f>ROUND(E94*N94,2)</f>
        <v>0</v>
      </c>
      <c r="P94" s="160">
        <v>0</v>
      </c>
      <c r="Q94" s="160">
        <f>ROUND(E94*P94,2)</f>
        <v>0</v>
      </c>
      <c r="R94" s="160"/>
      <c r="S94" s="160" t="s">
        <v>162</v>
      </c>
      <c r="T94" s="160" t="s">
        <v>206</v>
      </c>
      <c r="U94" s="160">
        <v>0</v>
      </c>
      <c r="V94" s="160">
        <f>ROUND(E94*U94,2)</f>
        <v>0</v>
      </c>
      <c r="W94" s="160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149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77">
        <v>44</v>
      </c>
      <c r="B95" s="178" t="s">
        <v>272</v>
      </c>
      <c r="C95" s="188" t="s">
        <v>273</v>
      </c>
      <c r="D95" s="179" t="s">
        <v>240</v>
      </c>
      <c r="E95" s="180">
        <v>1</v>
      </c>
      <c r="F95" s="181"/>
      <c r="G95" s="182">
        <f>ROUND(E95*F95,2)</f>
        <v>0</v>
      </c>
      <c r="H95" s="161"/>
      <c r="I95" s="160">
        <f>ROUND(E95*H95,2)</f>
        <v>0</v>
      </c>
      <c r="J95" s="161"/>
      <c r="K95" s="160">
        <f>ROUND(E95*J95,2)</f>
        <v>0</v>
      </c>
      <c r="L95" s="160">
        <v>15</v>
      </c>
      <c r="M95" s="160">
        <f>G95*(1+L95/100)</f>
        <v>0</v>
      </c>
      <c r="N95" s="160">
        <v>0</v>
      </c>
      <c r="O95" s="160">
        <f>ROUND(E95*N95,2)</f>
        <v>0</v>
      </c>
      <c r="P95" s="160">
        <v>0</v>
      </c>
      <c r="Q95" s="160">
        <f>ROUND(E95*P95,2)</f>
        <v>0</v>
      </c>
      <c r="R95" s="160"/>
      <c r="S95" s="160" t="s">
        <v>162</v>
      </c>
      <c r="T95" s="160" t="s">
        <v>206</v>
      </c>
      <c r="U95" s="160">
        <v>0</v>
      </c>
      <c r="V95" s="160">
        <f>ROUND(E95*U95,2)</f>
        <v>0</v>
      </c>
      <c r="W95" s="160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149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x14ac:dyDescent="0.2">
      <c r="A96" s="165" t="s">
        <v>143</v>
      </c>
      <c r="B96" s="166" t="s">
        <v>98</v>
      </c>
      <c r="C96" s="185" t="s">
        <v>99</v>
      </c>
      <c r="D96" s="167"/>
      <c r="E96" s="168"/>
      <c r="F96" s="169"/>
      <c r="G96" s="170">
        <f>SUMIF(AG97:AG99,"&lt;&gt;NOR",G97:G99)</f>
        <v>0</v>
      </c>
      <c r="H96" s="164"/>
      <c r="I96" s="164">
        <f>SUM(I97:I99)</f>
        <v>0</v>
      </c>
      <c r="J96" s="164"/>
      <c r="K96" s="164">
        <f>SUM(K97:K99)</f>
        <v>0</v>
      </c>
      <c r="L96" s="164"/>
      <c r="M96" s="164">
        <f>SUM(M97:M99)</f>
        <v>0</v>
      </c>
      <c r="N96" s="164"/>
      <c r="O96" s="164">
        <f>SUM(O97:O99)</f>
        <v>0.01</v>
      </c>
      <c r="P96" s="164"/>
      <c r="Q96" s="164">
        <f>SUM(Q97:Q99)</f>
        <v>0</v>
      </c>
      <c r="R96" s="164"/>
      <c r="S96" s="164"/>
      <c r="T96" s="164"/>
      <c r="U96" s="164"/>
      <c r="V96" s="164">
        <f>SUM(V97:V99)</f>
        <v>2.48</v>
      </c>
      <c r="W96" s="164"/>
      <c r="AG96" t="s">
        <v>144</v>
      </c>
    </row>
    <row r="97" spans="1:60" ht="22.5" outlineLevel="1" x14ac:dyDescent="0.2">
      <c r="A97" s="171">
        <v>45</v>
      </c>
      <c r="B97" s="172" t="s">
        <v>274</v>
      </c>
      <c r="C97" s="186" t="s">
        <v>275</v>
      </c>
      <c r="D97" s="173" t="s">
        <v>170</v>
      </c>
      <c r="E97" s="174">
        <v>3.25</v>
      </c>
      <c r="F97" s="175"/>
      <c r="G97" s="176">
        <f>ROUND(E97*F97,2)</f>
        <v>0</v>
      </c>
      <c r="H97" s="161"/>
      <c r="I97" s="160">
        <f>ROUND(E97*H97,2)</f>
        <v>0</v>
      </c>
      <c r="J97" s="161"/>
      <c r="K97" s="160">
        <f>ROUND(E97*J97,2)</f>
        <v>0</v>
      </c>
      <c r="L97" s="160">
        <v>15</v>
      </c>
      <c r="M97" s="160">
        <f>G97*(1+L97/100)</f>
        <v>0</v>
      </c>
      <c r="N97" s="160">
        <v>3.47E-3</v>
      </c>
      <c r="O97" s="160">
        <f>ROUND(E97*N97,2)</f>
        <v>0.01</v>
      </c>
      <c r="P97" s="160">
        <v>0</v>
      </c>
      <c r="Q97" s="160">
        <f>ROUND(E97*P97,2)</f>
        <v>0</v>
      </c>
      <c r="R97" s="160"/>
      <c r="S97" s="160" t="s">
        <v>148</v>
      </c>
      <c r="T97" s="160" t="s">
        <v>148</v>
      </c>
      <c r="U97" s="160">
        <v>0.76300000000000001</v>
      </c>
      <c r="V97" s="160">
        <f>ROUND(E97*U97,2)</f>
        <v>2.48</v>
      </c>
      <c r="W97" s="160"/>
      <c r="X97" s="150"/>
      <c r="Y97" s="150"/>
      <c r="Z97" s="150"/>
      <c r="AA97" s="150"/>
      <c r="AB97" s="150"/>
      <c r="AC97" s="150"/>
      <c r="AD97" s="150"/>
      <c r="AE97" s="150"/>
      <c r="AF97" s="150"/>
      <c r="AG97" s="150" t="s">
        <v>149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57"/>
      <c r="B98" s="158"/>
      <c r="C98" s="187" t="s">
        <v>223</v>
      </c>
      <c r="D98" s="162"/>
      <c r="E98" s="163">
        <v>3.25</v>
      </c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50"/>
      <c r="Y98" s="150"/>
      <c r="Z98" s="150"/>
      <c r="AA98" s="150"/>
      <c r="AB98" s="150"/>
      <c r="AC98" s="150"/>
      <c r="AD98" s="150"/>
      <c r="AE98" s="150"/>
      <c r="AF98" s="150"/>
      <c r="AG98" s="150" t="s">
        <v>151</v>
      </c>
      <c r="AH98" s="150">
        <v>5</v>
      </c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57">
        <v>46</v>
      </c>
      <c r="B99" s="158" t="s">
        <v>276</v>
      </c>
      <c r="C99" s="189" t="s">
        <v>277</v>
      </c>
      <c r="D99" s="159" t="s">
        <v>0</v>
      </c>
      <c r="E99" s="183"/>
      <c r="F99" s="161"/>
      <c r="G99" s="160">
        <f>ROUND(E99*F99,2)</f>
        <v>0</v>
      </c>
      <c r="H99" s="161"/>
      <c r="I99" s="160">
        <f>ROUND(E99*H99,2)</f>
        <v>0</v>
      </c>
      <c r="J99" s="161"/>
      <c r="K99" s="160">
        <f>ROUND(E99*J99,2)</f>
        <v>0</v>
      </c>
      <c r="L99" s="160">
        <v>15</v>
      </c>
      <c r="M99" s="160">
        <f>G99*(1+L99/100)</f>
        <v>0</v>
      </c>
      <c r="N99" s="160">
        <v>0</v>
      </c>
      <c r="O99" s="160">
        <f>ROUND(E99*N99,2)</f>
        <v>0</v>
      </c>
      <c r="P99" s="160">
        <v>0</v>
      </c>
      <c r="Q99" s="160">
        <f>ROUND(E99*P99,2)</f>
        <v>0</v>
      </c>
      <c r="R99" s="160"/>
      <c r="S99" s="160" t="s">
        <v>148</v>
      </c>
      <c r="T99" s="160" t="s">
        <v>148</v>
      </c>
      <c r="U99" s="160">
        <v>0</v>
      </c>
      <c r="V99" s="160">
        <f>ROUND(E99*U99,2)</f>
        <v>0</v>
      </c>
      <c r="W99" s="160"/>
      <c r="X99" s="150"/>
      <c r="Y99" s="150"/>
      <c r="Z99" s="150"/>
      <c r="AA99" s="150"/>
      <c r="AB99" s="150"/>
      <c r="AC99" s="150"/>
      <c r="AD99" s="150"/>
      <c r="AE99" s="150"/>
      <c r="AF99" s="150"/>
      <c r="AG99" s="150" t="s">
        <v>254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x14ac:dyDescent="0.2">
      <c r="A100" s="165" t="s">
        <v>143</v>
      </c>
      <c r="B100" s="166" t="s">
        <v>100</v>
      </c>
      <c r="C100" s="185" t="s">
        <v>101</v>
      </c>
      <c r="D100" s="167"/>
      <c r="E100" s="168"/>
      <c r="F100" s="169"/>
      <c r="G100" s="170">
        <f>SUMIF(AG101:AG112,"&lt;&gt;NOR",G101:G112)</f>
        <v>0</v>
      </c>
      <c r="H100" s="164"/>
      <c r="I100" s="164">
        <f>SUM(I101:I112)</f>
        <v>0</v>
      </c>
      <c r="J100" s="164"/>
      <c r="K100" s="164">
        <f>SUM(K101:K112)</f>
        <v>0</v>
      </c>
      <c r="L100" s="164"/>
      <c r="M100" s="164">
        <f>SUM(M101:M112)</f>
        <v>0</v>
      </c>
      <c r="N100" s="164"/>
      <c r="O100" s="164">
        <f>SUM(O101:O112)</f>
        <v>0.21</v>
      </c>
      <c r="P100" s="164"/>
      <c r="Q100" s="164">
        <f>SUM(Q101:Q112)</f>
        <v>0</v>
      </c>
      <c r="R100" s="164"/>
      <c r="S100" s="164"/>
      <c r="T100" s="164"/>
      <c r="U100" s="164"/>
      <c r="V100" s="164">
        <f>SUM(V101:V112)</f>
        <v>6.3699999999999992</v>
      </c>
      <c r="W100" s="164"/>
      <c r="AG100" t="s">
        <v>144</v>
      </c>
    </row>
    <row r="101" spans="1:60" outlineLevel="1" x14ac:dyDescent="0.2">
      <c r="A101" s="177">
        <v>47</v>
      </c>
      <c r="B101" s="178" t="s">
        <v>278</v>
      </c>
      <c r="C101" s="188" t="s">
        <v>279</v>
      </c>
      <c r="D101" s="179" t="s">
        <v>240</v>
      </c>
      <c r="E101" s="180">
        <v>2</v>
      </c>
      <c r="F101" s="181"/>
      <c r="G101" s="182">
        <f t="shared" ref="G101:G112" si="7">ROUND(E101*F101,2)</f>
        <v>0</v>
      </c>
      <c r="H101" s="161"/>
      <c r="I101" s="160">
        <f t="shared" ref="I101:I112" si="8">ROUND(E101*H101,2)</f>
        <v>0</v>
      </c>
      <c r="J101" s="161"/>
      <c r="K101" s="160">
        <f t="shared" ref="K101:K112" si="9">ROUND(E101*J101,2)</f>
        <v>0</v>
      </c>
      <c r="L101" s="160">
        <v>15</v>
      </c>
      <c r="M101" s="160">
        <f t="shared" ref="M101:M112" si="10">G101*(1+L101/100)</f>
        <v>0</v>
      </c>
      <c r="N101" s="160">
        <v>0</v>
      </c>
      <c r="O101" s="160">
        <f t="shared" ref="O101:O112" si="11">ROUND(E101*N101,2)</f>
        <v>0</v>
      </c>
      <c r="P101" s="160">
        <v>0</v>
      </c>
      <c r="Q101" s="160">
        <f t="shared" ref="Q101:Q112" si="12">ROUND(E101*P101,2)</f>
        <v>0</v>
      </c>
      <c r="R101" s="160"/>
      <c r="S101" s="160" t="s">
        <v>148</v>
      </c>
      <c r="T101" s="160" t="s">
        <v>148</v>
      </c>
      <c r="U101" s="160">
        <v>0</v>
      </c>
      <c r="V101" s="160">
        <f t="shared" ref="V101:V112" si="13">ROUND(E101*U101,2)</f>
        <v>0</v>
      </c>
      <c r="W101" s="160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280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">
      <c r="A102" s="177">
        <v>48</v>
      </c>
      <c r="B102" s="178" t="s">
        <v>281</v>
      </c>
      <c r="C102" s="188" t="s">
        <v>282</v>
      </c>
      <c r="D102" s="179" t="s">
        <v>240</v>
      </c>
      <c r="E102" s="180">
        <v>2</v>
      </c>
      <c r="F102" s="181"/>
      <c r="G102" s="182">
        <f t="shared" si="7"/>
        <v>0</v>
      </c>
      <c r="H102" s="161"/>
      <c r="I102" s="160">
        <f t="shared" si="8"/>
        <v>0</v>
      </c>
      <c r="J102" s="161"/>
      <c r="K102" s="160">
        <f t="shared" si="9"/>
        <v>0</v>
      </c>
      <c r="L102" s="160">
        <v>15</v>
      </c>
      <c r="M102" s="160">
        <f t="shared" si="10"/>
        <v>0</v>
      </c>
      <c r="N102" s="160">
        <v>0</v>
      </c>
      <c r="O102" s="160">
        <f t="shared" si="11"/>
        <v>0</v>
      </c>
      <c r="P102" s="160">
        <v>0</v>
      </c>
      <c r="Q102" s="160">
        <f t="shared" si="12"/>
        <v>0</v>
      </c>
      <c r="R102" s="160"/>
      <c r="S102" s="160" t="s">
        <v>148</v>
      </c>
      <c r="T102" s="160" t="s">
        <v>148</v>
      </c>
      <c r="U102" s="160">
        <v>0</v>
      </c>
      <c r="V102" s="160">
        <f t="shared" si="13"/>
        <v>0</v>
      </c>
      <c r="W102" s="160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280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ht="22.5" outlineLevel="1" x14ac:dyDescent="0.2">
      <c r="A103" s="177">
        <v>49</v>
      </c>
      <c r="B103" s="178" t="s">
        <v>283</v>
      </c>
      <c r="C103" s="188" t="s">
        <v>284</v>
      </c>
      <c r="D103" s="179" t="s">
        <v>240</v>
      </c>
      <c r="E103" s="180">
        <v>1</v>
      </c>
      <c r="F103" s="181"/>
      <c r="G103" s="182">
        <f t="shared" si="7"/>
        <v>0</v>
      </c>
      <c r="H103" s="161"/>
      <c r="I103" s="160">
        <f t="shared" si="8"/>
        <v>0</v>
      </c>
      <c r="J103" s="161"/>
      <c r="K103" s="160">
        <f t="shared" si="9"/>
        <v>0</v>
      </c>
      <c r="L103" s="160">
        <v>15</v>
      </c>
      <c r="M103" s="160">
        <f t="shared" si="10"/>
        <v>0</v>
      </c>
      <c r="N103" s="160">
        <v>0</v>
      </c>
      <c r="O103" s="160">
        <f t="shared" si="11"/>
        <v>0</v>
      </c>
      <c r="P103" s="160">
        <v>0</v>
      </c>
      <c r="Q103" s="160">
        <f t="shared" si="12"/>
        <v>0</v>
      </c>
      <c r="R103" s="160"/>
      <c r="S103" s="160" t="s">
        <v>162</v>
      </c>
      <c r="T103" s="160" t="s">
        <v>206</v>
      </c>
      <c r="U103" s="160">
        <v>0</v>
      </c>
      <c r="V103" s="160">
        <f t="shared" si="13"/>
        <v>0</v>
      </c>
      <c r="W103" s="160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280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ht="22.5" outlineLevel="1" x14ac:dyDescent="0.2">
      <c r="A104" s="177">
        <v>50</v>
      </c>
      <c r="B104" s="178" t="s">
        <v>285</v>
      </c>
      <c r="C104" s="188" t="s">
        <v>286</v>
      </c>
      <c r="D104" s="179" t="s">
        <v>240</v>
      </c>
      <c r="E104" s="180">
        <v>1</v>
      </c>
      <c r="F104" s="181"/>
      <c r="G104" s="182">
        <f t="shared" si="7"/>
        <v>0</v>
      </c>
      <c r="H104" s="161"/>
      <c r="I104" s="160">
        <f t="shared" si="8"/>
        <v>0</v>
      </c>
      <c r="J104" s="161"/>
      <c r="K104" s="160">
        <f t="shared" si="9"/>
        <v>0</v>
      </c>
      <c r="L104" s="160">
        <v>15</v>
      </c>
      <c r="M104" s="160">
        <f t="shared" si="10"/>
        <v>0</v>
      </c>
      <c r="N104" s="160">
        <v>0</v>
      </c>
      <c r="O104" s="160">
        <f t="shared" si="11"/>
        <v>0</v>
      </c>
      <c r="P104" s="160">
        <v>0</v>
      </c>
      <c r="Q104" s="160">
        <f t="shared" si="12"/>
        <v>0</v>
      </c>
      <c r="R104" s="160"/>
      <c r="S104" s="160" t="s">
        <v>162</v>
      </c>
      <c r="T104" s="160" t="s">
        <v>206</v>
      </c>
      <c r="U104" s="160">
        <v>0</v>
      </c>
      <c r="V104" s="160">
        <f t="shared" si="13"/>
        <v>0</v>
      </c>
      <c r="W104" s="160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280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ht="22.5" outlineLevel="1" x14ac:dyDescent="0.2">
      <c r="A105" s="177">
        <v>51</v>
      </c>
      <c r="B105" s="178" t="s">
        <v>287</v>
      </c>
      <c r="C105" s="188" t="s">
        <v>288</v>
      </c>
      <c r="D105" s="179" t="s">
        <v>240</v>
      </c>
      <c r="E105" s="180">
        <v>1</v>
      </c>
      <c r="F105" s="181"/>
      <c r="G105" s="182">
        <f t="shared" si="7"/>
        <v>0</v>
      </c>
      <c r="H105" s="161"/>
      <c r="I105" s="160">
        <f t="shared" si="8"/>
        <v>0</v>
      </c>
      <c r="J105" s="161"/>
      <c r="K105" s="160">
        <f t="shared" si="9"/>
        <v>0</v>
      </c>
      <c r="L105" s="160">
        <v>15</v>
      </c>
      <c r="M105" s="160">
        <f t="shared" si="10"/>
        <v>0</v>
      </c>
      <c r="N105" s="160">
        <v>0</v>
      </c>
      <c r="O105" s="160">
        <f t="shared" si="11"/>
        <v>0</v>
      </c>
      <c r="P105" s="160">
        <v>0</v>
      </c>
      <c r="Q105" s="160">
        <f t="shared" si="12"/>
        <v>0</v>
      </c>
      <c r="R105" s="160"/>
      <c r="S105" s="160" t="s">
        <v>162</v>
      </c>
      <c r="T105" s="160" t="s">
        <v>206</v>
      </c>
      <c r="U105" s="160">
        <v>0</v>
      </c>
      <c r="V105" s="160">
        <f t="shared" si="13"/>
        <v>0</v>
      </c>
      <c r="W105" s="160"/>
      <c r="X105" s="15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280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ht="33.75" outlineLevel="1" x14ac:dyDescent="0.2">
      <c r="A106" s="177">
        <v>52</v>
      </c>
      <c r="B106" s="178" t="s">
        <v>289</v>
      </c>
      <c r="C106" s="188" t="s">
        <v>290</v>
      </c>
      <c r="D106" s="179" t="s">
        <v>240</v>
      </c>
      <c r="E106" s="180">
        <v>1</v>
      </c>
      <c r="F106" s="181"/>
      <c r="G106" s="182">
        <f t="shared" si="7"/>
        <v>0</v>
      </c>
      <c r="H106" s="161"/>
      <c r="I106" s="160">
        <f t="shared" si="8"/>
        <v>0</v>
      </c>
      <c r="J106" s="161"/>
      <c r="K106" s="160">
        <f t="shared" si="9"/>
        <v>0</v>
      </c>
      <c r="L106" s="160">
        <v>15</v>
      </c>
      <c r="M106" s="160">
        <f t="shared" si="10"/>
        <v>0</v>
      </c>
      <c r="N106" s="160">
        <v>0</v>
      </c>
      <c r="O106" s="160">
        <f t="shared" si="11"/>
        <v>0</v>
      </c>
      <c r="P106" s="160">
        <v>0</v>
      </c>
      <c r="Q106" s="160">
        <f t="shared" si="12"/>
        <v>0</v>
      </c>
      <c r="R106" s="160"/>
      <c r="S106" s="160" t="s">
        <v>162</v>
      </c>
      <c r="T106" s="160" t="s">
        <v>206</v>
      </c>
      <c r="U106" s="160">
        <v>0</v>
      </c>
      <c r="V106" s="160">
        <f t="shared" si="13"/>
        <v>0</v>
      </c>
      <c r="W106" s="160"/>
      <c r="X106" s="15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149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ht="22.5" outlineLevel="1" x14ac:dyDescent="0.2">
      <c r="A107" s="177">
        <v>53</v>
      </c>
      <c r="B107" s="178" t="s">
        <v>291</v>
      </c>
      <c r="C107" s="188" t="s">
        <v>292</v>
      </c>
      <c r="D107" s="179" t="s">
        <v>240</v>
      </c>
      <c r="E107" s="180">
        <v>2</v>
      </c>
      <c r="F107" s="181"/>
      <c r="G107" s="182">
        <f t="shared" si="7"/>
        <v>0</v>
      </c>
      <c r="H107" s="161"/>
      <c r="I107" s="160">
        <f t="shared" si="8"/>
        <v>0</v>
      </c>
      <c r="J107" s="161"/>
      <c r="K107" s="160">
        <f t="shared" si="9"/>
        <v>0</v>
      </c>
      <c r="L107" s="160">
        <v>15</v>
      </c>
      <c r="M107" s="160">
        <f t="shared" si="10"/>
        <v>0</v>
      </c>
      <c r="N107" s="160">
        <v>1.0000000000000001E-5</v>
      </c>
      <c r="O107" s="160">
        <f t="shared" si="11"/>
        <v>0</v>
      </c>
      <c r="P107" s="160">
        <v>0</v>
      </c>
      <c r="Q107" s="160">
        <f t="shared" si="12"/>
        <v>0</v>
      </c>
      <c r="R107" s="160"/>
      <c r="S107" s="160" t="s">
        <v>162</v>
      </c>
      <c r="T107" s="160" t="s">
        <v>206</v>
      </c>
      <c r="U107" s="160">
        <v>0.26</v>
      </c>
      <c r="V107" s="160">
        <f t="shared" si="13"/>
        <v>0.52</v>
      </c>
      <c r="W107" s="160"/>
      <c r="X107" s="15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149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77">
        <v>54</v>
      </c>
      <c r="B108" s="178" t="s">
        <v>293</v>
      </c>
      <c r="C108" s="188" t="s">
        <v>294</v>
      </c>
      <c r="D108" s="179" t="s">
        <v>240</v>
      </c>
      <c r="E108" s="180">
        <v>1</v>
      </c>
      <c r="F108" s="181"/>
      <c r="G108" s="182">
        <f t="shared" si="7"/>
        <v>0</v>
      </c>
      <c r="H108" s="161"/>
      <c r="I108" s="160">
        <f t="shared" si="8"/>
        <v>0</v>
      </c>
      <c r="J108" s="161"/>
      <c r="K108" s="160">
        <f t="shared" si="9"/>
        <v>0</v>
      </c>
      <c r="L108" s="160">
        <v>15</v>
      </c>
      <c r="M108" s="160">
        <f t="shared" si="10"/>
        <v>0</v>
      </c>
      <c r="N108" s="160">
        <v>0.184</v>
      </c>
      <c r="O108" s="160">
        <f t="shared" si="11"/>
        <v>0.18</v>
      </c>
      <c r="P108" s="160">
        <v>0</v>
      </c>
      <c r="Q108" s="160">
        <f t="shared" si="12"/>
        <v>0</v>
      </c>
      <c r="R108" s="160"/>
      <c r="S108" s="160" t="s">
        <v>148</v>
      </c>
      <c r="T108" s="160" t="s">
        <v>148</v>
      </c>
      <c r="U108" s="160">
        <v>5.8488800000000003</v>
      </c>
      <c r="V108" s="160">
        <f t="shared" si="13"/>
        <v>5.85</v>
      </c>
      <c r="W108" s="160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 t="s">
        <v>257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77">
        <v>55</v>
      </c>
      <c r="B109" s="178" t="s">
        <v>295</v>
      </c>
      <c r="C109" s="188" t="s">
        <v>296</v>
      </c>
      <c r="D109" s="179" t="s">
        <v>240</v>
      </c>
      <c r="E109" s="180">
        <v>2</v>
      </c>
      <c r="F109" s="181"/>
      <c r="G109" s="182">
        <f t="shared" si="7"/>
        <v>0</v>
      </c>
      <c r="H109" s="161"/>
      <c r="I109" s="160">
        <f t="shared" si="8"/>
        <v>0</v>
      </c>
      <c r="J109" s="161"/>
      <c r="K109" s="160">
        <f t="shared" si="9"/>
        <v>0</v>
      </c>
      <c r="L109" s="160">
        <v>15</v>
      </c>
      <c r="M109" s="160">
        <f t="shared" si="10"/>
        <v>0</v>
      </c>
      <c r="N109" s="160">
        <v>8.0000000000000004E-4</v>
      </c>
      <c r="O109" s="160">
        <f t="shared" si="11"/>
        <v>0</v>
      </c>
      <c r="P109" s="160">
        <v>0</v>
      </c>
      <c r="Q109" s="160">
        <f t="shared" si="12"/>
        <v>0</v>
      </c>
      <c r="R109" s="160" t="s">
        <v>193</v>
      </c>
      <c r="S109" s="160" t="s">
        <v>148</v>
      </c>
      <c r="T109" s="160" t="s">
        <v>148</v>
      </c>
      <c r="U109" s="160">
        <v>0</v>
      </c>
      <c r="V109" s="160">
        <f t="shared" si="13"/>
        <v>0</v>
      </c>
      <c r="W109" s="160"/>
      <c r="X109" s="15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297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">
      <c r="A110" s="177">
        <v>56</v>
      </c>
      <c r="B110" s="178" t="s">
        <v>298</v>
      </c>
      <c r="C110" s="188" t="s">
        <v>299</v>
      </c>
      <c r="D110" s="179" t="s">
        <v>240</v>
      </c>
      <c r="E110" s="180">
        <v>1</v>
      </c>
      <c r="F110" s="181"/>
      <c r="G110" s="182">
        <f t="shared" si="7"/>
        <v>0</v>
      </c>
      <c r="H110" s="161"/>
      <c r="I110" s="160">
        <f t="shared" si="8"/>
        <v>0</v>
      </c>
      <c r="J110" s="161"/>
      <c r="K110" s="160">
        <f t="shared" si="9"/>
        <v>0</v>
      </c>
      <c r="L110" s="160">
        <v>15</v>
      </c>
      <c r="M110" s="160">
        <f t="shared" si="10"/>
        <v>0</v>
      </c>
      <c r="N110" s="160">
        <v>1.38E-2</v>
      </c>
      <c r="O110" s="160">
        <f t="shared" si="11"/>
        <v>0.01</v>
      </c>
      <c r="P110" s="160">
        <v>0</v>
      </c>
      <c r="Q110" s="160">
        <f t="shared" si="12"/>
        <v>0</v>
      </c>
      <c r="R110" s="160" t="s">
        <v>193</v>
      </c>
      <c r="S110" s="160" t="s">
        <v>148</v>
      </c>
      <c r="T110" s="160" t="s">
        <v>148</v>
      </c>
      <c r="U110" s="160">
        <v>0</v>
      </c>
      <c r="V110" s="160">
        <f t="shared" si="13"/>
        <v>0</v>
      </c>
      <c r="W110" s="160"/>
      <c r="X110" s="150"/>
      <c r="Y110" s="150"/>
      <c r="Z110" s="150"/>
      <c r="AA110" s="150"/>
      <c r="AB110" s="150"/>
      <c r="AC110" s="150"/>
      <c r="AD110" s="150"/>
      <c r="AE110" s="150"/>
      <c r="AF110" s="150"/>
      <c r="AG110" s="150" t="s">
        <v>300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">
      <c r="A111" s="171">
        <v>57</v>
      </c>
      <c r="B111" s="172" t="s">
        <v>301</v>
      </c>
      <c r="C111" s="186" t="s">
        <v>302</v>
      </c>
      <c r="D111" s="173" t="s">
        <v>240</v>
      </c>
      <c r="E111" s="174">
        <v>1</v>
      </c>
      <c r="F111" s="175"/>
      <c r="G111" s="176">
        <f t="shared" si="7"/>
        <v>0</v>
      </c>
      <c r="H111" s="161"/>
      <c r="I111" s="160">
        <f t="shared" si="8"/>
        <v>0</v>
      </c>
      <c r="J111" s="161"/>
      <c r="K111" s="160">
        <f t="shared" si="9"/>
        <v>0</v>
      </c>
      <c r="L111" s="160">
        <v>15</v>
      </c>
      <c r="M111" s="160">
        <f t="shared" si="10"/>
        <v>0</v>
      </c>
      <c r="N111" s="160">
        <v>2.0500000000000001E-2</v>
      </c>
      <c r="O111" s="160">
        <f t="shared" si="11"/>
        <v>0.02</v>
      </c>
      <c r="P111" s="160">
        <v>0</v>
      </c>
      <c r="Q111" s="160">
        <f t="shared" si="12"/>
        <v>0</v>
      </c>
      <c r="R111" s="160" t="s">
        <v>193</v>
      </c>
      <c r="S111" s="160" t="s">
        <v>148</v>
      </c>
      <c r="T111" s="160" t="s">
        <v>148</v>
      </c>
      <c r="U111" s="160">
        <v>0</v>
      </c>
      <c r="V111" s="160">
        <f t="shared" si="13"/>
        <v>0</v>
      </c>
      <c r="W111" s="160"/>
      <c r="X111" s="150"/>
      <c r="Y111" s="150"/>
      <c r="Z111" s="150"/>
      <c r="AA111" s="150"/>
      <c r="AB111" s="150"/>
      <c r="AC111" s="150"/>
      <c r="AD111" s="150"/>
      <c r="AE111" s="150"/>
      <c r="AF111" s="150"/>
      <c r="AG111" s="150" t="s">
        <v>300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">
      <c r="A112" s="157">
        <v>58</v>
      </c>
      <c r="B112" s="158" t="s">
        <v>303</v>
      </c>
      <c r="C112" s="189" t="s">
        <v>304</v>
      </c>
      <c r="D112" s="159" t="s">
        <v>0</v>
      </c>
      <c r="E112" s="183"/>
      <c r="F112" s="161"/>
      <c r="G112" s="160">
        <f t="shared" si="7"/>
        <v>0</v>
      </c>
      <c r="H112" s="161"/>
      <c r="I112" s="160">
        <f t="shared" si="8"/>
        <v>0</v>
      </c>
      <c r="J112" s="161"/>
      <c r="K112" s="160">
        <f t="shared" si="9"/>
        <v>0</v>
      </c>
      <c r="L112" s="160">
        <v>15</v>
      </c>
      <c r="M112" s="160">
        <f t="shared" si="10"/>
        <v>0</v>
      </c>
      <c r="N112" s="160">
        <v>0</v>
      </c>
      <c r="O112" s="160">
        <f t="shared" si="11"/>
        <v>0</v>
      </c>
      <c r="P112" s="160">
        <v>0</v>
      </c>
      <c r="Q112" s="160">
        <f t="shared" si="12"/>
        <v>0</v>
      </c>
      <c r="R112" s="160"/>
      <c r="S112" s="160" t="s">
        <v>148</v>
      </c>
      <c r="T112" s="160" t="s">
        <v>148</v>
      </c>
      <c r="U112" s="160">
        <v>0</v>
      </c>
      <c r="V112" s="160">
        <f t="shared" si="13"/>
        <v>0</v>
      </c>
      <c r="W112" s="160"/>
      <c r="X112" s="150"/>
      <c r="Y112" s="150"/>
      <c r="Z112" s="150"/>
      <c r="AA112" s="150"/>
      <c r="AB112" s="150"/>
      <c r="AC112" s="150"/>
      <c r="AD112" s="150"/>
      <c r="AE112" s="150"/>
      <c r="AF112" s="150"/>
      <c r="AG112" s="150" t="s">
        <v>254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x14ac:dyDescent="0.2">
      <c r="A113" s="165" t="s">
        <v>143</v>
      </c>
      <c r="B113" s="166" t="s">
        <v>102</v>
      </c>
      <c r="C113" s="185" t="s">
        <v>103</v>
      </c>
      <c r="D113" s="167"/>
      <c r="E113" s="168"/>
      <c r="F113" s="169"/>
      <c r="G113" s="170">
        <f>SUMIF(AG114:AG129,"&lt;&gt;NOR",G114:G129)</f>
        <v>0</v>
      </c>
      <c r="H113" s="164"/>
      <c r="I113" s="164">
        <f>SUM(I114:I129)</f>
        <v>0</v>
      </c>
      <c r="J113" s="164"/>
      <c r="K113" s="164">
        <f>SUM(K114:K129)</f>
        <v>0</v>
      </c>
      <c r="L113" s="164"/>
      <c r="M113" s="164">
        <f>SUM(M114:M129)</f>
        <v>0</v>
      </c>
      <c r="N113" s="164"/>
      <c r="O113" s="164">
        <f>SUM(O114:O129)</f>
        <v>0.3</v>
      </c>
      <c r="P113" s="164"/>
      <c r="Q113" s="164">
        <f>SUM(Q114:Q129)</f>
        <v>0</v>
      </c>
      <c r="R113" s="164"/>
      <c r="S113" s="164"/>
      <c r="T113" s="164"/>
      <c r="U113" s="164"/>
      <c r="V113" s="164">
        <f>SUM(V114:V129)</f>
        <v>13.719999999999999</v>
      </c>
      <c r="W113" s="164"/>
      <c r="AG113" t="s">
        <v>144</v>
      </c>
    </row>
    <row r="114" spans="1:60" outlineLevel="1" x14ac:dyDescent="0.2">
      <c r="A114" s="171">
        <v>59</v>
      </c>
      <c r="B114" s="172" t="s">
        <v>305</v>
      </c>
      <c r="C114" s="186" t="s">
        <v>306</v>
      </c>
      <c r="D114" s="173" t="s">
        <v>170</v>
      </c>
      <c r="E114" s="174">
        <v>6.96</v>
      </c>
      <c r="F114" s="175"/>
      <c r="G114" s="176">
        <f>ROUND(E114*F114,2)</f>
        <v>0</v>
      </c>
      <c r="H114" s="161"/>
      <c r="I114" s="160">
        <f>ROUND(E114*H114,2)</f>
        <v>0</v>
      </c>
      <c r="J114" s="161"/>
      <c r="K114" s="160">
        <f>ROUND(E114*J114,2)</f>
        <v>0</v>
      </c>
      <c r="L114" s="160">
        <v>15</v>
      </c>
      <c r="M114" s="160">
        <f>G114*(1+L114/100)</f>
        <v>0</v>
      </c>
      <c r="N114" s="160">
        <v>3.2000000000000003E-4</v>
      </c>
      <c r="O114" s="160">
        <f>ROUND(E114*N114,2)</f>
        <v>0</v>
      </c>
      <c r="P114" s="160">
        <v>0</v>
      </c>
      <c r="Q114" s="160">
        <f>ROUND(E114*P114,2)</f>
        <v>0</v>
      </c>
      <c r="R114" s="160"/>
      <c r="S114" s="160" t="s">
        <v>148</v>
      </c>
      <c r="T114" s="160" t="s">
        <v>148</v>
      </c>
      <c r="U114" s="160">
        <v>0.23599999999999999</v>
      </c>
      <c r="V114" s="160">
        <f>ROUND(E114*U114,2)</f>
        <v>1.64</v>
      </c>
      <c r="W114" s="160"/>
      <c r="X114" s="150"/>
      <c r="Y114" s="150"/>
      <c r="Z114" s="150"/>
      <c r="AA114" s="150"/>
      <c r="AB114" s="150"/>
      <c r="AC114" s="150"/>
      <c r="AD114" s="150"/>
      <c r="AE114" s="150"/>
      <c r="AF114" s="150"/>
      <c r="AG114" s="150" t="s">
        <v>149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57"/>
      <c r="B115" s="158"/>
      <c r="C115" s="187" t="s">
        <v>171</v>
      </c>
      <c r="D115" s="162"/>
      <c r="E115" s="163">
        <v>6.96</v>
      </c>
      <c r="F115" s="160"/>
      <c r="G115" s="160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5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151</v>
      </c>
      <c r="AH115" s="150">
        <v>0</v>
      </c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">
      <c r="A116" s="171">
        <v>60</v>
      </c>
      <c r="B116" s="172" t="s">
        <v>307</v>
      </c>
      <c r="C116" s="186" t="s">
        <v>308</v>
      </c>
      <c r="D116" s="173" t="s">
        <v>170</v>
      </c>
      <c r="E116" s="174">
        <v>6.96</v>
      </c>
      <c r="F116" s="175"/>
      <c r="G116" s="176">
        <f>ROUND(E116*F116,2)</f>
        <v>0</v>
      </c>
      <c r="H116" s="161"/>
      <c r="I116" s="160">
        <f>ROUND(E116*H116,2)</f>
        <v>0</v>
      </c>
      <c r="J116" s="161"/>
      <c r="K116" s="160">
        <f>ROUND(E116*J116,2)</f>
        <v>0</v>
      </c>
      <c r="L116" s="160">
        <v>15</v>
      </c>
      <c r="M116" s="160">
        <f>G116*(1+L116/100)</f>
        <v>0</v>
      </c>
      <c r="N116" s="160">
        <v>0</v>
      </c>
      <c r="O116" s="160">
        <f>ROUND(E116*N116,2)</f>
        <v>0</v>
      </c>
      <c r="P116" s="160">
        <v>0</v>
      </c>
      <c r="Q116" s="160">
        <f>ROUND(E116*P116,2)</f>
        <v>0</v>
      </c>
      <c r="R116" s="160"/>
      <c r="S116" s="160" t="s">
        <v>148</v>
      </c>
      <c r="T116" s="160" t="s">
        <v>148</v>
      </c>
      <c r="U116" s="160">
        <v>0.154</v>
      </c>
      <c r="V116" s="160">
        <f>ROUND(E116*U116,2)</f>
        <v>1.07</v>
      </c>
      <c r="W116" s="160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149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57"/>
      <c r="B117" s="158"/>
      <c r="C117" s="187" t="s">
        <v>309</v>
      </c>
      <c r="D117" s="162"/>
      <c r="E117" s="163">
        <v>6.96</v>
      </c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151</v>
      </c>
      <c r="AH117" s="150">
        <v>5</v>
      </c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">
      <c r="A118" s="171">
        <v>61</v>
      </c>
      <c r="B118" s="172" t="s">
        <v>310</v>
      </c>
      <c r="C118" s="186" t="s">
        <v>311</v>
      </c>
      <c r="D118" s="173" t="s">
        <v>147</v>
      </c>
      <c r="E118" s="174">
        <v>10.59</v>
      </c>
      <c r="F118" s="175"/>
      <c r="G118" s="176">
        <f>ROUND(E118*F118,2)</f>
        <v>0</v>
      </c>
      <c r="H118" s="161"/>
      <c r="I118" s="160">
        <f>ROUND(E118*H118,2)</f>
        <v>0</v>
      </c>
      <c r="J118" s="161"/>
      <c r="K118" s="160">
        <f>ROUND(E118*J118,2)</f>
        <v>0</v>
      </c>
      <c r="L118" s="160">
        <v>15</v>
      </c>
      <c r="M118" s="160">
        <f>G118*(1+L118/100)</f>
        <v>0</v>
      </c>
      <c r="N118" s="160">
        <v>5.8100000000000001E-3</v>
      </c>
      <c r="O118" s="160">
        <f>ROUND(E118*N118,2)</f>
        <v>0.06</v>
      </c>
      <c r="P118" s="160">
        <v>0</v>
      </c>
      <c r="Q118" s="160">
        <f>ROUND(E118*P118,2)</f>
        <v>0</v>
      </c>
      <c r="R118" s="160"/>
      <c r="S118" s="160" t="s">
        <v>148</v>
      </c>
      <c r="T118" s="160" t="s">
        <v>148</v>
      </c>
      <c r="U118" s="160">
        <v>1.04</v>
      </c>
      <c r="V118" s="160">
        <f>ROUND(E118*U118,2)</f>
        <v>11.01</v>
      </c>
      <c r="W118" s="160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280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">
      <c r="A119" s="157"/>
      <c r="B119" s="158"/>
      <c r="C119" s="187" t="s">
        <v>312</v>
      </c>
      <c r="D119" s="162"/>
      <c r="E119" s="163">
        <v>10.59</v>
      </c>
      <c r="F119" s="160"/>
      <c r="G119" s="160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50"/>
      <c r="Y119" s="150"/>
      <c r="Z119" s="150"/>
      <c r="AA119" s="150"/>
      <c r="AB119" s="150"/>
      <c r="AC119" s="150"/>
      <c r="AD119" s="150"/>
      <c r="AE119" s="150"/>
      <c r="AF119" s="150"/>
      <c r="AG119" s="150" t="s">
        <v>151</v>
      </c>
      <c r="AH119" s="150">
        <v>0</v>
      </c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">
      <c r="A120" s="171">
        <v>62</v>
      </c>
      <c r="B120" s="172" t="s">
        <v>313</v>
      </c>
      <c r="C120" s="186" t="s">
        <v>314</v>
      </c>
      <c r="D120" s="173" t="s">
        <v>170</v>
      </c>
      <c r="E120" s="174">
        <v>35.619</v>
      </c>
      <c r="F120" s="175"/>
      <c r="G120" s="176">
        <f>ROUND(E120*F120,2)</f>
        <v>0</v>
      </c>
      <c r="H120" s="161"/>
      <c r="I120" s="160">
        <f>ROUND(E120*H120,2)</f>
        <v>0</v>
      </c>
      <c r="J120" s="161"/>
      <c r="K120" s="160">
        <f>ROUND(E120*J120,2)</f>
        <v>0</v>
      </c>
      <c r="L120" s="160">
        <v>15</v>
      </c>
      <c r="M120" s="160">
        <f>G120*(1+L120/100)</f>
        <v>0</v>
      </c>
      <c r="N120" s="160">
        <v>0</v>
      </c>
      <c r="O120" s="160">
        <f>ROUND(E120*N120,2)</f>
        <v>0</v>
      </c>
      <c r="P120" s="160">
        <v>0</v>
      </c>
      <c r="Q120" s="160">
        <f>ROUND(E120*P120,2)</f>
        <v>0</v>
      </c>
      <c r="R120" s="160"/>
      <c r="S120" s="160" t="s">
        <v>148</v>
      </c>
      <c r="T120" s="160" t="s">
        <v>148</v>
      </c>
      <c r="U120" s="160">
        <v>0</v>
      </c>
      <c r="V120" s="160">
        <f>ROUND(E120*U120,2)</f>
        <v>0</v>
      </c>
      <c r="W120" s="160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 t="s">
        <v>280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57"/>
      <c r="B121" s="158"/>
      <c r="C121" s="187" t="s">
        <v>309</v>
      </c>
      <c r="D121" s="162"/>
      <c r="E121" s="163">
        <v>6.96</v>
      </c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151</v>
      </c>
      <c r="AH121" s="150">
        <v>5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">
      <c r="A122" s="157"/>
      <c r="B122" s="158"/>
      <c r="C122" s="187" t="s">
        <v>315</v>
      </c>
      <c r="D122" s="162"/>
      <c r="E122" s="163">
        <v>24.52</v>
      </c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 t="s">
        <v>151</v>
      </c>
      <c r="AH122" s="150">
        <v>0</v>
      </c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">
      <c r="A123" s="157"/>
      <c r="B123" s="158"/>
      <c r="C123" s="187" t="s">
        <v>173</v>
      </c>
      <c r="D123" s="162"/>
      <c r="E123" s="163">
        <v>4.1390000000000002</v>
      </c>
      <c r="F123" s="160"/>
      <c r="G123" s="160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50"/>
      <c r="Y123" s="150"/>
      <c r="Z123" s="150"/>
      <c r="AA123" s="150"/>
      <c r="AB123" s="150"/>
      <c r="AC123" s="150"/>
      <c r="AD123" s="150"/>
      <c r="AE123" s="150"/>
      <c r="AF123" s="150"/>
      <c r="AG123" s="150" t="s">
        <v>151</v>
      </c>
      <c r="AH123" s="150">
        <v>0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">
      <c r="A124" s="171">
        <v>63</v>
      </c>
      <c r="B124" s="172" t="s">
        <v>316</v>
      </c>
      <c r="C124" s="186" t="s">
        <v>317</v>
      </c>
      <c r="D124" s="173" t="s">
        <v>147</v>
      </c>
      <c r="E124" s="174">
        <v>11.286</v>
      </c>
      <c r="F124" s="175"/>
      <c r="G124" s="176">
        <f>ROUND(E124*F124,2)</f>
        <v>0</v>
      </c>
      <c r="H124" s="161"/>
      <c r="I124" s="160">
        <f>ROUND(E124*H124,2)</f>
        <v>0</v>
      </c>
      <c r="J124" s="161"/>
      <c r="K124" s="160">
        <f>ROUND(E124*J124,2)</f>
        <v>0</v>
      </c>
      <c r="L124" s="160">
        <v>15</v>
      </c>
      <c r="M124" s="160">
        <f>G124*(1+L124/100)</f>
        <v>0</v>
      </c>
      <c r="N124" s="160">
        <v>0</v>
      </c>
      <c r="O124" s="160">
        <f>ROUND(E124*N124,2)</f>
        <v>0</v>
      </c>
      <c r="P124" s="160">
        <v>0</v>
      </c>
      <c r="Q124" s="160">
        <f>ROUND(E124*P124,2)</f>
        <v>0</v>
      </c>
      <c r="R124" s="160"/>
      <c r="S124" s="160" t="s">
        <v>148</v>
      </c>
      <c r="T124" s="160" t="s">
        <v>148</v>
      </c>
      <c r="U124" s="160">
        <v>0</v>
      </c>
      <c r="V124" s="160">
        <f>ROUND(E124*U124,2)</f>
        <v>0</v>
      </c>
      <c r="W124" s="160"/>
      <c r="X124" s="150"/>
      <c r="Y124" s="150"/>
      <c r="Z124" s="150"/>
      <c r="AA124" s="150"/>
      <c r="AB124" s="150"/>
      <c r="AC124" s="150"/>
      <c r="AD124" s="150"/>
      <c r="AE124" s="150"/>
      <c r="AF124" s="150"/>
      <c r="AG124" s="150" t="s">
        <v>280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">
      <c r="A125" s="157"/>
      <c r="B125" s="158"/>
      <c r="C125" s="187" t="s">
        <v>318</v>
      </c>
      <c r="D125" s="162"/>
      <c r="E125" s="163">
        <v>0.69599999999999995</v>
      </c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50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151</v>
      </c>
      <c r="AH125" s="150">
        <v>5</v>
      </c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">
      <c r="A126" s="157"/>
      <c r="B126" s="158"/>
      <c r="C126" s="187" t="s">
        <v>319</v>
      </c>
      <c r="D126" s="162"/>
      <c r="E126" s="163">
        <v>10.59</v>
      </c>
      <c r="F126" s="160"/>
      <c r="G126" s="160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50"/>
      <c r="Y126" s="150"/>
      <c r="Z126" s="150"/>
      <c r="AA126" s="150"/>
      <c r="AB126" s="150"/>
      <c r="AC126" s="150"/>
      <c r="AD126" s="150"/>
      <c r="AE126" s="150"/>
      <c r="AF126" s="150"/>
      <c r="AG126" s="150" t="s">
        <v>151</v>
      </c>
      <c r="AH126" s="150">
        <v>5</v>
      </c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ht="22.5" outlineLevel="1" x14ac:dyDescent="0.2">
      <c r="A127" s="171">
        <v>64</v>
      </c>
      <c r="B127" s="172" t="s">
        <v>320</v>
      </c>
      <c r="C127" s="186" t="s">
        <v>321</v>
      </c>
      <c r="D127" s="173" t="s">
        <v>147</v>
      </c>
      <c r="E127" s="174">
        <v>12.640319999999999</v>
      </c>
      <c r="F127" s="175"/>
      <c r="G127" s="176">
        <f>ROUND(E127*F127,2)</f>
        <v>0</v>
      </c>
      <c r="H127" s="161"/>
      <c r="I127" s="160">
        <f>ROUND(E127*H127,2)</f>
        <v>0</v>
      </c>
      <c r="J127" s="161"/>
      <c r="K127" s="160">
        <f>ROUND(E127*J127,2)</f>
        <v>0</v>
      </c>
      <c r="L127" s="160">
        <v>15</v>
      </c>
      <c r="M127" s="160">
        <f>G127*(1+L127/100)</f>
        <v>0</v>
      </c>
      <c r="N127" s="160">
        <v>1.9199999999999998E-2</v>
      </c>
      <c r="O127" s="160">
        <f>ROUND(E127*N127,2)</f>
        <v>0.24</v>
      </c>
      <c r="P127" s="160">
        <v>0</v>
      </c>
      <c r="Q127" s="160">
        <f>ROUND(E127*P127,2)</f>
        <v>0</v>
      </c>
      <c r="R127" s="160" t="s">
        <v>193</v>
      </c>
      <c r="S127" s="160" t="s">
        <v>148</v>
      </c>
      <c r="T127" s="160" t="s">
        <v>148</v>
      </c>
      <c r="U127" s="160">
        <v>0</v>
      </c>
      <c r="V127" s="160">
        <f>ROUND(E127*U127,2)</f>
        <v>0</v>
      </c>
      <c r="W127" s="160"/>
      <c r="X127" s="150"/>
      <c r="Y127" s="150"/>
      <c r="Z127" s="150"/>
      <c r="AA127" s="150"/>
      <c r="AB127" s="150"/>
      <c r="AC127" s="150"/>
      <c r="AD127" s="150"/>
      <c r="AE127" s="150"/>
      <c r="AF127" s="150"/>
      <c r="AG127" s="150" t="s">
        <v>297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">
      <c r="A128" s="157"/>
      <c r="B128" s="158"/>
      <c r="C128" s="187" t="s">
        <v>322</v>
      </c>
      <c r="D128" s="162"/>
      <c r="E128" s="163">
        <v>12.640319999999999</v>
      </c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50"/>
      <c r="Y128" s="150"/>
      <c r="Z128" s="150"/>
      <c r="AA128" s="150"/>
      <c r="AB128" s="150"/>
      <c r="AC128" s="150"/>
      <c r="AD128" s="150"/>
      <c r="AE128" s="150"/>
      <c r="AF128" s="150"/>
      <c r="AG128" s="150" t="s">
        <v>151</v>
      </c>
      <c r="AH128" s="150">
        <v>5</v>
      </c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1" x14ac:dyDescent="0.2">
      <c r="A129" s="157">
        <v>65</v>
      </c>
      <c r="B129" s="158" t="s">
        <v>323</v>
      </c>
      <c r="C129" s="189" t="s">
        <v>324</v>
      </c>
      <c r="D129" s="159" t="s">
        <v>0</v>
      </c>
      <c r="E129" s="183"/>
      <c r="F129" s="161"/>
      <c r="G129" s="160">
        <f>ROUND(E129*F129,2)</f>
        <v>0</v>
      </c>
      <c r="H129" s="161"/>
      <c r="I129" s="160">
        <f>ROUND(E129*H129,2)</f>
        <v>0</v>
      </c>
      <c r="J129" s="161"/>
      <c r="K129" s="160">
        <f>ROUND(E129*J129,2)</f>
        <v>0</v>
      </c>
      <c r="L129" s="160">
        <v>15</v>
      </c>
      <c r="M129" s="160">
        <f>G129*(1+L129/100)</f>
        <v>0</v>
      </c>
      <c r="N129" s="160">
        <v>0</v>
      </c>
      <c r="O129" s="160">
        <f>ROUND(E129*N129,2)</f>
        <v>0</v>
      </c>
      <c r="P129" s="160">
        <v>0</v>
      </c>
      <c r="Q129" s="160">
        <f>ROUND(E129*P129,2)</f>
        <v>0</v>
      </c>
      <c r="R129" s="160"/>
      <c r="S129" s="160" t="s">
        <v>148</v>
      </c>
      <c r="T129" s="160" t="s">
        <v>148</v>
      </c>
      <c r="U129" s="160">
        <v>0</v>
      </c>
      <c r="V129" s="160">
        <f>ROUND(E129*U129,2)</f>
        <v>0</v>
      </c>
      <c r="W129" s="160"/>
      <c r="X129" s="150"/>
      <c r="Y129" s="150"/>
      <c r="Z129" s="150"/>
      <c r="AA129" s="150"/>
      <c r="AB129" s="150"/>
      <c r="AC129" s="150"/>
      <c r="AD129" s="150"/>
      <c r="AE129" s="150"/>
      <c r="AF129" s="150"/>
      <c r="AG129" s="150" t="s">
        <v>254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x14ac:dyDescent="0.2">
      <c r="A130" s="165" t="s">
        <v>143</v>
      </c>
      <c r="B130" s="166" t="s">
        <v>104</v>
      </c>
      <c r="C130" s="185" t="s">
        <v>105</v>
      </c>
      <c r="D130" s="167"/>
      <c r="E130" s="168"/>
      <c r="F130" s="169"/>
      <c r="G130" s="170">
        <f>SUMIF(AG131:AG137,"&lt;&gt;NOR",G131:G137)</f>
        <v>0</v>
      </c>
      <c r="H130" s="164"/>
      <c r="I130" s="164">
        <f>SUM(I131:I137)</f>
        <v>0</v>
      </c>
      <c r="J130" s="164"/>
      <c r="K130" s="164">
        <f>SUM(K131:K137)</f>
        <v>0</v>
      </c>
      <c r="L130" s="164"/>
      <c r="M130" s="164">
        <f>SUM(M131:M137)</f>
        <v>0</v>
      </c>
      <c r="N130" s="164"/>
      <c r="O130" s="164">
        <f>SUM(O131:O137)</f>
        <v>0</v>
      </c>
      <c r="P130" s="164"/>
      <c r="Q130" s="164">
        <f>SUM(Q131:Q137)</f>
        <v>0</v>
      </c>
      <c r="R130" s="164"/>
      <c r="S130" s="164"/>
      <c r="T130" s="164"/>
      <c r="U130" s="164"/>
      <c r="V130" s="164">
        <f>SUM(V131:V137)</f>
        <v>3.04</v>
      </c>
      <c r="W130" s="164"/>
      <c r="AG130" t="s">
        <v>144</v>
      </c>
    </row>
    <row r="131" spans="1:60" ht="22.5" outlineLevel="1" x14ac:dyDescent="0.2">
      <c r="A131" s="171">
        <v>66</v>
      </c>
      <c r="B131" s="172" t="s">
        <v>325</v>
      </c>
      <c r="C131" s="186" t="s">
        <v>326</v>
      </c>
      <c r="D131" s="173" t="s">
        <v>170</v>
      </c>
      <c r="E131" s="174">
        <v>22.138000000000002</v>
      </c>
      <c r="F131" s="175"/>
      <c r="G131" s="176">
        <f>ROUND(E131*F131,2)</f>
        <v>0</v>
      </c>
      <c r="H131" s="161"/>
      <c r="I131" s="160">
        <f>ROUND(E131*H131,2)</f>
        <v>0</v>
      </c>
      <c r="J131" s="161"/>
      <c r="K131" s="160">
        <f>ROUND(E131*J131,2)</f>
        <v>0</v>
      </c>
      <c r="L131" s="160">
        <v>15</v>
      </c>
      <c r="M131" s="160">
        <f>G131*(1+L131/100)</f>
        <v>0</v>
      </c>
      <c r="N131" s="160">
        <v>8.0000000000000007E-5</v>
      </c>
      <c r="O131" s="160">
        <f>ROUND(E131*N131,2)</f>
        <v>0</v>
      </c>
      <c r="P131" s="160">
        <v>0</v>
      </c>
      <c r="Q131" s="160">
        <f>ROUND(E131*P131,2)</f>
        <v>0</v>
      </c>
      <c r="R131" s="160"/>
      <c r="S131" s="160" t="s">
        <v>148</v>
      </c>
      <c r="T131" s="160" t="s">
        <v>148</v>
      </c>
      <c r="U131" s="160">
        <v>0.13719999999999999</v>
      </c>
      <c r="V131" s="160">
        <f>ROUND(E131*U131,2)</f>
        <v>3.04</v>
      </c>
      <c r="W131" s="160"/>
      <c r="X131" s="150"/>
      <c r="Y131" s="150"/>
      <c r="Z131" s="150"/>
      <c r="AA131" s="150"/>
      <c r="AB131" s="150"/>
      <c r="AC131" s="150"/>
      <c r="AD131" s="150"/>
      <c r="AE131" s="150"/>
      <c r="AF131" s="150"/>
      <c r="AG131" s="150" t="s">
        <v>149</v>
      </c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ht="33.75" outlineLevel="1" x14ac:dyDescent="0.2">
      <c r="A132" s="157"/>
      <c r="B132" s="158"/>
      <c r="C132" s="187" t="s">
        <v>327</v>
      </c>
      <c r="D132" s="162"/>
      <c r="E132" s="163">
        <v>22.138000000000002</v>
      </c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50"/>
      <c r="Y132" s="150"/>
      <c r="Z132" s="150"/>
      <c r="AA132" s="150"/>
      <c r="AB132" s="150"/>
      <c r="AC132" s="150"/>
      <c r="AD132" s="150"/>
      <c r="AE132" s="150"/>
      <c r="AF132" s="150"/>
      <c r="AG132" s="150" t="s">
        <v>151</v>
      </c>
      <c r="AH132" s="150">
        <v>0</v>
      </c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ht="22.5" outlineLevel="1" x14ac:dyDescent="0.2">
      <c r="A133" s="171">
        <v>67</v>
      </c>
      <c r="B133" s="172" t="s">
        <v>328</v>
      </c>
      <c r="C133" s="186" t="s">
        <v>329</v>
      </c>
      <c r="D133" s="173" t="s">
        <v>147</v>
      </c>
      <c r="E133" s="174">
        <v>24.43</v>
      </c>
      <c r="F133" s="175"/>
      <c r="G133" s="176">
        <f>ROUND(E133*F133,2)</f>
        <v>0</v>
      </c>
      <c r="H133" s="161"/>
      <c r="I133" s="160">
        <f>ROUND(E133*H133,2)</f>
        <v>0</v>
      </c>
      <c r="J133" s="161"/>
      <c r="K133" s="160">
        <f>ROUND(E133*J133,2)</f>
        <v>0</v>
      </c>
      <c r="L133" s="160">
        <v>15</v>
      </c>
      <c r="M133" s="160">
        <f>G133*(1+L133/100)</f>
        <v>0</v>
      </c>
      <c r="N133" s="160">
        <v>0</v>
      </c>
      <c r="O133" s="160">
        <f>ROUND(E133*N133,2)</f>
        <v>0</v>
      </c>
      <c r="P133" s="160">
        <v>0</v>
      </c>
      <c r="Q133" s="160">
        <f>ROUND(E133*P133,2)</f>
        <v>0</v>
      </c>
      <c r="R133" s="160"/>
      <c r="S133" s="160" t="s">
        <v>162</v>
      </c>
      <c r="T133" s="160" t="s">
        <v>206</v>
      </c>
      <c r="U133" s="160">
        <v>0</v>
      </c>
      <c r="V133" s="160">
        <f>ROUND(E133*U133,2)</f>
        <v>0</v>
      </c>
      <c r="W133" s="160"/>
      <c r="X133" s="150"/>
      <c r="Y133" s="150"/>
      <c r="Z133" s="150"/>
      <c r="AA133" s="150"/>
      <c r="AB133" s="150"/>
      <c r="AC133" s="150"/>
      <c r="AD133" s="150"/>
      <c r="AE133" s="150"/>
      <c r="AF133" s="150"/>
      <c r="AG133" s="150" t="s">
        <v>280</v>
      </c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">
      <c r="A134" s="157"/>
      <c r="B134" s="158"/>
      <c r="C134" s="187" t="s">
        <v>330</v>
      </c>
      <c r="D134" s="162"/>
      <c r="E134" s="163">
        <v>24.43</v>
      </c>
      <c r="F134" s="160"/>
      <c r="G134" s="160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50"/>
      <c r="Y134" s="150"/>
      <c r="Z134" s="150"/>
      <c r="AA134" s="150"/>
      <c r="AB134" s="150"/>
      <c r="AC134" s="150"/>
      <c r="AD134" s="150"/>
      <c r="AE134" s="150"/>
      <c r="AF134" s="150"/>
      <c r="AG134" s="150" t="s">
        <v>151</v>
      </c>
      <c r="AH134" s="150">
        <v>0</v>
      </c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ht="22.5" outlineLevel="1" x14ac:dyDescent="0.2">
      <c r="A135" s="171">
        <v>68</v>
      </c>
      <c r="B135" s="172" t="s">
        <v>331</v>
      </c>
      <c r="C135" s="186" t="s">
        <v>332</v>
      </c>
      <c r="D135" s="173" t="s">
        <v>147</v>
      </c>
      <c r="E135" s="174">
        <v>26.873000000000001</v>
      </c>
      <c r="F135" s="175"/>
      <c r="G135" s="176">
        <f>ROUND(E135*F135,2)</f>
        <v>0</v>
      </c>
      <c r="H135" s="161"/>
      <c r="I135" s="160">
        <f>ROUND(E135*H135,2)</f>
        <v>0</v>
      </c>
      <c r="J135" s="161"/>
      <c r="K135" s="160">
        <f>ROUND(E135*J135,2)</f>
        <v>0</v>
      </c>
      <c r="L135" s="160">
        <v>15</v>
      </c>
      <c r="M135" s="160">
        <f>G135*(1+L135/100)</f>
        <v>0</v>
      </c>
      <c r="N135" s="160">
        <v>0</v>
      </c>
      <c r="O135" s="160">
        <f>ROUND(E135*N135,2)</f>
        <v>0</v>
      </c>
      <c r="P135" s="160">
        <v>0</v>
      </c>
      <c r="Q135" s="160">
        <f>ROUND(E135*P135,2)</f>
        <v>0</v>
      </c>
      <c r="R135" s="160"/>
      <c r="S135" s="160" t="s">
        <v>162</v>
      </c>
      <c r="T135" s="160" t="s">
        <v>206</v>
      </c>
      <c r="U135" s="160">
        <v>0</v>
      </c>
      <c r="V135" s="160">
        <f>ROUND(E135*U135,2)</f>
        <v>0</v>
      </c>
      <c r="W135" s="160"/>
      <c r="X135" s="150"/>
      <c r="Y135" s="150"/>
      <c r="Z135" s="150"/>
      <c r="AA135" s="150"/>
      <c r="AB135" s="150"/>
      <c r="AC135" s="150"/>
      <c r="AD135" s="150"/>
      <c r="AE135" s="150"/>
      <c r="AF135" s="150"/>
      <c r="AG135" s="150" t="s">
        <v>297</v>
      </c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1" x14ac:dyDescent="0.2">
      <c r="A136" s="157"/>
      <c r="B136" s="158"/>
      <c r="C136" s="187" t="s">
        <v>333</v>
      </c>
      <c r="D136" s="162"/>
      <c r="E136" s="163">
        <v>26.873000000000001</v>
      </c>
      <c r="F136" s="160"/>
      <c r="G136" s="160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50"/>
      <c r="Y136" s="150"/>
      <c r="Z136" s="150"/>
      <c r="AA136" s="150"/>
      <c r="AB136" s="150"/>
      <c r="AC136" s="150"/>
      <c r="AD136" s="150"/>
      <c r="AE136" s="150"/>
      <c r="AF136" s="150"/>
      <c r="AG136" s="150" t="s">
        <v>151</v>
      </c>
      <c r="AH136" s="150">
        <v>5</v>
      </c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1" x14ac:dyDescent="0.2">
      <c r="A137" s="157">
        <v>69</v>
      </c>
      <c r="B137" s="158" t="s">
        <v>334</v>
      </c>
      <c r="C137" s="189" t="s">
        <v>335</v>
      </c>
      <c r="D137" s="159" t="s">
        <v>0</v>
      </c>
      <c r="E137" s="183"/>
      <c r="F137" s="161"/>
      <c r="G137" s="160">
        <f>ROUND(E137*F137,2)</f>
        <v>0</v>
      </c>
      <c r="H137" s="161"/>
      <c r="I137" s="160">
        <f>ROUND(E137*H137,2)</f>
        <v>0</v>
      </c>
      <c r="J137" s="161"/>
      <c r="K137" s="160">
        <f>ROUND(E137*J137,2)</f>
        <v>0</v>
      </c>
      <c r="L137" s="160">
        <v>15</v>
      </c>
      <c r="M137" s="160">
        <f>G137*(1+L137/100)</f>
        <v>0</v>
      </c>
      <c r="N137" s="160">
        <v>0</v>
      </c>
      <c r="O137" s="160">
        <f>ROUND(E137*N137,2)</f>
        <v>0</v>
      </c>
      <c r="P137" s="160">
        <v>0</v>
      </c>
      <c r="Q137" s="160">
        <f>ROUND(E137*P137,2)</f>
        <v>0</v>
      </c>
      <c r="R137" s="160"/>
      <c r="S137" s="160" t="s">
        <v>148</v>
      </c>
      <c r="T137" s="160" t="s">
        <v>148</v>
      </c>
      <c r="U137" s="160">
        <v>0</v>
      </c>
      <c r="V137" s="160">
        <f>ROUND(E137*U137,2)</f>
        <v>0</v>
      </c>
      <c r="W137" s="160"/>
      <c r="X137" s="150"/>
      <c r="Y137" s="150"/>
      <c r="Z137" s="150"/>
      <c r="AA137" s="150"/>
      <c r="AB137" s="150"/>
      <c r="AC137" s="150"/>
      <c r="AD137" s="150"/>
      <c r="AE137" s="150"/>
      <c r="AF137" s="150"/>
      <c r="AG137" s="150" t="s">
        <v>254</v>
      </c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x14ac:dyDescent="0.2">
      <c r="A138" s="165" t="s">
        <v>143</v>
      </c>
      <c r="B138" s="166" t="s">
        <v>106</v>
      </c>
      <c r="C138" s="185" t="s">
        <v>107</v>
      </c>
      <c r="D138" s="167"/>
      <c r="E138" s="168"/>
      <c r="F138" s="169"/>
      <c r="G138" s="170">
        <f>SUMIF(AG139:AG149,"&lt;&gt;NOR",G139:G149)</f>
        <v>0</v>
      </c>
      <c r="H138" s="164"/>
      <c r="I138" s="164">
        <f>SUM(I139:I149)</f>
        <v>0</v>
      </c>
      <c r="J138" s="164"/>
      <c r="K138" s="164">
        <f>SUM(K139:K149)</f>
        <v>0</v>
      </c>
      <c r="L138" s="164"/>
      <c r="M138" s="164">
        <f>SUM(M139:M149)</f>
        <v>0</v>
      </c>
      <c r="N138" s="164"/>
      <c r="O138" s="164">
        <f>SUM(O139:O149)</f>
        <v>0.44</v>
      </c>
      <c r="P138" s="164"/>
      <c r="Q138" s="164">
        <f>SUM(Q139:Q149)</f>
        <v>0</v>
      </c>
      <c r="R138" s="164"/>
      <c r="S138" s="164"/>
      <c r="T138" s="164"/>
      <c r="U138" s="164"/>
      <c r="V138" s="164">
        <f>SUM(V139:V149)</f>
        <v>24.66</v>
      </c>
      <c r="W138" s="164"/>
      <c r="AG138" t="s">
        <v>144</v>
      </c>
    </row>
    <row r="139" spans="1:60" outlineLevel="1" x14ac:dyDescent="0.2">
      <c r="A139" s="171">
        <v>70</v>
      </c>
      <c r="B139" s="172" t="s">
        <v>336</v>
      </c>
      <c r="C139" s="186" t="s">
        <v>337</v>
      </c>
      <c r="D139" s="173" t="s">
        <v>147</v>
      </c>
      <c r="E139" s="174">
        <v>23.603400000000001</v>
      </c>
      <c r="F139" s="175"/>
      <c r="G139" s="176">
        <f>ROUND(E139*F139,2)</f>
        <v>0</v>
      </c>
      <c r="H139" s="161"/>
      <c r="I139" s="160">
        <f>ROUND(E139*H139,2)</f>
        <v>0</v>
      </c>
      <c r="J139" s="161"/>
      <c r="K139" s="160">
        <f>ROUND(E139*J139,2)</f>
        <v>0</v>
      </c>
      <c r="L139" s="160">
        <v>15</v>
      </c>
      <c r="M139" s="160">
        <f>G139*(1+L139/100)</f>
        <v>0</v>
      </c>
      <c r="N139" s="160">
        <v>2.1000000000000001E-4</v>
      </c>
      <c r="O139" s="160">
        <f>ROUND(E139*N139,2)</f>
        <v>0</v>
      </c>
      <c r="P139" s="160">
        <v>0</v>
      </c>
      <c r="Q139" s="160">
        <f>ROUND(E139*P139,2)</f>
        <v>0</v>
      </c>
      <c r="R139" s="160"/>
      <c r="S139" s="160" t="s">
        <v>148</v>
      </c>
      <c r="T139" s="160" t="s">
        <v>148</v>
      </c>
      <c r="U139" s="160">
        <v>0.05</v>
      </c>
      <c r="V139" s="160">
        <f>ROUND(E139*U139,2)</f>
        <v>1.18</v>
      </c>
      <c r="W139" s="160"/>
      <c r="X139" s="150"/>
      <c r="Y139" s="150"/>
      <c r="Z139" s="150"/>
      <c r="AA139" s="150"/>
      <c r="AB139" s="150"/>
      <c r="AC139" s="150"/>
      <c r="AD139" s="150"/>
      <c r="AE139" s="150"/>
      <c r="AF139" s="150"/>
      <c r="AG139" s="150" t="s">
        <v>149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">
      <c r="A140" s="157"/>
      <c r="B140" s="158"/>
      <c r="C140" s="187" t="s">
        <v>338</v>
      </c>
      <c r="D140" s="162"/>
      <c r="E140" s="163">
        <v>23.603400000000001</v>
      </c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50"/>
      <c r="Y140" s="150"/>
      <c r="Z140" s="150"/>
      <c r="AA140" s="150"/>
      <c r="AB140" s="150"/>
      <c r="AC140" s="150"/>
      <c r="AD140" s="150"/>
      <c r="AE140" s="150"/>
      <c r="AF140" s="150"/>
      <c r="AG140" s="150" t="s">
        <v>151</v>
      </c>
      <c r="AH140" s="150">
        <v>5</v>
      </c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 x14ac:dyDescent="0.2">
      <c r="A141" s="171">
        <v>71</v>
      </c>
      <c r="B141" s="172" t="s">
        <v>339</v>
      </c>
      <c r="C141" s="186" t="s">
        <v>340</v>
      </c>
      <c r="D141" s="173" t="s">
        <v>147</v>
      </c>
      <c r="E141" s="174">
        <v>23.603400000000001</v>
      </c>
      <c r="F141" s="175"/>
      <c r="G141" s="176">
        <f>ROUND(E141*F141,2)</f>
        <v>0</v>
      </c>
      <c r="H141" s="161"/>
      <c r="I141" s="160">
        <f>ROUND(E141*H141,2)</f>
        <v>0</v>
      </c>
      <c r="J141" s="161"/>
      <c r="K141" s="160">
        <f>ROUND(E141*J141,2)</f>
        <v>0</v>
      </c>
      <c r="L141" s="160">
        <v>15</v>
      </c>
      <c r="M141" s="160">
        <f>G141*(1+L141/100)</f>
        <v>0</v>
      </c>
      <c r="N141" s="160">
        <v>3.2499999999999999E-3</v>
      </c>
      <c r="O141" s="160">
        <f>ROUND(E141*N141,2)</f>
        <v>0.08</v>
      </c>
      <c r="P141" s="160">
        <v>0</v>
      </c>
      <c r="Q141" s="160">
        <f>ROUND(E141*P141,2)</f>
        <v>0</v>
      </c>
      <c r="R141" s="160"/>
      <c r="S141" s="160" t="s">
        <v>148</v>
      </c>
      <c r="T141" s="160" t="s">
        <v>148</v>
      </c>
      <c r="U141" s="160">
        <v>0.98399999999999999</v>
      </c>
      <c r="V141" s="160">
        <f>ROUND(E141*U141,2)</f>
        <v>23.23</v>
      </c>
      <c r="W141" s="160"/>
      <c r="X141" s="150"/>
      <c r="Y141" s="150"/>
      <c r="Z141" s="150"/>
      <c r="AA141" s="150"/>
      <c r="AB141" s="150"/>
      <c r="AC141" s="150"/>
      <c r="AD141" s="150"/>
      <c r="AE141" s="150"/>
      <c r="AF141" s="150"/>
      <c r="AG141" s="150" t="s">
        <v>280</v>
      </c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">
      <c r="A142" s="157"/>
      <c r="B142" s="158"/>
      <c r="C142" s="187" t="s">
        <v>232</v>
      </c>
      <c r="D142" s="162"/>
      <c r="E142" s="163">
        <v>23.603400000000001</v>
      </c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50"/>
      <c r="Y142" s="150"/>
      <c r="Z142" s="150"/>
      <c r="AA142" s="150"/>
      <c r="AB142" s="150"/>
      <c r="AC142" s="150"/>
      <c r="AD142" s="150"/>
      <c r="AE142" s="150"/>
      <c r="AF142" s="150"/>
      <c r="AG142" s="150" t="s">
        <v>151</v>
      </c>
      <c r="AH142" s="150">
        <v>5</v>
      </c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">
      <c r="A143" s="171">
        <v>72</v>
      </c>
      <c r="B143" s="172" t="s">
        <v>341</v>
      </c>
      <c r="C143" s="186" t="s">
        <v>342</v>
      </c>
      <c r="D143" s="173" t="s">
        <v>147</v>
      </c>
      <c r="E143" s="174">
        <v>23.603400000000001</v>
      </c>
      <c r="F143" s="175"/>
      <c r="G143" s="176">
        <f>ROUND(E143*F143,2)</f>
        <v>0</v>
      </c>
      <c r="H143" s="161"/>
      <c r="I143" s="160">
        <f>ROUND(E143*H143,2)</f>
        <v>0</v>
      </c>
      <c r="J143" s="161"/>
      <c r="K143" s="160">
        <f>ROUND(E143*J143,2)</f>
        <v>0</v>
      </c>
      <c r="L143" s="160">
        <v>15</v>
      </c>
      <c r="M143" s="160">
        <f>G143*(1+L143/100)</f>
        <v>0</v>
      </c>
      <c r="N143" s="160">
        <v>0</v>
      </c>
      <c r="O143" s="160">
        <f>ROUND(E143*N143,2)</f>
        <v>0</v>
      </c>
      <c r="P143" s="160">
        <v>0</v>
      </c>
      <c r="Q143" s="160">
        <f>ROUND(E143*P143,2)</f>
        <v>0</v>
      </c>
      <c r="R143" s="160"/>
      <c r="S143" s="160" t="s">
        <v>148</v>
      </c>
      <c r="T143" s="160" t="s">
        <v>148</v>
      </c>
      <c r="U143" s="160">
        <v>0</v>
      </c>
      <c r="V143" s="160">
        <f>ROUND(E143*U143,2)</f>
        <v>0</v>
      </c>
      <c r="W143" s="160"/>
      <c r="X143" s="150"/>
      <c r="Y143" s="150"/>
      <c r="Z143" s="150"/>
      <c r="AA143" s="150"/>
      <c r="AB143" s="150"/>
      <c r="AC143" s="150"/>
      <c r="AD143" s="150"/>
      <c r="AE143" s="150"/>
      <c r="AF143" s="150"/>
      <c r="AG143" s="150" t="s">
        <v>280</v>
      </c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 x14ac:dyDescent="0.2">
      <c r="A144" s="157"/>
      <c r="B144" s="158"/>
      <c r="C144" s="187" t="s">
        <v>338</v>
      </c>
      <c r="D144" s="162"/>
      <c r="E144" s="163">
        <v>23.603400000000001</v>
      </c>
      <c r="F144" s="160"/>
      <c r="G144" s="160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50"/>
      <c r="Y144" s="150"/>
      <c r="Z144" s="150"/>
      <c r="AA144" s="150"/>
      <c r="AB144" s="150"/>
      <c r="AC144" s="150"/>
      <c r="AD144" s="150"/>
      <c r="AE144" s="150"/>
      <c r="AF144" s="150"/>
      <c r="AG144" s="150" t="s">
        <v>151</v>
      </c>
      <c r="AH144" s="150">
        <v>5</v>
      </c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 x14ac:dyDescent="0.2">
      <c r="A145" s="171">
        <v>73</v>
      </c>
      <c r="B145" s="172" t="s">
        <v>343</v>
      </c>
      <c r="C145" s="186" t="s">
        <v>344</v>
      </c>
      <c r="D145" s="173" t="s">
        <v>170</v>
      </c>
      <c r="E145" s="174">
        <v>2.1</v>
      </c>
      <c r="F145" s="175"/>
      <c r="G145" s="176">
        <f>ROUND(E145*F145,2)</f>
        <v>0</v>
      </c>
      <c r="H145" s="161"/>
      <c r="I145" s="160">
        <f>ROUND(E145*H145,2)</f>
        <v>0</v>
      </c>
      <c r="J145" s="161"/>
      <c r="K145" s="160">
        <f>ROUND(E145*J145,2)</f>
        <v>0</v>
      </c>
      <c r="L145" s="160">
        <v>15</v>
      </c>
      <c r="M145" s="160">
        <f>G145*(1+L145/100)</f>
        <v>0</v>
      </c>
      <c r="N145" s="160">
        <v>1E-4</v>
      </c>
      <c r="O145" s="160">
        <f>ROUND(E145*N145,2)</f>
        <v>0</v>
      </c>
      <c r="P145" s="160">
        <v>0</v>
      </c>
      <c r="Q145" s="160">
        <f>ROUND(E145*P145,2)</f>
        <v>0</v>
      </c>
      <c r="R145" s="160"/>
      <c r="S145" s="160" t="s">
        <v>148</v>
      </c>
      <c r="T145" s="160" t="s">
        <v>148</v>
      </c>
      <c r="U145" s="160">
        <v>0.12</v>
      </c>
      <c r="V145" s="160">
        <f>ROUND(E145*U145,2)</f>
        <v>0.25</v>
      </c>
      <c r="W145" s="160"/>
      <c r="X145" s="150"/>
      <c r="Y145" s="150"/>
      <c r="Z145" s="150"/>
      <c r="AA145" s="150"/>
      <c r="AB145" s="150"/>
      <c r="AC145" s="150"/>
      <c r="AD145" s="150"/>
      <c r="AE145" s="150"/>
      <c r="AF145" s="150"/>
      <c r="AG145" s="150" t="s">
        <v>149</v>
      </c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 x14ac:dyDescent="0.2">
      <c r="A146" s="157"/>
      <c r="B146" s="158"/>
      <c r="C146" s="187" t="s">
        <v>345</v>
      </c>
      <c r="D146" s="162"/>
      <c r="E146" s="163">
        <v>2.1</v>
      </c>
      <c r="F146" s="160"/>
      <c r="G146" s="160"/>
      <c r="H146" s="160"/>
      <c r="I146" s="160"/>
      <c r="J146" s="160"/>
      <c r="K146" s="160"/>
      <c r="L146" s="160"/>
      <c r="M146" s="160"/>
      <c r="N146" s="160"/>
      <c r="O146" s="160"/>
      <c r="P146" s="160"/>
      <c r="Q146" s="160"/>
      <c r="R146" s="160"/>
      <c r="S146" s="160"/>
      <c r="T146" s="160"/>
      <c r="U146" s="160"/>
      <c r="V146" s="160"/>
      <c r="W146" s="160"/>
      <c r="X146" s="150"/>
      <c r="Y146" s="150"/>
      <c r="Z146" s="150"/>
      <c r="AA146" s="150"/>
      <c r="AB146" s="150"/>
      <c r="AC146" s="150"/>
      <c r="AD146" s="150"/>
      <c r="AE146" s="150"/>
      <c r="AF146" s="150"/>
      <c r="AG146" s="150" t="s">
        <v>151</v>
      </c>
      <c r="AH146" s="150">
        <v>0</v>
      </c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71">
        <v>74</v>
      </c>
      <c r="B147" s="172" t="s">
        <v>346</v>
      </c>
      <c r="C147" s="186" t="s">
        <v>347</v>
      </c>
      <c r="D147" s="173" t="s">
        <v>147</v>
      </c>
      <c r="E147" s="174">
        <v>26.43581</v>
      </c>
      <c r="F147" s="175"/>
      <c r="G147" s="176">
        <f>ROUND(E147*F147,2)</f>
        <v>0</v>
      </c>
      <c r="H147" s="161"/>
      <c r="I147" s="160">
        <f>ROUND(E147*H147,2)</f>
        <v>0</v>
      </c>
      <c r="J147" s="161"/>
      <c r="K147" s="160">
        <f>ROUND(E147*J147,2)</f>
        <v>0</v>
      </c>
      <c r="L147" s="160">
        <v>15</v>
      </c>
      <c r="M147" s="160">
        <f>G147*(1+L147/100)</f>
        <v>0</v>
      </c>
      <c r="N147" s="160">
        <v>1.3599999999999999E-2</v>
      </c>
      <c r="O147" s="160">
        <f>ROUND(E147*N147,2)</f>
        <v>0.36</v>
      </c>
      <c r="P147" s="160">
        <v>0</v>
      </c>
      <c r="Q147" s="160">
        <f>ROUND(E147*P147,2)</f>
        <v>0</v>
      </c>
      <c r="R147" s="160" t="s">
        <v>193</v>
      </c>
      <c r="S147" s="160" t="s">
        <v>148</v>
      </c>
      <c r="T147" s="160" t="s">
        <v>148</v>
      </c>
      <c r="U147" s="160">
        <v>0</v>
      </c>
      <c r="V147" s="160">
        <f>ROUND(E147*U147,2)</f>
        <v>0</v>
      </c>
      <c r="W147" s="160"/>
      <c r="X147" s="150"/>
      <c r="Y147" s="150"/>
      <c r="Z147" s="150"/>
      <c r="AA147" s="150"/>
      <c r="AB147" s="150"/>
      <c r="AC147" s="150"/>
      <c r="AD147" s="150"/>
      <c r="AE147" s="150"/>
      <c r="AF147" s="150"/>
      <c r="AG147" s="150" t="s">
        <v>300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 x14ac:dyDescent="0.2">
      <c r="A148" s="157"/>
      <c r="B148" s="158"/>
      <c r="C148" s="187" t="s">
        <v>348</v>
      </c>
      <c r="D148" s="162"/>
      <c r="E148" s="163">
        <v>26.43581</v>
      </c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50"/>
      <c r="Y148" s="150"/>
      <c r="Z148" s="150"/>
      <c r="AA148" s="150"/>
      <c r="AB148" s="150"/>
      <c r="AC148" s="150"/>
      <c r="AD148" s="150"/>
      <c r="AE148" s="150"/>
      <c r="AF148" s="150"/>
      <c r="AG148" s="150" t="s">
        <v>151</v>
      </c>
      <c r="AH148" s="150">
        <v>5</v>
      </c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">
      <c r="A149" s="157">
        <v>75</v>
      </c>
      <c r="B149" s="158" t="s">
        <v>349</v>
      </c>
      <c r="C149" s="189" t="s">
        <v>350</v>
      </c>
      <c r="D149" s="159" t="s">
        <v>0</v>
      </c>
      <c r="E149" s="183"/>
      <c r="F149" s="161"/>
      <c r="G149" s="160">
        <f>ROUND(E149*F149,2)</f>
        <v>0</v>
      </c>
      <c r="H149" s="161"/>
      <c r="I149" s="160">
        <f>ROUND(E149*H149,2)</f>
        <v>0</v>
      </c>
      <c r="J149" s="161"/>
      <c r="K149" s="160">
        <f>ROUND(E149*J149,2)</f>
        <v>0</v>
      </c>
      <c r="L149" s="160">
        <v>15</v>
      </c>
      <c r="M149" s="160">
        <f>G149*(1+L149/100)</f>
        <v>0</v>
      </c>
      <c r="N149" s="160">
        <v>0</v>
      </c>
      <c r="O149" s="160">
        <f>ROUND(E149*N149,2)</f>
        <v>0</v>
      </c>
      <c r="P149" s="160">
        <v>0</v>
      </c>
      <c r="Q149" s="160">
        <f>ROUND(E149*P149,2)</f>
        <v>0</v>
      </c>
      <c r="R149" s="160"/>
      <c r="S149" s="160" t="s">
        <v>148</v>
      </c>
      <c r="T149" s="160" t="s">
        <v>148</v>
      </c>
      <c r="U149" s="160">
        <v>0</v>
      </c>
      <c r="V149" s="160">
        <f>ROUND(E149*U149,2)</f>
        <v>0</v>
      </c>
      <c r="W149" s="160"/>
      <c r="X149" s="150"/>
      <c r="Y149" s="150"/>
      <c r="Z149" s="150"/>
      <c r="AA149" s="150"/>
      <c r="AB149" s="150"/>
      <c r="AC149" s="150"/>
      <c r="AD149" s="150"/>
      <c r="AE149" s="150"/>
      <c r="AF149" s="150"/>
      <c r="AG149" s="150" t="s">
        <v>254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x14ac:dyDescent="0.2">
      <c r="A150" s="165" t="s">
        <v>143</v>
      </c>
      <c r="B150" s="166" t="s">
        <v>108</v>
      </c>
      <c r="C150" s="185" t="s">
        <v>109</v>
      </c>
      <c r="D150" s="167"/>
      <c r="E150" s="168"/>
      <c r="F150" s="169"/>
      <c r="G150" s="170">
        <f>SUMIF(AG151:AG151,"&lt;&gt;NOR",G151:G151)</f>
        <v>0</v>
      </c>
      <c r="H150" s="164"/>
      <c r="I150" s="164">
        <f>SUM(I151:I151)</f>
        <v>0</v>
      </c>
      <c r="J150" s="164"/>
      <c r="K150" s="164">
        <f>SUM(K151:K151)</f>
        <v>0</v>
      </c>
      <c r="L150" s="164"/>
      <c r="M150" s="164">
        <f>SUM(M151:M151)</f>
        <v>0</v>
      </c>
      <c r="N150" s="164"/>
      <c r="O150" s="164">
        <f>SUM(O151:O151)</f>
        <v>0</v>
      </c>
      <c r="P150" s="164"/>
      <c r="Q150" s="164">
        <f>SUM(Q151:Q151)</f>
        <v>0</v>
      </c>
      <c r="R150" s="164"/>
      <c r="S150" s="164"/>
      <c r="T150" s="164"/>
      <c r="U150" s="164"/>
      <c r="V150" s="164">
        <f>SUM(V151:V151)</f>
        <v>0</v>
      </c>
      <c r="W150" s="164"/>
      <c r="AG150" t="s">
        <v>144</v>
      </c>
    </row>
    <row r="151" spans="1:60" outlineLevel="1" x14ac:dyDescent="0.2">
      <c r="A151" s="177">
        <v>76</v>
      </c>
      <c r="B151" s="178" t="s">
        <v>351</v>
      </c>
      <c r="C151" s="188" t="s">
        <v>352</v>
      </c>
      <c r="D151" s="179" t="s">
        <v>240</v>
      </c>
      <c r="E151" s="180">
        <v>2</v>
      </c>
      <c r="F151" s="181"/>
      <c r="G151" s="182">
        <f>ROUND(E151*F151,2)</f>
        <v>0</v>
      </c>
      <c r="H151" s="161"/>
      <c r="I151" s="160">
        <f>ROUND(E151*H151,2)</f>
        <v>0</v>
      </c>
      <c r="J151" s="161"/>
      <c r="K151" s="160">
        <f>ROUND(E151*J151,2)</f>
        <v>0</v>
      </c>
      <c r="L151" s="160">
        <v>15</v>
      </c>
      <c r="M151" s="160">
        <f>G151*(1+L151/100)</f>
        <v>0</v>
      </c>
      <c r="N151" s="160">
        <v>0</v>
      </c>
      <c r="O151" s="160">
        <f>ROUND(E151*N151,2)</f>
        <v>0</v>
      </c>
      <c r="P151" s="160">
        <v>0</v>
      </c>
      <c r="Q151" s="160">
        <f>ROUND(E151*P151,2)</f>
        <v>0</v>
      </c>
      <c r="R151" s="160"/>
      <c r="S151" s="160" t="s">
        <v>162</v>
      </c>
      <c r="T151" s="160" t="s">
        <v>206</v>
      </c>
      <c r="U151" s="160">
        <v>0</v>
      </c>
      <c r="V151" s="160">
        <f>ROUND(E151*U151,2)</f>
        <v>0</v>
      </c>
      <c r="W151" s="160"/>
      <c r="X151" s="150"/>
      <c r="Y151" s="150"/>
      <c r="Z151" s="150"/>
      <c r="AA151" s="150"/>
      <c r="AB151" s="150"/>
      <c r="AC151" s="150"/>
      <c r="AD151" s="150"/>
      <c r="AE151" s="150"/>
      <c r="AF151" s="150"/>
      <c r="AG151" s="150" t="s">
        <v>280</v>
      </c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x14ac:dyDescent="0.2">
      <c r="A152" s="165" t="s">
        <v>143</v>
      </c>
      <c r="B152" s="166" t="s">
        <v>110</v>
      </c>
      <c r="C152" s="185" t="s">
        <v>111</v>
      </c>
      <c r="D152" s="167"/>
      <c r="E152" s="168"/>
      <c r="F152" s="169"/>
      <c r="G152" s="170">
        <f>SUMIF(AG153:AG162,"&lt;&gt;NOR",G153:G162)</f>
        <v>0</v>
      </c>
      <c r="H152" s="164"/>
      <c r="I152" s="164">
        <f>SUM(I153:I162)</f>
        <v>0</v>
      </c>
      <c r="J152" s="164"/>
      <c r="K152" s="164">
        <f>SUM(K153:K162)</f>
        <v>0</v>
      </c>
      <c r="L152" s="164"/>
      <c r="M152" s="164">
        <f>SUM(M153:M162)</f>
        <v>0</v>
      </c>
      <c r="N152" s="164"/>
      <c r="O152" s="164">
        <f>SUM(O153:O162)</f>
        <v>0.09</v>
      </c>
      <c r="P152" s="164"/>
      <c r="Q152" s="164">
        <f>SUM(Q153:Q162)</f>
        <v>0</v>
      </c>
      <c r="R152" s="164"/>
      <c r="S152" s="164"/>
      <c r="T152" s="164"/>
      <c r="U152" s="164"/>
      <c r="V152" s="164">
        <f>SUM(V153:V162)</f>
        <v>12.45</v>
      </c>
      <c r="W152" s="164"/>
      <c r="AG152" t="s">
        <v>144</v>
      </c>
    </row>
    <row r="153" spans="1:60" outlineLevel="1" x14ac:dyDescent="0.2">
      <c r="A153" s="171">
        <v>77</v>
      </c>
      <c r="B153" s="172" t="s">
        <v>353</v>
      </c>
      <c r="C153" s="186" t="s">
        <v>354</v>
      </c>
      <c r="D153" s="173" t="s">
        <v>147</v>
      </c>
      <c r="E153" s="174">
        <v>86.594160000000002</v>
      </c>
      <c r="F153" s="175"/>
      <c r="G153" s="176">
        <f>ROUND(E153*F153,2)</f>
        <v>0</v>
      </c>
      <c r="H153" s="161"/>
      <c r="I153" s="160">
        <f>ROUND(E153*H153,2)</f>
        <v>0</v>
      </c>
      <c r="J153" s="161"/>
      <c r="K153" s="160">
        <f>ROUND(E153*J153,2)</f>
        <v>0</v>
      </c>
      <c r="L153" s="160">
        <v>15</v>
      </c>
      <c r="M153" s="160">
        <f>G153*(1+L153/100)</f>
        <v>0</v>
      </c>
      <c r="N153" s="160">
        <v>0</v>
      </c>
      <c r="O153" s="160">
        <f>ROUND(E153*N153,2)</f>
        <v>0</v>
      </c>
      <c r="P153" s="160">
        <v>0</v>
      </c>
      <c r="Q153" s="160">
        <f>ROUND(E153*P153,2)</f>
        <v>0</v>
      </c>
      <c r="R153" s="160"/>
      <c r="S153" s="160" t="s">
        <v>148</v>
      </c>
      <c r="T153" s="160" t="s">
        <v>148</v>
      </c>
      <c r="U153" s="160">
        <v>6.9709999999999994E-2</v>
      </c>
      <c r="V153" s="160">
        <f>ROUND(E153*U153,2)</f>
        <v>6.04</v>
      </c>
      <c r="W153" s="160"/>
      <c r="X153" s="150"/>
      <c r="Y153" s="150"/>
      <c r="Z153" s="150"/>
      <c r="AA153" s="150"/>
      <c r="AB153" s="150"/>
      <c r="AC153" s="150"/>
      <c r="AD153" s="150"/>
      <c r="AE153" s="150"/>
      <c r="AF153" s="150"/>
      <c r="AG153" s="150" t="s">
        <v>149</v>
      </c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 x14ac:dyDescent="0.2">
      <c r="A154" s="157"/>
      <c r="B154" s="158"/>
      <c r="C154" s="187" t="s">
        <v>229</v>
      </c>
      <c r="D154" s="162"/>
      <c r="E154" s="163">
        <v>21.191199999999998</v>
      </c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50"/>
      <c r="Y154" s="150"/>
      <c r="Z154" s="150"/>
      <c r="AA154" s="150"/>
      <c r="AB154" s="150"/>
      <c r="AC154" s="150"/>
      <c r="AD154" s="150"/>
      <c r="AE154" s="150"/>
      <c r="AF154" s="150"/>
      <c r="AG154" s="150" t="s">
        <v>151</v>
      </c>
      <c r="AH154" s="150">
        <v>5</v>
      </c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 x14ac:dyDescent="0.2">
      <c r="A155" s="157"/>
      <c r="B155" s="158"/>
      <c r="C155" s="187" t="s">
        <v>226</v>
      </c>
      <c r="D155" s="162"/>
      <c r="E155" s="163">
        <v>65.402959999999993</v>
      </c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50"/>
      <c r="Y155" s="150"/>
      <c r="Z155" s="150"/>
      <c r="AA155" s="150"/>
      <c r="AB155" s="150"/>
      <c r="AC155" s="150"/>
      <c r="AD155" s="150"/>
      <c r="AE155" s="150"/>
      <c r="AF155" s="150"/>
      <c r="AG155" s="150" t="s">
        <v>151</v>
      </c>
      <c r="AH155" s="150">
        <v>5</v>
      </c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1" x14ac:dyDescent="0.2">
      <c r="A156" s="177">
        <v>78</v>
      </c>
      <c r="B156" s="178" t="s">
        <v>355</v>
      </c>
      <c r="C156" s="188" t="s">
        <v>356</v>
      </c>
      <c r="D156" s="179" t="s">
        <v>147</v>
      </c>
      <c r="E156" s="180">
        <v>20</v>
      </c>
      <c r="F156" s="181"/>
      <c r="G156" s="182">
        <f>ROUND(E156*F156,2)</f>
        <v>0</v>
      </c>
      <c r="H156" s="161"/>
      <c r="I156" s="160">
        <f>ROUND(E156*H156,2)</f>
        <v>0</v>
      </c>
      <c r="J156" s="161"/>
      <c r="K156" s="160">
        <f>ROUND(E156*J156,2)</f>
        <v>0</v>
      </c>
      <c r="L156" s="160">
        <v>15</v>
      </c>
      <c r="M156" s="160">
        <f>G156*(1+L156/100)</f>
        <v>0</v>
      </c>
      <c r="N156" s="160">
        <v>1.75E-3</v>
      </c>
      <c r="O156" s="160">
        <f>ROUND(E156*N156,2)</f>
        <v>0.04</v>
      </c>
      <c r="P156" s="160">
        <v>0</v>
      </c>
      <c r="Q156" s="160">
        <f>ROUND(E156*P156,2)</f>
        <v>0</v>
      </c>
      <c r="R156" s="160"/>
      <c r="S156" s="160" t="s">
        <v>148</v>
      </c>
      <c r="T156" s="160" t="s">
        <v>148</v>
      </c>
      <c r="U156" s="160">
        <v>0.32064999999999999</v>
      </c>
      <c r="V156" s="160">
        <f>ROUND(E156*U156,2)</f>
        <v>6.41</v>
      </c>
      <c r="W156" s="160"/>
      <c r="X156" s="150"/>
      <c r="Y156" s="150"/>
      <c r="Z156" s="150"/>
      <c r="AA156" s="150"/>
      <c r="AB156" s="150"/>
      <c r="AC156" s="150"/>
      <c r="AD156" s="150"/>
      <c r="AE156" s="150"/>
      <c r="AF156" s="150"/>
      <c r="AG156" s="150" t="s">
        <v>280</v>
      </c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 x14ac:dyDescent="0.2">
      <c r="A157" s="171">
        <v>79</v>
      </c>
      <c r="B157" s="172" t="s">
        <v>357</v>
      </c>
      <c r="C157" s="186" t="s">
        <v>358</v>
      </c>
      <c r="D157" s="173" t="s">
        <v>147</v>
      </c>
      <c r="E157" s="174">
        <v>92.966160000000002</v>
      </c>
      <c r="F157" s="175"/>
      <c r="G157" s="176">
        <f>ROUND(E157*F157,2)</f>
        <v>0</v>
      </c>
      <c r="H157" s="161"/>
      <c r="I157" s="160">
        <f>ROUND(E157*H157,2)</f>
        <v>0</v>
      </c>
      <c r="J157" s="161"/>
      <c r="K157" s="160">
        <f>ROUND(E157*J157,2)</f>
        <v>0</v>
      </c>
      <c r="L157" s="160">
        <v>15</v>
      </c>
      <c r="M157" s="160">
        <f>G157*(1+L157/100)</f>
        <v>0</v>
      </c>
      <c r="N157" s="160">
        <v>4.2000000000000002E-4</v>
      </c>
      <c r="O157" s="160">
        <f>ROUND(E157*N157,2)</f>
        <v>0.04</v>
      </c>
      <c r="P157" s="160">
        <v>0</v>
      </c>
      <c r="Q157" s="160">
        <f>ROUND(E157*P157,2)</f>
        <v>0</v>
      </c>
      <c r="R157" s="160"/>
      <c r="S157" s="160" t="s">
        <v>148</v>
      </c>
      <c r="T157" s="160" t="s">
        <v>148</v>
      </c>
      <c r="U157" s="160">
        <v>0</v>
      </c>
      <c r="V157" s="160">
        <f>ROUND(E157*U157,2)</f>
        <v>0</v>
      </c>
      <c r="W157" s="160"/>
      <c r="X157" s="150"/>
      <c r="Y157" s="150"/>
      <c r="Z157" s="150"/>
      <c r="AA157" s="150"/>
      <c r="AB157" s="150"/>
      <c r="AC157" s="150"/>
      <c r="AD157" s="150"/>
      <c r="AE157" s="150"/>
      <c r="AF157" s="150"/>
      <c r="AG157" s="150" t="s">
        <v>359</v>
      </c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 x14ac:dyDescent="0.2">
      <c r="A158" s="157"/>
      <c r="B158" s="158"/>
      <c r="C158" s="187" t="s">
        <v>229</v>
      </c>
      <c r="D158" s="162"/>
      <c r="E158" s="163">
        <v>21.191199999999998</v>
      </c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50"/>
      <c r="Y158" s="150"/>
      <c r="Z158" s="150"/>
      <c r="AA158" s="150"/>
      <c r="AB158" s="150"/>
      <c r="AC158" s="150"/>
      <c r="AD158" s="150"/>
      <c r="AE158" s="150"/>
      <c r="AF158" s="150"/>
      <c r="AG158" s="150" t="s">
        <v>151</v>
      </c>
      <c r="AH158" s="150">
        <v>5</v>
      </c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1" x14ac:dyDescent="0.2">
      <c r="A159" s="157"/>
      <c r="B159" s="158"/>
      <c r="C159" s="187" t="s">
        <v>226</v>
      </c>
      <c r="D159" s="162"/>
      <c r="E159" s="163">
        <v>65.402959999999993</v>
      </c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50"/>
      <c r="Y159" s="150"/>
      <c r="Z159" s="150"/>
      <c r="AA159" s="150"/>
      <c r="AB159" s="150"/>
      <c r="AC159" s="150"/>
      <c r="AD159" s="150"/>
      <c r="AE159" s="150"/>
      <c r="AF159" s="150"/>
      <c r="AG159" s="150" t="s">
        <v>151</v>
      </c>
      <c r="AH159" s="150">
        <v>5</v>
      </c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1" x14ac:dyDescent="0.2">
      <c r="A160" s="157"/>
      <c r="B160" s="158"/>
      <c r="C160" s="187" t="s">
        <v>233</v>
      </c>
      <c r="D160" s="162"/>
      <c r="E160" s="163">
        <v>6.3719999999999999</v>
      </c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50"/>
      <c r="Y160" s="150"/>
      <c r="Z160" s="150"/>
      <c r="AA160" s="150"/>
      <c r="AB160" s="150"/>
      <c r="AC160" s="150"/>
      <c r="AD160" s="150"/>
      <c r="AE160" s="150"/>
      <c r="AF160" s="150"/>
      <c r="AG160" s="150" t="s">
        <v>151</v>
      </c>
      <c r="AH160" s="150">
        <v>5</v>
      </c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">
      <c r="A161" s="171">
        <v>80</v>
      </c>
      <c r="B161" s="172" t="s">
        <v>360</v>
      </c>
      <c r="C161" s="186" t="s">
        <v>361</v>
      </c>
      <c r="D161" s="173" t="s">
        <v>147</v>
      </c>
      <c r="E161" s="174">
        <v>30.6</v>
      </c>
      <c r="F161" s="175"/>
      <c r="G161" s="176">
        <f>ROUND(E161*F161,2)</f>
        <v>0</v>
      </c>
      <c r="H161" s="161"/>
      <c r="I161" s="160">
        <f>ROUND(E161*H161,2)</f>
        <v>0</v>
      </c>
      <c r="J161" s="161"/>
      <c r="K161" s="160">
        <f>ROUND(E161*J161,2)</f>
        <v>0</v>
      </c>
      <c r="L161" s="160">
        <v>15</v>
      </c>
      <c r="M161" s="160">
        <f>G161*(1+L161/100)</f>
        <v>0</v>
      </c>
      <c r="N161" s="160">
        <v>3.5E-4</v>
      </c>
      <c r="O161" s="160">
        <f>ROUND(E161*N161,2)</f>
        <v>0.01</v>
      </c>
      <c r="P161" s="160">
        <v>0</v>
      </c>
      <c r="Q161" s="160">
        <f>ROUND(E161*P161,2)</f>
        <v>0</v>
      </c>
      <c r="R161" s="160"/>
      <c r="S161" s="160" t="s">
        <v>148</v>
      </c>
      <c r="T161" s="160" t="s">
        <v>148</v>
      </c>
      <c r="U161" s="160">
        <v>0</v>
      </c>
      <c r="V161" s="160">
        <f>ROUND(E161*U161,2)</f>
        <v>0</v>
      </c>
      <c r="W161" s="160"/>
      <c r="X161" s="150"/>
      <c r="Y161" s="150"/>
      <c r="Z161" s="150"/>
      <c r="AA161" s="150"/>
      <c r="AB161" s="150"/>
      <c r="AC161" s="150"/>
      <c r="AD161" s="150"/>
      <c r="AE161" s="150"/>
      <c r="AF161" s="150"/>
      <c r="AG161" s="150" t="s">
        <v>359</v>
      </c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">
      <c r="A162" s="157"/>
      <c r="B162" s="158"/>
      <c r="C162" s="187" t="s">
        <v>362</v>
      </c>
      <c r="D162" s="162"/>
      <c r="E162" s="163">
        <v>30.6</v>
      </c>
      <c r="F162" s="160"/>
      <c r="G162" s="160"/>
      <c r="H162" s="160"/>
      <c r="I162" s="160"/>
      <c r="J162" s="160"/>
      <c r="K162" s="160"/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  <c r="W162" s="160"/>
      <c r="X162" s="150"/>
      <c r="Y162" s="150"/>
      <c r="Z162" s="150"/>
      <c r="AA162" s="150"/>
      <c r="AB162" s="150"/>
      <c r="AC162" s="150"/>
      <c r="AD162" s="150"/>
      <c r="AE162" s="150"/>
      <c r="AF162" s="150"/>
      <c r="AG162" s="150" t="s">
        <v>151</v>
      </c>
      <c r="AH162" s="150">
        <v>0</v>
      </c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x14ac:dyDescent="0.2">
      <c r="A163" s="165" t="s">
        <v>143</v>
      </c>
      <c r="B163" s="166" t="s">
        <v>114</v>
      </c>
      <c r="C163" s="185" t="s">
        <v>115</v>
      </c>
      <c r="D163" s="167"/>
      <c r="E163" s="168"/>
      <c r="F163" s="169"/>
      <c r="G163" s="170">
        <f>SUMIF(AG164:AG170,"&lt;&gt;NOR",G164:G170)</f>
        <v>0</v>
      </c>
      <c r="H163" s="164"/>
      <c r="I163" s="164">
        <f>SUM(I164:I170)</f>
        <v>0</v>
      </c>
      <c r="J163" s="164"/>
      <c r="K163" s="164">
        <f>SUM(K164:K170)</f>
        <v>0</v>
      </c>
      <c r="L163" s="164"/>
      <c r="M163" s="164">
        <f>SUM(M164:M170)</f>
        <v>0</v>
      </c>
      <c r="N163" s="164"/>
      <c r="O163" s="164">
        <f>SUM(O164:O170)</f>
        <v>0</v>
      </c>
      <c r="P163" s="164"/>
      <c r="Q163" s="164">
        <f>SUM(Q164:Q170)</f>
        <v>0</v>
      </c>
      <c r="R163" s="164"/>
      <c r="S163" s="164"/>
      <c r="T163" s="164"/>
      <c r="U163" s="164"/>
      <c r="V163" s="164">
        <f>SUM(V164:V170)</f>
        <v>1176.6600000000001</v>
      </c>
      <c r="W163" s="164"/>
      <c r="AG163" t="s">
        <v>144</v>
      </c>
    </row>
    <row r="164" spans="1:60" outlineLevel="1" x14ac:dyDescent="0.2">
      <c r="A164" s="177">
        <v>81</v>
      </c>
      <c r="B164" s="178" t="s">
        <v>363</v>
      </c>
      <c r="C164" s="188" t="s">
        <v>364</v>
      </c>
      <c r="D164" s="179" t="s">
        <v>253</v>
      </c>
      <c r="E164" s="180">
        <v>4.3764500000000002</v>
      </c>
      <c r="F164" s="181"/>
      <c r="G164" s="182">
        <f t="shared" ref="G164:G170" si="14">ROUND(E164*F164,2)</f>
        <v>0</v>
      </c>
      <c r="H164" s="161"/>
      <c r="I164" s="160">
        <f t="shared" ref="I164:I170" si="15">ROUND(E164*H164,2)</f>
        <v>0</v>
      </c>
      <c r="J164" s="161"/>
      <c r="K164" s="160">
        <f t="shared" ref="K164:K170" si="16">ROUND(E164*J164,2)</f>
        <v>0</v>
      </c>
      <c r="L164" s="160">
        <v>15</v>
      </c>
      <c r="M164" s="160">
        <f t="shared" ref="M164:M170" si="17">G164*(1+L164/100)</f>
        <v>0</v>
      </c>
      <c r="N164" s="160">
        <v>0</v>
      </c>
      <c r="O164" s="160">
        <f t="shared" ref="O164:O170" si="18">ROUND(E164*N164,2)</f>
        <v>0</v>
      </c>
      <c r="P164" s="160">
        <v>0</v>
      </c>
      <c r="Q164" s="160">
        <f t="shared" ref="Q164:Q170" si="19">ROUND(E164*P164,2)</f>
        <v>0</v>
      </c>
      <c r="R164" s="160"/>
      <c r="S164" s="160" t="s">
        <v>148</v>
      </c>
      <c r="T164" s="160" t="s">
        <v>148</v>
      </c>
      <c r="U164" s="160">
        <v>0.16400000000000001</v>
      </c>
      <c r="V164" s="160">
        <f t="shared" ref="V164:V170" si="20">ROUND(E164*U164,2)</f>
        <v>0.72</v>
      </c>
      <c r="W164" s="160"/>
      <c r="X164" s="150"/>
      <c r="Y164" s="150"/>
      <c r="Z164" s="150"/>
      <c r="AA164" s="150"/>
      <c r="AB164" s="150"/>
      <c r="AC164" s="150"/>
      <c r="AD164" s="150"/>
      <c r="AE164" s="150"/>
      <c r="AF164" s="150"/>
      <c r="AG164" s="150" t="s">
        <v>365</v>
      </c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1" x14ac:dyDescent="0.2">
      <c r="A165" s="177">
        <v>82</v>
      </c>
      <c r="B165" s="178" t="s">
        <v>366</v>
      </c>
      <c r="C165" s="188" t="s">
        <v>367</v>
      </c>
      <c r="D165" s="179" t="s">
        <v>253</v>
      </c>
      <c r="E165" s="180">
        <v>4.3764500000000002</v>
      </c>
      <c r="F165" s="181"/>
      <c r="G165" s="182">
        <f t="shared" si="14"/>
        <v>0</v>
      </c>
      <c r="H165" s="161"/>
      <c r="I165" s="160">
        <f t="shared" si="15"/>
        <v>0</v>
      </c>
      <c r="J165" s="161"/>
      <c r="K165" s="160">
        <f t="shared" si="16"/>
        <v>0</v>
      </c>
      <c r="L165" s="160">
        <v>15</v>
      </c>
      <c r="M165" s="160">
        <f t="shared" si="17"/>
        <v>0</v>
      </c>
      <c r="N165" s="160">
        <v>0</v>
      </c>
      <c r="O165" s="160">
        <f t="shared" si="18"/>
        <v>0</v>
      </c>
      <c r="P165" s="160">
        <v>0</v>
      </c>
      <c r="Q165" s="160">
        <f t="shared" si="19"/>
        <v>0</v>
      </c>
      <c r="R165" s="160"/>
      <c r="S165" s="160" t="s">
        <v>148</v>
      </c>
      <c r="T165" s="160" t="s">
        <v>148</v>
      </c>
      <c r="U165" s="160">
        <v>2.0089999999999999</v>
      </c>
      <c r="V165" s="160">
        <f t="shared" si="20"/>
        <v>8.7899999999999991</v>
      </c>
      <c r="W165" s="160"/>
      <c r="X165" s="150"/>
      <c r="Y165" s="150"/>
      <c r="Z165" s="150"/>
      <c r="AA165" s="150"/>
      <c r="AB165" s="150"/>
      <c r="AC165" s="150"/>
      <c r="AD165" s="150"/>
      <c r="AE165" s="150"/>
      <c r="AF165" s="150"/>
      <c r="AG165" s="150" t="s">
        <v>365</v>
      </c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1" x14ac:dyDescent="0.2">
      <c r="A166" s="177">
        <v>83</v>
      </c>
      <c r="B166" s="178" t="s">
        <v>368</v>
      </c>
      <c r="C166" s="188" t="s">
        <v>369</v>
      </c>
      <c r="D166" s="179" t="s">
        <v>253</v>
      </c>
      <c r="E166" s="180">
        <v>4.3764500000000002</v>
      </c>
      <c r="F166" s="181"/>
      <c r="G166" s="182">
        <f t="shared" si="14"/>
        <v>0</v>
      </c>
      <c r="H166" s="161"/>
      <c r="I166" s="160">
        <f t="shared" si="15"/>
        <v>0</v>
      </c>
      <c r="J166" s="161"/>
      <c r="K166" s="160">
        <f t="shared" si="16"/>
        <v>0</v>
      </c>
      <c r="L166" s="160">
        <v>15</v>
      </c>
      <c r="M166" s="160">
        <f t="shared" si="17"/>
        <v>0</v>
      </c>
      <c r="N166" s="160">
        <v>0</v>
      </c>
      <c r="O166" s="160">
        <f t="shared" si="18"/>
        <v>0</v>
      </c>
      <c r="P166" s="160">
        <v>0</v>
      </c>
      <c r="Q166" s="160">
        <f t="shared" si="19"/>
        <v>0</v>
      </c>
      <c r="R166" s="160"/>
      <c r="S166" s="160" t="s">
        <v>148</v>
      </c>
      <c r="T166" s="160" t="s">
        <v>148</v>
      </c>
      <c r="U166" s="160">
        <v>70.56</v>
      </c>
      <c r="V166" s="160">
        <f t="shared" si="20"/>
        <v>308.8</v>
      </c>
      <c r="W166" s="160"/>
      <c r="X166" s="150"/>
      <c r="Y166" s="150"/>
      <c r="Z166" s="150"/>
      <c r="AA166" s="150"/>
      <c r="AB166" s="150"/>
      <c r="AC166" s="150"/>
      <c r="AD166" s="150"/>
      <c r="AE166" s="150"/>
      <c r="AF166" s="150"/>
      <c r="AG166" s="150" t="s">
        <v>365</v>
      </c>
      <c r="AH166" s="150"/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1" x14ac:dyDescent="0.2">
      <c r="A167" s="177">
        <v>84</v>
      </c>
      <c r="B167" s="178" t="s">
        <v>370</v>
      </c>
      <c r="C167" s="188" t="s">
        <v>371</v>
      </c>
      <c r="D167" s="179" t="s">
        <v>253</v>
      </c>
      <c r="E167" s="180">
        <v>61.270330000000001</v>
      </c>
      <c r="F167" s="181"/>
      <c r="G167" s="182">
        <f t="shared" si="14"/>
        <v>0</v>
      </c>
      <c r="H167" s="161"/>
      <c r="I167" s="160">
        <f t="shared" si="15"/>
        <v>0</v>
      </c>
      <c r="J167" s="161"/>
      <c r="K167" s="160">
        <f t="shared" si="16"/>
        <v>0</v>
      </c>
      <c r="L167" s="160">
        <v>15</v>
      </c>
      <c r="M167" s="160">
        <f t="shared" si="17"/>
        <v>0</v>
      </c>
      <c r="N167" s="160">
        <v>0</v>
      </c>
      <c r="O167" s="160">
        <f t="shared" si="18"/>
        <v>0</v>
      </c>
      <c r="P167" s="160">
        <v>0</v>
      </c>
      <c r="Q167" s="160">
        <f t="shared" si="19"/>
        <v>0</v>
      </c>
      <c r="R167" s="160"/>
      <c r="S167" s="160" t="s">
        <v>148</v>
      </c>
      <c r="T167" s="160" t="s">
        <v>148</v>
      </c>
      <c r="U167" s="160">
        <v>0</v>
      </c>
      <c r="V167" s="160">
        <f t="shared" si="20"/>
        <v>0</v>
      </c>
      <c r="W167" s="160"/>
      <c r="X167" s="150"/>
      <c r="Y167" s="150"/>
      <c r="Z167" s="150"/>
      <c r="AA167" s="150"/>
      <c r="AB167" s="150"/>
      <c r="AC167" s="150"/>
      <c r="AD167" s="150"/>
      <c r="AE167" s="150"/>
      <c r="AF167" s="150"/>
      <c r="AG167" s="150" t="s">
        <v>365</v>
      </c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1" x14ac:dyDescent="0.2">
      <c r="A168" s="177">
        <v>85</v>
      </c>
      <c r="B168" s="178" t="s">
        <v>372</v>
      </c>
      <c r="C168" s="188" t="s">
        <v>373</v>
      </c>
      <c r="D168" s="179" t="s">
        <v>253</v>
      </c>
      <c r="E168" s="180">
        <v>4.3764500000000002</v>
      </c>
      <c r="F168" s="181"/>
      <c r="G168" s="182">
        <f t="shared" si="14"/>
        <v>0</v>
      </c>
      <c r="H168" s="161"/>
      <c r="I168" s="160">
        <f t="shared" si="15"/>
        <v>0</v>
      </c>
      <c r="J168" s="161"/>
      <c r="K168" s="160">
        <f t="shared" si="16"/>
        <v>0</v>
      </c>
      <c r="L168" s="160">
        <v>15</v>
      </c>
      <c r="M168" s="160">
        <f t="shared" si="17"/>
        <v>0</v>
      </c>
      <c r="N168" s="160">
        <v>0</v>
      </c>
      <c r="O168" s="160">
        <f t="shared" si="18"/>
        <v>0</v>
      </c>
      <c r="P168" s="160">
        <v>0</v>
      </c>
      <c r="Q168" s="160">
        <f t="shared" si="19"/>
        <v>0</v>
      </c>
      <c r="R168" s="160"/>
      <c r="S168" s="160" t="s">
        <v>148</v>
      </c>
      <c r="T168" s="160" t="s">
        <v>148</v>
      </c>
      <c r="U168" s="160">
        <v>135.648</v>
      </c>
      <c r="V168" s="160">
        <f t="shared" si="20"/>
        <v>593.66</v>
      </c>
      <c r="W168" s="160"/>
      <c r="X168" s="150"/>
      <c r="Y168" s="150"/>
      <c r="Z168" s="150"/>
      <c r="AA168" s="150"/>
      <c r="AB168" s="150"/>
      <c r="AC168" s="150"/>
      <c r="AD168" s="150"/>
      <c r="AE168" s="150"/>
      <c r="AF168" s="150"/>
      <c r="AG168" s="150" t="s">
        <v>365</v>
      </c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1" x14ac:dyDescent="0.2">
      <c r="A169" s="177">
        <v>86</v>
      </c>
      <c r="B169" s="178" t="s">
        <v>374</v>
      </c>
      <c r="C169" s="188" t="s">
        <v>375</v>
      </c>
      <c r="D169" s="179" t="s">
        <v>253</v>
      </c>
      <c r="E169" s="180">
        <v>17.50581</v>
      </c>
      <c r="F169" s="181"/>
      <c r="G169" s="182">
        <f t="shared" si="14"/>
        <v>0</v>
      </c>
      <c r="H169" s="161"/>
      <c r="I169" s="160">
        <f t="shared" si="15"/>
        <v>0</v>
      </c>
      <c r="J169" s="161"/>
      <c r="K169" s="160">
        <f t="shared" si="16"/>
        <v>0</v>
      </c>
      <c r="L169" s="160">
        <v>15</v>
      </c>
      <c r="M169" s="160">
        <f t="shared" si="17"/>
        <v>0</v>
      </c>
      <c r="N169" s="160">
        <v>0</v>
      </c>
      <c r="O169" s="160">
        <f t="shared" si="18"/>
        <v>0</v>
      </c>
      <c r="P169" s="160">
        <v>0</v>
      </c>
      <c r="Q169" s="160">
        <f t="shared" si="19"/>
        <v>0</v>
      </c>
      <c r="R169" s="160"/>
      <c r="S169" s="160" t="s">
        <v>148</v>
      </c>
      <c r="T169" s="160" t="s">
        <v>148</v>
      </c>
      <c r="U169" s="160">
        <v>15.12</v>
      </c>
      <c r="V169" s="160">
        <f t="shared" si="20"/>
        <v>264.69</v>
      </c>
      <c r="W169" s="160"/>
      <c r="X169" s="150"/>
      <c r="Y169" s="150"/>
      <c r="Z169" s="150"/>
      <c r="AA169" s="150"/>
      <c r="AB169" s="150"/>
      <c r="AC169" s="150"/>
      <c r="AD169" s="150"/>
      <c r="AE169" s="150"/>
      <c r="AF169" s="150"/>
      <c r="AG169" s="150" t="s">
        <v>365</v>
      </c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1" x14ac:dyDescent="0.2">
      <c r="A170" s="171">
        <v>87</v>
      </c>
      <c r="B170" s="172" t="s">
        <v>376</v>
      </c>
      <c r="C170" s="186" t="s">
        <v>377</v>
      </c>
      <c r="D170" s="173" t="s">
        <v>253</v>
      </c>
      <c r="E170" s="174">
        <v>4.3764500000000002</v>
      </c>
      <c r="F170" s="175"/>
      <c r="G170" s="176">
        <f t="shared" si="14"/>
        <v>0</v>
      </c>
      <c r="H170" s="161"/>
      <c r="I170" s="160">
        <f t="shared" si="15"/>
        <v>0</v>
      </c>
      <c r="J170" s="161"/>
      <c r="K170" s="160">
        <f t="shared" si="16"/>
        <v>0</v>
      </c>
      <c r="L170" s="160">
        <v>15</v>
      </c>
      <c r="M170" s="160">
        <f t="shared" si="17"/>
        <v>0</v>
      </c>
      <c r="N170" s="160">
        <v>0</v>
      </c>
      <c r="O170" s="160">
        <f t="shared" si="18"/>
        <v>0</v>
      </c>
      <c r="P170" s="160">
        <v>0</v>
      </c>
      <c r="Q170" s="160">
        <f t="shared" si="19"/>
        <v>0</v>
      </c>
      <c r="R170" s="160"/>
      <c r="S170" s="160" t="s">
        <v>148</v>
      </c>
      <c r="T170" s="160" t="s">
        <v>148</v>
      </c>
      <c r="U170" s="160">
        <v>0</v>
      </c>
      <c r="V170" s="160">
        <f t="shared" si="20"/>
        <v>0</v>
      </c>
      <c r="W170" s="160"/>
      <c r="X170" s="150"/>
      <c r="Y170" s="150"/>
      <c r="Z170" s="150"/>
      <c r="AA170" s="150"/>
      <c r="AB170" s="150"/>
      <c r="AC170" s="150"/>
      <c r="AD170" s="150"/>
      <c r="AE170" s="150"/>
      <c r="AF170" s="150"/>
      <c r="AG170" s="150" t="s">
        <v>365</v>
      </c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x14ac:dyDescent="0.2">
      <c r="A171" s="5"/>
      <c r="B171" s="6"/>
      <c r="C171" s="190"/>
      <c r="D171" s="8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AE171">
        <v>15</v>
      </c>
      <c r="AF171">
        <v>21</v>
      </c>
    </row>
    <row r="172" spans="1:60" x14ac:dyDescent="0.2">
      <c r="A172" s="153"/>
      <c r="B172" s="154" t="s">
        <v>31</v>
      </c>
      <c r="C172" s="191"/>
      <c r="D172" s="155"/>
      <c r="E172" s="156"/>
      <c r="F172" s="156"/>
      <c r="G172" s="184">
        <f>G8+G15+G20+G34+G41+G44+G47+G53+G81+G83+G86+G90+G96+G100+G113+G130+G138+G150+G152+G163</f>
        <v>0</v>
      </c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AE172">
        <f>SUMIF(L7:L170,AE171,G7:G170)</f>
        <v>0</v>
      </c>
      <c r="AF172">
        <f>SUMIF(L7:L170,AF171,G7:G170)</f>
        <v>0</v>
      </c>
      <c r="AG172" t="s">
        <v>378</v>
      </c>
    </row>
    <row r="173" spans="1:60" x14ac:dyDescent="0.2">
      <c r="A173" s="5"/>
      <c r="B173" s="6"/>
      <c r="C173" s="190"/>
      <c r="D173" s="8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</row>
    <row r="174" spans="1:60" x14ac:dyDescent="0.2">
      <c r="A174" s="5"/>
      <c r="B174" s="6"/>
      <c r="C174" s="190"/>
      <c r="D174" s="8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</row>
    <row r="175" spans="1:60" x14ac:dyDescent="0.2">
      <c r="A175" s="247" t="s">
        <v>379</v>
      </c>
      <c r="B175" s="247"/>
      <c r="C175" s="248"/>
      <c r="D175" s="8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</row>
    <row r="176" spans="1:60" x14ac:dyDescent="0.2">
      <c r="A176" s="249"/>
      <c r="B176" s="250"/>
      <c r="C176" s="251"/>
      <c r="D176" s="250"/>
      <c r="E176" s="250"/>
      <c r="F176" s="250"/>
      <c r="G176" s="252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AG176" t="s">
        <v>380</v>
      </c>
    </row>
    <row r="177" spans="1:33" x14ac:dyDescent="0.2">
      <c r="A177" s="253"/>
      <c r="B177" s="254"/>
      <c r="C177" s="255"/>
      <c r="D177" s="254"/>
      <c r="E177" s="254"/>
      <c r="F177" s="254"/>
      <c r="G177" s="256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</row>
    <row r="178" spans="1:33" x14ac:dyDescent="0.2">
      <c r="A178" s="253"/>
      <c r="B178" s="254"/>
      <c r="C178" s="255"/>
      <c r="D178" s="254"/>
      <c r="E178" s="254"/>
      <c r="F178" s="254"/>
      <c r="G178" s="256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</row>
    <row r="179" spans="1:33" x14ac:dyDescent="0.2">
      <c r="A179" s="253"/>
      <c r="B179" s="254"/>
      <c r="C179" s="255"/>
      <c r="D179" s="254"/>
      <c r="E179" s="254"/>
      <c r="F179" s="254"/>
      <c r="G179" s="256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</row>
    <row r="180" spans="1:33" x14ac:dyDescent="0.2">
      <c r="A180" s="257"/>
      <c r="B180" s="258"/>
      <c r="C180" s="259"/>
      <c r="D180" s="258"/>
      <c r="E180" s="258"/>
      <c r="F180" s="258"/>
      <c r="G180" s="260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</row>
    <row r="181" spans="1:33" x14ac:dyDescent="0.2">
      <c r="A181" s="5"/>
      <c r="B181" s="6"/>
      <c r="C181" s="190"/>
      <c r="D181" s="8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</row>
    <row r="182" spans="1:33" x14ac:dyDescent="0.2">
      <c r="C182" s="192"/>
      <c r="D182" s="141"/>
      <c r="AG182" t="s">
        <v>381</v>
      </c>
    </row>
    <row r="183" spans="1:33" x14ac:dyDescent="0.2">
      <c r="D183" s="141"/>
    </row>
    <row r="184" spans="1:33" x14ac:dyDescent="0.2">
      <c r="D184" s="141"/>
    </row>
    <row r="185" spans="1:33" x14ac:dyDescent="0.2">
      <c r="D185" s="141"/>
    </row>
    <row r="186" spans="1:33" x14ac:dyDescent="0.2">
      <c r="D186" s="141"/>
    </row>
    <row r="187" spans="1:33" x14ac:dyDescent="0.2">
      <c r="D187" s="141"/>
    </row>
    <row r="188" spans="1:33" x14ac:dyDescent="0.2">
      <c r="D188" s="141"/>
    </row>
    <row r="189" spans="1:33" x14ac:dyDescent="0.2">
      <c r="D189" s="141"/>
    </row>
    <row r="190" spans="1:33" x14ac:dyDescent="0.2">
      <c r="D190" s="141"/>
    </row>
    <row r="191" spans="1:33" x14ac:dyDescent="0.2">
      <c r="D191" s="141"/>
    </row>
    <row r="192" spans="1:33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algorithmName="SHA-512" hashValue="cTXy9fS55228ABGh7b6WES9W9Zv2Ye4mmXea9A7IbpXfPakDW36qnXmOuul0xYWQxmtiF0kaXP/kYI2BqTNCeg==" saltValue="5rWYCbHT3h1MdYyY/HcFBQ==" spinCount="100000" sheet="1" objects="1" scenarios="1"/>
  <mergeCells count="6">
    <mergeCell ref="A176:G180"/>
    <mergeCell ref="A1:G1"/>
    <mergeCell ref="C2:G2"/>
    <mergeCell ref="C3:G3"/>
    <mergeCell ref="C4:G4"/>
    <mergeCell ref="A175:C175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89" customWidth="1"/>
    <col min="3" max="3" width="38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0" t="s">
        <v>7</v>
      </c>
      <c r="B1" s="240"/>
      <c r="C1" s="240"/>
      <c r="D1" s="240"/>
      <c r="E1" s="240"/>
      <c r="F1" s="240"/>
      <c r="G1" s="240"/>
      <c r="AG1" t="s">
        <v>119</v>
      </c>
    </row>
    <row r="2" spans="1:60" ht="25.15" customHeight="1" x14ac:dyDescent="0.2">
      <c r="A2" s="142" t="s">
        <v>8</v>
      </c>
      <c r="B2" s="77" t="s">
        <v>43</v>
      </c>
      <c r="C2" s="241" t="s">
        <v>44</v>
      </c>
      <c r="D2" s="242"/>
      <c r="E2" s="242"/>
      <c r="F2" s="242"/>
      <c r="G2" s="243"/>
      <c r="AG2" t="s">
        <v>120</v>
      </c>
    </row>
    <row r="3" spans="1:60" ht="25.15" customHeight="1" x14ac:dyDescent="0.2">
      <c r="A3" s="142" t="s">
        <v>9</v>
      </c>
      <c r="B3" s="77" t="s">
        <v>46</v>
      </c>
      <c r="C3" s="241" t="s">
        <v>47</v>
      </c>
      <c r="D3" s="242"/>
      <c r="E3" s="242"/>
      <c r="F3" s="242"/>
      <c r="G3" s="243"/>
      <c r="AC3" s="89" t="s">
        <v>120</v>
      </c>
      <c r="AG3" t="s">
        <v>121</v>
      </c>
    </row>
    <row r="4" spans="1:60" ht="25.15" customHeight="1" x14ac:dyDescent="0.2">
      <c r="A4" s="143" t="s">
        <v>10</v>
      </c>
      <c r="B4" s="144" t="s">
        <v>49</v>
      </c>
      <c r="C4" s="244" t="s">
        <v>50</v>
      </c>
      <c r="D4" s="245"/>
      <c r="E4" s="245"/>
      <c r="F4" s="245"/>
      <c r="G4" s="246"/>
      <c r="AG4" t="s">
        <v>122</v>
      </c>
    </row>
    <row r="5" spans="1:60" x14ac:dyDescent="0.2">
      <c r="D5" s="141"/>
    </row>
    <row r="6" spans="1:60" ht="38.25" x14ac:dyDescent="0.2">
      <c r="A6" s="146" t="s">
        <v>123</v>
      </c>
      <c r="B6" s="148" t="s">
        <v>124</v>
      </c>
      <c r="C6" s="148" t="s">
        <v>125</v>
      </c>
      <c r="D6" s="147" t="s">
        <v>126</v>
      </c>
      <c r="E6" s="146" t="s">
        <v>127</v>
      </c>
      <c r="F6" s="145" t="s">
        <v>128</v>
      </c>
      <c r="G6" s="146" t="s">
        <v>31</v>
      </c>
      <c r="H6" s="149" t="s">
        <v>32</v>
      </c>
      <c r="I6" s="149" t="s">
        <v>129</v>
      </c>
      <c r="J6" s="149" t="s">
        <v>33</v>
      </c>
      <c r="K6" s="149" t="s">
        <v>130</v>
      </c>
      <c r="L6" s="149" t="s">
        <v>131</v>
      </c>
      <c r="M6" s="149" t="s">
        <v>132</v>
      </c>
      <c r="N6" s="149" t="s">
        <v>133</v>
      </c>
      <c r="O6" s="149" t="s">
        <v>134</v>
      </c>
      <c r="P6" s="149" t="s">
        <v>135</v>
      </c>
      <c r="Q6" s="149" t="s">
        <v>136</v>
      </c>
      <c r="R6" s="149" t="s">
        <v>137</v>
      </c>
      <c r="S6" s="149" t="s">
        <v>138</v>
      </c>
      <c r="T6" s="149" t="s">
        <v>139</v>
      </c>
      <c r="U6" s="149" t="s">
        <v>140</v>
      </c>
      <c r="V6" s="149" t="s">
        <v>141</v>
      </c>
      <c r="W6" s="149" t="s">
        <v>142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5" t="s">
        <v>143</v>
      </c>
      <c r="B8" s="166" t="s">
        <v>57</v>
      </c>
      <c r="C8" s="185" t="s">
        <v>58</v>
      </c>
      <c r="D8" s="167"/>
      <c r="E8" s="168"/>
      <c r="F8" s="169"/>
      <c r="G8" s="170">
        <f>SUMIF(AG9:AG19,"&lt;&gt;NOR",G9:G19)</f>
        <v>0</v>
      </c>
      <c r="H8" s="164"/>
      <c r="I8" s="164">
        <f>SUM(I9:I19)</f>
        <v>0</v>
      </c>
      <c r="J8" s="164"/>
      <c r="K8" s="164">
        <f>SUM(K9:K19)</f>
        <v>0</v>
      </c>
      <c r="L8" s="164"/>
      <c r="M8" s="164">
        <f>SUM(M9:M19)</f>
        <v>0</v>
      </c>
      <c r="N8" s="164"/>
      <c r="O8" s="164">
        <f>SUM(O9:O19)</f>
        <v>0</v>
      </c>
      <c r="P8" s="164"/>
      <c r="Q8" s="164">
        <f>SUM(Q9:Q19)</f>
        <v>0</v>
      </c>
      <c r="R8" s="164"/>
      <c r="S8" s="164"/>
      <c r="T8" s="164"/>
      <c r="U8" s="164"/>
      <c r="V8" s="164">
        <f>SUM(V9:V19)</f>
        <v>0</v>
      </c>
      <c r="W8" s="164"/>
      <c r="AG8" t="s">
        <v>144</v>
      </c>
    </row>
    <row r="9" spans="1:60" ht="22.5" outlineLevel="1" x14ac:dyDescent="0.2">
      <c r="A9" s="177">
        <v>1</v>
      </c>
      <c r="B9" s="178" t="s">
        <v>382</v>
      </c>
      <c r="C9" s="188" t="s">
        <v>383</v>
      </c>
      <c r="D9" s="179" t="s">
        <v>205</v>
      </c>
      <c r="E9" s="180">
        <v>1</v>
      </c>
      <c r="F9" s="181"/>
      <c r="G9" s="182">
        <f t="shared" ref="G9:G19" si="0">ROUND(E9*F9,2)</f>
        <v>0</v>
      </c>
      <c r="H9" s="161"/>
      <c r="I9" s="160">
        <f t="shared" ref="I9:I19" si="1">ROUND(E9*H9,2)</f>
        <v>0</v>
      </c>
      <c r="J9" s="161"/>
      <c r="K9" s="160">
        <f t="shared" ref="K9:K19" si="2">ROUND(E9*J9,2)</f>
        <v>0</v>
      </c>
      <c r="L9" s="160">
        <v>15</v>
      </c>
      <c r="M9" s="160">
        <f t="shared" ref="M9:M19" si="3">G9*(1+L9/100)</f>
        <v>0</v>
      </c>
      <c r="N9" s="160">
        <v>0</v>
      </c>
      <c r="O9" s="160">
        <f t="shared" ref="O9:O19" si="4">ROUND(E9*N9,2)</f>
        <v>0</v>
      </c>
      <c r="P9" s="160">
        <v>0</v>
      </c>
      <c r="Q9" s="160">
        <f t="shared" ref="Q9:Q19" si="5">ROUND(E9*P9,2)</f>
        <v>0</v>
      </c>
      <c r="R9" s="160"/>
      <c r="S9" s="160" t="s">
        <v>162</v>
      </c>
      <c r="T9" s="160" t="s">
        <v>206</v>
      </c>
      <c r="U9" s="160">
        <v>0</v>
      </c>
      <c r="V9" s="160">
        <f t="shared" ref="V9:V19" si="6">ROUND(E9*U9,2)</f>
        <v>0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188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77">
        <v>2</v>
      </c>
      <c r="B10" s="178" t="s">
        <v>384</v>
      </c>
      <c r="C10" s="188" t="s">
        <v>385</v>
      </c>
      <c r="D10" s="179"/>
      <c r="E10" s="180">
        <v>0</v>
      </c>
      <c r="F10" s="181"/>
      <c r="G10" s="182">
        <f t="shared" si="0"/>
        <v>0</v>
      </c>
      <c r="H10" s="161"/>
      <c r="I10" s="160">
        <f t="shared" si="1"/>
        <v>0</v>
      </c>
      <c r="J10" s="161"/>
      <c r="K10" s="160">
        <f t="shared" si="2"/>
        <v>0</v>
      </c>
      <c r="L10" s="160">
        <v>15</v>
      </c>
      <c r="M10" s="160">
        <f t="shared" si="3"/>
        <v>0</v>
      </c>
      <c r="N10" s="160">
        <v>0</v>
      </c>
      <c r="O10" s="160">
        <f t="shared" si="4"/>
        <v>0</v>
      </c>
      <c r="P10" s="160">
        <v>0</v>
      </c>
      <c r="Q10" s="160">
        <f t="shared" si="5"/>
        <v>0</v>
      </c>
      <c r="R10" s="160"/>
      <c r="S10" s="160" t="s">
        <v>162</v>
      </c>
      <c r="T10" s="160" t="s">
        <v>206</v>
      </c>
      <c r="U10" s="160">
        <v>0</v>
      </c>
      <c r="V10" s="160">
        <f t="shared" si="6"/>
        <v>0</v>
      </c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194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ht="22.5" outlineLevel="1" x14ac:dyDescent="0.2">
      <c r="A11" s="177">
        <v>3</v>
      </c>
      <c r="B11" s="178" t="s">
        <v>386</v>
      </c>
      <c r="C11" s="188" t="s">
        <v>387</v>
      </c>
      <c r="D11" s="179" t="s">
        <v>388</v>
      </c>
      <c r="E11" s="180">
        <v>1</v>
      </c>
      <c r="F11" s="181"/>
      <c r="G11" s="182">
        <f t="shared" si="0"/>
        <v>0</v>
      </c>
      <c r="H11" s="161"/>
      <c r="I11" s="160">
        <f t="shared" si="1"/>
        <v>0</v>
      </c>
      <c r="J11" s="161"/>
      <c r="K11" s="160">
        <f t="shared" si="2"/>
        <v>0</v>
      </c>
      <c r="L11" s="160">
        <v>15</v>
      </c>
      <c r="M11" s="160">
        <f t="shared" si="3"/>
        <v>0</v>
      </c>
      <c r="N11" s="160">
        <v>0</v>
      </c>
      <c r="O11" s="160">
        <f t="shared" si="4"/>
        <v>0</v>
      </c>
      <c r="P11" s="160">
        <v>0</v>
      </c>
      <c r="Q11" s="160">
        <f t="shared" si="5"/>
        <v>0</v>
      </c>
      <c r="R11" s="160"/>
      <c r="S11" s="160" t="s">
        <v>162</v>
      </c>
      <c r="T11" s="160" t="s">
        <v>206</v>
      </c>
      <c r="U11" s="160">
        <v>0</v>
      </c>
      <c r="V11" s="160">
        <f t="shared" si="6"/>
        <v>0</v>
      </c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149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77">
        <v>4</v>
      </c>
      <c r="B12" s="178" t="s">
        <v>389</v>
      </c>
      <c r="C12" s="188" t="s">
        <v>390</v>
      </c>
      <c r="D12" s="179" t="s">
        <v>388</v>
      </c>
      <c r="E12" s="180">
        <v>1</v>
      </c>
      <c r="F12" s="181"/>
      <c r="G12" s="182">
        <f t="shared" si="0"/>
        <v>0</v>
      </c>
      <c r="H12" s="161"/>
      <c r="I12" s="160">
        <f t="shared" si="1"/>
        <v>0</v>
      </c>
      <c r="J12" s="161"/>
      <c r="K12" s="160">
        <f t="shared" si="2"/>
        <v>0</v>
      </c>
      <c r="L12" s="160">
        <v>15</v>
      </c>
      <c r="M12" s="160">
        <f t="shared" si="3"/>
        <v>0</v>
      </c>
      <c r="N12" s="160">
        <v>0</v>
      </c>
      <c r="O12" s="160">
        <f t="shared" si="4"/>
        <v>0</v>
      </c>
      <c r="P12" s="160">
        <v>0</v>
      </c>
      <c r="Q12" s="160">
        <f t="shared" si="5"/>
        <v>0</v>
      </c>
      <c r="R12" s="160"/>
      <c r="S12" s="160" t="s">
        <v>162</v>
      </c>
      <c r="T12" s="160" t="s">
        <v>206</v>
      </c>
      <c r="U12" s="160">
        <v>0</v>
      </c>
      <c r="V12" s="160">
        <f t="shared" si="6"/>
        <v>0</v>
      </c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149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77">
        <v>5</v>
      </c>
      <c r="B13" s="178" t="s">
        <v>391</v>
      </c>
      <c r="C13" s="188" t="s">
        <v>392</v>
      </c>
      <c r="D13" s="179" t="s">
        <v>388</v>
      </c>
      <c r="E13" s="180">
        <v>10</v>
      </c>
      <c r="F13" s="181"/>
      <c r="G13" s="182">
        <f t="shared" si="0"/>
        <v>0</v>
      </c>
      <c r="H13" s="161"/>
      <c r="I13" s="160">
        <f t="shared" si="1"/>
        <v>0</v>
      </c>
      <c r="J13" s="161"/>
      <c r="K13" s="160">
        <f t="shared" si="2"/>
        <v>0</v>
      </c>
      <c r="L13" s="160">
        <v>15</v>
      </c>
      <c r="M13" s="160">
        <f t="shared" si="3"/>
        <v>0</v>
      </c>
      <c r="N13" s="160">
        <v>0</v>
      </c>
      <c r="O13" s="160">
        <f t="shared" si="4"/>
        <v>0</v>
      </c>
      <c r="P13" s="160">
        <v>0</v>
      </c>
      <c r="Q13" s="160">
        <f t="shared" si="5"/>
        <v>0</v>
      </c>
      <c r="R13" s="160"/>
      <c r="S13" s="160" t="s">
        <v>162</v>
      </c>
      <c r="T13" s="160" t="s">
        <v>206</v>
      </c>
      <c r="U13" s="160">
        <v>0</v>
      </c>
      <c r="V13" s="160">
        <f t="shared" si="6"/>
        <v>0</v>
      </c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149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77">
        <v>6</v>
      </c>
      <c r="B14" s="178" t="s">
        <v>393</v>
      </c>
      <c r="C14" s="188" t="s">
        <v>394</v>
      </c>
      <c r="D14" s="179" t="s">
        <v>388</v>
      </c>
      <c r="E14" s="180">
        <v>1</v>
      </c>
      <c r="F14" s="181"/>
      <c r="G14" s="182">
        <f t="shared" si="0"/>
        <v>0</v>
      </c>
      <c r="H14" s="161"/>
      <c r="I14" s="160">
        <f t="shared" si="1"/>
        <v>0</v>
      </c>
      <c r="J14" s="161"/>
      <c r="K14" s="160">
        <f t="shared" si="2"/>
        <v>0</v>
      </c>
      <c r="L14" s="160">
        <v>15</v>
      </c>
      <c r="M14" s="160">
        <f t="shared" si="3"/>
        <v>0</v>
      </c>
      <c r="N14" s="160">
        <v>0</v>
      </c>
      <c r="O14" s="160">
        <f t="shared" si="4"/>
        <v>0</v>
      </c>
      <c r="P14" s="160">
        <v>0</v>
      </c>
      <c r="Q14" s="160">
        <f t="shared" si="5"/>
        <v>0</v>
      </c>
      <c r="R14" s="160"/>
      <c r="S14" s="160" t="s">
        <v>162</v>
      </c>
      <c r="T14" s="160" t="s">
        <v>206</v>
      </c>
      <c r="U14" s="160">
        <v>0</v>
      </c>
      <c r="V14" s="160">
        <f t="shared" si="6"/>
        <v>0</v>
      </c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149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77">
        <v>7</v>
      </c>
      <c r="B15" s="178" t="s">
        <v>395</v>
      </c>
      <c r="C15" s="188" t="s">
        <v>396</v>
      </c>
      <c r="D15" s="179" t="s">
        <v>388</v>
      </c>
      <c r="E15" s="180">
        <v>3</v>
      </c>
      <c r="F15" s="181"/>
      <c r="G15" s="182">
        <f t="shared" si="0"/>
        <v>0</v>
      </c>
      <c r="H15" s="161"/>
      <c r="I15" s="160">
        <f t="shared" si="1"/>
        <v>0</v>
      </c>
      <c r="J15" s="161"/>
      <c r="K15" s="160">
        <f t="shared" si="2"/>
        <v>0</v>
      </c>
      <c r="L15" s="160">
        <v>15</v>
      </c>
      <c r="M15" s="160">
        <f t="shared" si="3"/>
        <v>0</v>
      </c>
      <c r="N15" s="160">
        <v>0</v>
      </c>
      <c r="O15" s="160">
        <f t="shared" si="4"/>
        <v>0</v>
      </c>
      <c r="P15" s="160">
        <v>0</v>
      </c>
      <c r="Q15" s="160">
        <f t="shared" si="5"/>
        <v>0</v>
      </c>
      <c r="R15" s="160"/>
      <c r="S15" s="160" t="s">
        <v>162</v>
      </c>
      <c r="T15" s="160" t="s">
        <v>206</v>
      </c>
      <c r="U15" s="160">
        <v>0</v>
      </c>
      <c r="V15" s="160">
        <f t="shared" si="6"/>
        <v>0</v>
      </c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149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ht="33.75" outlineLevel="1" x14ac:dyDescent="0.2">
      <c r="A16" s="177">
        <v>8</v>
      </c>
      <c r="B16" s="178" t="s">
        <v>397</v>
      </c>
      <c r="C16" s="188" t="s">
        <v>398</v>
      </c>
      <c r="D16" s="179" t="s">
        <v>388</v>
      </c>
      <c r="E16" s="180">
        <v>1</v>
      </c>
      <c r="F16" s="181"/>
      <c r="G16" s="182">
        <f t="shared" si="0"/>
        <v>0</v>
      </c>
      <c r="H16" s="161"/>
      <c r="I16" s="160">
        <f t="shared" si="1"/>
        <v>0</v>
      </c>
      <c r="J16" s="161"/>
      <c r="K16" s="160">
        <f t="shared" si="2"/>
        <v>0</v>
      </c>
      <c r="L16" s="160">
        <v>15</v>
      </c>
      <c r="M16" s="160">
        <f t="shared" si="3"/>
        <v>0</v>
      </c>
      <c r="N16" s="160">
        <v>0</v>
      </c>
      <c r="O16" s="160">
        <f t="shared" si="4"/>
        <v>0</v>
      </c>
      <c r="P16" s="160">
        <v>0</v>
      </c>
      <c r="Q16" s="160">
        <f t="shared" si="5"/>
        <v>0</v>
      </c>
      <c r="R16" s="160"/>
      <c r="S16" s="160" t="s">
        <v>162</v>
      </c>
      <c r="T16" s="160" t="s">
        <v>206</v>
      </c>
      <c r="U16" s="160">
        <v>0</v>
      </c>
      <c r="V16" s="160">
        <f t="shared" si="6"/>
        <v>0</v>
      </c>
      <c r="W16" s="160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149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77">
        <v>9</v>
      </c>
      <c r="B17" s="178" t="s">
        <v>399</v>
      </c>
      <c r="C17" s="188" t="s">
        <v>400</v>
      </c>
      <c r="D17" s="179" t="s">
        <v>388</v>
      </c>
      <c r="E17" s="180">
        <v>1</v>
      </c>
      <c r="F17" s="181"/>
      <c r="G17" s="182">
        <f t="shared" si="0"/>
        <v>0</v>
      </c>
      <c r="H17" s="161"/>
      <c r="I17" s="160">
        <f t="shared" si="1"/>
        <v>0</v>
      </c>
      <c r="J17" s="161"/>
      <c r="K17" s="160">
        <f t="shared" si="2"/>
        <v>0</v>
      </c>
      <c r="L17" s="160">
        <v>15</v>
      </c>
      <c r="M17" s="160">
        <f t="shared" si="3"/>
        <v>0</v>
      </c>
      <c r="N17" s="160">
        <v>0</v>
      </c>
      <c r="O17" s="160">
        <f t="shared" si="4"/>
        <v>0</v>
      </c>
      <c r="P17" s="160">
        <v>0</v>
      </c>
      <c r="Q17" s="160">
        <f t="shared" si="5"/>
        <v>0</v>
      </c>
      <c r="R17" s="160"/>
      <c r="S17" s="160" t="s">
        <v>162</v>
      </c>
      <c r="T17" s="160" t="s">
        <v>206</v>
      </c>
      <c r="U17" s="160">
        <v>0</v>
      </c>
      <c r="V17" s="160">
        <f t="shared" si="6"/>
        <v>0</v>
      </c>
      <c r="W17" s="16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149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77">
        <v>10</v>
      </c>
      <c r="B18" s="178" t="s">
        <v>401</v>
      </c>
      <c r="C18" s="188" t="s">
        <v>402</v>
      </c>
      <c r="D18" s="179" t="s">
        <v>388</v>
      </c>
      <c r="E18" s="180">
        <v>1</v>
      </c>
      <c r="F18" s="181"/>
      <c r="G18" s="182">
        <f t="shared" si="0"/>
        <v>0</v>
      </c>
      <c r="H18" s="161"/>
      <c r="I18" s="160">
        <f t="shared" si="1"/>
        <v>0</v>
      </c>
      <c r="J18" s="161"/>
      <c r="K18" s="160">
        <f t="shared" si="2"/>
        <v>0</v>
      </c>
      <c r="L18" s="160">
        <v>15</v>
      </c>
      <c r="M18" s="160">
        <f t="shared" si="3"/>
        <v>0</v>
      </c>
      <c r="N18" s="160">
        <v>0</v>
      </c>
      <c r="O18" s="160">
        <f t="shared" si="4"/>
        <v>0</v>
      </c>
      <c r="P18" s="160">
        <v>0</v>
      </c>
      <c r="Q18" s="160">
        <f t="shared" si="5"/>
        <v>0</v>
      </c>
      <c r="R18" s="160"/>
      <c r="S18" s="160" t="s">
        <v>162</v>
      </c>
      <c r="T18" s="160" t="s">
        <v>206</v>
      </c>
      <c r="U18" s="160">
        <v>0</v>
      </c>
      <c r="V18" s="160">
        <f t="shared" si="6"/>
        <v>0</v>
      </c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149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77">
        <v>11</v>
      </c>
      <c r="B19" s="178" t="s">
        <v>403</v>
      </c>
      <c r="C19" s="188" t="s">
        <v>404</v>
      </c>
      <c r="D19" s="179" t="s">
        <v>205</v>
      </c>
      <c r="E19" s="180">
        <v>1</v>
      </c>
      <c r="F19" s="181"/>
      <c r="G19" s="182">
        <f t="shared" si="0"/>
        <v>0</v>
      </c>
      <c r="H19" s="161"/>
      <c r="I19" s="160">
        <f t="shared" si="1"/>
        <v>0</v>
      </c>
      <c r="J19" s="161"/>
      <c r="K19" s="160">
        <f t="shared" si="2"/>
        <v>0</v>
      </c>
      <c r="L19" s="160">
        <v>15</v>
      </c>
      <c r="M19" s="160">
        <f t="shared" si="3"/>
        <v>0</v>
      </c>
      <c r="N19" s="160">
        <v>0</v>
      </c>
      <c r="O19" s="160">
        <f t="shared" si="4"/>
        <v>0</v>
      </c>
      <c r="P19" s="160">
        <v>0</v>
      </c>
      <c r="Q19" s="160">
        <f t="shared" si="5"/>
        <v>0</v>
      </c>
      <c r="R19" s="160"/>
      <c r="S19" s="160" t="s">
        <v>162</v>
      </c>
      <c r="T19" s="160" t="s">
        <v>206</v>
      </c>
      <c r="U19" s="160">
        <v>0</v>
      </c>
      <c r="V19" s="160">
        <f t="shared" si="6"/>
        <v>0</v>
      </c>
      <c r="W19" s="160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149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x14ac:dyDescent="0.2">
      <c r="A20" s="165" t="s">
        <v>143</v>
      </c>
      <c r="B20" s="166" t="s">
        <v>59</v>
      </c>
      <c r="C20" s="185" t="s">
        <v>60</v>
      </c>
      <c r="D20" s="167"/>
      <c r="E20" s="168"/>
      <c r="F20" s="169"/>
      <c r="G20" s="170">
        <f>SUMIF(AG21:AG24,"&lt;&gt;NOR",G21:G24)</f>
        <v>0</v>
      </c>
      <c r="H20" s="164"/>
      <c r="I20" s="164">
        <f>SUM(I21:I24)</f>
        <v>0</v>
      </c>
      <c r="J20" s="164"/>
      <c r="K20" s="164">
        <f>SUM(K21:K24)</f>
        <v>0</v>
      </c>
      <c r="L20" s="164"/>
      <c r="M20" s="164">
        <f>SUM(M21:M24)</f>
        <v>0</v>
      </c>
      <c r="N20" s="164"/>
      <c r="O20" s="164">
        <f>SUM(O21:O24)</f>
        <v>0</v>
      </c>
      <c r="P20" s="164"/>
      <c r="Q20" s="164">
        <f>SUM(Q21:Q24)</f>
        <v>0</v>
      </c>
      <c r="R20" s="164"/>
      <c r="S20" s="164"/>
      <c r="T20" s="164"/>
      <c r="U20" s="164"/>
      <c r="V20" s="164">
        <f>SUM(V21:V24)</f>
        <v>0</v>
      </c>
      <c r="W20" s="164"/>
      <c r="AG20" t="s">
        <v>144</v>
      </c>
    </row>
    <row r="21" spans="1:60" outlineLevel="1" x14ac:dyDescent="0.2">
      <c r="A21" s="177">
        <v>12</v>
      </c>
      <c r="B21" s="178" t="s">
        <v>405</v>
      </c>
      <c r="C21" s="188" t="s">
        <v>406</v>
      </c>
      <c r="D21" s="179" t="s">
        <v>388</v>
      </c>
      <c r="E21" s="180">
        <v>3</v>
      </c>
      <c r="F21" s="181"/>
      <c r="G21" s="182">
        <f>ROUND(E21*F21,2)</f>
        <v>0</v>
      </c>
      <c r="H21" s="161"/>
      <c r="I21" s="160">
        <f>ROUND(E21*H21,2)</f>
        <v>0</v>
      </c>
      <c r="J21" s="161"/>
      <c r="K21" s="160">
        <f>ROUND(E21*J21,2)</f>
        <v>0</v>
      </c>
      <c r="L21" s="160">
        <v>15</v>
      </c>
      <c r="M21" s="160">
        <f>G21*(1+L21/100)</f>
        <v>0</v>
      </c>
      <c r="N21" s="160">
        <v>0</v>
      </c>
      <c r="O21" s="160">
        <f>ROUND(E21*N21,2)</f>
        <v>0</v>
      </c>
      <c r="P21" s="160">
        <v>0</v>
      </c>
      <c r="Q21" s="160">
        <f>ROUND(E21*P21,2)</f>
        <v>0</v>
      </c>
      <c r="R21" s="160"/>
      <c r="S21" s="160" t="s">
        <v>162</v>
      </c>
      <c r="T21" s="160" t="s">
        <v>206</v>
      </c>
      <c r="U21" s="160">
        <v>0</v>
      </c>
      <c r="V21" s="160">
        <f>ROUND(E21*U21,2)</f>
        <v>0</v>
      </c>
      <c r="W21" s="16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194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77">
        <v>13</v>
      </c>
      <c r="B22" s="178" t="s">
        <v>407</v>
      </c>
      <c r="C22" s="188" t="s">
        <v>408</v>
      </c>
      <c r="D22" s="179" t="s">
        <v>388</v>
      </c>
      <c r="E22" s="180">
        <v>1</v>
      </c>
      <c r="F22" s="181"/>
      <c r="G22" s="182">
        <f>ROUND(E22*F22,2)</f>
        <v>0</v>
      </c>
      <c r="H22" s="161"/>
      <c r="I22" s="160">
        <f>ROUND(E22*H22,2)</f>
        <v>0</v>
      </c>
      <c r="J22" s="161"/>
      <c r="K22" s="160">
        <f>ROUND(E22*J22,2)</f>
        <v>0</v>
      </c>
      <c r="L22" s="160">
        <v>15</v>
      </c>
      <c r="M22" s="160">
        <f>G22*(1+L22/100)</f>
        <v>0</v>
      </c>
      <c r="N22" s="160">
        <v>0</v>
      </c>
      <c r="O22" s="160">
        <f>ROUND(E22*N22,2)</f>
        <v>0</v>
      </c>
      <c r="P22" s="160">
        <v>0</v>
      </c>
      <c r="Q22" s="160">
        <f>ROUND(E22*P22,2)</f>
        <v>0</v>
      </c>
      <c r="R22" s="160"/>
      <c r="S22" s="160" t="s">
        <v>162</v>
      </c>
      <c r="T22" s="160" t="s">
        <v>206</v>
      </c>
      <c r="U22" s="160">
        <v>0</v>
      </c>
      <c r="V22" s="160">
        <f>ROUND(E22*U22,2)</f>
        <v>0</v>
      </c>
      <c r="W22" s="16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194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77">
        <v>14</v>
      </c>
      <c r="B23" s="178" t="s">
        <v>409</v>
      </c>
      <c r="C23" s="188" t="s">
        <v>410</v>
      </c>
      <c r="D23" s="179" t="s">
        <v>388</v>
      </c>
      <c r="E23" s="180">
        <v>1</v>
      </c>
      <c r="F23" s="181"/>
      <c r="G23" s="182">
        <f>ROUND(E23*F23,2)</f>
        <v>0</v>
      </c>
      <c r="H23" s="161"/>
      <c r="I23" s="160">
        <f>ROUND(E23*H23,2)</f>
        <v>0</v>
      </c>
      <c r="J23" s="161"/>
      <c r="K23" s="160">
        <f>ROUND(E23*J23,2)</f>
        <v>0</v>
      </c>
      <c r="L23" s="160">
        <v>15</v>
      </c>
      <c r="M23" s="160">
        <f>G23*(1+L23/100)</f>
        <v>0</v>
      </c>
      <c r="N23" s="160">
        <v>0</v>
      </c>
      <c r="O23" s="160">
        <f>ROUND(E23*N23,2)</f>
        <v>0</v>
      </c>
      <c r="P23" s="160">
        <v>0</v>
      </c>
      <c r="Q23" s="160">
        <f>ROUND(E23*P23,2)</f>
        <v>0</v>
      </c>
      <c r="R23" s="160"/>
      <c r="S23" s="160" t="s">
        <v>162</v>
      </c>
      <c r="T23" s="160" t="s">
        <v>206</v>
      </c>
      <c r="U23" s="160">
        <v>0</v>
      </c>
      <c r="V23" s="160">
        <f>ROUND(E23*U23,2)</f>
        <v>0</v>
      </c>
      <c r="W23" s="160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194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77">
        <v>15</v>
      </c>
      <c r="B24" s="178" t="s">
        <v>411</v>
      </c>
      <c r="C24" s="188" t="s">
        <v>412</v>
      </c>
      <c r="D24" s="179" t="s">
        <v>388</v>
      </c>
      <c r="E24" s="180">
        <v>2</v>
      </c>
      <c r="F24" s="181"/>
      <c r="G24" s="182">
        <f>ROUND(E24*F24,2)</f>
        <v>0</v>
      </c>
      <c r="H24" s="161"/>
      <c r="I24" s="160">
        <f>ROUND(E24*H24,2)</f>
        <v>0</v>
      </c>
      <c r="J24" s="161"/>
      <c r="K24" s="160">
        <f>ROUND(E24*J24,2)</f>
        <v>0</v>
      </c>
      <c r="L24" s="160">
        <v>15</v>
      </c>
      <c r="M24" s="160">
        <f>G24*(1+L24/100)</f>
        <v>0</v>
      </c>
      <c r="N24" s="160">
        <v>0</v>
      </c>
      <c r="O24" s="160">
        <f>ROUND(E24*N24,2)</f>
        <v>0</v>
      </c>
      <c r="P24" s="160">
        <v>0</v>
      </c>
      <c r="Q24" s="160">
        <f>ROUND(E24*P24,2)</f>
        <v>0</v>
      </c>
      <c r="R24" s="160"/>
      <c r="S24" s="160" t="s">
        <v>162</v>
      </c>
      <c r="T24" s="160" t="s">
        <v>206</v>
      </c>
      <c r="U24" s="160">
        <v>0</v>
      </c>
      <c r="V24" s="160">
        <f>ROUND(E24*U24,2)</f>
        <v>0</v>
      </c>
      <c r="W24" s="160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194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x14ac:dyDescent="0.2">
      <c r="A25" s="165" t="s">
        <v>143</v>
      </c>
      <c r="B25" s="166" t="s">
        <v>61</v>
      </c>
      <c r="C25" s="185" t="s">
        <v>62</v>
      </c>
      <c r="D25" s="167"/>
      <c r="E25" s="168"/>
      <c r="F25" s="169"/>
      <c r="G25" s="170">
        <f>SUMIF(AG26:AG32,"&lt;&gt;NOR",G26:G32)</f>
        <v>0</v>
      </c>
      <c r="H25" s="164"/>
      <c r="I25" s="164">
        <f>SUM(I26:I32)</f>
        <v>0</v>
      </c>
      <c r="J25" s="164"/>
      <c r="K25" s="164">
        <f>SUM(K26:K32)</f>
        <v>0</v>
      </c>
      <c r="L25" s="164"/>
      <c r="M25" s="164">
        <f>SUM(M26:M32)</f>
        <v>0</v>
      </c>
      <c r="N25" s="164"/>
      <c r="O25" s="164">
        <f>SUM(O26:O32)</f>
        <v>0</v>
      </c>
      <c r="P25" s="164"/>
      <c r="Q25" s="164">
        <f>SUM(Q26:Q32)</f>
        <v>0</v>
      </c>
      <c r="R25" s="164"/>
      <c r="S25" s="164"/>
      <c r="T25" s="164"/>
      <c r="U25" s="164"/>
      <c r="V25" s="164">
        <f>SUM(V26:V32)</f>
        <v>0</v>
      </c>
      <c r="W25" s="164"/>
      <c r="AG25" t="s">
        <v>144</v>
      </c>
    </row>
    <row r="26" spans="1:60" outlineLevel="1" x14ac:dyDescent="0.2">
      <c r="A26" s="177">
        <v>16</v>
      </c>
      <c r="B26" s="178" t="s">
        <v>413</v>
      </c>
      <c r="C26" s="188" t="s">
        <v>414</v>
      </c>
      <c r="D26" s="179" t="s">
        <v>170</v>
      </c>
      <c r="E26" s="180">
        <v>8</v>
      </c>
      <c r="F26" s="181"/>
      <c r="G26" s="182">
        <f t="shared" ref="G26:G32" si="7">ROUND(E26*F26,2)</f>
        <v>0</v>
      </c>
      <c r="H26" s="161"/>
      <c r="I26" s="160">
        <f t="shared" ref="I26:I32" si="8">ROUND(E26*H26,2)</f>
        <v>0</v>
      </c>
      <c r="J26" s="161"/>
      <c r="K26" s="160">
        <f t="shared" ref="K26:K32" si="9">ROUND(E26*J26,2)</f>
        <v>0</v>
      </c>
      <c r="L26" s="160">
        <v>15</v>
      </c>
      <c r="M26" s="160">
        <f t="shared" ref="M26:M32" si="10">G26*(1+L26/100)</f>
        <v>0</v>
      </c>
      <c r="N26" s="160">
        <v>0</v>
      </c>
      <c r="O26" s="160">
        <f t="shared" ref="O26:O32" si="11">ROUND(E26*N26,2)</f>
        <v>0</v>
      </c>
      <c r="P26" s="160">
        <v>0</v>
      </c>
      <c r="Q26" s="160">
        <f t="shared" ref="Q26:Q32" si="12">ROUND(E26*P26,2)</f>
        <v>0</v>
      </c>
      <c r="R26" s="160"/>
      <c r="S26" s="160" t="s">
        <v>162</v>
      </c>
      <c r="T26" s="160" t="s">
        <v>206</v>
      </c>
      <c r="U26" s="160">
        <v>0</v>
      </c>
      <c r="V26" s="160">
        <f t="shared" ref="V26:V32" si="13">ROUND(E26*U26,2)</f>
        <v>0</v>
      </c>
      <c r="W26" s="160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188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77">
        <v>17</v>
      </c>
      <c r="B27" s="178" t="s">
        <v>415</v>
      </c>
      <c r="C27" s="188" t="s">
        <v>416</v>
      </c>
      <c r="D27" s="179" t="s">
        <v>170</v>
      </c>
      <c r="E27" s="180">
        <v>12</v>
      </c>
      <c r="F27" s="181"/>
      <c r="G27" s="182">
        <f t="shared" si="7"/>
        <v>0</v>
      </c>
      <c r="H27" s="161"/>
      <c r="I27" s="160">
        <f t="shared" si="8"/>
        <v>0</v>
      </c>
      <c r="J27" s="161"/>
      <c r="K27" s="160">
        <f t="shared" si="9"/>
        <v>0</v>
      </c>
      <c r="L27" s="160">
        <v>15</v>
      </c>
      <c r="M27" s="160">
        <f t="shared" si="10"/>
        <v>0</v>
      </c>
      <c r="N27" s="160">
        <v>0</v>
      </c>
      <c r="O27" s="160">
        <f t="shared" si="11"/>
        <v>0</v>
      </c>
      <c r="P27" s="160">
        <v>0</v>
      </c>
      <c r="Q27" s="160">
        <f t="shared" si="12"/>
        <v>0</v>
      </c>
      <c r="R27" s="160"/>
      <c r="S27" s="160" t="s">
        <v>162</v>
      </c>
      <c r="T27" s="160" t="s">
        <v>206</v>
      </c>
      <c r="U27" s="160">
        <v>0</v>
      </c>
      <c r="V27" s="160">
        <f t="shared" si="13"/>
        <v>0</v>
      </c>
      <c r="W27" s="160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149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77">
        <v>18</v>
      </c>
      <c r="B28" s="178" t="s">
        <v>417</v>
      </c>
      <c r="C28" s="188" t="s">
        <v>418</v>
      </c>
      <c r="D28" s="179" t="s">
        <v>170</v>
      </c>
      <c r="E28" s="180">
        <v>30</v>
      </c>
      <c r="F28" s="181"/>
      <c r="G28" s="182">
        <f t="shared" si="7"/>
        <v>0</v>
      </c>
      <c r="H28" s="161"/>
      <c r="I28" s="160">
        <f t="shared" si="8"/>
        <v>0</v>
      </c>
      <c r="J28" s="161"/>
      <c r="K28" s="160">
        <f t="shared" si="9"/>
        <v>0</v>
      </c>
      <c r="L28" s="160">
        <v>15</v>
      </c>
      <c r="M28" s="160">
        <f t="shared" si="10"/>
        <v>0</v>
      </c>
      <c r="N28" s="160">
        <v>0</v>
      </c>
      <c r="O28" s="160">
        <f t="shared" si="11"/>
        <v>0</v>
      </c>
      <c r="P28" s="160">
        <v>0</v>
      </c>
      <c r="Q28" s="160">
        <f t="shared" si="12"/>
        <v>0</v>
      </c>
      <c r="R28" s="160"/>
      <c r="S28" s="160" t="s">
        <v>162</v>
      </c>
      <c r="T28" s="160" t="s">
        <v>206</v>
      </c>
      <c r="U28" s="160">
        <v>0</v>
      </c>
      <c r="V28" s="160">
        <f t="shared" si="13"/>
        <v>0</v>
      </c>
      <c r="W28" s="16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194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77">
        <v>19</v>
      </c>
      <c r="B29" s="178" t="s">
        <v>419</v>
      </c>
      <c r="C29" s="188" t="s">
        <v>420</v>
      </c>
      <c r="D29" s="179" t="s">
        <v>170</v>
      </c>
      <c r="E29" s="180">
        <v>150</v>
      </c>
      <c r="F29" s="181"/>
      <c r="G29" s="182">
        <f t="shared" si="7"/>
        <v>0</v>
      </c>
      <c r="H29" s="161"/>
      <c r="I29" s="160">
        <f t="shared" si="8"/>
        <v>0</v>
      </c>
      <c r="J29" s="161"/>
      <c r="K29" s="160">
        <f t="shared" si="9"/>
        <v>0</v>
      </c>
      <c r="L29" s="160">
        <v>15</v>
      </c>
      <c r="M29" s="160">
        <f t="shared" si="10"/>
        <v>0</v>
      </c>
      <c r="N29" s="160">
        <v>0</v>
      </c>
      <c r="O29" s="160">
        <f t="shared" si="11"/>
        <v>0</v>
      </c>
      <c r="P29" s="160">
        <v>0</v>
      </c>
      <c r="Q29" s="160">
        <f t="shared" si="12"/>
        <v>0</v>
      </c>
      <c r="R29" s="160"/>
      <c r="S29" s="160" t="s">
        <v>162</v>
      </c>
      <c r="T29" s="160" t="s">
        <v>206</v>
      </c>
      <c r="U29" s="160">
        <v>0</v>
      </c>
      <c r="V29" s="160">
        <f t="shared" si="13"/>
        <v>0</v>
      </c>
      <c r="W29" s="160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194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77">
        <v>20</v>
      </c>
      <c r="B30" s="178" t="s">
        <v>421</v>
      </c>
      <c r="C30" s="188" t="s">
        <v>422</v>
      </c>
      <c r="D30" s="179" t="s">
        <v>170</v>
      </c>
      <c r="E30" s="180">
        <v>25</v>
      </c>
      <c r="F30" s="181"/>
      <c r="G30" s="182">
        <f t="shared" si="7"/>
        <v>0</v>
      </c>
      <c r="H30" s="161"/>
      <c r="I30" s="160">
        <f t="shared" si="8"/>
        <v>0</v>
      </c>
      <c r="J30" s="161"/>
      <c r="K30" s="160">
        <f t="shared" si="9"/>
        <v>0</v>
      </c>
      <c r="L30" s="160">
        <v>15</v>
      </c>
      <c r="M30" s="160">
        <f t="shared" si="10"/>
        <v>0</v>
      </c>
      <c r="N30" s="160">
        <v>0</v>
      </c>
      <c r="O30" s="160">
        <f t="shared" si="11"/>
        <v>0</v>
      </c>
      <c r="P30" s="160">
        <v>0</v>
      </c>
      <c r="Q30" s="160">
        <f t="shared" si="12"/>
        <v>0</v>
      </c>
      <c r="R30" s="160"/>
      <c r="S30" s="160" t="s">
        <v>162</v>
      </c>
      <c r="T30" s="160" t="s">
        <v>206</v>
      </c>
      <c r="U30" s="160">
        <v>0</v>
      </c>
      <c r="V30" s="160">
        <f t="shared" si="13"/>
        <v>0</v>
      </c>
      <c r="W30" s="160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194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77">
        <v>21</v>
      </c>
      <c r="B31" s="178" t="s">
        <v>423</v>
      </c>
      <c r="C31" s="188" t="s">
        <v>424</v>
      </c>
      <c r="D31" s="179" t="s">
        <v>170</v>
      </c>
      <c r="E31" s="180">
        <v>135</v>
      </c>
      <c r="F31" s="181"/>
      <c r="G31" s="182">
        <f t="shared" si="7"/>
        <v>0</v>
      </c>
      <c r="H31" s="161"/>
      <c r="I31" s="160">
        <f t="shared" si="8"/>
        <v>0</v>
      </c>
      <c r="J31" s="161"/>
      <c r="K31" s="160">
        <f t="shared" si="9"/>
        <v>0</v>
      </c>
      <c r="L31" s="160">
        <v>15</v>
      </c>
      <c r="M31" s="160">
        <f t="shared" si="10"/>
        <v>0</v>
      </c>
      <c r="N31" s="160">
        <v>0</v>
      </c>
      <c r="O31" s="160">
        <f t="shared" si="11"/>
        <v>0</v>
      </c>
      <c r="P31" s="160">
        <v>0</v>
      </c>
      <c r="Q31" s="160">
        <f t="shared" si="12"/>
        <v>0</v>
      </c>
      <c r="R31" s="160"/>
      <c r="S31" s="160" t="s">
        <v>162</v>
      </c>
      <c r="T31" s="160" t="s">
        <v>206</v>
      </c>
      <c r="U31" s="160">
        <v>0</v>
      </c>
      <c r="V31" s="160">
        <f t="shared" si="13"/>
        <v>0</v>
      </c>
      <c r="W31" s="160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194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77">
        <v>22</v>
      </c>
      <c r="B32" s="178" t="s">
        <v>425</v>
      </c>
      <c r="C32" s="188" t="s">
        <v>426</v>
      </c>
      <c r="D32" s="179" t="s">
        <v>170</v>
      </c>
      <c r="E32" s="180">
        <v>20</v>
      </c>
      <c r="F32" s="181"/>
      <c r="G32" s="182">
        <f t="shared" si="7"/>
        <v>0</v>
      </c>
      <c r="H32" s="161"/>
      <c r="I32" s="160">
        <f t="shared" si="8"/>
        <v>0</v>
      </c>
      <c r="J32" s="161"/>
      <c r="K32" s="160">
        <f t="shared" si="9"/>
        <v>0</v>
      </c>
      <c r="L32" s="160">
        <v>15</v>
      </c>
      <c r="M32" s="160">
        <f t="shared" si="10"/>
        <v>0</v>
      </c>
      <c r="N32" s="160">
        <v>0</v>
      </c>
      <c r="O32" s="160">
        <f t="shared" si="11"/>
        <v>0</v>
      </c>
      <c r="P32" s="160">
        <v>0</v>
      </c>
      <c r="Q32" s="160">
        <f t="shared" si="12"/>
        <v>0</v>
      </c>
      <c r="R32" s="160"/>
      <c r="S32" s="160" t="s">
        <v>162</v>
      </c>
      <c r="T32" s="160" t="s">
        <v>206</v>
      </c>
      <c r="U32" s="160">
        <v>0</v>
      </c>
      <c r="V32" s="160">
        <f t="shared" si="13"/>
        <v>0</v>
      </c>
      <c r="W32" s="16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194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x14ac:dyDescent="0.2">
      <c r="A33" s="165" t="s">
        <v>143</v>
      </c>
      <c r="B33" s="166" t="s">
        <v>63</v>
      </c>
      <c r="C33" s="185" t="s">
        <v>64</v>
      </c>
      <c r="D33" s="167"/>
      <c r="E33" s="168"/>
      <c r="F33" s="169"/>
      <c r="G33" s="170">
        <f>SUMIF(AG34:AG37,"&lt;&gt;NOR",G34:G37)</f>
        <v>0</v>
      </c>
      <c r="H33" s="164"/>
      <c r="I33" s="164">
        <f>SUM(I34:I37)</f>
        <v>0</v>
      </c>
      <c r="J33" s="164"/>
      <c r="K33" s="164">
        <f>SUM(K34:K37)</f>
        <v>0</v>
      </c>
      <c r="L33" s="164"/>
      <c r="M33" s="164">
        <f>SUM(M34:M37)</f>
        <v>0</v>
      </c>
      <c r="N33" s="164"/>
      <c r="O33" s="164">
        <f>SUM(O34:O37)</f>
        <v>0</v>
      </c>
      <c r="P33" s="164"/>
      <c r="Q33" s="164">
        <f>SUM(Q34:Q37)</f>
        <v>0</v>
      </c>
      <c r="R33" s="164"/>
      <c r="S33" s="164"/>
      <c r="T33" s="164"/>
      <c r="U33" s="164"/>
      <c r="V33" s="164">
        <f>SUM(V34:V37)</f>
        <v>0</v>
      </c>
      <c r="W33" s="164"/>
      <c r="AG33" t="s">
        <v>144</v>
      </c>
    </row>
    <row r="34" spans="1:60" outlineLevel="1" x14ac:dyDescent="0.2">
      <c r="A34" s="177">
        <v>23</v>
      </c>
      <c r="B34" s="178" t="s">
        <v>427</v>
      </c>
      <c r="C34" s="188" t="s">
        <v>428</v>
      </c>
      <c r="D34" s="179" t="s">
        <v>388</v>
      </c>
      <c r="E34" s="180">
        <v>40</v>
      </c>
      <c r="F34" s="181"/>
      <c r="G34" s="182">
        <f>ROUND(E34*F34,2)</f>
        <v>0</v>
      </c>
      <c r="H34" s="161"/>
      <c r="I34" s="160">
        <f>ROUND(E34*H34,2)</f>
        <v>0</v>
      </c>
      <c r="J34" s="161"/>
      <c r="K34" s="160">
        <f>ROUND(E34*J34,2)</f>
        <v>0</v>
      </c>
      <c r="L34" s="160">
        <v>15</v>
      </c>
      <c r="M34" s="160">
        <f>G34*(1+L34/100)</f>
        <v>0</v>
      </c>
      <c r="N34" s="160">
        <v>0</v>
      </c>
      <c r="O34" s="160">
        <f>ROUND(E34*N34,2)</f>
        <v>0</v>
      </c>
      <c r="P34" s="160">
        <v>0</v>
      </c>
      <c r="Q34" s="160">
        <f>ROUND(E34*P34,2)</f>
        <v>0</v>
      </c>
      <c r="R34" s="160"/>
      <c r="S34" s="160" t="s">
        <v>162</v>
      </c>
      <c r="T34" s="160" t="s">
        <v>206</v>
      </c>
      <c r="U34" s="160">
        <v>0</v>
      </c>
      <c r="V34" s="160">
        <f>ROUND(E34*U34,2)</f>
        <v>0</v>
      </c>
      <c r="W34" s="160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194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ht="22.5" outlineLevel="1" x14ac:dyDescent="0.2">
      <c r="A35" s="177">
        <v>24</v>
      </c>
      <c r="B35" s="178" t="s">
        <v>429</v>
      </c>
      <c r="C35" s="188" t="s">
        <v>430</v>
      </c>
      <c r="D35" s="179" t="s">
        <v>388</v>
      </c>
      <c r="E35" s="180">
        <v>2</v>
      </c>
      <c r="F35" s="181"/>
      <c r="G35" s="182">
        <f>ROUND(E35*F35,2)</f>
        <v>0</v>
      </c>
      <c r="H35" s="161"/>
      <c r="I35" s="160">
        <f>ROUND(E35*H35,2)</f>
        <v>0</v>
      </c>
      <c r="J35" s="161"/>
      <c r="K35" s="160">
        <f>ROUND(E35*J35,2)</f>
        <v>0</v>
      </c>
      <c r="L35" s="160">
        <v>15</v>
      </c>
      <c r="M35" s="160">
        <f>G35*(1+L35/100)</f>
        <v>0</v>
      </c>
      <c r="N35" s="160">
        <v>0</v>
      </c>
      <c r="O35" s="160">
        <f>ROUND(E35*N35,2)</f>
        <v>0</v>
      </c>
      <c r="P35" s="160">
        <v>0</v>
      </c>
      <c r="Q35" s="160">
        <f>ROUND(E35*P35,2)</f>
        <v>0</v>
      </c>
      <c r="R35" s="160"/>
      <c r="S35" s="160" t="s">
        <v>162</v>
      </c>
      <c r="T35" s="160" t="s">
        <v>206</v>
      </c>
      <c r="U35" s="160">
        <v>0</v>
      </c>
      <c r="V35" s="160">
        <f>ROUND(E35*U35,2)</f>
        <v>0</v>
      </c>
      <c r="W35" s="160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194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77">
        <v>25</v>
      </c>
      <c r="B36" s="178" t="s">
        <v>431</v>
      </c>
      <c r="C36" s="188" t="s">
        <v>432</v>
      </c>
      <c r="D36" s="179" t="s">
        <v>388</v>
      </c>
      <c r="E36" s="180">
        <v>2</v>
      </c>
      <c r="F36" s="181"/>
      <c r="G36" s="182">
        <f>ROUND(E36*F36,2)</f>
        <v>0</v>
      </c>
      <c r="H36" s="161"/>
      <c r="I36" s="160">
        <f>ROUND(E36*H36,2)</f>
        <v>0</v>
      </c>
      <c r="J36" s="161"/>
      <c r="K36" s="160">
        <f>ROUND(E36*J36,2)</f>
        <v>0</v>
      </c>
      <c r="L36" s="160">
        <v>15</v>
      </c>
      <c r="M36" s="160">
        <f>G36*(1+L36/100)</f>
        <v>0</v>
      </c>
      <c r="N36" s="160">
        <v>0</v>
      </c>
      <c r="O36" s="160">
        <f>ROUND(E36*N36,2)</f>
        <v>0</v>
      </c>
      <c r="P36" s="160">
        <v>0</v>
      </c>
      <c r="Q36" s="160">
        <f>ROUND(E36*P36,2)</f>
        <v>0</v>
      </c>
      <c r="R36" s="160"/>
      <c r="S36" s="160" t="s">
        <v>162</v>
      </c>
      <c r="T36" s="160" t="s">
        <v>206</v>
      </c>
      <c r="U36" s="160">
        <v>0</v>
      </c>
      <c r="V36" s="160">
        <f>ROUND(E36*U36,2)</f>
        <v>0</v>
      </c>
      <c r="W36" s="160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194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ht="22.5" outlineLevel="1" x14ac:dyDescent="0.2">
      <c r="A37" s="177">
        <v>26</v>
      </c>
      <c r="B37" s="178" t="s">
        <v>433</v>
      </c>
      <c r="C37" s="188" t="s">
        <v>434</v>
      </c>
      <c r="D37" s="179" t="s">
        <v>388</v>
      </c>
      <c r="E37" s="180">
        <v>85</v>
      </c>
      <c r="F37" s="181"/>
      <c r="G37" s="182">
        <f>ROUND(E37*F37,2)</f>
        <v>0</v>
      </c>
      <c r="H37" s="161"/>
      <c r="I37" s="160">
        <f>ROUND(E37*H37,2)</f>
        <v>0</v>
      </c>
      <c r="J37" s="161"/>
      <c r="K37" s="160">
        <f>ROUND(E37*J37,2)</f>
        <v>0</v>
      </c>
      <c r="L37" s="160">
        <v>15</v>
      </c>
      <c r="M37" s="160">
        <f>G37*(1+L37/100)</f>
        <v>0</v>
      </c>
      <c r="N37" s="160">
        <v>0</v>
      </c>
      <c r="O37" s="160">
        <f>ROUND(E37*N37,2)</f>
        <v>0</v>
      </c>
      <c r="P37" s="160">
        <v>0</v>
      </c>
      <c r="Q37" s="160">
        <f>ROUND(E37*P37,2)</f>
        <v>0</v>
      </c>
      <c r="R37" s="160"/>
      <c r="S37" s="160" t="s">
        <v>162</v>
      </c>
      <c r="T37" s="160" t="s">
        <v>206</v>
      </c>
      <c r="U37" s="160">
        <v>0</v>
      </c>
      <c r="V37" s="160">
        <f>ROUND(E37*U37,2)</f>
        <v>0</v>
      </c>
      <c r="W37" s="160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194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ht="25.5" x14ac:dyDescent="0.2">
      <c r="A38" s="165" t="s">
        <v>143</v>
      </c>
      <c r="B38" s="166" t="s">
        <v>65</v>
      </c>
      <c r="C38" s="185" t="s">
        <v>66</v>
      </c>
      <c r="D38" s="167"/>
      <c r="E38" s="168"/>
      <c r="F38" s="169"/>
      <c r="G38" s="170">
        <f>SUMIF(AG39:AG63,"&lt;&gt;NOR",G39:G63)</f>
        <v>0</v>
      </c>
      <c r="H38" s="164"/>
      <c r="I38" s="164">
        <f>SUM(I39:I63)</f>
        <v>0</v>
      </c>
      <c r="J38" s="164"/>
      <c r="K38" s="164">
        <f>SUM(K39:K63)</f>
        <v>0</v>
      </c>
      <c r="L38" s="164"/>
      <c r="M38" s="164">
        <f>SUM(M39:M63)</f>
        <v>0</v>
      </c>
      <c r="N38" s="164"/>
      <c r="O38" s="164">
        <f>SUM(O39:O63)</f>
        <v>0</v>
      </c>
      <c r="P38" s="164"/>
      <c r="Q38" s="164">
        <f>SUM(Q39:Q63)</f>
        <v>0</v>
      </c>
      <c r="R38" s="164"/>
      <c r="S38" s="164"/>
      <c r="T38" s="164"/>
      <c r="U38" s="164"/>
      <c r="V38" s="164">
        <f>SUM(V39:V63)</f>
        <v>0</v>
      </c>
      <c r="W38" s="164"/>
      <c r="AG38" t="s">
        <v>144</v>
      </c>
    </row>
    <row r="39" spans="1:60" ht="22.5" outlineLevel="1" x14ac:dyDescent="0.2">
      <c r="A39" s="177">
        <v>27</v>
      </c>
      <c r="B39" s="178" t="s">
        <v>435</v>
      </c>
      <c r="C39" s="188" t="s">
        <v>436</v>
      </c>
      <c r="D39" s="179" t="s">
        <v>388</v>
      </c>
      <c r="E39" s="180">
        <v>5</v>
      </c>
      <c r="F39" s="181"/>
      <c r="G39" s="182">
        <f t="shared" ref="G39:G63" si="14">ROUND(E39*F39,2)</f>
        <v>0</v>
      </c>
      <c r="H39" s="161"/>
      <c r="I39" s="160">
        <f t="shared" ref="I39:I63" si="15">ROUND(E39*H39,2)</f>
        <v>0</v>
      </c>
      <c r="J39" s="161"/>
      <c r="K39" s="160">
        <f t="shared" ref="K39:K63" si="16">ROUND(E39*J39,2)</f>
        <v>0</v>
      </c>
      <c r="L39" s="160">
        <v>15</v>
      </c>
      <c r="M39" s="160">
        <f t="shared" ref="M39:M63" si="17">G39*(1+L39/100)</f>
        <v>0</v>
      </c>
      <c r="N39" s="160">
        <v>0</v>
      </c>
      <c r="O39" s="160">
        <f t="shared" ref="O39:O63" si="18">ROUND(E39*N39,2)</f>
        <v>0</v>
      </c>
      <c r="P39" s="160">
        <v>0</v>
      </c>
      <c r="Q39" s="160">
        <f t="shared" ref="Q39:Q63" si="19">ROUND(E39*P39,2)</f>
        <v>0</v>
      </c>
      <c r="R39" s="160"/>
      <c r="S39" s="160" t="s">
        <v>162</v>
      </c>
      <c r="T39" s="160" t="s">
        <v>206</v>
      </c>
      <c r="U39" s="160">
        <v>0</v>
      </c>
      <c r="V39" s="160">
        <f t="shared" ref="V39:V63" si="20">ROUND(E39*U39,2)</f>
        <v>0</v>
      </c>
      <c r="W39" s="160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194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ht="22.5" outlineLevel="1" x14ac:dyDescent="0.2">
      <c r="A40" s="177">
        <v>28</v>
      </c>
      <c r="B40" s="178" t="s">
        <v>437</v>
      </c>
      <c r="C40" s="188" t="s">
        <v>438</v>
      </c>
      <c r="D40" s="179" t="s">
        <v>388</v>
      </c>
      <c r="E40" s="180">
        <v>3</v>
      </c>
      <c r="F40" s="181"/>
      <c r="G40" s="182">
        <f t="shared" si="14"/>
        <v>0</v>
      </c>
      <c r="H40" s="161"/>
      <c r="I40" s="160">
        <f t="shared" si="15"/>
        <v>0</v>
      </c>
      <c r="J40" s="161"/>
      <c r="K40" s="160">
        <f t="shared" si="16"/>
        <v>0</v>
      </c>
      <c r="L40" s="160">
        <v>15</v>
      </c>
      <c r="M40" s="160">
        <f t="shared" si="17"/>
        <v>0</v>
      </c>
      <c r="N40" s="160">
        <v>0</v>
      </c>
      <c r="O40" s="160">
        <f t="shared" si="18"/>
        <v>0</v>
      </c>
      <c r="P40" s="160">
        <v>0</v>
      </c>
      <c r="Q40" s="160">
        <f t="shared" si="19"/>
        <v>0</v>
      </c>
      <c r="R40" s="160"/>
      <c r="S40" s="160" t="s">
        <v>162</v>
      </c>
      <c r="T40" s="160" t="s">
        <v>206</v>
      </c>
      <c r="U40" s="160">
        <v>0</v>
      </c>
      <c r="V40" s="160">
        <f t="shared" si="20"/>
        <v>0</v>
      </c>
      <c r="W40" s="160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194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77">
        <v>29</v>
      </c>
      <c r="B41" s="178" t="s">
        <v>439</v>
      </c>
      <c r="C41" s="188" t="s">
        <v>440</v>
      </c>
      <c r="D41" s="179" t="s">
        <v>388</v>
      </c>
      <c r="E41" s="180">
        <v>1</v>
      </c>
      <c r="F41" s="181"/>
      <c r="G41" s="182">
        <f t="shared" si="14"/>
        <v>0</v>
      </c>
      <c r="H41" s="161"/>
      <c r="I41" s="160">
        <f t="shared" si="15"/>
        <v>0</v>
      </c>
      <c r="J41" s="161"/>
      <c r="K41" s="160">
        <f t="shared" si="16"/>
        <v>0</v>
      </c>
      <c r="L41" s="160">
        <v>15</v>
      </c>
      <c r="M41" s="160">
        <f t="shared" si="17"/>
        <v>0</v>
      </c>
      <c r="N41" s="160">
        <v>0</v>
      </c>
      <c r="O41" s="160">
        <f t="shared" si="18"/>
        <v>0</v>
      </c>
      <c r="P41" s="160">
        <v>0</v>
      </c>
      <c r="Q41" s="160">
        <f t="shared" si="19"/>
        <v>0</v>
      </c>
      <c r="R41" s="160"/>
      <c r="S41" s="160" t="s">
        <v>162</v>
      </c>
      <c r="T41" s="160" t="s">
        <v>206</v>
      </c>
      <c r="U41" s="160">
        <v>0</v>
      </c>
      <c r="V41" s="160">
        <f t="shared" si="20"/>
        <v>0</v>
      </c>
      <c r="W41" s="160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194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ht="22.5" outlineLevel="1" x14ac:dyDescent="0.2">
      <c r="A42" s="177">
        <v>30</v>
      </c>
      <c r="B42" s="178" t="s">
        <v>441</v>
      </c>
      <c r="C42" s="188" t="s">
        <v>442</v>
      </c>
      <c r="D42" s="179" t="s">
        <v>388</v>
      </c>
      <c r="E42" s="180">
        <v>1</v>
      </c>
      <c r="F42" s="181"/>
      <c r="G42" s="182">
        <f t="shared" si="14"/>
        <v>0</v>
      </c>
      <c r="H42" s="161"/>
      <c r="I42" s="160">
        <f t="shared" si="15"/>
        <v>0</v>
      </c>
      <c r="J42" s="161"/>
      <c r="K42" s="160">
        <f t="shared" si="16"/>
        <v>0</v>
      </c>
      <c r="L42" s="160">
        <v>15</v>
      </c>
      <c r="M42" s="160">
        <f t="shared" si="17"/>
        <v>0</v>
      </c>
      <c r="N42" s="160">
        <v>0</v>
      </c>
      <c r="O42" s="160">
        <f t="shared" si="18"/>
        <v>0</v>
      </c>
      <c r="P42" s="160">
        <v>0</v>
      </c>
      <c r="Q42" s="160">
        <f t="shared" si="19"/>
        <v>0</v>
      </c>
      <c r="R42" s="160"/>
      <c r="S42" s="160" t="s">
        <v>162</v>
      </c>
      <c r="T42" s="160" t="s">
        <v>206</v>
      </c>
      <c r="U42" s="160">
        <v>0</v>
      </c>
      <c r="V42" s="160">
        <f t="shared" si="20"/>
        <v>0</v>
      </c>
      <c r="W42" s="160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194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ht="22.5" outlineLevel="1" x14ac:dyDescent="0.2">
      <c r="A43" s="177">
        <v>31</v>
      </c>
      <c r="B43" s="178" t="s">
        <v>443</v>
      </c>
      <c r="C43" s="188" t="s">
        <v>444</v>
      </c>
      <c r="D43" s="179" t="s">
        <v>388</v>
      </c>
      <c r="E43" s="180">
        <v>8</v>
      </c>
      <c r="F43" s="181"/>
      <c r="G43" s="182">
        <f t="shared" si="14"/>
        <v>0</v>
      </c>
      <c r="H43" s="161"/>
      <c r="I43" s="160">
        <f t="shared" si="15"/>
        <v>0</v>
      </c>
      <c r="J43" s="161"/>
      <c r="K43" s="160">
        <f t="shared" si="16"/>
        <v>0</v>
      </c>
      <c r="L43" s="160">
        <v>15</v>
      </c>
      <c r="M43" s="160">
        <f t="shared" si="17"/>
        <v>0</v>
      </c>
      <c r="N43" s="160">
        <v>0</v>
      </c>
      <c r="O43" s="160">
        <f t="shared" si="18"/>
        <v>0</v>
      </c>
      <c r="P43" s="160">
        <v>0</v>
      </c>
      <c r="Q43" s="160">
        <f t="shared" si="19"/>
        <v>0</v>
      </c>
      <c r="R43" s="160"/>
      <c r="S43" s="160" t="s">
        <v>162</v>
      </c>
      <c r="T43" s="160" t="s">
        <v>206</v>
      </c>
      <c r="U43" s="160">
        <v>0</v>
      </c>
      <c r="V43" s="160">
        <f t="shared" si="20"/>
        <v>0</v>
      </c>
      <c r="W43" s="160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188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ht="22.5" outlineLevel="1" x14ac:dyDescent="0.2">
      <c r="A44" s="177">
        <v>32</v>
      </c>
      <c r="B44" s="178" t="s">
        <v>445</v>
      </c>
      <c r="C44" s="188" t="s">
        <v>446</v>
      </c>
      <c r="D44" s="179" t="s">
        <v>388</v>
      </c>
      <c r="E44" s="180">
        <v>8</v>
      </c>
      <c r="F44" s="181"/>
      <c r="G44" s="182">
        <f t="shared" si="14"/>
        <v>0</v>
      </c>
      <c r="H44" s="161"/>
      <c r="I44" s="160">
        <f t="shared" si="15"/>
        <v>0</v>
      </c>
      <c r="J44" s="161"/>
      <c r="K44" s="160">
        <f t="shared" si="16"/>
        <v>0</v>
      </c>
      <c r="L44" s="160">
        <v>15</v>
      </c>
      <c r="M44" s="160">
        <f t="shared" si="17"/>
        <v>0</v>
      </c>
      <c r="N44" s="160">
        <v>0</v>
      </c>
      <c r="O44" s="160">
        <f t="shared" si="18"/>
        <v>0</v>
      </c>
      <c r="P44" s="160">
        <v>0</v>
      </c>
      <c r="Q44" s="160">
        <f t="shared" si="19"/>
        <v>0</v>
      </c>
      <c r="R44" s="160"/>
      <c r="S44" s="160" t="s">
        <v>162</v>
      </c>
      <c r="T44" s="160" t="s">
        <v>206</v>
      </c>
      <c r="U44" s="160">
        <v>0</v>
      </c>
      <c r="V44" s="160">
        <f t="shared" si="20"/>
        <v>0</v>
      </c>
      <c r="W44" s="160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188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ht="22.5" outlineLevel="1" x14ac:dyDescent="0.2">
      <c r="A45" s="177">
        <v>33</v>
      </c>
      <c r="B45" s="178" t="s">
        <v>447</v>
      </c>
      <c r="C45" s="188" t="s">
        <v>448</v>
      </c>
      <c r="D45" s="179" t="s">
        <v>388</v>
      </c>
      <c r="E45" s="180">
        <v>1</v>
      </c>
      <c r="F45" s="181"/>
      <c r="G45" s="182">
        <f t="shared" si="14"/>
        <v>0</v>
      </c>
      <c r="H45" s="161"/>
      <c r="I45" s="160">
        <f t="shared" si="15"/>
        <v>0</v>
      </c>
      <c r="J45" s="161"/>
      <c r="K45" s="160">
        <f t="shared" si="16"/>
        <v>0</v>
      </c>
      <c r="L45" s="160">
        <v>15</v>
      </c>
      <c r="M45" s="160">
        <f t="shared" si="17"/>
        <v>0</v>
      </c>
      <c r="N45" s="160">
        <v>0</v>
      </c>
      <c r="O45" s="160">
        <f t="shared" si="18"/>
        <v>0</v>
      </c>
      <c r="P45" s="160">
        <v>0</v>
      </c>
      <c r="Q45" s="160">
        <f t="shared" si="19"/>
        <v>0</v>
      </c>
      <c r="R45" s="160"/>
      <c r="S45" s="160" t="s">
        <v>162</v>
      </c>
      <c r="T45" s="160" t="s">
        <v>206</v>
      </c>
      <c r="U45" s="160">
        <v>0</v>
      </c>
      <c r="V45" s="160">
        <f t="shared" si="20"/>
        <v>0</v>
      </c>
      <c r="W45" s="160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188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ht="22.5" outlineLevel="1" x14ac:dyDescent="0.2">
      <c r="A46" s="177">
        <v>34</v>
      </c>
      <c r="B46" s="178" t="s">
        <v>449</v>
      </c>
      <c r="C46" s="188" t="s">
        <v>450</v>
      </c>
      <c r="D46" s="179" t="s">
        <v>388</v>
      </c>
      <c r="E46" s="180">
        <v>1</v>
      </c>
      <c r="F46" s="181"/>
      <c r="G46" s="182">
        <f t="shared" si="14"/>
        <v>0</v>
      </c>
      <c r="H46" s="161"/>
      <c r="I46" s="160">
        <f t="shared" si="15"/>
        <v>0</v>
      </c>
      <c r="J46" s="161"/>
      <c r="K46" s="160">
        <f t="shared" si="16"/>
        <v>0</v>
      </c>
      <c r="L46" s="160">
        <v>15</v>
      </c>
      <c r="M46" s="160">
        <f t="shared" si="17"/>
        <v>0</v>
      </c>
      <c r="N46" s="160">
        <v>0</v>
      </c>
      <c r="O46" s="160">
        <f t="shared" si="18"/>
        <v>0</v>
      </c>
      <c r="P46" s="160">
        <v>0</v>
      </c>
      <c r="Q46" s="160">
        <f t="shared" si="19"/>
        <v>0</v>
      </c>
      <c r="R46" s="160"/>
      <c r="S46" s="160" t="s">
        <v>162</v>
      </c>
      <c r="T46" s="160" t="s">
        <v>206</v>
      </c>
      <c r="U46" s="160">
        <v>0</v>
      </c>
      <c r="V46" s="160">
        <f t="shared" si="20"/>
        <v>0</v>
      </c>
      <c r="W46" s="160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194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ht="22.5" outlineLevel="1" x14ac:dyDescent="0.2">
      <c r="A47" s="177">
        <v>35</v>
      </c>
      <c r="B47" s="178" t="s">
        <v>451</v>
      </c>
      <c r="C47" s="188" t="s">
        <v>452</v>
      </c>
      <c r="D47" s="179" t="s">
        <v>388</v>
      </c>
      <c r="E47" s="180">
        <v>1</v>
      </c>
      <c r="F47" s="181"/>
      <c r="G47" s="182">
        <f t="shared" si="14"/>
        <v>0</v>
      </c>
      <c r="H47" s="161"/>
      <c r="I47" s="160">
        <f t="shared" si="15"/>
        <v>0</v>
      </c>
      <c r="J47" s="161"/>
      <c r="K47" s="160">
        <f t="shared" si="16"/>
        <v>0</v>
      </c>
      <c r="L47" s="160">
        <v>15</v>
      </c>
      <c r="M47" s="160">
        <f t="shared" si="17"/>
        <v>0</v>
      </c>
      <c r="N47" s="160">
        <v>0</v>
      </c>
      <c r="O47" s="160">
        <f t="shared" si="18"/>
        <v>0</v>
      </c>
      <c r="P47" s="160">
        <v>0</v>
      </c>
      <c r="Q47" s="160">
        <f t="shared" si="19"/>
        <v>0</v>
      </c>
      <c r="R47" s="160"/>
      <c r="S47" s="160" t="s">
        <v>162</v>
      </c>
      <c r="T47" s="160" t="s">
        <v>206</v>
      </c>
      <c r="U47" s="160">
        <v>0</v>
      </c>
      <c r="V47" s="160">
        <f t="shared" si="20"/>
        <v>0</v>
      </c>
      <c r="W47" s="160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194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77">
        <v>36</v>
      </c>
      <c r="B48" s="178" t="s">
        <v>453</v>
      </c>
      <c r="C48" s="188" t="s">
        <v>454</v>
      </c>
      <c r="D48" s="179" t="s">
        <v>388</v>
      </c>
      <c r="E48" s="180">
        <v>1</v>
      </c>
      <c r="F48" s="181"/>
      <c r="G48" s="182">
        <f t="shared" si="14"/>
        <v>0</v>
      </c>
      <c r="H48" s="161"/>
      <c r="I48" s="160">
        <f t="shared" si="15"/>
        <v>0</v>
      </c>
      <c r="J48" s="161"/>
      <c r="K48" s="160">
        <f t="shared" si="16"/>
        <v>0</v>
      </c>
      <c r="L48" s="160">
        <v>15</v>
      </c>
      <c r="M48" s="160">
        <f t="shared" si="17"/>
        <v>0</v>
      </c>
      <c r="N48" s="160">
        <v>0</v>
      </c>
      <c r="O48" s="160">
        <f t="shared" si="18"/>
        <v>0</v>
      </c>
      <c r="P48" s="160">
        <v>0</v>
      </c>
      <c r="Q48" s="160">
        <f t="shared" si="19"/>
        <v>0</v>
      </c>
      <c r="R48" s="160"/>
      <c r="S48" s="160" t="s">
        <v>162</v>
      </c>
      <c r="T48" s="160" t="s">
        <v>206</v>
      </c>
      <c r="U48" s="160">
        <v>0</v>
      </c>
      <c r="V48" s="160">
        <f t="shared" si="20"/>
        <v>0</v>
      </c>
      <c r="W48" s="160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149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77">
        <v>37</v>
      </c>
      <c r="B49" s="178" t="s">
        <v>455</v>
      </c>
      <c r="C49" s="188" t="s">
        <v>456</v>
      </c>
      <c r="D49" s="179" t="s">
        <v>388</v>
      </c>
      <c r="E49" s="180">
        <v>1</v>
      </c>
      <c r="F49" s="181"/>
      <c r="G49" s="182">
        <f t="shared" si="14"/>
        <v>0</v>
      </c>
      <c r="H49" s="161"/>
      <c r="I49" s="160">
        <f t="shared" si="15"/>
        <v>0</v>
      </c>
      <c r="J49" s="161"/>
      <c r="K49" s="160">
        <f t="shared" si="16"/>
        <v>0</v>
      </c>
      <c r="L49" s="160">
        <v>15</v>
      </c>
      <c r="M49" s="160">
        <f t="shared" si="17"/>
        <v>0</v>
      </c>
      <c r="N49" s="160">
        <v>0</v>
      </c>
      <c r="O49" s="160">
        <f t="shared" si="18"/>
        <v>0</v>
      </c>
      <c r="P49" s="160">
        <v>0</v>
      </c>
      <c r="Q49" s="160">
        <f t="shared" si="19"/>
        <v>0</v>
      </c>
      <c r="R49" s="160"/>
      <c r="S49" s="160" t="s">
        <v>162</v>
      </c>
      <c r="T49" s="160" t="s">
        <v>206</v>
      </c>
      <c r="U49" s="160">
        <v>0</v>
      </c>
      <c r="V49" s="160">
        <f t="shared" si="20"/>
        <v>0</v>
      </c>
      <c r="W49" s="160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194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77">
        <v>38</v>
      </c>
      <c r="B50" s="178" t="s">
        <v>457</v>
      </c>
      <c r="C50" s="188" t="s">
        <v>458</v>
      </c>
      <c r="D50" s="179" t="s">
        <v>388</v>
      </c>
      <c r="E50" s="180">
        <v>1</v>
      </c>
      <c r="F50" s="181"/>
      <c r="G50" s="182">
        <f t="shared" si="14"/>
        <v>0</v>
      </c>
      <c r="H50" s="161"/>
      <c r="I50" s="160">
        <f t="shared" si="15"/>
        <v>0</v>
      </c>
      <c r="J50" s="161"/>
      <c r="K50" s="160">
        <f t="shared" si="16"/>
        <v>0</v>
      </c>
      <c r="L50" s="160">
        <v>15</v>
      </c>
      <c r="M50" s="160">
        <f t="shared" si="17"/>
        <v>0</v>
      </c>
      <c r="N50" s="160">
        <v>0</v>
      </c>
      <c r="O50" s="160">
        <f t="shared" si="18"/>
        <v>0</v>
      </c>
      <c r="P50" s="160">
        <v>0</v>
      </c>
      <c r="Q50" s="160">
        <f t="shared" si="19"/>
        <v>0</v>
      </c>
      <c r="R50" s="160"/>
      <c r="S50" s="160" t="s">
        <v>162</v>
      </c>
      <c r="T50" s="160" t="s">
        <v>206</v>
      </c>
      <c r="U50" s="160">
        <v>0</v>
      </c>
      <c r="V50" s="160">
        <f t="shared" si="20"/>
        <v>0</v>
      </c>
      <c r="W50" s="160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194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77">
        <v>39</v>
      </c>
      <c r="B51" s="178" t="s">
        <v>459</v>
      </c>
      <c r="C51" s="188" t="s">
        <v>460</v>
      </c>
      <c r="D51" s="179" t="s">
        <v>388</v>
      </c>
      <c r="E51" s="180">
        <v>1</v>
      </c>
      <c r="F51" s="181"/>
      <c r="G51" s="182">
        <f t="shared" si="14"/>
        <v>0</v>
      </c>
      <c r="H51" s="161"/>
      <c r="I51" s="160">
        <f t="shared" si="15"/>
        <v>0</v>
      </c>
      <c r="J51" s="161"/>
      <c r="K51" s="160">
        <f t="shared" si="16"/>
        <v>0</v>
      </c>
      <c r="L51" s="160">
        <v>15</v>
      </c>
      <c r="M51" s="160">
        <f t="shared" si="17"/>
        <v>0</v>
      </c>
      <c r="N51" s="160">
        <v>0</v>
      </c>
      <c r="O51" s="160">
        <f t="shared" si="18"/>
        <v>0</v>
      </c>
      <c r="P51" s="160">
        <v>0</v>
      </c>
      <c r="Q51" s="160">
        <f t="shared" si="19"/>
        <v>0</v>
      </c>
      <c r="R51" s="160"/>
      <c r="S51" s="160" t="s">
        <v>162</v>
      </c>
      <c r="T51" s="160" t="s">
        <v>206</v>
      </c>
      <c r="U51" s="160">
        <v>0</v>
      </c>
      <c r="V51" s="160">
        <f t="shared" si="20"/>
        <v>0</v>
      </c>
      <c r="W51" s="160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194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77">
        <v>40</v>
      </c>
      <c r="B52" s="178" t="s">
        <v>461</v>
      </c>
      <c r="C52" s="188" t="s">
        <v>462</v>
      </c>
      <c r="D52" s="179" t="s">
        <v>205</v>
      </c>
      <c r="E52" s="180">
        <v>1</v>
      </c>
      <c r="F52" s="181"/>
      <c r="G52" s="182">
        <f t="shared" si="14"/>
        <v>0</v>
      </c>
      <c r="H52" s="161"/>
      <c r="I52" s="160">
        <f t="shared" si="15"/>
        <v>0</v>
      </c>
      <c r="J52" s="161"/>
      <c r="K52" s="160">
        <f t="shared" si="16"/>
        <v>0</v>
      </c>
      <c r="L52" s="160">
        <v>15</v>
      </c>
      <c r="M52" s="160">
        <f t="shared" si="17"/>
        <v>0</v>
      </c>
      <c r="N52" s="160">
        <v>0</v>
      </c>
      <c r="O52" s="160">
        <f t="shared" si="18"/>
        <v>0</v>
      </c>
      <c r="P52" s="160">
        <v>0</v>
      </c>
      <c r="Q52" s="160">
        <f t="shared" si="19"/>
        <v>0</v>
      </c>
      <c r="R52" s="160"/>
      <c r="S52" s="160" t="s">
        <v>162</v>
      </c>
      <c r="T52" s="160" t="s">
        <v>206</v>
      </c>
      <c r="U52" s="160">
        <v>0</v>
      </c>
      <c r="V52" s="160">
        <f t="shared" si="20"/>
        <v>0</v>
      </c>
      <c r="W52" s="160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194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77">
        <v>41</v>
      </c>
      <c r="B53" s="178" t="s">
        <v>463</v>
      </c>
      <c r="C53" s="188" t="s">
        <v>464</v>
      </c>
      <c r="D53" s="179" t="s">
        <v>388</v>
      </c>
      <c r="E53" s="180">
        <v>1</v>
      </c>
      <c r="F53" s="181"/>
      <c r="G53" s="182">
        <f t="shared" si="14"/>
        <v>0</v>
      </c>
      <c r="H53" s="161"/>
      <c r="I53" s="160">
        <f t="shared" si="15"/>
        <v>0</v>
      </c>
      <c r="J53" s="161"/>
      <c r="K53" s="160">
        <f t="shared" si="16"/>
        <v>0</v>
      </c>
      <c r="L53" s="160">
        <v>15</v>
      </c>
      <c r="M53" s="160">
        <f t="shared" si="17"/>
        <v>0</v>
      </c>
      <c r="N53" s="160">
        <v>0</v>
      </c>
      <c r="O53" s="160">
        <f t="shared" si="18"/>
        <v>0</v>
      </c>
      <c r="P53" s="160">
        <v>0</v>
      </c>
      <c r="Q53" s="160">
        <f t="shared" si="19"/>
        <v>0</v>
      </c>
      <c r="R53" s="160"/>
      <c r="S53" s="160" t="s">
        <v>162</v>
      </c>
      <c r="T53" s="160" t="s">
        <v>206</v>
      </c>
      <c r="U53" s="160">
        <v>0</v>
      </c>
      <c r="V53" s="160">
        <f t="shared" si="20"/>
        <v>0</v>
      </c>
      <c r="W53" s="160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194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77">
        <v>42</v>
      </c>
      <c r="B54" s="178" t="s">
        <v>465</v>
      </c>
      <c r="C54" s="188" t="s">
        <v>466</v>
      </c>
      <c r="D54" s="179" t="s">
        <v>388</v>
      </c>
      <c r="E54" s="180">
        <v>1</v>
      </c>
      <c r="F54" s="181"/>
      <c r="G54" s="182">
        <f t="shared" si="14"/>
        <v>0</v>
      </c>
      <c r="H54" s="161"/>
      <c r="I54" s="160">
        <f t="shared" si="15"/>
        <v>0</v>
      </c>
      <c r="J54" s="161"/>
      <c r="K54" s="160">
        <f t="shared" si="16"/>
        <v>0</v>
      </c>
      <c r="L54" s="160">
        <v>15</v>
      </c>
      <c r="M54" s="160">
        <f t="shared" si="17"/>
        <v>0</v>
      </c>
      <c r="N54" s="160">
        <v>0</v>
      </c>
      <c r="O54" s="160">
        <f t="shared" si="18"/>
        <v>0</v>
      </c>
      <c r="P54" s="160">
        <v>0</v>
      </c>
      <c r="Q54" s="160">
        <f t="shared" si="19"/>
        <v>0</v>
      </c>
      <c r="R54" s="160"/>
      <c r="S54" s="160" t="s">
        <v>162</v>
      </c>
      <c r="T54" s="160" t="s">
        <v>206</v>
      </c>
      <c r="U54" s="160">
        <v>0</v>
      </c>
      <c r="V54" s="160">
        <f t="shared" si="20"/>
        <v>0</v>
      </c>
      <c r="W54" s="160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149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77">
        <v>43</v>
      </c>
      <c r="B55" s="178" t="s">
        <v>467</v>
      </c>
      <c r="C55" s="188" t="s">
        <v>468</v>
      </c>
      <c r="D55" s="179" t="s">
        <v>388</v>
      </c>
      <c r="E55" s="180">
        <v>1</v>
      </c>
      <c r="F55" s="181"/>
      <c r="G55" s="182">
        <f t="shared" si="14"/>
        <v>0</v>
      </c>
      <c r="H55" s="161"/>
      <c r="I55" s="160">
        <f t="shared" si="15"/>
        <v>0</v>
      </c>
      <c r="J55" s="161"/>
      <c r="K55" s="160">
        <f t="shared" si="16"/>
        <v>0</v>
      </c>
      <c r="L55" s="160">
        <v>15</v>
      </c>
      <c r="M55" s="160">
        <f t="shared" si="17"/>
        <v>0</v>
      </c>
      <c r="N55" s="160">
        <v>0</v>
      </c>
      <c r="O55" s="160">
        <f t="shared" si="18"/>
        <v>0</v>
      </c>
      <c r="P55" s="160">
        <v>0</v>
      </c>
      <c r="Q55" s="160">
        <f t="shared" si="19"/>
        <v>0</v>
      </c>
      <c r="R55" s="160"/>
      <c r="S55" s="160" t="s">
        <v>162</v>
      </c>
      <c r="T55" s="160" t="s">
        <v>206</v>
      </c>
      <c r="U55" s="160">
        <v>0</v>
      </c>
      <c r="V55" s="160">
        <f t="shared" si="20"/>
        <v>0</v>
      </c>
      <c r="W55" s="160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194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ht="22.5" outlineLevel="1" x14ac:dyDescent="0.2">
      <c r="A56" s="177">
        <v>44</v>
      </c>
      <c r="B56" s="178" t="s">
        <v>469</v>
      </c>
      <c r="C56" s="188" t="s">
        <v>470</v>
      </c>
      <c r="D56" s="179" t="s">
        <v>471</v>
      </c>
      <c r="E56" s="180">
        <v>2</v>
      </c>
      <c r="F56" s="181"/>
      <c r="G56" s="182">
        <f t="shared" si="14"/>
        <v>0</v>
      </c>
      <c r="H56" s="161"/>
      <c r="I56" s="160">
        <f t="shared" si="15"/>
        <v>0</v>
      </c>
      <c r="J56" s="161"/>
      <c r="K56" s="160">
        <f t="shared" si="16"/>
        <v>0</v>
      </c>
      <c r="L56" s="160">
        <v>15</v>
      </c>
      <c r="M56" s="160">
        <f t="shared" si="17"/>
        <v>0</v>
      </c>
      <c r="N56" s="160">
        <v>0</v>
      </c>
      <c r="O56" s="160">
        <f t="shared" si="18"/>
        <v>0</v>
      </c>
      <c r="P56" s="160">
        <v>0</v>
      </c>
      <c r="Q56" s="160">
        <f t="shared" si="19"/>
        <v>0</v>
      </c>
      <c r="R56" s="160"/>
      <c r="S56" s="160" t="s">
        <v>162</v>
      </c>
      <c r="T56" s="160" t="s">
        <v>206</v>
      </c>
      <c r="U56" s="160">
        <v>0</v>
      </c>
      <c r="V56" s="160">
        <f t="shared" si="20"/>
        <v>0</v>
      </c>
      <c r="W56" s="160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188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77">
        <v>45</v>
      </c>
      <c r="B57" s="178" t="s">
        <v>472</v>
      </c>
      <c r="C57" s="188" t="s">
        <v>473</v>
      </c>
      <c r="D57" s="179" t="s">
        <v>471</v>
      </c>
      <c r="E57" s="180">
        <v>2</v>
      </c>
      <c r="F57" s="181"/>
      <c r="G57" s="182">
        <f t="shared" si="14"/>
        <v>0</v>
      </c>
      <c r="H57" s="161"/>
      <c r="I57" s="160">
        <f t="shared" si="15"/>
        <v>0</v>
      </c>
      <c r="J57" s="161"/>
      <c r="K57" s="160">
        <f t="shared" si="16"/>
        <v>0</v>
      </c>
      <c r="L57" s="160">
        <v>15</v>
      </c>
      <c r="M57" s="160">
        <f t="shared" si="17"/>
        <v>0</v>
      </c>
      <c r="N57" s="160">
        <v>0</v>
      </c>
      <c r="O57" s="160">
        <f t="shared" si="18"/>
        <v>0</v>
      </c>
      <c r="P57" s="160">
        <v>0</v>
      </c>
      <c r="Q57" s="160">
        <f t="shared" si="19"/>
        <v>0</v>
      </c>
      <c r="R57" s="160"/>
      <c r="S57" s="160" t="s">
        <v>162</v>
      </c>
      <c r="T57" s="160" t="s">
        <v>206</v>
      </c>
      <c r="U57" s="160">
        <v>0</v>
      </c>
      <c r="V57" s="160">
        <f t="shared" si="20"/>
        <v>0</v>
      </c>
      <c r="W57" s="160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188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77">
        <v>46</v>
      </c>
      <c r="B58" s="178" t="s">
        <v>474</v>
      </c>
      <c r="C58" s="188" t="s">
        <v>475</v>
      </c>
      <c r="D58" s="179" t="s">
        <v>471</v>
      </c>
      <c r="E58" s="180">
        <v>3</v>
      </c>
      <c r="F58" s="181"/>
      <c r="G58" s="182">
        <f t="shared" si="14"/>
        <v>0</v>
      </c>
      <c r="H58" s="161"/>
      <c r="I58" s="160">
        <f t="shared" si="15"/>
        <v>0</v>
      </c>
      <c r="J58" s="161"/>
      <c r="K58" s="160">
        <f t="shared" si="16"/>
        <v>0</v>
      </c>
      <c r="L58" s="160">
        <v>15</v>
      </c>
      <c r="M58" s="160">
        <f t="shared" si="17"/>
        <v>0</v>
      </c>
      <c r="N58" s="160">
        <v>0</v>
      </c>
      <c r="O58" s="160">
        <f t="shared" si="18"/>
        <v>0</v>
      </c>
      <c r="P58" s="160">
        <v>0</v>
      </c>
      <c r="Q58" s="160">
        <f t="shared" si="19"/>
        <v>0</v>
      </c>
      <c r="R58" s="160"/>
      <c r="S58" s="160" t="s">
        <v>162</v>
      </c>
      <c r="T58" s="160" t="s">
        <v>206</v>
      </c>
      <c r="U58" s="160">
        <v>0</v>
      </c>
      <c r="V58" s="160">
        <f t="shared" si="20"/>
        <v>0</v>
      </c>
      <c r="W58" s="160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188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77">
        <v>47</v>
      </c>
      <c r="B59" s="178" t="s">
        <v>476</v>
      </c>
      <c r="C59" s="188" t="s">
        <v>477</v>
      </c>
      <c r="D59" s="179" t="s">
        <v>471</v>
      </c>
      <c r="E59" s="180">
        <v>2</v>
      </c>
      <c r="F59" s="181"/>
      <c r="G59" s="182">
        <f t="shared" si="14"/>
        <v>0</v>
      </c>
      <c r="H59" s="161"/>
      <c r="I59" s="160">
        <f t="shared" si="15"/>
        <v>0</v>
      </c>
      <c r="J59" s="161"/>
      <c r="K59" s="160">
        <f t="shared" si="16"/>
        <v>0</v>
      </c>
      <c r="L59" s="160">
        <v>15</v>
      </c>
      <c r="M59" s="160">
        <f t="shared" si="17"/>
        <v>0</v>
      </c>
      <c r="N59" s="160">
        <v>0</v>
      </c>
      <c r="O59" s="160">
        <f t="shared" si="18"/>
        <v>0</v>
      </c>
      <c r="P59" s="160">
        <v>0</v>
      </c>
      <c r="Q59" s="160">
        <f t="shared" si="19"/>
        <v>0</v>
      </c>
      <c r="R59" s="160"/>
      <c r="S59" s="160" t="s">
        <v>162</v>
      </c>
      <c r="T59" s="160" t="s">
        <v>206</v>
      </c>
      <c r="U59" s="160">
        <v>0</v>
      </c>
      <c r="V59" s="160">
        <f t="shared" si="20"/>
        <v>0</v>
      </c>
      <c r="W59" s="160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188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77">
        <v>48</v>
      </c>
      <c r="B60" s="178" t="s">
        <v>478</v>
      </c>
      <c r="C60" s="188" t="s">
        <v>479</v>
      </c>
      <c r="D60" s="179" t="s">
        <v>205</v>
      </c>
      <c r="E60" s="180">
        <v>1</v>
      </c>
      <c r="F60" s="181"/>
      <c r="G60" s="182">
        <f t="shared" si="14"/>
        <v>0</v>
      </c>
      <c r="H60" s="161"/>
      <c r="I60" s="160">
        <f t="shared" si="15"/>
        <v>0</v>
      </c>
      <c r="J60" s="161"/>
      <c r="K60" s="160">
        <f t="shared" si="16"/>
        <v>0</v>
      </c>
      <c r="L60" s="160">
        <v>15</v>
      </c>
      <c r="M60" s="160">
        <f t="shared" si="17"/>
        <v>0</v>
      </c>
      <c r="N60" s="160">
        <v>0</v>
      </c>
      <c r="O60" s="160">
        <f t="shared" si="18"/>
        <v>0</v>
      </c>
      <c r="P60" s="160">
        <v>0</v>
      </c>
      <c r="Q60" s="160">
        <f t="shared" si="19"/>
        <v>0</v>
      </c>
      <c r="R60" s="160"/>
      <c r="S60" s="160" t="s">
        <v>162</v>
      </c>
      <c r="T60" s="160" t="s">
        <v>206</v>
      </c>
      <c r="U60" s="160">
        <v>0</v>
      </c>
      <c r="V60" s="160">
        <f t="shared" si="20"/>
        <v>0</v>
      </c>
      <c r="W60" s="160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188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77">
        <v>49</v>
      </c>
      <c r="B61" s="178" t="s">
        <v>480</v>
      </c>
      <c r="C61" s="188" t="s">
        <v>481</v>
      </c>
      <c r="D61" s="179" t="s">
        <v>205</v>
      </c>
      <c r="E61" s="180">
        <v>1</v>
      </c>
      <c r="F61" s="181"/>
      <c r="G61" s="182">
        <f t="shared" si="14"/>
        <v>0</v>
      </c>
      <c r="H61" s="161"/>
      <c r="I61" s="160">
        <f t="shared" si="15"/>
        <v>0</v>
      </c>
      <c r="J61" s="161"/>
      <c r="K61" s="160">
        <f t="shared" si="16"/>
        <v>0</v>
      </c>
      <c r="L61" s="160">
        <v>15</v>
      </c>
      <c r="M61" s="160">
        <f t="shared" si="17"/>
        <v>0</v>
      </c>
      <c r="N61" s="160">
        <v>0</v>
      </c>
      <c r="O61" s="160">
        <f t="shared" si="18"/>
        <v>0</v>
      </c>
      <c r="P61" s="160">
        <v>0</v>
      </c>
      <c r="Q61" s="160">
        <f t="shared" si="19"/>
        <v>0</v>
      </c>
      <c r="R61" s="160"/>
      <c r="S61" s="160" t="s">
        <v>162</v>
      </c>
      <c r="T61" s="160" t="s">
        <v>206</v>
      </c>
      <c r="U61" s="160">
        <v>0</v>
      </c>
      <c r="V61" s="160">
        <f t="shared" si="20"/>
        <v>0</v>
      </c>
      <c r="W61" s="160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149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77">
        <v>50</v>
      </c>
      <c r="B62" s="178" t="s">
        <v>482</v>
      </c>
      <c r="C62" s="188" t="s">
        <v>483</v>
      </c>
      <c r="D62" s="179" t="s">
        <v>205</v>
      </c>
      <c r="E62" s="180">
        <v>1</v>
      </c>
      <c r="F62" s="181"/>
      <c r="G62" s="182">
        <f t="shared" si="14"/>
        <v>0</v>
      </c>
      <c r="H62" s="161"/>
      <c r="I62" s="160">
        <f t="shared" si="15"/>
        <v>0</v>
      </c>
      <c r="J62" s="161"/>
      <c r="K62" s="160">
        <f t="shared" si="16"/>
        <v>0</v>
      </c>
      <c r="L62" s="160">
        <v>15</v>
      </c>
      <c r="M62" s="160">
        <f t="shared" si="17"/>
        <v>0</v>
      </c>
      <c r="N62" s="160">
        <v>0</v>
      </c>
      <c r="O62" s="160">
        <f t="shared" si="18"/>
        <v>0</v>
      </c>
      <c r="P62" s="160">
        <v>0</v>
      </c>
      <c r="Q62" s="160">
        <f t="shared" si="19"/>
        <v>0</v>
      </c>
      <c r="R62" s="160"/>
      <c r="S62" s="160" t="s">
        <v>162</v>
      </c>
      <c r="T62" s="160" t="s">
        <v>206</v>
      </c>
      <c r="U62" s="160">
        <v>0</v>
      </c>
      <c r="V62" s="160">
        <f t="shared" si="20"/>
        <v>0</v>
      </c>
      <c r="W62" s="160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149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71">
        <v>51</v>
      </c>
      <c r="B63" s="172" t="s">
        <v>484</v>
      </c>
      <c r="C63" s="186" t="s">
        <v>485</v>
      </c>
      <c r="D63" s="173" t="s">
        <v>205</v>
      </c>
      <c r="E63" s="174">
        <v>1</v>
      </c>
      <c r="F63" s="175"/>
      <c r="G63" s="176">
        <f t="shared" si="14"/>
        <v>0</v>
      </c>
      <c r="H63" s="161"/>
      <c r="I63" s="160">
        <f t="shared" si="15"/>
        <v>0</v>
      </c>
      <c r="J63" s="161"/>
      <c r="K63" s="160">
        <f t="shared" si="16"/>
        <v>0</v>
      </c>
      <c r="L63" s="160">
        <v>15</v>
      </c>
      <c r="M63" s="160">
        <f t="shared" si="17"/>
        <v>0</v>
      </c>
      <c r="N63" s="160">
        <v>0</v>
      </c>
      <c r="O63" s="160">
        <f t="shared" si="18"/>
        <v>0</v>
      </c>
      <c r="P63" s="160">
        <v>0</v>
      </c>
      <c r="Q63" s="160">
        <f t="shared" si="19"/>
        <v>0</v>
      </c>
      <c r="R63" s="160"/>
      <c r="S63" s="160" t="s">
        <v>162</v>
      </c>
      <c r="T63" s="160" t="s">
        <v>206</v>
      </c>
      <c r="U63" s="160">
        <v>0</v>
      </c>
      <c r="V63" s="160">
        <f t="shared" si="20"/>
        <v>0</v>
      </c>
      <c r="W63" s="160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194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x14ac:dyDescent="0.2">
      <c r="A64" s="5"/>
      <c r="B64" s="6"/>
      <c r="C64" s="190"/>
      <c r="D64" s="8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AE64">
        <v>15</v>
      </c>
      <c r="AF64">
        <v>21</v>
      </c>
    </row>
    <row r="65" spans="1:33" x14ac:dyDescent="0.2">
      <c r="A65" s="153"/>
      <c r="B65" s="154" t="s">
        <v>31</v>
      </c>
      <c r="C65" s="191"/>
      <c r="D65" s="155"/>
      <c r="E65" s="156"/>
      <c r="F65" s="156"/>
      <c r="G65" s="184">
        <f>G8+G20+G25+G33+G38</f>
        <v>0</v>
      </c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AE65">
        <f>SUMIF(L7:L63,AE64,G7:G63)</f>
        <v>0</v>
      </c>
      <c r="AF65">
        <f>SUMIF(L7:L63,AF64,G7:G63)</f>
        <v>0</v>
      </c>
      <c r="AG65" t="s">
        <v>378</v>
      </c>
    </row>
    <row r="66" spans="1:33" x14ac:dyDescent="0.2">
      <c r="A66" s="5"/>
      <c r="B66" s="6"/>
      <c r="C66" s="190"/>
      <c r="D66" s="8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1:33" x14ac:dyDescent="0.2">
      <c r="A67" s="5"/>
      <c r="B67" s="6"/>
      <c r="C67" s="190"/>
      <c r="D67" s="8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1:33" x14ac:dyDescent="0.2">
      <c r="A68" s="247" t="s">
        <v>379</v>
      </c>
      <c r="B68" s="247"/>
      <c r="C68" s="248"/>
      <c r="D68" s="8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1:33" x14ac:dyDescent="0.2">
      <c r="A69" s="249"/>
      <c r="B69" s="250"/>
      <c r="C69" s="251"/>
      <c r="D69" s="250"/>
      <c r="E69" s="250"/>
      <c r="F69" s="250"/>
      <c r="G69" s="252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AG69" t="s">
        <v>380</v>
      </c>
    </row>
    <row r="70" spans="1:33" x14ac:dyDescent="0.2">
      <c r="A70" s="253"/>
      <c r="B70" s="254"/>
      <c r="C70" s="255"/>
      <c r="D70" s="254"/>
      <c r="E70" s="254"/>
      <c r="F70" s="254"/>
      <c r="G70" s="256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1:33" x14ac:dyDescent="0.2">
      <c r="A71" s="253"/>
      <c r="B71" s="254"/>
      <c r="C71" s="255"/>
      <c r="D71" s="254"/>
      <c r="E71" s="254"/>
      <c r="F71" s="254"/>
      <c r="G71" s="256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1:33" x14ac:dyDescent="0.2">
      <c r="A72" s="253"/>
      <c r="B72" s="254"/>
      <c r="C72" s="255"/>
      <c r="D72" s="254"/>
      <c r="E72" s="254"/>
      <c r="F72" s="254"/>
      <c r="G72" s="256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1:33" x14ac:dyDescent="0.2">
      <c r="A73" s="257"/>
      <c r="B73" s="258"/>
      <c r="C73" s="259"/>
      <c r="D73" s="258"/>
      <c r="E73" s="258"/>
      <c r="F73" s="258"/>
      <c r="G73" s="260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33" x14ac:dyDescent="0.2">
      <c r="A74" s="5"/>
      <c r="B74" s="6"/>
      <c r="C74" s="190"/>
      <c r="D74" s="8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33" x14ac:dyDescent="0.2">
      <c r="C75" s="192"/>
      <c r="D75" s="141"/>
      <c r="AG75" t="s">
        <v>381</v>
      </c>
    </row>
    <row r="76" spans="1:33" x14ac:dyDescent="0.2">
      <c r="D76" s="141"/>
    </row>
    <row r="77" spans="1:33" x14ac:dyDescent="0.2">
      <c r="D77" s="141"/>
    </row>
    <row r="78" spans="1:33" x14ac:dyDescent="0.2">
      <c r="D78" s="141"/>
    </row>
    <row r="79" spans="1:33" x14ac:dyDescent="0.2">
      <c r="D79" s="141"/>
    </row>
    <row r="80" spans="1:33" x14ac:dyDescent="0.2">
      <c r="D80" s="141"/>
    </row>
    <row r="81" spans="4:4" x14ac:dyDescent="0.2">
      <c r="D81" s="141"/>
    </row>
    <row r="82" spans="4:4" x14ac:dyDescent="0.2">
      <c r="D82" s="141"/>
    </row>
    <row r="83" spans="4:4" x14ac:dyDescent="0.2">
      <c r="D83" s="141"/>
    </row>
    <row r="84" spans="4:4" x14ac:dyDescent="0.2">
      <c r="D84" s="141"/>
    </row>
    <row r="85" spans="4:4" x14ac:dyDescent="0.2">
      <c r="D85" s="141"/>
    </row>
    <row r="86" spans="4:4" x14ac:dyDescent="0.2">
      <c r="D86" s="141"/>
    </row>
    <row r="87" spans="4:4" x14ac:dyDescent="0.2">
      <c r="D87" s="141"/>
    </row>
    <row r="88" spans="4:4" x14ac:dyDescent="0.2">
      <c r="D88" s="141"/>
    </row>
    <row r="89" spans="4:4" x14ac:dyDescent="0.2">
      <c r="D89" s="141"/>
    </row>
    <row r="90" spans="4:4" x14ac:dyDescent="0.2">
      <c r="D90" s="141"/>
    </row>
    <row r="91" spans="4:4" x14ac:dyDescent="0.2">
      <c r="D91" s="141"/>
    </row>
    <row r="92" spans="4:4" x14ac:dyDescent="0.2">
      <c r="D92" s="141"/>
    </row>
    <row r="93" spans="4:4" x14ac:dyDescent="0.2">
      <c r="D93" s="141"/>
    </row>
    <row r="94" spans="4:4" x14ac:dyDescent="0.2">
      <c r="D94" s="141"/>
    </row>
    <row r="95" spans="4:4" x14ac:dyDescent="0.2">
      <c r="D95" s="141"/>
    </row>
    <row r="96" spans="4:4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algorithmName="SHA-512" hashValue="N6riHj1owq8bKB/KXBeAGROfoH5ena+TMdeSctDHQABMEQ4YqP2WvBGdPUOnU44TgbaJVCTwY3ijfPK03EVXug==" saltValue="ktICQ6cXPuohBUtAT4Itjw==" spinCount="100000" sheet="1" objects="1" scenarios="1"/>
  <mergeCells count="6">
    <mergeCell ref="A69:G73"/>
    <mergeCell ref="A1:G1"/>
    <mergeCell ref="C2:G2"/>
    <mergeCell ref="C3:G3"/>
    <mergeCell ref="C4:G4"/>
    <mergeCell ref="A68:C68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89" customWidth="1"/>
    <col min="3" max="3" width="38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0" t="s">
        <v>7</v>
      </c>
      <c r="B1" s="240"/>
      <c r="C1" s="240"/>
      <c r="D1" s="240"/>
      <c r="E1" s="240"/>
      <c r="F1" s="240"/>
      <c r="G1" s="240"/>
      <c r="AG1" t="s">
        <v>119</v>
      </c>
    </row>
    <row r="2" spans="1:60" ht="25.15" customHeight="1" x14ac:dyDescent="0.2">
      <c r="A2" s="142" t="s">
        <v>8</v>
      </c>
      <c r="B2" s="77" t="s">
        <v>43</v>
      </c>
      <c r="C2" s="241" t="s">
        <v>44</v>
      </c>
      <c r="D2" s="242"/>
      <c r="E2" s="242"/>
      <c r="F2" s="242"/>
      <c r="G2" s="243"/>
      <c r="AG2" t="s">
        <v>120</v>
      </c>
    </row>
    <row r="3" spans="1:60" ht="25.15" customHeight="1" x14ac:dyDescent="0.2">
      <c r="A3" s="142" t="s">
        <v>9</v>
      </c>
      <c r="B3" s="77" t="s">
        <v>46</v>
      </c>
      <c r="C3" s="241" t="s">
        <v>47</v>
      </c>
      <c r="D3" s="242"/>
      <c r="E3" s="242"/>
      <c r="F3" s="242"/>
      <c r="G3" s="243"/>
      <c r="AC3" s="89" t="s">
        <v>120</v>
      </c>
      <c r="AG3" t="s">
        <v>121</v>
      </c>
    </row>
    <row r="4" spans="1:60" ht="25.15" customHeight="1" x14ac:dyDescent="0.2">
      <c r="A4" s="143" t="s">
        <v>10</v>
      </c>
      <c r="B4" s="144" t="s">
        <v>51</v>
      </c>
      <c r="C4" s="244" t="s">
        <v>52</v>
      </c>
      <c r="D4" s="245"/>
      <c r="E4" s="245"/>
      <c r="F4" s="245"/>
      <c r="G4" s="246"/>
      <c r="AG4" t="s">
        <v>122</v>
      </c>
    </row>
    <row r="5" spans="1:60" x14ac:dyDescent="0.2">
      <c r="D5" s="141"/>
    </row>
    <row r="6" spans="1:60" ht="38.25" x14ac:dyDescent="0.2">
      <c r="A6" s="146" t="s">
        <v>123</v>
      </c>
      <c r="B6" s="148" t="s">
        <v>124</v>
      </c>
      <c r="C6" s="148" t="s">
        <v>125</v>
      </c>
      <c r="D6" s="147" t="s">
        <v>126</v>
      </c>
      <c r="E6" s="146" t="s">
        <v>127</v>
      </c>
      <c r="F6" s="145" t="s">
        <v>128</v>
      </c>
      <c r="G6" s="146" t="s">
        <v>31</v>
      </c>
      <c r="H6" s="149" t="s">
        <v>32</v>
      </c>
      <c r="I6" s="149" t="s">
        <v>129</v>
      </c>
      <c r="J6" s="149" t="s">
        <v>33</v>
      </c>
      <c r="K6" s="149" t="s">
        <v>130</v>
      </c>
      <c r="L6" s="149" t="s">
        <v>131</v>
      </c>
      <c r="M6" s="149" t="s">
        <v>132</v>
      </c>
      <c r="N6" s="149" t="s">
        <v>133</v>
      </c>
      <c r="O6" s="149" t="s">
        <v>134</v>
      </c>
      <c r="P6" s="149" t="s">
        <v>135</v>
      </c>
      <c r="Q6" s="149" t="s">
        <v>136</v>
      </c>
      <c r="R6" s="149" t="s">
        <v>137</v>
      </c>
      <c r="S6" s="149" t="s">
        <v>138</v>
      </c>
      <c r="T6" s="149" t="s">
        <v>139</v>
      </c>
      <c r="U6" s="149" t="s">
        <v>140</v>
      </c>
      <c r="V6" s="149" t="s">
        <v>141</v>
      </c>
      <c r="W6" s="149" t="s">
        <v>142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5" t="s">
        <v>143</v>
      </c>
      <c r="B8" s="166" t="s">
        <v>90</v>
      </c>
      <c r="C8" s="185" t="s">
        <v>91</v>
      </c>
      <c r="D8" s="167"/>
      <c r="E8" s="168"/>
      <c r="F8" s="169"/>
      <c r="G8" s="170">
        <f>SUMIF(AG9:AG18,"&lt;&gt;NOR",G9:G18)</f>
        <v>0</v>
      </c>
      <c r="H8" s="164"/>
      <c r="I8" s="164">
        <f>SUM(I9:I18)</f>
        <v>0</v>
      </c>
      <c r="J8" s="164"/>
      <c r="K8" s="164">
        <f>SUM(K9:K18)</f>
        <v>0</v>
      </c>
      <c r="L8" s="164"/>
      <c r="M8" s="164">
        <f>SUM(M9:M18)</f>
        <v>0</v>
      </c>
      <c r="N8" s="164"/>
      <c r="O8" s="164">
        <f>SUM(O9:O18)</f>
        <v>0.01</v>
      </c>
      <c r="P8" s="164"/>
      <c r="Q8" s="164">
        <f>SUM(Q9:Q18)</f>
        <v>0</v>
      </c>
      <c r="R8" s="164"/>
      <c r="S8" s="164"/>
      <c r="T8" s="164"/>
      <c r="U8" s="164"/>
      <c r="V8" s="164">
        <f>SUM(V9:V18)</f>
        <v>4.18</v>
      </c>
      <c r="W8" s="164"/>
      <c r="AG8" t="s">
        <v>144</v>
      </c>
    </row>
    <row r="9" spans="1:60" outlineLevel="1" x14ac:dyDescent="0.2">
      <c r="A9" s="177">
        <v>1</v>
      </c>
      <c r="B9" s="178" t="s">
        <v>486</v>
      </c>
      <c r="C9" s="188" t="s">
        <v>487</v>
      </c>
      <c r="D9" s="179" t="s">
        <v>170</v>
      </c>
      <c r="E9" s="180">
        <v>9</v>
      </c>
      <c r="F9" s="181"/>
      <c r="G9" s="182">
        <f t="shared" ref="G9:G18" si="0">ROUND(E9*F9,2)</f>
        <v>0</v>
      </c>
      <c r="H9" s="161"/>
      <c r="I9" s="160">
        <f t="shared" ref="I9:I18" si="1">ROUND(E9*H9,2)</f>
        <v>0</v>
      </c>
      <c r="J9" s="161"/>
      <c r="K9" s="160">
        <f t="shared" ref="K9:K18" si="2">ROUND(E9*J9,2)</f>
        <v>0</v>
      </c>
      <c r="L9" s="160">
        <v>15</v>
      </c>
      <c r="M9" s="160">
        <f t="shared" ref="M9:M18" si="3">G9*(1+L9/100)</f>
        <v>0</v>
      </c>
      <c r="N9" s="160">
        <v>4.6999999999999999E-4</v>
      </c>
      <c r="O9" s="160">
        <f t="shared" ref="O9:O18" si="4">ROUND(E9*N9,2)</f>
        <v>0</v>
      </c>
      <c r="P9" s="160">
        <v>0</v>
      </c>
      <c r="Q9" s="160">
        <f t="shared" ref="Q9:Q18" si="5">ROUND(E9*P9,2)</f>
        <v>0</v>
      </c>
      <c r="R9" s="160"/>
      <c r="S9" s="160" t="s">
        <v>148</v>
      </c>
      <c r="T9" s="160" t="s">
        <v>206</v>
      </c>
      <c r="U9" s="160">
        <v>0.35899999999999999</v>
      </c>
      <c r="V9" s="160">
        <f t="shared" ref="V9:V18" si="6">ROUND(E9*U9,2)</f>
        <v>3.23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280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77">
        <v>2</v>
      </c>
      <c r="B10" s="178" t="s">
        <v>488</v>
      </c>
      <c r="C10" s="188" t="s">
        <v>489</v>
      </c>
      <c r="D10" s="179" t="s">
        <v>170</v>
      </c>
      <c r="E10" s="180">
        <v>0</v>
      </c>
      <c r="F10" s="181"/>
      <c r="G10" s="182">
        <f t="shared" si="0"/>
        <v>0</v>
      </c>
      <c r="H10" s="161"/>
      <c r="I10" s="160">
        <f t="shared" si="1"/>
        <v>0</v>
      </c>
      <c r="J10" s="161"/>
      <c r="K10" s="160">
        <f t="shared" si="2"/>
        <v>0</v>
      </c>
      <c r="L10" s="160">
        <v>15</v>
      </c>
      <c r="M10" s="160">
        <f t="shared" si="3"/>
        <v>0</v>
      </c>
      <c r="N10" s="160">
        <v>6.9999999999999999E-4</v>
      </c>
      <c r="O10" s="160">
        <f t="shared" si="4"/>
        <v>0</v>
      </c>
      <c r="P10" s="160">
        <v>0</v>
      </c>
      <c r="Q10" s="160">
        <f t="shared" si="5"/>
        <v>0</v>
      </c>
      <c r="R10" s="160"/>
      <c r="S10" s="160" t="s">
        <v>148</v>
      </c>
      <c r="T10" s="160" t="s">
        <v>490</v>
      </c>
      <c r="U10" s="160">
        <v>0.45200000000000001</v>
      </c>
      <c r="V10" s="160">
        <f t="shared" si="6"/>
        <v>0</v>
      </c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149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77">
        <v>3</v>
      </c>
      <c r="B11" s="178" t="s">
        <v>491</v>
      </c>
      <c r="C11" s="188" t="s">
        <v>492</v>
      </c>
      <c r="D11" s="179" t="s">
        <v>170</v>
      </c>
      <c r="E11" s="180">
        <v>1</v>
      </c>
      <c r="F11" s="181"/>
      <c r="G11" s="182">
        <f t="shared" si="0"/>
        <v>0</v>
      </c>
      <c r="H11" s="161"/>
      <c r="I11" s="160">
        <f t="shared" si="1"/>
        <v>0</v>
      </c>
      <c r="J11" s="161"/>
      <c r="K11" s="160">
        <f t="shared" si="2"/>
        <v>0</v>
      </c>
      <c r="L11" s="160">
        <v>15</v>
      </c>
      <c r="M11" s="160">
        <f t="shared" si="3"/>
        <v>0</v>
      </c>
      <c r="N11" s="160">
        <v>0</v>
      </c>
      <c r="O11" s="160">
        <f t="shared" si="4"/>
        <v>0</v>
      </c>
      <c r="P11" s="160">
        <v>0</v>
      </c>
      <c r="Q11" s="160">
        <f t="shared" si="5"/>
        <v>0</v>
      </c>
      <c r="R11" s="160"/>
      <c r="S11" s="160" t="s">
        <v>162</v>
      </c>
      <c r="T11" s="160" t="s">
        <v>206</v>
      </c>
      <c r="U11" s="160">
        <v>0</v>
      </c>
      <c r="V11" s="160">
        <f t="shared" si="6"/>
        <v>0</v>
      </c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280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77">
        <v>4</v>
      </c>
      <c r="B12" s="178" t="s">
        <v>493</v>
      </c>
      <c r="C12" s="188" t="s">
        <v>494</v>
      </c>
      <c r="D12" s="179" t="s">
        <v>240</v>
      </c>
      <c r="E12" s="180">
        <v>1</v>
      </c>
      <c r="F12" s="181"/>
      <c r="G12" s="182">
        <f t="shared" si="0"/>
        <v>0</v>
      </c>
      <c r="H12" s="161"/>
      <c r="I12" s="160">
        <f t="shared" si="1"/>
        <v>0</v>
      </c>
      <c r="J12" s="161"/>
      <c r="K12" s="160">
        <f t="shared" si="2"/>
        <v>0</v>
      </c>
      <c r="L12" s="160">
        <v>15</v>
      </c>
      <c r="M12" s="160">
        <f t="shared" si="3"/>
        <v>0</v>
      </c>
      <c r="N12" s="160">
        <v>0</v>
      </c>
      <c r="O12" s="160">
        <f t="shared" si="4"/>
        <v>0</v>
      </c>
      <c r="P12" s="160">
        <v>0</v>
      </c>
      <c r="Q12" s="160">
        <f t="shared" si="5"/>
        <v>0</v>
      </c>
      <c r="R12" s="160"/>
      <c r="S12" s="160" t="s">
        <v>148</v>
      </c>
      <c r="T12" s="160" t="s">
        <v>495</v>
      </c>
      <c r="U12" s="160">
        <v>0.14799999999999999</v>
      </c>
      <c r="V12" s="160">
        <f t="shared" si="6"/>
        <v>0.15</v>
      </c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149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77">
        <v>5</v>
      </c>
      <c r="B13" s="178" t="s">
        <v>496</v>
      </c>
      <c r="C13" s="188" t="s">
        <v>497</v>
      </c>
      <c r="D13" s="179" t="s">
        <v>240</v>
      </c>
      <c r="E13" s="180">
        <v>2</v>
      </c>
      <c r="F13" s="181"/>
      <c r="G13" s="182">
        <f t="shared" si="0"/>
        <v>0</v>
      </c>
      <c r="H13" s="161"/>
      <c r="I13" s="160">
        <f t="shared" si="1"/>
        <v>0</v>
      </c>
      <c r="J13" s="161"/>
      <c r="K13" s="160">
        <f t="shared" si="2"/>
        <v>0</v>
      </c>
      <c r="L13" s="160">
        <v>15</v>
      </c>
      <c r="M13" s="160">
        <f t="shared" si="3"/>
        <v>0</v>
      </c>
      <c r="N13" s="160">
        <v>0</v>
      </c>
      <c r="O13" s="160">
        <f t="shared" si="4"/>
        <v>0</v>
      </c>
      <c r="P13" s="160">
        <v>0</v>
      </c>
      <c r="Q13" s="160">
        <f t="shared" si="5"/>
        <v>0</v>
      </c>
      <c r="R13" s="160"/>
      <c r="S13" s="160" t="s">
        <v>162</v>
      </c>
      <c r="T13" s="160" t="s">
        <v>206</v>
      </c>
      <c r="U13" s="160">
        <v>0</v>
      </c>
      <c r="V13" s="160">
        <f t="shared" si="6"/>
        <v>0</v>
      </c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280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77">
        <v>6</v>
      </c>
      <c r="B14" s="178" t="s">
        <v>498</v>
      </c>
      <c r="C14" s="188" t="s">
        <v>499</v>
      </c>
      <c r="D14" s="179" t="s">
        <v>240</v>
      </c>
      <c r="E14" s="180">
        <v>1</v>
      </c>
      <c r="F14" s="181"/>
      <c r="G14" s="182">
        <f t="shared" si="0"/>
        <v>0</v>
      </c>
      <c r="H14" s="161"/>
      <c r="I14" s="160">
        <f t="shared" si="1"/>
        <v>0</v>
      </c>
      <c r="J14" s="161"/>
      <c r="K14" s="160">
        <f t="shared" si="2"/>
        <v>0</v>
      </c>
      <c r="L14" s="160">
        <v>15</v>
      </c>
      <c r="M14" s="160">
        <f t="shared" si="3"/>
        <v>0</v>
      </c>
      <c r="N14" s="160">
        <v>0</v>
      </c>
      <c r="O14" s="160">
        <f t="shared" si="4"/>
        <v>0</v>
      </c>
      <c r="P14" s="160">
        <v>0</v>
      </c>
      <c r="Q14" s="160">
        <f t="shared" si="5"/>
        <v>0</v>
      </c>
      <c r="R14" s="160"/>
      <c r="S14" s="160" t="s">
        <v>162</v>
      </c>
      <c r="T14" s="160" t="s">
        <v>206</v>
      </c>
      <c r="U14" s="160">
        <v>0</v>
      </c>
      <c r="V14" s="160">
        <f t="shared" si="6"/>
        <v>0</v>
      </c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280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77">
        <v>7</v>
      </c>
      <c r="B15" s="178" t="s">
        <v>500</v>
      </c>
      <c r="C15" s="188" t="s">
        <v>501</v>
      </c>
      <c r="D15" s="179" t="s">
        <v>240</v>
      </c>
      <c r="E15" s="180">
        <v>1</v>
      </c>
      <c r="F15" s="181"/>
      <c r="G15" s="182">
        <f t="shared" si="0"/>
        <v>0</v>
      </c>
      <c r="H15" s="161"/>
      <c r="I15" s="160">
        <f t="shared" si="1"/>
        <v>0</v>
      </c>
      <c r="J15" s="161"/>
      <c r="K15" s="160">
        <f t="shared" si="2"/>
        <v>0</v>
      </c>
      <c r="L15" s="160">
        <v>15</v>
      </c>
      <c r="M15" s="160">
        <f t="shared" si="3"/>
        <v>0</v>
      </c>
      <c r="N15" s="160">
        <v>0</v>
      </c>
      <c r="O15" s="160">
        <f t="shared" si="4"/>
        <v>0</v>
      </c>
      <c r="P15" s="160">
        <v>0</v>
      </c>
      <c r="Q15" s="160">
        <f t="shared" si="5"/>
        <v>0</v>
      </c>
      <c r="R15" s="160"/>
      <c r="S15" s="160" t="s">
        <v>162</v>
      </c>
      <c r="T15" s="160" t="s">
        <v>206</v>
      </c>
      <c r="U15" s="160">
        <v>0</v>
      </c>
      <c r="V15" s="160">
        <f t="shared" si="6"/>
        <v>0</v>
      </c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280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77">
        <v>8</v>
      </c>
      <c r="B16" s="178" t="s">
        <v>502</v>
      </c>
      <c r="C16" s="188" t="s">
        <v>503</v>
      </c>
      <c r="D16" s="179" t="s">
        <v>240</v>
      </c>
      <c r="E16" s="180">
        <v>2</v>
      </c>
      <c r="F16" s="181"/>
      <c r="G16" s="182">
        <f t="shared" si="0"/>
        <v>0</v>
      </c>
      <c r="H16" s="161"/>
      <c r="I16" s="160">
        <f t="shared" si="1"/>
        <v>0</v>
      </c>
      <c r="J16" s="161"/>
      <c r="K16" s="160">
        <f t="shared" si="2"/>
        <v>0</v>
      </c>
      <c r="L16" s="160">
        <v>15</v>
      </c>
      <c r="M16" s="160">
        <f t="shared" si="3"/>
        <v>0</v>
      </c>
      <c r="N16" s="160">
        <v>0</v>
      </c>
      <c r="O16" s="160">
        <f t="shared" si="4"/>
        <v>0</v>
      </c>
      <c r="P16" s="160">
        <v>0</v>
      </c>
      <c r="Q16" s="160">
        <f t="shared" si="5"/>
        <v>0</v>
      </c>
      <c r="R16" s="160"/>
      <c r="S16" s="160" t="s">
        <v>162</v>
      </c>
      <c r="T16" s="160" t="s">
        <v>206</v>
      </c>
      <c r="U16" s="160">
        <v>0</v>
      </c>
      <c r="V16" s="160">
        <f t="shared" si="6"/>
        <v>0</v>
      </c>
      <c r="W16" s="160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280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71">
        <v>9</v>
      </c>
      <c r="B17" s="172" t="s">
        <v>504</v>
      </c>
      <c r="C17" s="186" t="s">
        <v>505</v>
      </c>
      <c r="D17" s="173" t="s">
        <v>240</v>
      </c>
      <c r="E17" s="174">
        <v>1</v>
      </c>
      <c r="F17" s="175"/>
      <c r="G17" s="176">
        <f t="shared" si="0"/>
        <v>0</v>
      </c>
      <c r="H17" s="161"/>
      <c r="I17" s="160">
        <f t="shared" si="1"/>
        <v>0</v>
      </c>
      <c r="J17" s="161"/>
      <c r="K17" s="160">
        <f t="shared" si="2"/>
        <v>0</v>
      </c>
      <c r="L17" s="160">
        <v>15</v>
      </c>
      <c r="M17" s="160">
        <f t="shared" si="3"/>
        <v>0</v>
      </c>
      <c r="N17" s="160">
        <v>7.0200000000000002E-3</v>
      </c>
      <c r="O17" s="160">
        <f t="shared" si="4"/>
        <v>0.01</v>
      </c>
      <c r="P17" s="160">
        <v>0</v>
      </c>
      <c r="Q17" s="160">
        <f t="shared" si="5"/>
        <v>0</v>
      </c>
      <c r="R17" s="160"/>
      <c r="S17" s="160" t="s">
        <v>162</v>
      </c>
      <c r="T17" s="160" t="s">
        <v>495</v>
      </c>
      <c r="U17" s="160">
        <v>0.80400000000000005</v>
      </c>
      <c r="V17" s="160">
        <f t="shared" si="6"/>
        <v>0.8</v>
      </c>
      <c r="W17" s="16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149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>
        <v>10</v>
      </c>
      <c r="B18" s="158" t="s">
        <v>506</v>
      </c>
      <c r="C18" s="189" t="s">
        <v>507</v>
      </c>
      <c r="D18" s="159" t="s">
        <v>0</v>
      </c>
      <c r="E18" s="183"/>
      <c r="F18" s="161"/>
      <c r="G18" s="160">
        <f t="shared" si="0"/>
        <v>0</v>
      </c>
      <c r="H18" s="161"/>
      <c r="I18" s="160">
        <f t="shared" si="1"/>
        <v>0</v>
      </c>
      <c r="J18" s="161"/>
      <c r="K18" s="160">
        <f t="shared" si="2"/>
        <v>0</v>
      </c>
      <c r="L18" s="160">
        <v>15</v>
      </c>
      <c r="M18" s="160">
        <f t="shared" si="3"/>
        <v>0</v>
      </c>
      <c r="N18" s="160">
        <v>0</v>
      </c>
      <c r="O18" s="160">
        <f t="shared" si="4"/>
        <v>0</v>
      </c>
      <c r="P18" s="160">
        <v>0</v>
      </c>
      <c r="Q18" s="160">
        <f t="shared" si="5"/>
        <v>0</v>
      </c>
      <c r="R18" s="160"/>
      <c r="S18" s="160" t="s">
        <v>148</v>
      </c>
      <c r="T18" s="160" t="s">
        <v>495</v>
      </c>
      <c r="U18" s="160">
        <v>0</v>
      </c>
      <c r="V18" s="160">
        <f t="shared" si="6"/>
        <v>0</v>
      </c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254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x14ac:dyDescent="0.2">
      <c r="A19" s="165" t="s">
        <v>143</v>
      </c>
      <c r="B19" s="166" t="s">
        <v>92</v>
      </c>
      <c r="C19" s="185" t="s">
        <v>93</v>
      </c>
      <c r="D19" s="167"/>
      <c r="E19" s="168"/>
      <c r="F19" s="169"/>
      <c r="G19" s="170">
        <f>SUMIF(AG20:AG34,"&lt;&gt;NOR",G20:G34)</f>
        <v>0</v>
      </c>
      <c r="H19" s="164"/>
      <c r="I19" s="164">
        <f>SUM(I20:I34)</f>
        <v>0</v>
      </c>
      <c r="J19" s="164"/>
      <c r="K19" s="164">
        <f>SUM(K20:K34)</f>
        <v>0</v>
      </c>
      <c r="L19" s="164"/>
      <c r="M19" s="164">
        <f>SUM(M20:M34)</f>
        <v>0</v>
      </c>
      <c r="N19" s="164"/>
      <c r="O19" s="164">
        <f>SUM(O20:O34)</f>
        <v>0.01</v>
      </c>
      <c r="P19" s="164"/>
      <c r="Q19" s="164">
        <f>SUM(Q20:Q34)</f>
        <v>0</v>
      </c>
      <c r="R19" s="164"/>
      <c r="S19" s="164"/>
      <c r="T19" s="164"/>
      <c r="U19" s="164"/>
      <c r="V19" s="164">
        <f>SUM(V20:V34)</f>
        <v>2.14</v>
      </c>
      <c r="W19" s="164"/>
      <c r="AG19" t="s">
        <v>144</v>
      </c>
    </row>
    <row r="20" spans="1:60" outlineLevel="1" x14ac:dyDescent="0.2">
      <c r="A20" s="177">
        <v>11</v>
      </c>
      <c r="B20" s="178" t="s">
        <v>508</v>
      </c>
      <c r="C20" s="188" t="s">
        <v>509</v>
      </c>
      <c r="D20" s="179" t="s">
        <v>170</v>
      </c>
      <c r="E20" s="180">
        <v>5</v>
      </c>
      <c r="F20" s="181"/>
      <c r="G20" s="182">
        <f t="shared" ref="G20:G34" si="7">ROUND(E20*F20,2)</f>
        <v>0</v>
      </c>
      <c r="H20" s="161"/>
      <c r="I20" s="160">
        <f t="shared" ref="I20:I34" si="8">ROUND(E20*H20,2)</f>
        <v>0</v>
      </c>
      <c r="J20" s="161"/>
      <c r="K20" s="160">
        <f t="shared" ref="K20:K34" si="9">ROUND(E20*J20,2)</f>
        <v>0</v>
      </c>
      <c r="L20" s="160">
        <v>15</v>
      </c>
      <c r="M20" s="160">
        <f t="shared" ref="M20:M34" si="10">G20*(1+L20/100)</f>
        <v>0</v>
      </c>
      <c r="N20" s="160">
        <v>0</v>
      </c>
      <c r="O20" s="160">
        <f t="shared" ref="O20:O34" si="11">ROUND(E20*N20,2)</f>
        <v>0</v>
      </c>
      <c r="P20" s="160">
        <v>0</v>
      </c>
      <c r="Q20" s="160">
        <f t="shared" ref="Q20:Q34" si="12">ROUND(E20*P20,2)</f>
        <v>0</v>
      </c>
      <c r="R20" s="160"/>
      <c r="S20" s="160" t="s">
        <v>162</v>
      </c>
      <c r="T20" s="160" t="s">
        <v>206</v>
      </c>
      <c r="U20" s="160">
        <v>0</v>
      </c>
      <c r="V20" s="160">
        <f t="shared" ref="V20:V34" si="13">ROUND(E20*U20,2)</f>
        <v>0</v>
      </c>
      <c r="W20" s="160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280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77">
        <v>12</v>
      </c>
      <c r="B21" s="178" t="s">
        <v>510</v>
      </c>
      <c r="C21" s="188" t="s">
        <v>511</v>
      </c>
      <c r="D21" s="179" t="s">
        <v>170</v>
      </c>
      <c r="E21" s="180">
        <v>0</v>
      </c>
      <c r="F21" s="181"/>
      <c r="G21" s="182">
        <f t="shared" si="7"/>
        <v>0</v>
      </c>
      <c r="H21" s="161"/>
      <c r="I21" s="160">
        <f t="shared" si="8"/>
        <v>0</v>
      </c>
      <c r="J21" s="161"/>
      <c r="K21" s="160">
        <f t="shared" si="9"/>
        <v>0</v>
      </c>
      <c r="L21" s="160">
        <v>15</v>
      </c>
      <c r="M21" s="160">
        <f t="shared" si="10"/>
        <v>0</v>
      </c>
      <c r="N21" s="160">
        <v>4.6000000000000001E-4</v>
      </c>
      <c r="O21" s="160">
        <f t="shared" si="11"/>
        <v>0</v>
      </c>
      <c r="P21" s="160">
        <v>0</v>
      </c>
      <c r="Q21" s="160">
        <f t="shared" si="12"/>
        <v>0</v>
      </c>
      <c r="R21" s="160"/>
      <c r="S21" s="160" t="s">
        <v>148</v>
      </c>
      <c r="T21" s="160" t="s">
        <v>206</v>
      </c>
      <c r="U21" s="160">
        <v>0.52200000000000002</v>
      </c>
      <c r="V21" s="160">
        <f t="shared" si="13"/>
        <v>0</v>
      </c>
      <c r="W21" s="16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149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77">
        <v>13</v>
      </c>
      <c r="B22" s="178" t="s">
        <v>512</v>
      </c>
      <c r="C22" s="188" t="s">
        <v>513</v>
      </c>
      <c r="D22" s="179" t="s">
        <v>170</v>
      </c>
      <c r="E22" s="180">
        <v>17</v>
      </c>
      <c r="F22" s="181"/>
      <c r="G22" s="182">
        <f t="shared" si="7"/>
        <v>0</v>
      </c>
      <c r="H22" s="161"/>
      <c r="I22" s="160">
        <f t="shared" si="8"/>
        <v>0</v>
      </c>
      <c r="J22" s="161"/>
      <c r="K22" s="160">
        <f t="shared" si="9"/>
        <v>0</v>
      </c>
      <c r="L22" s="160">
        <v>15</v>
      </c>
      <c r="M22" s="160">
        <f t="shared" si="10"/>
        <v>0</v>
      </c>
      <c r="N22" s="160">
        <v>0</v>
      </c>
      <c r="O22" s="160">
        <f t="shared" si="11"/>
        <v>0</v>
      </c>
      <c r="P22" s="160">
        <v>0</v>
      </c>
      <c r="Q22" s="160">
        <f t="shared" si="12"/>
        <v>0</v>
      </c>
      <c r="R22" s="160"/>
      <c r="S22" s="160" t="s">
        <v>162</v>
      </c>
      <c r="T22" s="160" t="s">
        <v>206</v>
      </c>
      <c r="U22" s="160">
        <v>0</v>
      </c>
      <c r="V22" s="160">
        <f t="shared" si="13"/>
        <v>0</v>
      </c>
      <c r="W22" s="16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280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ht="22.5" outlineLevel="1" x14ac:dyDescent="0.2">
      <c r="A23" s="177">
        <v>14</v>
      </c>
      <c r="B23" s="178" t="s">
        <v>514</v>
      </c>
      <c r="C23" s="188" t="s">
        <v>515</v>
      </c>
      <c r="D23" s="179" t="s">
        <v>170</v>
      </c>
      <c r="E23" s="180">
        <v>23</v>
      </c>
      <c r="F23" s="181"/>
      <c r="G23" s="182">
        <f t="shared" si="7"/>
        <v>0</v>
      </c>
      <c r="H23" s="161"/>
      <c r="I23" s="160">
        <f t="shared" si="8"/>
        <v>0</v>
      </c>
      <c r="J23" s="161"/>
      <c r="K23" s="160">
        <f t="shared" si="9"/>
        <v>0</v>
      </c>
      <c r="L23" s="160">
        <v>15</v>
      </c>
      <c r="M23" s="160">
        <f t="shared" si="10"/>
        <v>0</v>
      </c>
      <c r="N23" s="160">
        <v>0</v>
      </c>
      <c r="O23" s="160">
        <f t="shared" si="11"/>
        <v>0</v>
      </c>
      <c r="P23" s="160">
        <v>0</v>
      </c>
      <c r="Q23" s="160">
        <f t="shared" si="12"/>
        <v>0</v>
      </c>
      <c r="R23" s="160"/>
      <c r="S23" s="160" t="s">
        <v>162</v>
      </c>
      <c r="T23" s="160" t="s">
        <v>206</v>
      </c>
      <c r="U23" s="160">
        <v>0</v>
      </c>
      <c r="V23" s="160">
        <f t="shared" si="13"/>
        <v>0</v>
      </c>
      <c r="W23" s="160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280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77">
        <v>15</v>
      </c>
      <c r="B24" s="178" t="s">
        <v>516</v>
      </c>
      <c r="C24" s="188" t="s">
        <v>517</v>
      </c>
      <c r="D24" s="179" t="s">
        <v>240</v>
      </c>
      <c r="E24" s="180">
        <v>8</v>
      </c>
      <c r="F24" s="181"/>
      <c r="G24" s="182">
        <f t="shared" si="7"/>
        <v>0</v>
      </c>
      <c r="H24" s="161"/>
      <c r="I24" s="160">
        <f t="shared" si="8"/>
        <v>0</v>
      </c>
      <c r="J24" s="161"/>
      <c r="K24" s="160">
        <f t="shared" si="9"/>
        <v>0</v>
      </c>
      <c r="L24" s="160">
        <v>15</v>
      </c>
      <c r="M24" s="160">
        <f t="shared" si="10"/>
        <v>0</v>
      </c>
      <c r="N24" s="160">
        <v>0</v>
      </c>
      <c r="O24" s="160">
        <f t="shared" si="11"/>
        <v>0</v>
      </c>
      <c r="P24" s="160">
        <v>0</v>
      </c>
      <c r="Q24" s="160">
        <f t="shared" si="12"/>
        <v>0</v>
      </c>
      <c r="R24" s="160"/>
      <c r="S24" s="160" t="s">
        <v>162</v>
      </c>
      <c r="T24" s="160" t="s">
        <v>206</v>
      </c>
      <c r="U24" s="160">
        <v>0</v>
      </c>
      <c r="V24" s="160">
        <f t="shared" si="13"/>
        <v>0</v>
      </c>
      <c r="W24" s="160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280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77">
        <v>16</v>
      </c>
      <c r="B25" s="178" t="s">
        <v>518</v>
      </c>
      <c r="C25" s="188" t="s">
        <v>519</v>
      </c>
      <c r="D25" s="179" t="s">
        <v>240</v>
      </c>
      <c r="E25" s="180">
        <v>2</v>
      </c>
      <c r="F25" s="181"/>
      <c r="G25" s="182">
        <f t="shared" si="7"/>
        <v>0</v>
      </c>
      <c r="H25" s="161"/>
      <c r="I25" s="160">
        <f t="shared" si="8"/>
        <v>0</v>
      </c>
      <c r="J25" s="161"/>
      <c r="K25" s="160">
        <f t="shared" si="9"/>
        <v>0</v>
      </c>
      <c r="L25" s="160">
        <v>15</v>
      </c>
      <c r="M25" s="160">
        <f t="shared" si="10"/>
        <v>0</v>
      </c>
      <c r="N25" s="160">
        <v>0</v>
      </c>
      <c r="O25" s="160">
        <f t="shared" si="11"/>
        <v>0</v>
      </c>
      <c r="P25" s="160">
        <v>0</v>
      </c>
      <c r="Q25" s="160">
        <f t="shared" si="12"/>
        <v>0</v>
      </c>
      <c r="R25" s="160"/>
      <c r="S25" s="160" t="s">
        <v>148</v>
      </c>
      <c r="T25" s="160" t="s">
        <v>495</v>
      </c>
      <c r="U25" s="160">
        <v>0.42499999999999999</v>
      </c>
      <c r="V25" s="160">
        <f t="shared" si="13"/>
        <v>0.85</v>
      </c>
      <c r="W25" s="160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149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77">
        <v>17</v>
      </c>
      <c r="B26" s="178" t="s">
        <v>520</v>
      </c>
      <c r="C26" s="188" t="s">
        <v>521</v>
      </c>
      <c r="D26" s="179" t="s">
        <v>240</v>
      </c>
      <c r="E26" s="180">
        <v>1</v>
      </c>
      <c r="F26" s="181"/>
      <c r="G26" s="182">
        <f t="shared" si="7"/>
        <v>0</v>
      </c>
      <c r="H26" s="161"/>
      <c r="I26" s="160">
        <f t="shared" si="8"/>
        <v>0</v>
      </c>
      <c r="J26" s="161"/>
      <c r="K26" s="160">
        <f t="shared" si="9"/>
        <v>0</v>
      </c>
      <c r="L26" s="160">
        <v>15</v>
      </c>
      <c r="M26" s="160">
        <f t="shared" si="10"/>
        <v>0</v>
      </c>
      <c r="N26" s="160">
        <v>0</v>
      </c>
      <c r="O26" s="160">
        <f t="shared" si="11"/>
        <v>0</v>
      </c>
      <c r="P26" s="160">
        <v>0</v>
      </c>
      <c r="Q26" s="160">
        <f t="shared" si="12"/>
        <v>0</v>
      </c>
      <c r="R26" s="160"/>
      <c r="S26" s="160" t="s">
        <v>162</v>
      </c>
      <c r="T26" s="160" t="s">
        <v>206</v>
      </c>
      <c r="U26" s="160">
        <v>0</v>
      </c>
      <c r="V26" s="160">
        <f t="shared" si="13"/>
        <v>0</v>
      </c>
      <c r="W26" s="160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280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77">
        <v>18</v>
      </c>
      <c r="B27" s="178" t="s">
        <v>522</v>
      </c>
      <c r="C27" s="188" t="s">
        <v>523</v>
      </c>
      <c r="D27" s="179" t="s">
        <v>240</v>
      </c>
      <c r="E27" s="180">
        <v>3</v>
      </c>
      <c r="F27" s="181"/>
      <c r="G27" s="182">
        <f t="shared" si="7"/>
        <v>0</v>
      </c>
      <c r="H27" s="161"/>
      <c r="I27" s="160">
        <f t="shared" si="8"/>
        <v>0</v>
      </c>
      <c r="J27" s="161"/>
      <c r="K27" s="160">
        <f t="shared" si="9"/>
        <v>0</v>
      </c>
      <c r="L27" s="160">
        <v>15</v>
      </c>
      <c r="M27" s="160">
        <f t="shared" si="10"/>
        <v>0</v>
      </c>
      <c r="N27" s="160">
        <v>0</v>
      </c>
      <c r="O27" s="160">
        <f t="shared" si="11"/>
        <v>0</v>
      </c>
      <c r="P27" s="160">
        <v>0</v>
      </c>
      <c r="Q27" s="160">
        <f t="shared" si="12"/>
        <v>0</v>
      </c>
      <c r="R27" s="160"/>
      <c r="S27" s="160" t="s">
        <v>162</v>
      </c>
      <c r="T27" s="160" t="s">
        <v>206</v>
      </c>
      <c r="U27" s="160">
        <v>0</v>
      </c>
      <c r="V27" s="160">
        <f t="shared" si="13"/>
        <v>0</v>
      </c>
      <c r="W27" s="160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280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ht="22.5" outlineLevel="1" x14ac:dyDescent="0.2">
      <c r="A28" s="177">
        <v>19</v>
      </c>
      <c r="B28" s="178" t="s">
        <v>524</v>
      </c>
      <c r="C28" s="188" t="s">
        <v>525</v>
      </c>
      <c r="D28" s="179" t="s">
        <v>240</v>
      </c>
      <c r="E28" s="180">
        <v>1</v>
      </c>
      <c r="F28" s="181"/>
      <c r="G28" s="182">
        <f t="shared" si="7"/>
        <v>0</v>
      </c>
      <c r="H28" s="161"/>
      <c r="I28" s="160">
        <f t="shared" si="8"/>
        <v>0</v>
      </c>
      <c r="J28" s="161"/>
      <c r="K28" s="160">
        <f t="shared" si="9"/>
        <v>0</v>
      </c>
      <c r="L28" s="160">
        <v>15</v>
      </c>
      <c r="M28" s="160">
        <f t="shared" si="10"/>
        <v>0</v>
      </c>
      <c r="N28" s="160">
        <v>0</v>
      </c>
      <c r="O28" s="160">
        <f t="shared" si="11"/>
        <v>0</v>
      </c>
      <c r="P28" s="160">
        <v>0</v>
      </c>
      <c r="Q28" s="160">
        <f t="shared" si="12"/>
        <v>0</v>
      </c>
      <c r="R28" s="160"/>
      <c r="S28" s="160" t="s">
        <v>162</v>
      </c>
      <c r="T28" s="160" t="s">
        <v>206</v>
      </c>
      <c r="U28" s="160">
        <v>0</v>
      </c>
      <c r="V28" s="160">
        <f t="shared" si="13"/>
        <v>0</v>
      </c>
      <c r="W28" s="16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149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ht="22.5" outlineLevel="1" x14ac:dyDescent="0.2">
      <c r="A29" s="177">
        <v>20</v>
      </c>
      <c r="B29" s="178" t="s">
        <v>526</v>
      </c>
      <c r="C29" s="188" t="s">
        <v>527</v>
      </c>
      <c r="D29" s="179" t="s">
        <v>240</v>
      </c>
      <c r="E29" s="180">
        <v>3</v>
      </c>
      <c r="F29" s="181"/>
      <c r="G29" s="182">
        <f t="shared" si="7"/>
        <v>0</v>
      </c>
      <c r="H29" s="161"/>
      <c r="I29" s="160">
        <f t="shared" si="8"/>
        <v>0</v>
      </c>
      <c r="J29" s="161"/>
      <c r="K29" s="160">
        <f t="shared" si="9"/>
        <v>0</v>
      </c>
      <c r="L29" s="160">
        <v>15</v>
      </c>
      <c r="M29" s="160">
        <f t="shared" si="10"/>
        <v>0</v>
      </c>
      <c r="N29" s="160">
        <v>0</v>
      </c>
      <c r="O29" s="160">
        <f t="shared" si="11"/>
        <v>0</v>
      </c>
      <c r="P29" s="160">
        <v>0</v>
      </c>
      <c r="Q29" s="160">
        <f t="shared" si="12"/>
        <v>0</v>
      </c>
      <c r="R29" s="160"/>
      <c r="S29" s="160" t="s">
        <v>162</v>
      </c>
      <c r="T29" s="160" t="s">
        <v>206</v>
      </c>
      <c r="U29" s="160">
        <v>0</v>
      </c>
      <c r="V29" s="160">
        <f t="shared" si="13"/>
        <v>0</v>
      </c>
      <c r="W29" s="160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149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77">
        <v>21</v>
      </c>
      <c r="B30" s="178" t="s">
        <v>528</v>
      </c>
      <c r="C30" s="188" t="s">
        <v>529</v>
      </c>
      <c r="D30" s="179" t="s">
        <v>205</v>
      </c>
      <c r="E30" s="180">
        <v>1</v>
      </c>
      <c r="F30" s="181"/>
      <c r="G30" s="182">
        <f t="shared" si="7"/>
        <v>0</v>
      </c>
      <c r="H30" s="161"/>
      <c r="I30" s="160">
        <f t="shared" si="8"/>
        <v>0</v>
      </c>
      <c r="J30" s="161"/>
      <c r="K30" s="160">
        <f t="shared" si="9"/>
        <v>0</v>
      </c>
      <c r="L30" s="160">
        <v>15</v>
      </c>
      <c r="M30" s="160">
        <f t="shared" si="10"/>
        <v>0</v>
      </c>
      <c r="N30" s="160">
        <v>1.1639999999999999E-2</v>
      </c>
      <c r="O30" s="160">
        <f t="shared" si="11"/>
        <v>0.01</v>
      </c>
      <c r="P30" s="160">
        <v>0</v>
      </c>
      <c r="Q30" s="160">
        <f t="shared" si="12"/>
        <v>0</v>
      </c>
      <c r="R30" s="160"/>
      <c r="S30" s="160" t="s">
        <v>162</v>
      </c>
      <c r="T30" s="160" t="s">
        <v>495</v>
      </c>
      <c r="U30" s="160">
        <v>1.2909999999999999</v>
      </c>
      <c r="V30" s="160">
        <f t="shared" si="13"/>
        <v>1.29</v>
      </c>
      <c r="W30" s="160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149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77">
        <v>22</v>
      </c>
      <c r="B31" s="178" t="s">
        <v>530</v>
      </c>
      <c r="C31" s="188" t="s">
        <v>531</v>
      </c>
      <c r="D31" s="179" t="s">
        <v>240</v>
      </c>
      <c r="E31" s="180">
        <v>2</v>
      </c>
      <c r="F31" s="181"/>
      <c r="G31" s="182">
        <f t="shared" si="7"/>
        <v>0</v>
      </c>
      <c r="H31" s="161"/>
      <c r="I31" s="160">
        <f t="shared" si="8"/>
        <v>0</v>
      </c>
      <c r="J31" s="161"/>
      <c r="K31" s="160">
        <f t="shared" si="9"/>
        <v>0</v>
      </c>
      <c r="L31" s="160">
        <v>15</v>
      </c>
      <c r="M31" s="160">
        <f t="shared" si="10"/>
        <v>0</v>
      </c>
      <c r="N31" s="160">
        <v>0</v>
      </c>
      <c r="O31" s="160">
        <f t="shared" si="11"/>
        <v>0</v>
      </c>
      <c r="P31" s="160">
        <v>0</v>
      </c>
      <c r="Q31" s="160">
        <f t="shared" si="12"/>
        <v>0</v>
      </c>
      <c r="R31" s="160"/>
      <c r="S31" s="160" t="s">
        <v>162</v>
      </c>
      <c r="T31" s="160" t="s">
        <v>206</v>
      </c>
      <c r="U31" s="160">
        <v>0</v>
      </c>
      <c r="V31" s="160">
        <f t="shared" si="13"/>
        <v>0</v>
      </c>
      <c r="W31" s="160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297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77">
        <v>23</v>
      </c>
      <c r="B32" s="178" t="s">
        <v>532</v>
      </c>
      <c r="C32" s="188" t="s">
        <v>533</v>
      </c>
      <c r="D32" s="179" t="s">
        <v>170</v>
      </c>
      <c r="E32" s="180">
        <v>23</v>
      </c>
      <c r="F32" s="181"/>
      <c r="G32" s="182">
        <f t="shared" si="7"/>
        <v>0</v>
      </c>
      <c r="H32" s="161"/>
      <c r="I32" s="160">
        <f t="shared" si="8"/>
        <v>0</v>
      </c>
      <c r="J32" s="161"/>
      <c r="K32" s="160">
        <f t="shared" si="9"/>
        <v>0</v>
      </c>
      <c r="L32" s="160">
        <v>15</v>
      </c>
      <c r="M32" s="160">
        <f t="shared" si="10"/>
        <v>0</v>
      </c>
      <c r="N32" s="160">
        <v>0</v>
      </c>
      <c r="O32" s="160">
        <f t="shared" si="11"/>
        <v>0</v>
      </c>
      <c r="P32" s="160">
        <v>0</v>
      </c>
      <c r="Q32" s="160">
        <f t="shared" si="12"/>
        <v>0</v>
      </c>
      <c r="R32" s="160"/>
      <c r="S32" s="160" t="s">
        <v>162</v>
      </c>
      <c r="T32" s="160" t="s">
        <v>206</v>
      </c>
      <c r="U32" s="160">
        <v>0</v>
      </c>
      <c r="V32" s="160">
        <f t="shared" si="13"/>
        <v>0</v>
      </c>
      <c r="W32" s="16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280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71">
        <v>24</v>
      </c>
      <c r="B33" s="172" t="s">
        <v>534</v>
      </c>
      <c r="C33" s="186" t="s">
        <v>535</v>
      </c>
      <c r="D33" s="173" t="s">
        <v>170</v>
      </c>
      <c r="E33" s="174">
        <v>23</v>
      </c>
      <c r="F33" s="175"/>
      <c r="G33" s="176">
        <f t="shared" si="7"/>
        <v>0</v>
      </c>
      <c r="H33" s="161"/>
      <c r="I33" s="160">
        <f t="shared" si="8"/>
        <v>0</v>
      </c>
      <c r="J33" s="161"/>
      <c r="K33" s="160">
        <f t="shared" si="9"/>
        <v>0</v>
      </c>
      <c r="L33" s="160">
        <v>15</v>
      </c>
      <c r="M33" s="160">
        <f t="shared" si="10"/>
        <v>0</v>
      </c>
      <c r="N33" s="160">
        <v>0</v>
      </c>
      <c r="O33" s="160">
        <f t="shared" si="11"/>
        <v>0</v>
      </c>
      <c r="P33" s="160">
        <v>0</v>
      </c>
      <c r="Q33" s="160">
        <f t="shared" si="12"/>
        <v>0</v>
      </c>
      <c r="R33" s="160"/>
      <c r="S33" s="160" t="s">
        <v>162</v>
      </c>
      <c r="T33" s="160" t="s">
        <v>206</v>
      </c>
      <c r="U33" s="160">
        <v>0</v>
      </c>
      <c r="V33" s="160">
        <f t="shared" si="13"/>
        <v>0</v>
      </c>
      <c r="W33" s="160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280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7">
        <v>25</v>
      </c>
      <c r="B34" s="158" t="s">
        <v>536</v>
      </c>
      <c r="C34" s="189" t="s">
        <v>537</v>
      </c>
      <c r="D34" s="159" t="s">
        <v>0</v>
      </c>
      <c r="E34" s="183"/>
      <c r="F34" s="161"/>
      <c r="G34" s="160">
        <f t="shared" si="7"/>
        <v>0</v>
      </c>
      <c r="H34" s="161"/>
      <c r="I34" s="160">
        <f t="shared" si="8"/>
        <v>0</v>
      </c>
      <c r="J34" s="161"/>
      <c r="K34" s="160">
        <f t="shared" si="9"/>
        <v>0</v>
      </c>
      <c r="L34" s="160">
        <v>15</v>
      </c>
      <c r="M34" s="160">
        <f t="shared" si="10"/>
        <v>0</v>
      </c>
      <c r="N34" s="160">
        <v>0</v>
      </c>
      <c r="O34" s="160">
        <f t="shared" si="11"/>
        <v>0</v>
      </c>
      <c r="P34" s="160">
        <v>0</v>
      </c>
      <c r="Q34" s="160">
        <f t="shared" si="12"/>
        <v>0</v>
      </c>
      <c r="R34" s="160"/>
      <c r="S34" s="160" t="s">
        <v>148</v>
      </c>
      <c r="T34" s="160" t="s">
        <v>495</v>
      </c>
      <c r="U34" s="160">
        <v>0</v>
      </c>
      <c r="V34" s="160">
        <f t="shared" si="13"/>
        <v>0</v>
      </c>
      <c r="W34" s="160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254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x14ac:dyDescent="0.2">
      <c r="A35" s="165" t="s">
        <v>143</v>
      </c>
      <c r="B35" s="166" t="s">
        <v>94</v>
      </c>
      <c r="C35" s="185" t="s">
        <v>95</v>
      </c>
      <c r="D35" s="167"/>
      <c r="E35" s="168"/>
      <c r="F35" s="169"/>
      <c r="G35" s="170">
        <f>SUMIF(AG36:AG54,"&lt;&gt;NOR",G36:G54)</f>
        <v>0</v>
      </c>
      <c r="H35" s="164"/>
      <c r="I35" s="164">
        <f>SUM(I36:I54)</f>
        <v>0</v>
      </c>
      <c r="J35" s="164"/>
      <c r="K35" s="164">
        <f>SUM(K36:K54)</f>
        <v>0</v>
      </c>
      <c r="L35" s="164"/>
      <c r="M35" s="164">
        <f>SUM(M36:M54)</f>
        <v>0</v>
      </c>
      <c r="N35" s="164"/>
      <c r="O35" s="164">
        <f>SUM(O36:O54)</f>
        <v>0.04</v>
      </c>
      <c r="P35" s="164"/>
      <c r="Q35" s="164">
        <f>SUM(Q36:Q54)</f>
        <v>0</v>
      </c>
      <c r="R35" s="164"/>
      <c r="S35" s="164"/>
      <c r="T35" s="164"/>
      <c r="U35" s="164"/>
      <c r="V35" s="164">
        <f>SUM(V36:V54)</f>
        <v>0</v>
      </c>
      <c r="W35" s="164"/>
      <c r="AG35" t="s">
        <v>144</v>
      </c>
    </row>
    <row r="36" spans="1:60" outlineLevel="1" x14ac:dyDescent="0.2">
      <c r="A36" s="177">
        <v>26</v>
      </c>
      <c r="B36" s="178" t="s">
        <v>538</v>
      </c>
      <c r="C36" s="188" t="s">
        <v>539</v>
      </c>
      <c r="D36" s="179" t="s">
        <v>205</v>
      </c>
      <c r="E36" s="180">
        <v>1</v>
      </c>
      <c r="F36" s="181"/>
      <c r="G36" s="182">
        <f t="shared" ref="G36:G54" si="14">ROUND(E36*F36,2)</f>
        <v>0</v>
      </c>
      <c r="H36" s="161"/>
      <c r="I36" s="160">
        <f t="shared" ref="I36:I54" si="15">ROUND(E36*H36,2)</f>
        <v>0</v>
      </c>
      <c r="J36" s="161"/>
      <c r="K36" s="160">
        <f t="shared" ref="K36:K54" si="16">ROUND(E36*J36,2)</f>
        <v>0</v>
      </c>
      <c r="L36" s="160">
        <v>15</v>
      </c>
      <c r="M36" s="160">
        <f t="shared" ref="M36:M54" si="17">G36*(1+L36/100)</f>
        <v>0</v>
      </c>
      <c r="N36" s="160">
        <v>2.6720000000000001E-2</v>
      </c>
      <c r="O36" s="160">
        <f t="shared" ref="O36:O54" si="18">ROUND(E36*N36,2)</f>
        <v>0.03</v>
      </c>
      <c r="P36" s="160">
        <v>0</v>
      </c>
      <c r="Q36" s="160">
        <f t="shared" ref="Q36:Q54" si="19">ROUND(E36*P36,2)</f>
        <v>0</v>
      </c>
      <c r="R36" s="160"/>
      <c r="S36" s="160" t="s">
        <v>162</v>
      </c>
      <c r="T36" s="160" t="s">
        <v>206</v>
      </c>
      <c r="U36" s="160">
        <v>0</v>
      </c>
      <c r="V36" s="160">
        <f t="shared" ref="V36:V54" si="20">ROUND(E36*U36,2)</f>
        <v>0</v>
      </c>
      <c r="W36" s="160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280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77">
        <v>27</v>
      </c>
      <c r="B37" s="178" t="s">
        <v>540</v>
      </c>
      <c r="C37" s="188" t="s">
        <v>541</v>
      </c>
      <c r="D37" s="179" t="s">
        <v>205</v>
      </c>
      <c r="E37" s="180">
        <v>0</v>
      </c>
      <c r="F37" s="181"/>
      <c r="G37" s="182">
        <f t="shared" si="14"/>
        <v>0</v>
      </c>
      <c r="H37" s="161"/>
      <c r="I37" s="160">
        <f t="shared" si="15"/>
        <v>0</v>
      </c>
      <c r="J37" s="161"/>
      <c r="K37" s="160">
        <f t="shared" si="16"/>
        <v>0</v>
      </c>
      <c r="L37" s="160">
        <v>15</v>
      </c>
      <c r="M37" s="160">
        <f t="shared" si="17"/>
        <v>0</v>
      </c>
      <c r="N37" s="160">
        <v>7.0099999999999997E-3</v>
      </c>
      <c r="O37" s="160">
        <f t="shared" si="18"/>
        <v>0</v>
      </c>
      <c r="P37" s="160">
        <v>0</v>
      </c>
      <c r="Q37" s="160">
        <f t="shared" si="19"/>
        <v>0</v>
      </c>
      <c r="R37" s="160"/>
      <c r="S37" s="160" t="s">
        <v>148</v>
      </c>
      <c r="T37" s="160" t="s">
        <v>495</v>
      </c>
      <c r="U37" s="160">
        <v>1.77</v>
      </c>
      <c r="V37" s="160">
        <f t="shared" si="20"/>
        <v>0</v>
      </c>
      <c r="W37" s="160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149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77">
        <v>28</v>
      </c>
      <c r="B38" s="178" t="s">
        <v>542</v>
      </c>
      <c r="C38" s="188" t="s">
        <v>543</v>
      </c>
      <c r="D38" s="179" t="s">
        <v>205</v>
      </c>
      <c r="E38" s="180">
        <v>1</v>
      </c>
      <c r="F38" s="181"/>
      <c r="G38" s="182">
        <f t="shared" si="14"/>
        <v>0</v>
      </c>
      <c r="H38" s="161"/>
      <c r="I38" s="160">
        <f t="shared" si="15"/>
        <v>0</v>
      </c>
      <c r="J38" s="161"/>
      <c r="K38" s="160">
        <f t="shared" si="16"/>
        <v>0</v>
      </c>
      <c r="L38" s="160">
        <v>15</v>
      </c>
      <c r="M38" s="160">
        <f t="shared" si="17"/>
        <v>0</v>
      </c>
      <c r="N38" s="160">
        <v>1.201E-2</v>
      </c>
      <c r="O38" s="160">
        <f t="shared" si="18"/>
        <v>0.01</v>
      </c>
      <c r="P38" s="160">
        <v>0</v>
      </c>
      <c r="Q38" s="160">
        <f t="shared" si="19"/>
        <v>0</v>
      </c>
      <c r="R38" s="160"/>
      <c r="S38" s="160" t="s">
        <v>162</v>
      </c>
      <c r="T38" s="160" t="s">
        <v>206</v>
      </c>
      <c r="U38" s="160">
        <v>0</v>
      </c>
      <c r="V38" s="160">
        <f t="shared" si="20"/>
        <v>0</v>
      </c>
      <c r="W38" s="160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280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77">
        <v>29</v>
      </c>
      <c r="B39" s="178" t="s">
        <v>544</v>
      </c>
      <c r="C39" s="188" t="s">
        <v>545</v>
      </c>
      <c r="D39" s="179" t="s">
        <v>205</v>
      </c>
      <c r="E39" s="180">
        <v>1</v>
      </c>
      <c r="F39" s="181"/>
      <c r="G39" s="182">
        <f t="shared" si="14"/>
        <v>0</v>
      </c>
      <c r="H39" s="161"/>
      <c r="I39" s="160">
        <f t="shared" si="15"/>
        <v>0</v>
      </c>
      <c r="J39" s="161"/>
      <c r="K39" s="160">
        <f t="shared" si="16"/>
        <v>0</v>
      </c>
      <c r="L39" s="160">
        <v>15</v>
      </c>
      <c r="M39" s="160">
        <f t="shared" si="17"/>
        <v>0</v>
      </c>
      <c r="N39" s="160">
        <v>0</v>
      </c>
      <c r="O39" s="160">
        <f t="shared" si="18"/>
        <v>0</v>
      </c>
      <c r="P39" s="160">
        <v>0</v>
      </c>
      <c r="Q39" s="160">
        <f t="shared" si="19"/>
        <v>0</v>
      </c>
      <c r="R39" s="160"/>
      <c r="S39" s="160" t="s">
        <v>162</v>
      </c>
      <c r="T39" s="160" t="s">
        <v>206</v>
      </c>
      <c r="U39" s="160">
        <v>0</v>
      </c>
      <c r="V39" s="160">
        <f t="shared" si="20"/>
        <v>0</v>
      </c>
      <c r="W39" s="160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280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ht="22.5" outlineLevel="1" x14ac:dyDescent="0.2">
      <c r="A40" s="177">
        <v>30</v>
      </c>
      <c r="B40" s="178" t="s">
        <v>546</v>
      </c>
      <c r="C40" s="188" t="s">
        <v>547</v>
      </c>
      <c r="D40" s="179" t="s">
        <v>240</v>
      </c>
      <c r="E40" s="180">
        <v>1</v>
      </c>
      <c r="F40" s="181"/>
      <c r="G40" s="182">
        <f t="shared" si="14"/>
        <v>0</v>
      </c>
      <c r="H40" s="161"/>
      <c r="I40" s="160">
        <f t="shared" si="15"/>
        <v>0</v>
      </c>
      <c r="J40" s="161"/>
      <c r="K40" s="160">
        <f t="shared" si="16"/>
        <v>0</v>
      </c>
      <c r="L40" s="160">
        <v>15</v>
      </c>
      <c r="M40" s="160">
        <f t="shared" si="17"/>
        <v>0</v>
      </c>
      <c r="N40" s="160">
        <v>0</v>
      </c>
      <c r="O40" s="160">
        <f t="shared" si="18"/>
        <v>0</v>
      </c>
      <c r="P40" s="160">
        <v>0</v>
      </c>
      <c r="Q40" s="160">
        <f t="shared" si="19"/>
        <v>0</v>
      </c>
      <c r="R40" s="160"/>
      <c r="S40" s="160" t="s">
        <v>162</v>
      </c>
      <c r="T40" s="160" t="s">
        <v>206</v>
      </c>
      <c r="U40" s="160">
        <v>0</v>
      </c>
      <c r="V40" s="160">
        <f t="shared" si="20"/>
        <v>0</v>
      </c>
      <c r="W40" s="160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297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77">
        <v>31</v>
      </c>
      <c r="B41" s="178" t="s">
        <v>548</v>
      </c>
      <c r="C41" s="188" t="s">
        <v>549</v>
      </c>
      <c r="D41" s="179" t="s">
        <v>205</v>
      </c>
      <c r="E41" s="180">
        <v>1</v>
      </c>
      <c r="F41" s="181"/>
      <c r="G41" s="182">
        <f t="shared" si="14"/>
        <v>0</v>
      </c>
      <c r="H41" s="161"/>
      <c r="I41" s="160">
        <f t="shared" si="15"/>
        <v>0</v>
      </c>
      <c r="J41" s="161"/>
      <c r="K41" s="160">
        <f t="shared" si="16"/>
        <v>0</v>
      </c>
      <c r="L41" s="160">
        <v>15</v>
      </c>
      <c r="M41" s="160">
        <f t="shared" si="17"/>
        <v>0</v>
      </c>
      <c r="N41" s="160">
        <v>0</v>
      </c>
      <c r="O41" s="160">
        <f t="shared" si="18"/>
        <v>0</v>
      </c>
      <c r="P41" s="160">
        <v>0</v>
      </c>
      <c r="Q41" s="160">
        <f t="shared" si="19"/>
        <v>0</v>
      </c>
      <c r="R41" s="160"/>
      <c r="S41" s="160" t="s">
        <v>162</v>
      </c>
      <c r="T41" s="160" t="s">
        <v>206</v>
      </c>
      <c r="U41" s="160">
        <v>0</v>
      </c>
      <c r="V41" s="160">
        <f t="shared" si="20"/>
        <v>0</v>
      </c>
      <c r="W41" s="160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280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ht="22.5" outlineLevel="1" x14ac:dyDescent="0.2">
      <c r="A42" s="177">
        <v>32</v>
      </c>
      <c r="B42" s="178" t="s">
        <v>546</v>
      </c>
      <c r="C42" s="188" t="s">
        <v>550</v>
      </c>
      <c r="D42" s="179" t="s">
        <v>240</v>
      </c>
      <c r="E42" s="180">
        <v>1</v>
      </c>
      <c r="F42" s="181"/>
      <c r="G42" s="182">
        <f t="shared" si="14"/>
        <v>0</v>
      </c>
      <c r="H42" s="161"/>
      <c r="I42" s="160">
        <f t="shared" si="15"/>
        <v>0</v>
      </c>
      <c r="J42" s="161"/>
      <c r="K42" s="160">
        <f t="shared" si="16"/>
        <v>0</v>
      </c>
      <c r="L42" s="160">
        <v>15</v>
      </c>
      <c r="M42" s="160">
        <f t="shared" si="17"/>
        <v>0</v>
      </c>
      <c r="N42" s="160">
        <v>0</v>
      </c>
      <c r="O42" s="160">
        <f t="shared" si="18"/>
        <v>0</v>
      </c>
      <c r="P42" s="160">
        <v>0</v>
      </c>
      <c r="Q42" s="160">
        <f t="shared" si="19"/>
        <v>0</v>
      </c>
      <c r="R42" s="160"/>
      <c r="S42" s="160" t="s">
        <v>162</v>
      </c>
      <c r="T42" s="160" t="s">
        <v>206</v>
      </c>
      <c r="U42" s="160">
        <v>0</v>
      </c>
      <c r="V42" s="160">
        <f t="shared" si="20"/>
        <v>0</v>
      </c>
      <c r="W42" s="160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149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ht="22.5" outlineLevel="1" x14ac:dyDescent="0.2">
      <c r="A43" s="177">
        <v>33</v>
      </c>
      <c r="B43" s="178" t="s">
        <v>551</v>
      </c>
      <c r="C43" s="188" t="s">
        <v>552</v>
      </c>
      <c r="D43" s="179" t="s">
        <v>240</v>
      </c>
      <c r="E43" s="180">
        <v>1</v>
      </c>
      <c r="F43" s="181"/>
      <c r="G43" s="182">
        <f t="shared" si="14"/>
        <v>0</v>
      </c>
      <c r="H43" s="161"/>
      <c r="I43" s="160">
        <f t="shared" si="15"/>
        <v>0</v>
      </c>
      <c r="J43" s="161"/>
      <c r="K43" s="160">
        <f t="shared" si="16"/>
        <v>0</v>
      </c>
      <c r="L43" s="160">
        <v>15</v>
      </c>
      <c r="M43" s="160">
        <f t="shared" si="17"/>
        <v>0</v>
      </c>
      <c r="N43" s="160">
        <v>0</v>
      </c>
      <c r="O43" s="160">
        <f t="shared" si="18"/>
        <v>0</v>
      </c>
      <c r="P43" s="160">
        <v>0</v>
      </c>
      <c r="Q43" s="160">
        <f t="shared" si="19"/>
        <v>0</v>
      </c>
      <c r="R43" s="160"/>
      <c r="S43" s="160" t="s">
        <v>162</v>
      </c>
      <c r="T43" s="160" t="s">
        <v>206</v>
      </c>
      <c r="U43" s="160">
        <v>0</v>
      </c>
      <c r="V43" s="160">
        <f t="shared" si="20"/>
        <v>0</v>
      </c>
      <c r="W43" s="160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280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ht="22.5" outlineLevel="1" x14ac:dyDescent="0.2">
      <c r="A44" s="177">
        <v>34</v>
      </c>
      <c r="B44" s="178" t="s">
        <v>553</v>
      </c>
      <c r="C44" s="188" t="s">
        <v>554</v>
      </c>
      <c r="D44" s="179" t="s">
        <v>240</v>
      </c>
      <c r="E44" s="180">
        <v>1</v>
      </c>
      <c r="F44" s="181"/>
      <c r="G44" s="182">
        <f t="shared" si="14"/>
        <v>0</v>
      </c>
      <c r="H44" s="161"/>
      <c r="I44" s="160">
        <f t="shared" si="15"/>
        <v>0</v>
      </c>
      <c r="J44" s="161"/>
      <c r="K44" s="160">
        <f t="shared" si="16"/>
        <v>0</v>
      </c>
      <c r="L44" s="160">
        <v>15</v>
      </c>
      <c r="M44" s="160">
        <f t="shared" si="17"/>
        <v>0</v>
      </c>
      <c r="N44" s="160">
        <v>0</v>
      </c>
      <c r="O44" s="160">
        <f t="shared" si="18"/>
        <v>0</v>
      </c>
      <c r="P44" s="160">
        <v>0</v>
      </c>
      <c r="Q44" s="160">
        <f t="shared" si="19"/>
        <v>0</v>
      </c>
      <c r="R44" s="160"/>
      <c r="S44" s="160" t="s">
        <v>162</v>
      </c>
      <c r="T44" s="160" t="s">
        <v>206</v>
      </c>
      <c r="U44" s="160">
        <v>0</v>
      </c>
      <c r="V44" s="160">
        <f t="shared" si="20"/>
        <v>0</v>
      </c>
      <c r="W44" s="160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280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ht="22.5" outlineLevel="1" x14ac:dyDescent="0.2">
      <c r="A45" s="177">
        <v>35</v>
      </c>
      <c r="B45" s="178" t="s">
        <v>555</v>
      </c>
      <c r="C45" s="188" t="s">
        <v>556</v>
      </c>
      <c r="D45" s="179" t="s">
        <v>240</v>
      </c>
      <c r="E45" s="180">
        <v>1</v>
      </c>
      <c r="F45" s="181"/>
      <c r="G45" s="182">
        <f t="shared" si="14"/>
        <v>0</v>
      </c>
      <c r="H45" s="161"/>
      <c r="I45" s="160">
        <f t="shared" si="15"/>
        <v>0</v>
      </c>
      <c r="J45" s="161"/>
      <c r="K45" s="160">
        <f t="shared" si="16"/>
        <v>0</v>
      </c>
      <c r="L45" s="160">
        <v>15</v>
      </c>
      <c r="M45" s="160">
        <f t="shared" si="17"/>
        <v>0</v>
      </c>
      <c r="N45" s="160">
        <v>0</v>
      </c>
      <c r="O45" s="160">
        <f t="shared" si="18"/>
        <v>0</v>
      </c>
      <c r="P45" s="160">
        <v>0</v>
      </c>
      <c r="Q45" s="160">
        <f t="shared" si="19"/>
        <v>0</v>
      </c>
      <c r="R45" s="160"/>
      <c r="S45" s="160" t="s">
        <v>162</v>
      </c>
      <c r="T45" s="160" t="s">
        <v>206</v>
      </c>
      <c r="U45" s="160">
        <v>0</v>
      </c>
      <c r="V45" s="160">
        <f t="shared" si="20"/>
        <v>0</v>
      </c>
      <c r="W45" s="160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280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77">
        <v>36</v>
      </c>
      <c r="B46" s="178" t="s">
        <v>557</v>
      </c>
      <c r="C46" s="188" t="s">
        <v>558</v>
      </c>
      <c r="D46" s="179" t="s">
        <v>240</v>
      </c>
      <c r="E46" s="180">
        <v>1</v>
      </c>
      <c r="F46" s="181"/>
      <c r="G46" s="182">
        <f t="shared" si="14"/>
        <v>0</v>
      </c>
      <c r="H46" s="161"/>
      <c r="I46" s="160">
        <f t="shared" si="15"/>
        <v>0</v>
      </c>
      <c r="J46" s="161"/>
      <c r="K46" s="160">
        <f t="shared" si="16"/>
        <v>0</v>
      </c>
      <c r="L46" s="160">
        <v>15</v>
      </c>
      <c r="M46" s="160">
        <f t="shared" si="17"/>
        <v>0</v>
      </c>
      <c r="N46" s="160">
        <v>0</v>
      </c>
      <c r="O46" s="160">
        <f t="shared" si="18"/>
        <v>0</v>
      </c>
      <c r="P46" s="160">
        <v>0</v>
      </c>
      <c r="Q46" s="160">
        <f t="shared" si="19"/>
        <v>0</v>
      </c>
      <c r="R46" s="160"/>
      <c r="S46" s="160" t="s">
        <v>162</v>
      </c>
      <c r="T46" s="160" t="s">
        <v>206</v>
      </c>
      <c r="U46" s="160">
        <v>0</v>
      </c>
      <c r="V46" s="160">
        <f t="shared" si="20"/>
        <v>0</v>
      </c>
      <c r="W46" s="160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280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ht="22.5" outlineLevel="1" x14ac:dyDescent="0.2">
      <c r="A47" s="177">
        <v>37</v>
      </c>
      <c r="B47" s="178" t="s">
        <v>546</v>
      </c>
      <c r="C47" s="188" t="s">
        <v>559</v>
      </c>
      <c r="D47" s="179" t="s">
        <v>240</v>
      </c>
      <c r="E47" s="180">
        <v>1</v>
      </c>
      <c r="F47" s="181"/>
      <c r="G47" s="182">
        <f t="shared" si="14"/>
        <v>0</v>
      </c>
      <c r="H47" s="161"/>
      <c r="I47" s="160">
        <f t="shared" si="15"/>
        <v>0</v>
      </c>
      <c r="J47" s="161"/>
      <c r="K47" s="160">
        <f t="shared" si="16"/>
        <v>0</v>
      </c>
      <c r="L47" s="160">
        <v>15</v>
      </c>
      <c r="M47" s="160">
        <f t="shared" si="17"/>
        <v>0</v>
      </c>
      <c r="N47" s="160">
        <v>0</v>
      </c>
      <c r="O47" s="160">
        <f t="shared" si="18"/>
        <v>0</v>
      </c>
      <c r="P47" s="160">
        <v>0</v>
      </c>
      <c r="Q47" s="160">
        <f t="shared" si="19"/>
        <v>0</v>
      </c>
      <c r="R47" s="160"/>
      <c r="S47" s="160" t="s">
        <v>162</v>
      </c>
      <c r="T47" s="160" t="s">
        <v>206</v>
      </c>
      <c r="U47" s="160">
        <v>0</v>
      </c>
      <c r="V47" s="160">
        <f t="shared" si="20"/>
        <v>0</v>
      </c>
      <c r="W47" s="160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560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77">
        <v>38</v>
      </c>
      <c r="B48" s="178" t="s">
        <v>561</v>
      </c>
      <c r="C48" s="188" t="s">
        <v>562</v>
      </c>
      <c r="D48" s="179" t="s">
        <v>240</v>
      </c>
      <c r="E48" s="180">
        <v>1</v>
      </c>
      <c r="F48" s="181"/>
      <c r="G48" s="182">
        <f t="shared" si="14"/>
        <v>0</v>
      </c>
      <c r="H48" s="161"/>
      <c r="I48" s="160">
        <f t="shared" si="15"/>
        <v>0</v>
      </c>
      <c r="J48" s="161"/>
      <c r="K48" s="160">
        <f t="shared" si="16"/>
        <v>0</v>
      </c>
      <c r="L48" s="160">
        <v>15</v>
      </c>
      <c r="M48" s="160">
        <f t="shared" si="17"/>
        <v>0</v>
      </c>
      <c r="N48" s="160">
        <v>0</v>
      </c>
      <c r="O48" s="160">
        <f t="shared" si="18"/>
        <v>0</v>
      </c>
      <c r="P48" s="160">
        <v>0</v>
      </c>
      <c r="Q48" s="160">
        <f t="shared" si="19"/>
        <v>0</v>
      </c>
      <c r="R48" s="160"/>
      <c r="S48" s="160" t="s">
        <v>162</v>
      </c>
      <c r="T48" s="160" t="s">
        <v>206</v>
      </c>
      <c r="U48" s="160">
        <v>0</v>
      </c>
      <c r="V48" s="160">
        <f t="shared" si="20"/>
        <v>0</v>
      </c>
      <c r="W48" s="160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280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77">
        <v>39</v>
      </c>
      <c r="B49" s="178" t="s">
        <v>563</v>
      </c>
      <c r="C49" s="188" t="s">
        <v>564</v>
      </c>
      <c r="D49" s="179" t="s">
        <v>240</v>
      </c>
      <c r="E49" s="180">
        <v>1</v>
      </c>
      <c r="F49" s="181"/>
      <c r="G49" s="182">
        <f t="shared" si="14"/>
        <v>0</v>
      </c>
      <c r="H49" s="161"/>
      <c r="I49" s="160">
        <f t="shared" si="15"/>
        <v>0</v>
      </c>
      <c r="J49" s="161"/>
      <c r="K49" s="160">
        <f t="shared" si="16"/>
        <v>0</v>
      </c>
      <c r="L49" s="160">
        <v>15</v>
      </c>
      <c r="M49" s="160">
        <f t="shared" si="17"/>
        <v>0</v>
      </c>
      <c r="N49" s="160">
        <v>0</v>
      </c>
      <c r="O49" s="160">
        <f t="shared" si="18"/>
        <v>0</v>
      </c>
      <c r="P49" s="160">
        <v>0</v>
      </c>
      <c r="Q49" s="160">
        <f t="shared" si="19"/>
        <v>0</v>
      </c>
      <c r="R49" s="160"/>
      <c r="S49" s="160" t="s">
        <v>162</v>
      </c>
      <c r="T49" s="160" t="s">
        <v>206</v>
      </c>
      <c r="U49" s="160">
        <v>0</v>
      </c>
      <c r="V49" s="160">
        <f t="shared" si="20"/>
        <v>0</v>
      </c>
      <c r="W49" s="160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280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77">
        <v>40</v>
      </c>
      <c r="B50" s="178" t="s">
        <v>565</v>
      </c>
      <c r="C50" s="188" t="s">
        <v>566</v>
      </c>
      <c r="D50" s="179" t="s">
        <v>240</v>
      </c>
      <c r="E50" s="180">
        <v>1</v>
      </c>
      <c r="F50" s="181"/>
      <c r="G50" s="182">
        <f t="shared" si="14"/>
        <v>0</v>
      </c>
      <c r="H50" s="161"/>
      <c r="I50" s="160">
        <f t="shared" si="15"/>
        <v>0</v>
      </c>
      <c r="J50" s="161"/>
      <c r="K50" s="160">
        <f t="shared" si="16"/>
        <v>0</v>
      </c>
      <c r="L50" s="160">
        <v>15</v>
      </c>
      <c r="M50" s="160">
        <f t="shared" si="17"/>
        <v>0</v>
      </c>
      <c r="N50" s="160">
        <v>0</v>
      </c>
      <c r="O50" s="160">
        <f t="shared" si="18"/>
        <v>0</v>
      </c>
      <c r="P50" s="160">
        <v>0</v>
      </c>
      <c r="Q50" s="160">
        <f t="shared" si="19"/>
        <v>0</v>
      </c>
      <c r="R50" s="160"/>
      <c r="S50" s="160" t="s">
        <v>162</v>
      </c>
      <c r="T50" s="160" t="s">
        <v>206</v>
      </c>
      <c r="U50" s="160">
        <v>0</v>
      </c>
      <c r="V50" s="160">
        <f t="shared" si="20"/>
        <v>0</v>
      </c>
      <c r="W50" s="160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280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ht="22.5" outlineLevel="1" x14ac:dyDescent="0.2">
      <c r="A51" s="177">
        <v>41</v>
      </c>
      <c r="B51" s="178" t="s">
        <v>567</v>
      </c>
      <c r="C51" s="188" t="s">
        <v>568</v>
      </c>
      <c r="D51" s="179" t="s">
        <v>240</v>
      </c>
      <c r="E51" s="180">
        <v>1</v>
      </c>
      <c r="F51" s="181"/>
      <c r="G51" s="182">
        <f t="shared" si="14"/>
        <v>0</v>
      </c>
      <c r="H51" s="161"/>
      <c r="I51" s="160">
        <f t="shared" si="15"/>
        <v>0</v>
      </c>
      <c r="J51" s="161"/>
      <c r="K51" s="160">
        <f t="shared" si="16"/>
        <v>0</v>
      </c>
      <c r="L51" s="160">
        <v>15</v>
      </c>
      <c r="M51" s="160">
        <f t="shared" si="17"/>
        <v>0</v>
      </c>
      <c r="N51" s="160">
        <v>0</v>
      </c>
      <c r="O51" s="160">
        <f t="shared" si="18"/>
        <v>0</v>
      </c>
      <c r="P51" s="160">
        <v>0</v>
      </c>
      <c r="Q51" s="160">
        <f t="shared" si="19"/>
        <v>0</v>
      </c>
      <c r="R51" s="160"/>
      <c r="S51" s="160" t="s">
        <v>162</v>
      </c>
      <c r="T51" s="160" t="s">
        <v>206</v>
      </c>
      <c r="U51" s="160">
        <v>0</v>
      </c>
      <c r="V51" s="160">
        <f t="shared" si="20"/>
        <v>0</v>
      </c>
      <c r="W51" s="160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280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ht="33.75" outlineLevel="1" x14ac:dyDescent="0.2">
      <c r="A52" s="177">
        <v>42</v>
      </c>
      <c r="B52" s="178" t="s">
        <v>569</v>
      </c>
      <c r="C52" s="188" t="s">
        <v>570</v>
      </c>
      <c r="D52" s="179" t="s">
        <v>240</v>
      </c>
      <c r="E52" s="180">
        <v>1</v>
      </c>
      <c r="F52" s="181"/>
      <c r="G52" s="182">
        <f t="shared" si="14"/>
        <v>0</v>
      </c>
      <c r="H52" s="161"/>
      <c r="I52" s="160">
        <f t="shared" si="15"/>
        <v>0</v>
      </c>
      <c r="J52" s="161"/>
      <c r="K52" s="160">
        <f t="shared" si="16"/>
        <v>0</v>
      </c>
      <c r="L52" s="160">
        <v>15</v>
      </c>
      <c r="M52" s="160">
        <f t="shared" si="17"/>
        <v>0</v>
      </c>
      <c r="N52" s="160">
        <v>0</v>
      </c>
      <c r="O52" s="160">
        <f t="shared" si="18"/>
        <v>0</v>
      </c>
      <c r="P52" s="160">
        <v>0</v>
      </c>
      <c r="Q52" s="160">
        <f t="shared" si="19"/>
        <v>0</v>
      </c>
      <c r="R52" s="160"/>
      <c r="S52" s="160" t="s">
        <v>162</v>
      </c>
      <c r="T52" s="160" t="s">
        <v>206</v>
      </c>
      <c r="U52" s="160">
        <v>0</v>
      </c>
      <c r="V52" s="160">
        <f t="shared" si="20"/>
        <v>0</v>
      </c>
      <c r="W52" s="160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149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71">
        <v>43</v>
      </c>
      <c r="B53" s="172" t="s">
        <v>571</v>
      </c>
      <c r="C53" s="186" t="s">
        <v>572</v>
      </c>
      <c r="D53" s="173" t="s">
        <v>240</v>
      </c>
      <c r="E53" s="174">
        <v>0</v>
      </c>
      <c r="F53" s="175"/>
      <c r="G53" s="176">
        <f t="shared" si="14"/>
        <v>0</v>
      </c>
      <c r="H53" s="161"/>
      <c r="I53" s="160">
        <f t="shared" si="15"/>
        <v>0</v>
      </c>
      <c r="J53" s="161"/>
      <c r="K53" s="160">
        <f t="shared" si="16"/>
        <v>0</v>
      </c>
      <c r="L53" s="160">
        <v>15</v>
      </c>
      <c r="M53" s="160">
        <f t="shared" si="17"/>
        <v>0</v>
      </c>
      <c r="N53" s="160">
        <v>0.01</v>
      </c>
      <c r="O53" s="160">
        <f t="shared" si="18"/>
        <v>0</v>
      </c>
      <c r="P53" s="160">
        <v>0</v>
      </c>
      <c r="Q53" s="160">
        <f t="shared" si="19"/>
        <v>0</v>
      </c>
      <c r="R53" s="160" t="s">
        <v>193</v>
      </c>
      <c r="S53" s="160" t="s">
        <v>148</v>
      </c>
      <c r="T53" s="160" t="s">
        <v>495</v>
      </c>
      <c r="U53" s="160">
        <v>0</v>
      </c>
      <c r="V53" s="160">
        <f t="shared" si="20"/>
        <v>0</v>
      </c>
      <c r="W53" s="160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300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ht="22.5" outlineLevel="1" x14ac:dyDescent="0.2">
      <c r="A54" s="157">
        <v>44</v>
      </c>
      <c r="B54" s="158" t="s">
        <v>573</v>
      </c>
      <c r="C54" s="189" t="s">
        <v>574</v>
      </c>
      <c r="D54" s="159" t="s">
        <v>0</v>
      </c>
      <c r="E54" s="183"/>
      <c r="F54" s="161"/>
      <c r="G54" s="160">
        <f t="shared" si="14"/>
        <v>0</v>
      </c>
      <c r="H54" s="161"/>
      <c r="I54" s="160">
        <f t="shared" si="15"/>
        <v>0</v>
      </c>
      <c r="J54" s="161"/>
      <c r="K54" s="160">
        <f t="shared" si="16"/>
        <v>0</v>
      </c>
      <c r="L54" s="160">
        <v>15</v>
      </c>
      <c r="M54" s="160">
        <f t="shared" si="17"/>
        <v>0</v>
      </c>
      <c r="N54" s="160">
        <v>0</v>
      </c>
      <c r="O54" s="160">
        <f t="shared" si="18"/>
        <v>0</v>
      </c>
      <c r="P54" s="160">
        <v>0</v>
      </c>
      <c r="Q54" s="160">
        <f t="shared" si="19"/>
        <v>0</v>
      </c>
      <c r="R54" s="160"/>
      <c r="S54" s="160" t="s">
        <v>148</v>
      </c>
      <c r="T54" s="160" t="s">
        <v>495</v>
      </c>
      <c r="U54" s="160">
        <v>0</v>
      </c>
      <c r="V54" s="160">
        <f t="shared" si="20"/>
        <v>0</v>
      </c>
      <c r="W54" s="160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254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x14ac:dyDescent="0.2">
      <c r="A55" s="165" t="s">
        <v>143</v>
      </c>
      <c r="B55" s="166" t="s">
        <v>96</v>
      </c>
      <c r="C55" s="185" t="s">
        <v>97</v>
      </c>
      <c r="D55" s="167"/>
      <c r="E55" s="168"/>
      <c r="F55" s="169"/>
      <c r="G55" s="170">
        <f>SUMIF(AG56:AG72,"&lt;&gt;NOR",G56:G72)</f>
        <v>0</v>
      </c>
      <c r="H55" s="164"/>
      <c r="I55" s="164">
        <f>SUM(I56:I72)</f>
        <v>0</v>
      </c>
      <c r="J55" s="164"/>
      <c r="K55" s="164">
        <f>SUM(K56:K72)</f>
        <v>0</v>
      </c>
      <c r="L55" s="164"/>
      <c r="M55" s="164">
        <f>SUM(M56:M72)</f>
        <v>0</v>
      </c>
      <c r="N55" s="164"/>
      <c r="O55" s="164">
        <f>SUM(O56:O72)</f>
        <v>0.24000000000000002</v>
      </c>
      <c r="P55" s="164"/>
      <c r="Q55" s="164">
        <f>SUM(Q56:Q72)</f>
        <v>0</v>
      </c>
      <c r="R55" s="164"/>
      <c r="S55" s="164"/>
      <c r="T55" s="164"/>
      <c r="U55" s="164"/>
      <c r="V55" s="164">
        <f>SUM(V56:V72)</f>
        <v>4.76</v>
      </c>
      <c r="W55" s="164"/>
      <c r="AG55" t="s">
        <v>144</v>
      </c>
    </row>
    <row r="56" spans="1:60" outlineLevel="1" x14ac:dyDescent="0.2">
      <c r="A56" s="177">
        <v>45</v>
      </c>
      <c r="B56" s="178" t="s">
        <v>575</v>
      </c>
      <c r="C56" s="188" t="s">
        <v>576</v>
      </c>
      <c r="D56" s="179" t="s">
        <v>205</v>
      </c>
      <c r="E56" s="180">
        <v>1</v>
      </c>
      <c r="F56" s="181"/>
      <c r="G56" s="182">
        <f t="shared" ref="G56:G72" si="21">ROUND(E56*F56,2)</f>
        <v>0</v>
      </c>
      <c r="H56" s="161"/>
      <c r="I56" s="160">
        <f t="shared" ref="I56:I72" si="22">ROUND(E56*H56,2)</f>
        <v>0</v>
      </c>
      <c r="J56" s="161"/>
      <c r="K56" s="160">
        <f t="shared" ref="K56:K72" si="23">ROUND(E56*J56,2)</f>
        <v>0</v>
      </c>
      <c r="L56" s="160">
        <v>15</v>
      </c>
      <c r="M56" s="160">
        <f t="shared" ref="M56:M72" si="24">G56*(1+L56/100)</f>
        <v>0</v>
      </c>
      <c r="N56" s="160">
        <v>1.01E-3</v>
      </c>
      <c r="O56" s="160">
        <f t="shared" ref="O56:O72" si="25">ROUND(E56*N56,2)</f>
        <v>0</v>
      </c>
      <c r="P56" s="160">
        <v>0</v>
      </c>
      <c r="Q56" s="160">
        <f t="shared" ref="Q56:Q72" si="26">ROUND(E56*P56,2)</f>
        <v>0</v>
      </c>
      <c r="R56" s="160"/>
      <c r="S56" s="160" t="s">
        <v>162</v>
      </c>
      <c r="T56" s="160" t="s">
        <v>206</v>
      </c>
      <c r="U56" s="160">
        <v>0</v>
      </c>
      <c r="V56" s="160">
        <f t="shared" ref="V56:V72" si="27">ROUND(E56*U56,2)</f>
        <v>0</v>
      </c>
      <c r="W56" s="160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280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ht="22.5" outlineLevel="1" x14ac:dyDescent="0.2">
      <c r="A57" s="177">
        <v>46</v>
      </c>
      <c r="B57" s="178" t="s">
        <v>546</v>
      </c>
      <c r="C57" s="188" t="s">
        <v>577</v>
      </c>
      <c r="D57" s="179" t="s">
        <v>240</v>
      </c>
      <c r="E57" s="180">
        <v>1</v>
      </c>
      <c r="F57" s="181"/>
      <c r="G57" s="182">
        <f t="shared" si="21"/>
        <v>0</v>
      </c>
      <c r="H57" s="161"/>
      <c r="I57" s="160">
        <f t="shared" si="22"/>
        <v>0</v>
      </c>
      <c r="J57" s="161"/>
      <c r="K57" s="160">
        <f t="shared" si="23"/>
        <v>0</v>
      </c>
      <c r="L57" s="160">
        <v>15</v>
      </c>
      <c r="M57" s="160">
        <f t="shared" si="24"/>
        <v>0</v>
      </c>
      <c r="N57" s="160">
        <v>0</v>
      </c>
      <c r="O57" s="160">
        <f t="shared" si="25"/>
        <v>0</v>
      </c>
      <c r="P57" s="160">
        <v>0</v>
      </c>
      <c r="Q57" s="160">
        <f t="shared" si="26"/>
        <v>0</v>
      </c>
      <c r="R57" s="160"/>
      <c r="S57" s="160" t="s">
        <v>162</v>
      </c>
      <c r="T57" s="160" t="s">
        <v>206</v>
      </c>
      <c r="U57" s="160">
        <v>0</v>
      </c>
      <c r="V57" s="160">
        <f t="shared" si="27"/>
        <v>0</v>
      </c>
      <c r="W57" s="160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560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77">
        <v>47</v>
      </c>
      <c r="B58" s="178" t="s">
        <v>578</v>
      </c>
      <c r="C58" s="188" t="s">
        <v>579</v>
      </c>
      <c r="D58" s="179" t="s">
        <v>240</v>
      </c>
      <c r="E58" s="180">
        <v>3</v>
      </c>
      <c r="F58" s="181"/>
      <c r="G58" s="182">
        <f t="shared" si="21"/>
        <v>0</v>
      </c>
      <c r="H58" s="161"/>
      <c r="I58" s="160">
        <f t="shared" si="22"/>
        <v>0</v>
      </c>
      <c r="J58" s="161"/>
      <c r="K58" s="160">
        <f t="shared" si="23"/>
        <v>0</v>
      </c>
      <c r="L58" s="160">
        <v>15</v>
      </c>
      <c r="M58" s="160">
        <f t="shared" si="24"/>
        <v>0</v>
      </c>
      <c r="N58" s="160">
        <v>3.2669999999999998E-2</v>
      </c>
      <c r="O58" s="160">
        <f t="shared" si="25"/>
        <v>0.1</v>
      </c>
      <c r="P58" s="160">
        <v>0</v>
      </c>
      <c r="Q58" s="160">
        <f t="shared" si="26"/>
        <v>0</v>
      </c>
      <c r="R58" s="160"/>
      <c r="S58" s="160" t="s">
        <v>148</v>
      </c>
      <c r="T58" s="160" t="s">
        <v>495</v>
      </c>
      <c r="U58" s="160">
        <v>0.94499999999999995</v>
      </c>
      <c r="V58" s="160">
        <f t="shared" si="27"/>
        <v>2.84</v>
      </c>
      <c r="W58" s="160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149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77">
        <v>48</v>
      </c>
      <c r="B59" s="178" t="s">
        <v>580</v>
      </c>
      <c r="C59" s="188" t="s">
        <v>581</v>
      </c>
      <c r="D59" s="179" t="s">
        <v>240</v>
      </c>
      <c r="E59" s="180">
        <v>1</v>
      </c>
      <c r="F59" s="181"/>
      <c r="G59" s="182">
        <f t="shared" si="21"/>
        <v>0</v>
      </c>
      <c r="H59" s="161"/>
      <c r="I59" s="160">
        <f t="shared" si="22"/>
        <v>0</v>
      </c>
      <c r="J59" s="161"/>
      <c r="K59" s="160">
        <f t="shared" si="23"/>
        <v>0</v>
      </c>
      <c r="L59" s="160">
        <v>15</v>
      </c>
      <c r="M59" s="160">
        <f t="shared" si="24"/>
        <v>0</v>
      </c>
      <c r="N59" s="160">
        <v>2.2519999999999998E-2</v>
      </c>
      <c r="O59" s="160">
        <f t="shared" si="25"/>
        <v>0.02</v>
      </c>
      <c r="P59" s="160">
        <v>0</v>
      </c>
      <c r="Q59" s="160">
        <f t="shared" si="26"/>
        <v>0</v>
      </c>
      <c r="R59" s="160"/>
      <c r="S59" s="160" t="s">
        <v>148</v>
      </c>
      <c r="T59" s="160" t="s">
        <v>495</v>
      </c>
      <c r="U59" s="160">
        <v>0.92800000000000005</v>
      </c>
      <c r="V59" s="160">
        <f t="shared" si="27"/>
        <v>0.93</v>
      </c>
      <c r="W59" s="160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149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ht="22.5" outlineLevel="1" x14ac:dyDescent="0.2">
      <c r="A60" s="177">
        <v>49</v>
      </c>
      <c r="B60" s="178" t="s">
        <v>582</v>
      </c>
      <c r="C60" s="188" t="s">
        <v>583</v>
      </c>
      <c r="D60" s="179" t="s">
        <v>240</v>
      </c>
      <c r="E60" s="180">
        <v>1</v>
      </c>
      <c r="F60" s="181"/>
      <c r="G60" s="182">
        <f t="shared" si="21"/>
        <v>0</v>
      </c>
      <c r="H60" s="161"/>
      <c r="I60" s="160">
        <f t="shared" si="22"/>
        <v>0</v>
      </c>
      <c r="J60" s="161"/>
      <c r="K60" s="160">
        <f t="shared" si="23"/>
        <v>0</v>
      </c>
      <c r="L60" s="160">
        <v>15</v>
      </c>
      <c r="M60" s="160">
        <f t="shared" si="24"/>
        <v>0</v>
      </c>
      <c r="N60" s="160">
        <v>1.66E-2</v>
      </c>
      <c r="O60" s="160">
        <f t="shared" si="25"/>
        <v>0.02</v>
      </c>
      <c r="P60" s="160">
        <v>0</v>
      </c>
      <c r="Q60" s="160">
        <f t="shared" si="26"/>
        <v>0</v>
      </c>
      <c r="R60" s="160"/>
      <c r="S60" s="160" t="s">
        <v>148</v>
      </c>
      <c r="T60" s="160" t="s">
        <v>148</v>
      </c>
      <c r="U60" s="160">
        <v>0.98799999999999999</v>
      </c>
      <c r="V60" s="160">
        <f t="shared" si="27"/>
        <v>0.99</v>
      </c>
      <c r="W60" s="160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280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ht="22.5" outlineLevel="1" x14ac:dyDescent="0.2">
      <c r="A61" s="177">
        <v>50</v>
      </c>
      <c r="B61" s="178" t="s">
        <v>546</v>
      </c>
      <c r="C61" s="188" t="s">
        <v>584</v>
      </c>
      <c r="D61" s="179" t="s">
        <v>240</v>
      </c>
      <c r="E61" s="180">
        <v>1</v>
      </c>
      <c r="F61" s="181"/>
      <c r="G61" s="182">
        <f t="shared" si="21"/>
        <v>0</v>
      </c>
      <c r="H61" s="161"/>
      <c r="I61" s="160">
        <f t="shared" si="22"/>
        <v>0</v>
      </c>
      <c r="J61" s="161"/>
      <c r="K61" s="160">
        <f t="shared" si="23"/>
        <v>0</v>
      </c>
      <c r="L61" s="160">
        <v>15</v>
      </c>
      <c r="M61" s="160">
        <f t="shared" si="24"/>
        <v>0</v>
      </c>
      <c r="N61" s="160">
        <v>0</v>
      </c>
      <c r="O61" s="160">
        <f t="shared" si="25"/>
        <v>0</v>
      </c>
      <c r="P61" s="160">
        <v>0</v>
      </c>
      <c r="Q61" s="160">
        <f t="shared" si="26"/>
        <v>0</v>
      </c>
      <c r="R61" s="160"/>
      <c r="S61" s="160" t="s">
        <v>162</v>
      </c>
      <c r="T61" s="160" t="s">
        <v>206</v>
      </c>
      <c r="U61" s="160">
        <v>0</v>
      </c>
      <c r="V61" s="160">
        <f t="shared" si="27"/>
        <v>0</v>
      </c>
      <c r="W61" s="160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560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77">
        <v>51</v>
      </c>
      <c r="B62" s="178" t="s">
        <v>585</v>
      </c>
      <c r="C62" s="188" t="s">
        <v>586</v>
      </c>
      <c r="D62" s="179" t="s">
        <v>240</v>
      </c>
      <c r="E62" s="180">
        <v>4</v>
      </c>
      <c r="F62" s="181"/>
      <c r="G62" s="182">
        <f t="shared" si="21"/>
        <v>0</v>
      </c>
      <c r="H62" s="161"/>
      <c r="I62" s="160">
        <f t="shared" si="22"/>
        <v>0</v>
      </c>
      <c r="J62" s="161"/>
      <c r="K62" s="160">
        <f t="shared" si="23"/>
        <v>0</v>
      </c>
      <c r="L62" s="160">
        <v>15</v>
      </c>
      <c r="M62" s="160">
        <f t="shared" si="24"/>
        <v>0</v>
      </c>
      <c r="N62" s="160">
        <v>0</v>
      </c>
      <c r="O62" s="160">
        <f t="shared" si="25"/>
        <v>0</v>
      </c>
      <c r="P62" s="160">
        <v>0</v>
      </c>
      <c r="Q62" s="160">
        <f t="shared" si="26"/>
        <v>0</v>
      </c>
      <c r="R62" s="160"/>
      <c r="S62" s="160" t="s">
        <v>162</v>
      </c>
      <c r="T62" s="160" t="s">
        <v>206</v>
      </c>
      <c r="U62" s="160">
        <v>0</v>
      </c>
      <c r="V62" s="160">
        <f t="shared" si="27"/>
        <v>0</v>
      </c>
      <c r="W62" s="160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280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77">
        <v>52</v>
      </c>
      <c r="B63" s="178" t="s">
        <v>546</v>
      </c>
      <c r="C63" s="188" t="s">
        <v>587</v>
      </c>
      <c r="D63" s="179" t="s">
        <v>240</v>
      </c>
      <c r="E63" s="180">
        <v>0</v>
      </c>
      <c r="F63" s="181"/>
      <c r="G63" s="182">
        <f t="shared" si="21"/>
        <v>0</v>
      </c>
      <c r="H63" s="161"/>
      <c r="I63" s="160">
        <f t="shared" si="22"/>
        <v>0</v>
      </c>
      <c r="J63" s="161"/>
      <c r="K63" s="160">
        <f t="shared" si="23"/>
        <v>0</v>
      </c>
      <c r="L63" s="160">
        <v>15</v>
      </c>
      <c r="M63" s="160">
        <f t="shared" si="24"/>
        <v>0</v>
      </c>
      <c r="N63" s="160">
        <v>0</v>
      </c>
      <c r="O63" s="160">
        <f t="shared" si="25"/>
        <v>0</v>
      </c>
      <c r="P63" s="160">
        <v>0</v>
      </c>
      <c r="Q63" s="160">
        <f t="shared" si="26"/>
        <v>0</v>
      </c>
      <c r="R63" s="160"/>
      <c r="S63" s="160" t="s">
        <v>162</v>
      </c>
      <c r="T63" s="160" t="s">
        <v>206</v>
      </c>
      <c r="U63" s="160">
        <v>0</v>
      </c>
      <c r="V63" s="160">
        <f t="shared" si="27"/>
        <v>0</v>
      </c>
      <c r="W63" s="160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560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ht="22.5" outlineLevel="1" x14ac:dyDescent="0.2">
      <c r="A64" s="177">
        <v>53</v>
      </c>
      <c r="B64" s="178" t="s">
        <v>546</v>
      </c>
      <c r="C64" s="188" t="s">
        <v>588</v>
      </c>
      <c r="D64" s="179" t="s">
        <v>240</v>
      </c>
      <c r="E64" s="180">
        <v>1</v>
      </c>
      <c r="F64" s="181"/>
      <c r="G64" s="182">
        <f t="shared" si="21"/>
        <v>0</v>
      </c>
      <c r="H64" s="161"/>
      <c r="I64" s="160">
        <f t="shared" si="22"/>
        <v>0</v>
      </c>
      <c r="J64" s="161"/>
      <c r="K64" s="160">
        <f t="shared" si="23"/>
        <v>0</v>
      </c>
      <c r="L64" s="160">
        <v>15</v>
      </c>
      <c r="M64" s="160">
        <f t="shared" si="24"/>
        <v>0</v>
      </c>
      <c r="N64" s="160">
        <v>0</v>
      </c>
      <c r="O64" s="160">
        <f t="shared" si="25"/>
        <v>0</v>
      </c>
      <c r="P64" s="160">
        <v>0</v>
      </c>
      <c r="Q64" s="160">
        <f t="shared" si="26"/>
        <v>0</v>
      </c>
      <c r="R64" s="160"/>
      <c r="S64" s="160" t="s">
        <v>162</v>
      </c>
      <c r="T64" s="160" t="s">
        <v>206</v>
      </c>
      <c r="U64" s="160">
        <v>0</v>
      </c>
      <c r="V64" s="160">
        <f t="shared" si="27"/>
        <v>0</v>
      </c>
      <c r="W64" s="160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560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ht="33.75" outlineLevel="1" x14ac:dyDescent="0.2">
      <c r="A65" s="177">
        <v>54</v>
      </c>
      <c r="B65" s="178" t="s">
        <v>546</v>
      </c>
      <c r="C65" s="188" t="s">
        <v>589</v>
      </c>
      <c r="D65" s="179" t="s">
        <v>240</v>
      </c>
      <c r="E65" s="180">
        <v>4</v>
      </c>
      <c r="F65" s="181"/>
      <c r="G65" s="182">
        <f t="shared" si="21"/>
        <v>0</v>
      </c>
      <c r="H65" s="161"/>
      <c r="I65" s="160">
        <f t="shared" si="22"/>
        <v>0</v>
      </c>
      <c r="J65" s="161"/>
      <c r="K65" s="160">
        <f t="shared" si="23"/>
        <v>0</v>
      </c>
      <c r="L65" s="160">
        <v>15</v>
      </c>
      <c r="M65" s="160">
        <f t="shared" si="24"/>
        <v>0</v>
      </c>
      <c r="N65" s="160">
        <v>0</v>
      </c>
      <c r="O65" s="160">
        <f t="shared" si="25"/>
        <v>0</v>
      </c>
      <c r="P65" s="160">
        <v>0</v>
      </c>
      <c r="Q65" s="160">
        <f t="shared" si="26"/>
        <v>0</v>
      </c>
      <c r="R65" s="160"/>
      <c r="S65" s="160" t="s">
        <v>162</v>
      </c>
      <c r="T65" s="160" t="s">
        <v>206</v>
      </c>
      <c r="U65" s="160">
        <v>0</v>
      </c>
      <c r="V65" s="160">
        <f t="shared" si="27"/>
        <v>0</v>
      </c>
      <c r="W65" s="160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560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77">
        <v>55</v>
      </c>
      <c r="B66" s="178" t="s">
        <v>590</v>
      </c>
      <c r="C66" s="188" t="s">
        <v>591</v>
      </c>
      <c r="D66" s="179" t="s">
        <v>240</v>
      </c>
      <c r="E66" s="180">
        <v>5</v>
      </c>
      <c r="F66" s="181"/>
      <c r="G66" s="182">
        <f t="shared" si="21"/>
        <v>0</v>
      </c>
      <c r="H66" s="161"/>
      <c r="I66" s="160">
        <f t="shared" si="22"/>
        <v>0</v>
      </c>
      <c r="J66" s="161"/>
      <c r="K66" s="160">
        <f t="shared" si="23"/>
        <v>0</v>
      </c>
      <c r="L66" s="160">
        <v>15</v>
      </c>
      <c r="M66" s="160">
        <f t="shared" si="24"/>
        <v>0</v>
      </c>
      <c r="N66" s="160">
        <v>0</v>
      </c>
      <c r="O66" s="160">
        <f t="shared" si="25"/>
        <v>0</v>
      </c>
      <c r="P66" s="160">
        <v>0</v>
      </c>
      <c r="Q66" s="160">
        <f t="shared" si="26"/>
        <v>0</v>
      </c>
      <c r="R66" s="160"/>
      <c r="S66" s="160" t="s">
        <v>162</v>
      </c>
      <c r="T66" s="160" t="s">
        <v>206</v>
      </c>
      <c r="U66" s="160">
        <v>0</v>
      </c>
      <c r="V66" s="160">
        <f t="shared" si="27"/>
        <v>0</v>
      </c>
      <c r="W66" s="160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280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77">
        <v>56</v>
      </c>
      <c r="B67" s="178" t="s">
        <v>592</v>
      </c>
      <c r="C67" s="188" t="s">
        <v>593</v>
      </c>
      <c r="D67" s="179" t="s">
        <v>170</v>
      </c>
      <c r="E67" s="180">
        <v>15</v>
      </c>
      <c r="F67" s="181"/>
      <c r="G67" s="182">
        <f t="shared" si="21"/>
        <v>0</v>
      </c>
      <c r="H67" s="161"/>
      <c r="I67" s="160">
        <f t="shared" si="22"/>
        <v>0</v>
      </c>
      <c r="J67" s="161"/>
      <c r="K67" s="160">
        <f t="shared" si="23"/>
        <v>0</v>
      </c>
      <c r="L67" s="160">
        <v>15</v>
      </c>
      <c r="M67" s="160">
        <f t="shared" si="24"/>
        <v>0</v>
      </c>
      <c r="N67" s="160">
        <v>0</v>
      </c>
      <c r="O67" s="160">
        <f t="shared" si="25"/>
        <v>0</v>
      </c>
      <c r="P67" s="160">
        <v>0</v>
      </c>
      <c r="Q67" s="160">
        <f t="shared" si="26"/>
        <v>0</v>
      </c>
      <c r="R67" s="160"/>
      <c r="S67" s="160" t="s">
        <v>162</v>
      </c>
      <c r="T67" s="160" t="s">
        <v>206</v>
      </c>
      <c r="U67" s="160">
        <v>0</v>
      </c>
      <c r="V67" s="160">
        <f t="shared" si="27"/>
        <v>0</v>
      </c>
      <c r="W67" s="160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280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77">
        <v>57</v>
      </c>
      <c r="B68" s="178" t="s">
        <v>594</v>
      </c>
      <c r="C68" s="188" t="s">
        <v>595</v>
      </c>
      <c r="D68" s="179" t="s">
        <v>170</v>
      </c>
      <c r="E68" s="180">
        <v>15</v>
      </c>
      <c r="F68" s="181"/>
      <c r="G68" s="182">
        <f t="shared" si="21"/>
        <v>0</v>
      </c>
      <c r="H68" s="161"/>
      <c r="I68" s="160">
        <f t="shared" si="22"/>
        <v>0</v>
      </c>
      <c r="J68" s="161"/>
      <c r="K68" s="160">
        <f t="shared" si="23"/>
        <v>0</v>
      </c>
      <c r="L68" s="160">
        <v>15</v>
      </c>
      <c r="M68" s="160">
        <f t="shared" si="24"/>
        <v>0</v>
      </c>
      <c r="N68" s="160">
        <v>6.4900000000000001E-3</v>
      </c>
      <c r="O68" s="160">
        <f t="shared" si="25"/>
        <v>0.1</v>
      </c>
      <c r="P68" s="160">
        <v>0</v>
      </c>
      <c r="Q68" s="160">
        <f t="shared" si="26"/>
        <v>0</v>
      </c>
      <c r="R68" s="160"/>
      <c r="S68" s="160" t="s">
        <v>162</v>
      </c>
      <c r="T68" s="160" t="s">
        <v>206</v>
      </c>
      <c r="U68" s="160">
        <v>0</v>
      </c>
      <c r="V68" s="160">
        <f t="shared" si="27"/>
        <v>0</v>
      </c>
      <c r="W68" s="160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280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ht="22.5" outlineLevel="1" x14ac:dyDescent="0.2">
      <c r="A69" s="177">
        <v>58</v>
      </c>
      <c r="B69" s="178" t="s">
        <v>596</v>
      </c>
      <c r="C69" s="188" t="s">
        <v>597</v>
      </c>
      <c r="D69" s="179" t="s">
        <v>170</v>
      </c>
      <c r="E69" s="180">
        <v>15</v>
      </c>
      <c r="F69" s="181"/>
      <c r="G69" s="182">
        <f t="shared" si="21"/>
        <v>0</v>
      </c>
      <c r="H69" s="161"/>
      <c r="I69" s="160">
        <f t="shared" si="22"/>
        <v>0</v>
      </c>
      <c r="J69" s="161"/>
      <c r="K69" s="160">
        <f t="shared" si="23"/>
        <v>0</v>
      </c>
      <c r="L69" s="160">
        <v>15</v>
      </c>
      <c r="M69" s="160">
        <f t="shared" si="24"/>
        <v>0</v>
      </c>
      <c r="N69" s="160">
        <v>0</v>
      </c>
      <c r="O69" s="160">
        <f t="shared" si="25"/>
        <v>0</v>
      </c>
      <c r="P69" s="160">
        <v>0</v>
      </c>
      <c r="Q69" s="160">
        <f t="shared" si="26"/>
        <v>0</v>
      </c>
      <c r="R69" s="160"/>
      <c r="S69" s="160" t="s">
        <v>162</v>
      </c>
      <c r="T69" s="160" t="s">
        <v>206</v>
      </c>
      <c r="U69" s="160">
        <v>0</v>
      </c>
      <c r="V69" s="160">
        <f t="shared" si="27"/>
        <v>0</v>
      </c>
      <c r="W69" s="160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280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ht="22.5" outlineLevel="1" x14ac:dyDescent="0.2">
      <c r="A70" s="177">
        <v>59</v>
      </c>
      <c r="B70" s="178" t="s">
        <v>598</v>
      </c>
      <c r="C70" s="188" t="s">
        <v>599</v>
      </c>
      <c r="D70" s="179" t="s">
        <v>170</v>
      </c>
      <c r="E70" s="180">
        <v>15</v>
      </c>
      <c r="F70" s="181"/>
      <c r="G70" s="182">
        <f t="shared" si="21"/>
        <v>0</v>
      </c>
      <c r="H70" s="161"/>
      <c r="I70" s="160">
        <f t="shared" si="22"/>
        <v>0</v>
      </c>
      <c r="J70" s="161"/>
      <c r="K70" s="160">
        <f t="shared" si="23"/>
        <v>0</v>
      </c>
      <c r="L70" s="160">
        <v>15</v>
      </c>
      <c r="M70" s="160">
        <f t="shared" si="24"/>
        <v>0</v>
      </c>
      <c r="N70" s="160">
        <v>3.0000000000000001E-5</v>
      </c>
      <c r="O70" s="160">
        <f t="shared" si="25"/>
        <v>0</v>
      </c>
      <c r="P70" s="160">
        <v>0</v>
      </c>
      <c r="Q70" s="160">
        <f t="shared" si="26"/>
        <v>0</v>
      </c>
      <c r="R70" s="160"/>
      <c r="S70" s="160" t="s">
        <v>162</v>
      </c>
      <c r="T70" s="160" t="s">
        <v>206</v>
      </c>
      <c r="U70" s="160">
        <v>0</v>
      </c>
      <c r="V70" s="160">
        <f t="shared" si="27"/>
        <v>0</v>
      </c>
      <c r="W70" s="160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280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ht="22.5" outlineLevel="1" x14ac:dyDescent="0.2">
      <c r="A71" s="171">
        <v>60</v>
      </c>
      <c r="B71" s="172" t="s">
        <v>49</v>
      </c>
      <c r="C71" s="186" t="s">
        <v>600</v>
      </c>
      <c r="D71" s="173" t="s">
        <v>205</v>
      </c>
      <c r="E71" s="174">
        <v>1</v>
      </c>
      <c r="F71" s="175"/>
      <c r="G71" s="176">
        <f t="shared" si="21"/>
        <v>0</v>
      </c>
      <c r="H71" s="161"/>
      <c r="I71" s="160">
        <f t="shared" si="22"/>
        <v>0</v>
      </c>
      <c r="J71" s="161"/>
      <c r="K71" s="160">
        <f t="shared" si="23"/>
        <v>0</v>
      </c>
      <c r="L71" s="160">
        <v>15</v>
      </c>
      <c r="M71" s="160">
        <f t="shared" si="24"/>
        <v>0</v>
      </c>
      <c r="N71" s="160">
        <v>0</v>
      </c>
      <c r="O71" s="160">
        <f t="shared" si="25"/>
        <v>0</v>
      </c>
      <c r="P71" s="160">
        <v>0</v>
      </c>
      <c r="Q71" s="160">
        <f t="shared" si="26"/>
        <v>0</v>
      </c>
      <c r="R71" s="160"/>
      <c r="S71" s="160" t="s">
        <v>162</v>
      </c>
      <c r="T71" s="160" t="s">
        <v>206</v>
      </c>
      <c r="U71" s="160">
        <v>0</v>
      </c>
      <c r="V71" s="160">
        <f t="shared" si="27"/>
        <v>0</v>
      </c>
      <c r="W71" s="160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297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57">
        <v>61</v>
      </c>
      <c r="B72" s="158" t="s">
        <v>601</v>
      </c>
      <c r="C72" s="189" t="s">
        <v>602</v>
      </c>
      <c r="D72" s="159" t="s">
        <v>0</v>
      </c>
      <c r="E72" s="183"/>
      <c r="F72" s="161"/>
      <c r="G72" s="160">
        <f t="shared" si="21"/>
        <v>0</v>
      </c>
      <c r="H72" s="161"/>
      <c r="I72" s="160">
        <f t="shared" si="22"/>
        <v>0</v>
      </c>
      <c r="J72" s="161"/>
      <c r="K72" s="160">
        <f t="shared" si="23"/>
        <v>0</v>
      </c>
      <c r="L72" s="160">
        <v>15</v>
      </c>
      <c r="M72" s="160">
        <f t="shared" si="24"/>
        <v>0</v>
      </c>
      <c r="N72" s="160">
        <v>0</v>
      </c>
      <c r="O72" s="160">
        <f t="shared" si="25"/>
        <v>0</v>
      </c>
      <c r="P72" s="160">
        <v>0</v>
      </c>
      <c r="Q72" s="160">
        <f t="shared" si="26"/>
        <v>0</v>
      </c>
      <c r="R72" s="160"/>
      <c r="S72" s="160" t="s">
        <v>148</v>
      </c>
      <c r="T72" s="160" t="s">
        <v>495</v>
      </c>
      <c r="U72" s="160">
        <v>0</v>
      </c>
      <c r="V72" s="160">
        <f t="shared" si="27"/>
        <v>0</v>
      </c>
      <c r="W72" s="160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254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x14ac:dyDescent="0.2">
      <c r="A73" s="165" t="s">
        <v>143</v>
      </c>
      <c r="B73" s="166" t="s">
        <v>112</v>
      </c>
      <c r="C73" s="185" t="s">
        <v>113</v>
      </c>
      <c r="D73" s="167"/>
      <c r="E73" s="168"/>
      <c r="F73" s="169"/>
      <c r="G73" s="170">
        <f>SUMIF(AG74:AG77,"&lt;&gt;NOR",G74:G77)</f>
        <v>0</v>
      </c>
      <c r="H73" s="164"/>
      <c r="I73" s="164">
        <f>SUM(I74:I77)</f>
        <v>0</v>
      </c>
      <c r="J73" s="164"/>
      <c r="K73" s="164">
        <f>SUM(K74:K77)</f>
        <v>0</v>
      </c>
      <c r="L73" s="164"/>
      <c r="M73" s="164">
        <f>SUM(M74:M77)</f>
        <v>0</v>
      </c>
      <c r="N73" s="164"/>
      <c r="O73" s="164">
        <f>SUM(O74:O77)</f>
        <v>0</v>
      </c>
      <c r="P73" s="164"/>
      <c r="Q73" s="164">
        <f>SUM(Q74:Q77)</f>
        <v>0</v>
      </c>
      <c r="R73" s="164"/>
      <c r="S73" s="164"/>
      <c r="T73" s="164"/>
      <c r="U73" s="164"/>
      <c r="V73" s="164">
        <f>SUM(V74:V77)</f>
        <v>0</v>
      </c>
      <c r="W73" s="164"/>
      <c r="AG73" t="s">
        <v>144</v>
      </c>
    </row>
    <row r="74" spans="1:60" ht="22.5" outlineLevel="1" x14ac:dyDescent="0.2">
      <c r="A74" s="177">
        <v>62</v>
      </c>
      <c r="B74" s="178" t="s">
        <v>603</v>
      </c>
      <c r="C74" s="188" t="s">
        <v>604</v>
      </c>
      <c r="D74" s="179" t="s">
        <v>240</v>
      </c>
      <c r="E74" s="180">
        <v>1</v>
      </c>
      <c r="F74" s="181"/>
      <c r="G74" s="182">
        <f>ROUND(E74*F74,2)</f>
        <v>0</v>
      </c>
      <c r="H74" s="161"/>
      <c r="I74" s="160">
        <f>ROUND(E74*H74,2)</f>
        <v>0</v>
      </c>
      <c r="J74" s="161"/>
      <c r="K74" s="160">
        <f>ROUND(E74*J74,2)</f>
        <v>0</v>
      </c>
      <c r="L74" s="160">
        <v>15</v>
      </c>
      <c r="M74" s="160">
        <f>G74*(1+L74/100)</f>
        <v>0</v>
      </c>
      <c r="N74" s="160">
        <v>0</v>
      </c>
      <c r="O74" s="160">
        <f>ROUND(E74*N74,2)</f>
        <v>0</v>
      </c>
      <c r="P74" s="160">
        <v>0</v>
      </c>
      <c r="Q74" s="160">
        <f>ROUND(E74*P74,2)</f>
        <v>0</v>
      </c>
      <c r="R74" s="160"/>
      <c r="S74" s="160" t="s">
        <v>162</v>
      </c>
      <c r="T74" s="160" t="s">
        <v>206</v>
      </c>
      <c r="U74" s="160">
        <v>0</v>
      </c>
      <c r="V74" s="160">
        <f>ROUND(E74*U74,2)</f>
        <v>0</v>
      </c>
      <c r="W74" s="160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149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ht="33.75" outlineLevel="1" x14ac:dyDescent="0.2">
      <c r="A75" s="177">
        <v>63</v>
      </c>
      <c r="B75" s="178" t="s">
        <v>605</v>
      </c>
      <c r="C75" s="188" t="s">
        <v>606</v>
      </c>
      <c r="D75" s="179" t="s">
        <v>240</v>
      </c>
      <c r="E75" s="180">
        <v>1</v>
      </c>
      <c r="F75" s="181"/>
      <c r="G75" s="182">
        <f>ROUND(E75*F75,2)</f>
        <v>0</v>
      </c>
      <c r="H75" s="161"/>
      <c r="I75" s="160">
        <f>ROUND(E75*H75,2)</f>
        <v>0</v>
      </c>
      <c r="J75" s="161"/>
      <c r="K75" s="160">
        <f>ROUND(E75*J75,2)</f>
        <v>0</v>
      </c>
      <c r="L75" s="160">
        <v>15</v>
      </c>
      <c r="M75" s="160">
        <f>G75*(1+L75/100)</f>
        <v>0</v>
      </c>
      <c r="N75" s="160">
        <v>0</v>
      </c>
      <c r="O75" s="160">
        <f>ROUND(E75*N75,2)</f>
        <v>0</v>
      </c>
      <c r="P75" s="160">
        <v>0</v>
      </c>
      <c r="Q75" s="160">
        <f>ROUND(E75*P75,2)</f>
        <v>0</v>
      </c>
      <c r="R75" s="160"/>
      <c r="S75" s="160" t="s">
        <v>162</v>
      </c>
      <c r="T75" s="160" t="s">
        <v>206</v>
      </c>
      <c r="U75" s="160">
        <v>0</v>
      </c>
      <c r="V75" s="160">
        <f>ROUND(E75*U75,2)</f>
        <v>0</v>
      </c>
      <c r="W75" s="160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149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77">
        <v>64</v>
      </c>
      <c r="B76" s="178" t="s">
        <v>607</v>
      </c>
      <c r="C76" s="188" t="s">
        <v>608</v>
      </c>
      <c r="D76" s="179" t="s">
        <v>240</v>
      </c>
      <c r="E76" s="180">
        <v>0</v>
      </c>
      <c r="F76" s="181"/>
      <c r="G76" s="182">
        <f>ROUND(E76*F76,2)</f>
        <v>0</v>
      </c>
      <c r="H76" s="161"/>
      <c r="I76" s="160">
        <f>ROUND(E76*H76,2)</f>
        <v>0</v>
      </c>
      <c r="J76" s="161"/>
      <c r="K76" s="160">
        <f>ROUND(E76*J76,2)</f>
        <v>0</v>
      </c>
      <c r="L76" s="160">
        <v>15</v>
      </c>
      <c r="M76" s="160">
        <f>G76*(1+L76/100)</f>
        <v>0</v>
      </c>
      <c r="N76" s="160">
        <v>0</v>
      </c>
      <c r="O76" s="160">
        <f>ROUND(E76*N76,2)</f>
        <v>0</v>
      </c>
      <c r="P76" s="160">
        <v>0</v>
      </c>
      <c r="Q76" s="160">
        <f>ROUND(E76*P76,2)</f>
        <v>0</v>
      </c>
      <c r="R76" s="160"/>
      <c r="S76" s="160" t="s">
        <v>162</v>
      </c>
      <c r="T76" s="160" t="s">
        <v>206</v>
      </c>
      <c r="U76" s="160">
        <v>0</v>
      </c>
      <c r="V76" s="160">
        <f>ROUND(E76*U76,2)</f>
        <v>0</v>
      </c>
      <c r="W76" s="160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149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ht="22.5" outlineLevel="1" x14ac:dyDescent="0.2">
      <c r="A77" s="177">
        <v>65</v>
      </c>
      <c r="B77" s="178" t="s">
        <v>609</v>
      </c>
      <c r="C77" s="188" t="s">
        <v>610</v>
      </c>
      <c r="D77" s="179" t="s">
        <v>205</v>
      </c>
      <c r="E77" s="180">
        <v>1</v>
      </c>
      <c r="F77" s="181"/>
      <c r="G77" s="182">
        <f>ROUND(E77*F77,2)</f>
        <v>0</v>
      </c>
      <c r="H77" s="161"/>
      <c r="I77" s="160">
        <f>ROUND(E77*H77,2)</f>
        <v>0</v>
      </c>
      <c r="J77" s="161"/>
      <c r="K77" s="160">
        <f>ROUND(E77*J77,2)</f>
        <v>0</v>
      </c>
      <c r="L77" s="160">
        <v>15</v>
      </c>
      <c r="M77" s="160">
        <f>G77*(1+L77/100)</f>
        <v>0</v>
      </c>
      <c r="N77" s="160">
        <v>0</v>
      </c>
      <c r="O77" s="160">
        <f>ROUND(E77*N77,2)</f>
        <v>0</v>
      </c>
      <c r="P77" s="160">
        <v>0</v>
      </c>
      <c r="Q77" s="160">
        <f>ROUND(E77*P77,2)</f>
        <v>0</v>
      </c>
      <c r="R77" s="160"/>
      <c r="S77" s="160" t="s">
        <v>162</v>
      </c>
      <c r="T77" s="160" t="s">
        <v>206</v>
      </c>
      <c r="U77" s="160">
        <v>0</v>
      </c>
      <c r="V77" s="160">
        <f>ROUND(E77*U77,2)</f>
        <v>0</v>
      </c>
      <c r="W77" s="160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149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x14ac:dyDescent="0.2">
      <c r="A78" s="165" t="s">
        <v>143</v>
      </c>
      <c r="B78" s="166" t="s">
        <v>67</v>
      </c>
      <c r="C78" s="185" t="s">
        <v>68</v>
      </c>
      <c r="D78" s="167"/>
      <c r="E78" s="168"/>
      <c r="F78" s="169"/>
      <c r="G78" s="170">
        <f>SUMIF(AG79:AG82,"&lt;&gt;NOR",G79:G82)</f>
        <v>0</v>
      </c>
      <c r="H78" s="164"/>
      <c r="I78" s="164">
        <f>SUM(I79:I82)</f>
        <v>0</v>
      </c>
      <c r="J78" s="164"/>
      <c r="K78" s="164">
        <f>SUM(K79:K82)</f>
        <v>0</v>
      </c>
      <c r="L78" s="164"/>
      <c r="M78" s="164">
        <f>SUM(M79:M82)</f>
        <v>0</v>
      </c>
      <c r="N78" s="164"/>
      <c r="O78" s="164">
        <f>SUM(O79:O82)</f>
        <v>0</v>
      </c>
      <c r="P78" s="164"/>
      <c r="Q78" s="164">
        <f>SUM(Q79:Q82)</f>
        <v>0</v>
      </c>
      <c r="R78" s="164"/>
      <c r="S78" s="164"/>
      <c r="T78" s="164"/>
      <c r="U78" s="164"/>
      <c r="V78" s="164">
        <f>SUM(V79:V82)</f>
        <v>0</v>
      </c>
      <c r="W78" s="164"/>
      <c r="AG78" t="s">
        <v>144</v>
      </c>
    </row>
    <row r="79" spans="1:60" ht="22.5" outlineLevel="1" x14ac:dyDescent="0.2">
      <c r="A79" s="177">
        <v>66</v>
      </c>
      <c r="B79" s="178" t="s">
        <v>611</v>
      </c>
      <c r="C79" s="188" t="s">
        <v>612</v>
      </c>
      <c r="D79" s="179" t="s">
        <v>205</v>
      </c>
      <c r="E79" s="180">
        <v>1</v>
      </c>
      <c r="F79" s="181"/>
      <c r="G79" s="182">
        <f>ROUND(E79*F79,2)</f>
        <v>0</v>
      </c>
      <c r="H79" s="161"/>
      <c r="I79" s="160">
        <f>ROUND(E79*H79,2)</f>
        <v>0</v>
      </c>
      <c r="J79" s="161"/>
      <c r="K79" s="160">
        <f>ROUND(E79*J79,2)</f>
        <v>0</v>
      </c>
      <c r="L79" s="160">
        <v>15</v>
      </c>
      <c r="M79" s="160">
        <f>G79*(1+L79/100)</f>
        <v>0</v>
      </c>
      <c r="N79" s="160">
        <v>0</v>
      </c>
      <c r="O79" s="160">
        <f>ROUND(E79*N79,2)</f>
        <v>0</v>
      </c>
      <c r="P79" s="160">
        <v>0</v>
      </c>
      <c r="Q79" s="160">
        <f>ROUND(E79*P79,2)</f>
        <v>0</v>
      </c>
      <c r="R79" s="160"/>
      <c r="S79" s="160" t="s">
        <v>162</v>
      </c>
      <c r="T79" s="160" t="s">
        <v>206</v>
      </c>
      <c r="U79" s="160">
        <v>0</v>
      </c>
      <c r="V79" s="160">
        <f>ROUND(E79*U79,2)</f>
        <v>0</v>
      </c>
      <c r="W79" s="160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194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77">
        <v>67</v>
      </c>
      <c r="B80" s="178" t="s">
        <v>613</v>
      </c>
      <c r="C80" s="188" t="s">
        <v>614</v>
      </c>
      <c r="D80" s="179" t="s">
        <v>205</v>
      </c>
      <c r="E80" s="180">
        <v>1</v>
      </c>
      <c r="F80" s="181"/>
      <c r="G80" s="182">
        <f>ROUND(E80*F80,2)</f>
        <v>0</v>
      </c>
      <c r="H80" s="161"/>
      <c r="I80" s="160">
        <f>ROUND(E80*H80,2)</f>
        <v>0</v>
      </c>
      <c r="J80" s="161"/>
      <c r="K80" s="160">
        <f>ROUND(E80*J80,2)</f>
        <v>0</v>
      </c>
      <c r="L80" s="160">
        <v>15</v>
      </c>
      <c r="M80" s="160">
        <f>G80*(1+L80/100)</f>
        <v>0</v>
      </c>
      <c r="N80" s="160">
        <v>0</v>
      </c>
      <c r="O80" s="160">
        <f>ROUND(E80*N80,2)</f>
        <v>0</v>
      </c>
      <c r="P80" s="160">
        <v>0</v>
      </c>
      <c r="Q80" s="160">
        <f>ROUND(E80*P80,2)</f>
        <v>0</v>
      </c>
      <c r="R80" s="160"/>
      <c r="S80" s="160" t="s">
        <v>162</v>
      </c>
      <c r="T80" s="160" t="s">
        <v>206</v>
      </c>
      <c r="U80" s="160">
        <v>0</v>
      </c>
      <c r="V80" s="160">
        <f>ROUND(E80*U80,2)</f>
        <v>0</v>
      </c>
      <c r="W80" s="160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194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77">
        <v>68</v>
      </c>
      <c r="B81" s="178" t="s">
        <v>615</v>
      </c>
      <c r="C81" s="188" t="s">
        <v>616</v>
      </c>
      <c r="D81" s="179" t="s">
        <v>205</v>
      </c>
      <c r="E81" s="180">
        <v>1</v>
      </c>
      <c r="F81" s="181"/>
      <c r="G81" s="182">
        <f>ROUND(E81*F81,2)</f>
        <v>0</v>
      </c>
      <c r="H81" s="161"/>
      <c r="I81" s="160">
        <f>ROUND(E81*H81,2)</f>
        <v>0</v>
      </c>
      <c r="J81" s="161"/>
      <c r="K81" s="160">
        <f>ROUND(E81*J81,2)</f>
        <v>0</v>
      </c>
      <c r="L81" s="160">
        <v>15</v>
      </c>
      <c r="M81" s="160">
        <f>G81*(1+L81/100)</f>
        <v>0</v>
      </c>
      <c r="N81" s="160">
        <v>0</v>
      </c>
      <c r="O81" s="160">
        <f>ROUND(E81*N81,2)</f>
        <v>0</v>
      </c>
      <c r="P81" s="160">
        <v>0</v>
      </c>
      <c r="Q81" s="160">
        <f>ROUND(E81*P81,2)</f>
        <v>0</v>
      </c>
      <c r="R81" s="160"/>
      <c r="S81" s="160" t="s">
        <v>162</v>
      </c>
      <c r="T81" s="160" t="s">
        <v>206</v>
      </c>
      <c r="U81" s="160">
        <v>0</v>
      </c>
      <c r="V81" s="160">
        <f>ROUND(E81*U81,2)</f>
        <v>0</v>
      </c>
      <c r="W81" s="160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149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ht="22.5" outlineLevel="1" x14ac:dyDescent="0.2">
      <c r="A82" s="171">
        <v>69</v>
      </c>
      <c r="B82" s="172" t="s">
        <v>617</v>
      </c>
      <c r="C82" s="186" t="s">
        <v>618</v>
      </c>
      <c r="D82" s="173" t="s">
        <v>205</v>
      </c>
      <c r="E82" s="174">
        <v>1</v>
      </c>
      <c r="F82" s="175"/>
      <c r="G82" s="176">
        <f>ROUND(E82*F82,2)</f>
        <v>0</v>
      </c>
      <c r="H82" s="161"/>
      <c r="I82" s="160">
        <f>ROUND(E82*H82,2)</f>
        <v>0</v>
      </c>
      <c r="J82" s="161"/>
      <c r="K82" s="160">
        <f>ROUND(E82*J82,2)</f>
        <v>0</v>
      </c>
      <c r="L82" s="160">
        <v>15</v>
      </c>
      <c r="M82" s="160">
        <f>G82*(1+L82/100)</f>
        <v>0</v>
      </c>
      <c r="N82" s="160">
        <v>0</v>
      </c>
      <c r="O82" s="160">
        <f>ROUND(E82*N82,2)</f>
        <v>0</v>
      </c>
      <c r="P82" s="160">
        <v>0</v>
      </c>
      <c r="Q82" s="160">
        <f>ROUND(E82*P82,2)</f>
        <v>0</v>
      </c>
      <c r="R82" s="160"/>
      <c r="S82" s="160" t="s">
        <v>162</v>
      </c>
      <c r="T82" s="160" t="s">
        <v>206</v>
      </c>
      <c r="U82" s="160">
        <v>0</v>
      </c>
      <c r="V82" s="160">
        <f>ROUND(E82*U82,2)</f>
        <v>0</v>
      </c>
      <c r="W82" s="160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149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x14ac:dyDescent="0.2">
      <c r="A83" s="5"/>
      <c r="B83" s="6"/>
      <c r="C83" s="190"/>
      <c r="D83" s="8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AE83">
        <v>15</v>
      </c>
      <c r="AF83">
        <v>21</v>
      </c>
    </row>
    <row r="84" spans="1:60" x14ac:dyDescent="0.2">
      <c r="A84" s="153"/>
      <c r="B84" s="154" t="s">
        <v>31</v>
      </c>
      <c r="C84" s="191"/>
      <c r="D84" s="155"/>
      <c r="E84" s="156"/>
      <c r="F84" s="156"/>
      <c r="G84" s="184">
        <f>G8+G19+G35+G55+G73+G78</f>
        <v>0</v>
      </c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AE84">
        <f>SUMIF(L7:L82,AE83,G7:G82)</f>
        <v>0</v>
      </c>
      <c r="AF84">
        <f>SUMIF(L7:L82,AF83,G7:G82)</f>
        <v>0</v>
      </c>
      <c r="AG84" t="s">
        <v>378</v>
      </c>
    </row>
    <row r="85" spans="1:60" x14ac:dyDescent="0.2">
      <c r="A85" s="5"/>
      <c r="B85" s="6"/>
      <c r="C85" s="190"/>
      <c r="D85" s="8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1:60" x14ac:dyDescent="0.2">
      <c r="A86" s="5"/>
      <c r="B86" s="6"/>
      <c r="C86" s="190"/>
      <c r="D86" s="8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1:60" x14ac:dyDescent="0.2">
      <c r="A87" s="247" t="s">
        <v>379</v>
      </c>
      <c r="B87" s="247"/>
      <c r="C87" s="248"/>
      <c r="D87" s="8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60" x14ac:dyDescent="0.2">
      <c r="A88" s="249"/>
      <c r="B88" s="250"/>
      <c r="C88" s="251"/>
      <c r="D88" s="250"/>
      <c r="E88" s="250"/>
      <c r="F88" s="250"/>
      <c r="G88" s="252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AG88" t="s">
        <v>380</v>
      </c>
    </row>
    <row r="89" spans="1:60" x14ac:dyDescent="0.2">
      <c r="A89" s="253"/>
      <c r="B89" s="254"/>
      <c r="C89" s="255"/>
      <c r="D89" s="254"/>
      <c r="E89" s="254"/>
      <c r="F89" s="254"/>
      <c r="G89" s="256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1:60" x14ac:dyDescent="0.2">
      <c r="A90" s="253"/>
      <c r="B90" s="254"/>
      <c r="C90" s="255"/>
      <c r="D90" s="254"/>
      <c r="E90" s="254"/>
      <c r="F90" s="254"/>
      <c r="G90" s="256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1:60" x14ac:dyDescent="0.2">
      <c r="A91" s="253"/>
      <c r="B91" s="254"/>
      <c r="C91" s="255"/>
      <c r="D91" s="254"/>
      <c r="E91" s="254"/>
      <c r="F91" s="254"/>
      <c r="G91" s="256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1:60" x14ac:dyDescent="0.2">
      <c r="A92" s="257"/>
      <c r="B92" s="258"/>
      <c r="C92" s="259"/>
      <c r="D92" s="258"/>
      <c r="E92" s="258"/>
      <c r="F92" s="258"/>
      <c r="G92" s="260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 spans="1:60" x14ac:dyDescent="0.2">
      <c r="A93" s="5"/>
      <c r="B93" s="6"/>
      <c r="C93" s="190"/>
      <c r="D93" s="8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 spans="1:60" x14ac:dyDescent="0.2">
      <c r="C94" s="192"/>
      <c r="D94" s="141"/>
      <c r="AG94" t="s">
        <v>381</v>
      </c>
    </row>
    <row r="95" spans="1:60" x14ac:dyDescent="0.2">
      <c r="D95" s="141"/>
    </row>
    <row r="96" spans="1:60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algorithmName="SHA-512" hashValue="KsWGAQSyCB/bzvgu8aObkbQWKPUshoctd2D9Cj0PbZutSHdwHPhGeG+siLXeU5uf0+e3fkCiMlARwSyPtOkIiA==" saltValue="0icRmtZ4BY2w42aH6xIGvw==" spinCount="100000" sheet="1" objects="1" scenarios="1"/>
  <mergeCells count="6">
    <mergeCell ref="A88:G92"/>
    <mergeCell ref="A1:G1"/>
    <mergeCell ref="C2:G2"/>
    <mergeCell ref="C3:G3"/>
    <mergeCell ref="C4:G4"/>
    <mergeCell ref="A87:C87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Zdeněk Dočkal</cp:lastModifiedBy>
  <cp:lastPrinted>2014-02-28T09:52:57Z</cp:lastPrinted>
  <dcterms:created xsi:type="dcterms:W3CDTF">2009-04-08T07:15:50Z</dcterms:created>
  <dcterms:modified xsi:type="dcterms:W3CDTF">2018-02-08T11:17:13Z</dcterms:modified>
</cp:coreProperties>
</file>